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csmci.sharepoint.com/sites/NVSchoolBusinessManagers/Shared Documents/Freedom Classical Academy/Budgets/FY23 FINAL BUDGET/"/>
    </mc:Choice>
  </mc:AlternateContent>
  <xr:revisionPtr revIDLastSave="407" documentId="8_{FF9213C1-3EC4-4B88-8FAE-038369CB6CED}" xr6:coauthVersionLast="47" xr6:coauthVersionMax="48" xr10:uidLastSave="{63610A8E-A1E0-442D-ADB4-108FF2525610}"/>
  <bookViews>
    <workbookView xWindow="-108" yWindow="-108" windowWidth="23256" windowHeight="12576" tabRatio="932" firstSheet="1" activeTab="4" xr2:uid="{00000000-000D-0000-FFFF-FFFF00000000}"/>
  </bookViews>
  <sheets>
    <sheet name="Instructions" sheetId="65" r:id="rId1"/>
    <sheet name="Form 1 Cover" sheetId="56" r:id="rId2"/>
    <sheet name="Form 2 Enrollment - ADE" sheetId="54" r:id="rId3"/>
    <sheet name="Form 3 Revenues" sheetId="51" r:id="rId4"/>
    <sheet name="Form 4 Expenses" sheetId="48" r:id="rId5"/>
    <sheet name="Form 5 Exp Summary" sheetId="52" r:id="rId6"/>
    <sheet name="Form 6 Proprietary-Enterprise" sheetId="66" r:id="rId7"/>
    <sheet name="Form 7 Debt" sheetId="37" r:id="rId8"/>
    <sheet name="Form 8 Tuition, Transportation" sheetId="34" state="hidden" r:id="rId9"/>
    <sheet name="FORM 9 Fund Transfers" sheetId="33" r:id="rId10"/>
    <sheet name="FORM 10 Lobby Expense" sheetId="57" state="hidden" r:id="rId11"/>
    <sheet name="Form 11 Cash Flow" sheetId="67" r:id="rId12"/>
  </sheets>
  <definedNames>
    <definedName name="_xlnm.Print_Area" localSheetId="1">'Form 1 Cover'!$B$2:$K$62</definedName>
    <definedName name="_xlnm.Print_Area" localSheetId="11">'Form 11 Cash Flow'!$A$1:$P$66</definedName>
    <definedName name="_xlnm.Print_Area" localSheetId="2">'Form 2 Enrollment - ADE'!$A$1:$N$55</definedName>
    <definedName name="_xlnm.Print_Area" localSheetId="4">'Form 4 Expenses'!$A$1:$I$552</definedName>
    <definedName name="_xlnm.Print_Area" localSheetId="6">'Form 6 Proprietary-Enterprise'!$A$1:$G$96</definedName>
    <definedName name="_xlnm.Print_Area" localSheetId="7">'Form 7 Debt'!$A$1:$K$37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4" i="54" l="1"/>
  <c r="F97" i="51" l="1"/>
  <c r="K23" i="56"/>
  <c r="C35" i="67"/>
  <c r="D35" i="67"/>
  <c r="E35" i="67"/>
  <c r="F35" i="67"/>
  <c r="G35" i="67"/>
  <c r="H35" i="67"/>
  <c r="I35" i="67"/>
  <c r="J35" i="67"/>
  <c r="K35" i="67"/>
  <c r="L35" i="67"/>
  <c r="M35" i="67"/>
  <c r="C36" i="67"/>
  <c r="D36" i="67"/>
  <c r="E36" i="67"/>
  <c r="F36" i="67"/>
  <c r="G36" i="67"/>
  <c r="H36" i="67"/>
  <c r="I36" i="67"/>
  <c r="J36" i="67"/>
  <c r="K36" i="67"/>
  <c r="L36" i="67"/>
  <c r="M36" i="67"/>
  <c r="C37" i="67"/>
  <c r="D37" i="67"/>
  <c r="E37" i="67"/>
  <c r="F37" i="67"/>
  <c r="G37" i="67"/>
  <c r="H37" i="67"/>
  <c r="I37" i="67"/>
  <c r="J37" i="67"/>
  <c r="K37" i="67"/>
  <c r="L37" i="67"/>
  <c r="M37" i="67"/>
  <c r="C38" i="67"/>
  <c r="D38" i="67"/>
  <c r="E38" i="67"/>
  <c r="F38" i="67"/>
  <c r="G38" i="67"/>
  <c r="H38" i="67"/>
  <c r="I38" i="67"/>
  <c r="J38" i="67"/>
  <c r="K38" i="67"/>
  <c r="L38" i="67"/>
  <c r="M38" i="67"/>
  <c r="C39" i="67"/>
  <c r="D39" i="67"/>
  <c r="E39" i="67"/>
  <c r="F39" i="67"/>
  <c r="G39" i="67"/>
  <c r="H39" i="67"/>
  <c r="I39" i="67"/>
  <c r="J39" i="67"/>
  <c r="K39" i="67"/>
  <c r="L39" i="67"/>
  <c r="M39" i="67"/>
  <c r="C40" i="67"/>
  <c r="D40" i="67"/>
  <c r="E40" i="67"/>
  <c r="F40" i="67"/>
  <c r="G40" i="67"/>
  <c r="H40" i="67"/>
  <c r="I40" i="67"/>
  <c r="J40" i="67"/>
  <c r="K40" i="67"/>
  <c r="L40" i="67"/>
  <c r="M40" i="67"/>
  <c r="B40" i="67"/>
  <c r="B39" i="67"/>
  <c r="B38" i="67"/>
  <c r="B37" i="67"/>
  <c r="B36" i="67"/>
  <c r="B35" i="67"/>
  <c r="C10" i="67"/>
  <c r="D10" i="67"/>
  <c r="E10" i="67"/>
  <c r="F10" i="67"/>
  <c r="G10" i="67"/>
  <c r="H10" i="67"/>
  <c r="I10" i="67"/>
  <c r="J10" i="67"/>
  <c r="K10" i="67"/>
  <c r="L10" i="67"/>
  <c r="M10" i="67"/>
  <c r="C14" i="67"/>
  <c r="D14" i="67"/>
  <c r="E14" i="67"/>
  <c r="F14" i="67"/>
  <c r="G14" i="67"/>
  <c r="H14" i="67"/>
  <c r="I14" i="67"/>
  <c r="J14" i="67"/>
  <c r="K14" i="67"/>
  <c r="L14" i="67"/>
  <c r="M14" i="67"/>
  <c r="C23" i="67"/>
  <c r="D23" i="67"/>
  <c r="E23" i="67"/>
  <c r="F23" i="67"/>
  <c r="G23" i="67"/>
  <c r="H23" i="67"/>
  <c r="I23" i="67"/>
  <c r="J23" i="67"/>
  <c r="K23" i="67"/>
  <c r="L23" i="67"/>
  <c r="M23" i="67"/>
  <c r="C24" i="67"/>
  <c r="D24" i="67"/>
  <c r="E24" i="67"/>
  <c r="F24" i="67"/>
  <c r="G24" i="67"/>
  <c r="H24" i="67"/>
  <c r="I24" i="67"/>
  <c r="J24" i="67"/>
  <c r="K24" i="67"/>
  <c r="L24" i="67"/>
  <c r="M24" i="67"/>
  <c r="B24" i="67"/>
  <c r="B23" i="67"/>
  <c r="B14" i="67"/>
  <c r="B10" i="67"/>
  <c r="I500" i="48" l="1"/>
  <c r="E97" i="51"/>
  <c r="E39" i="48"/>
  <c r="E55" i="52" l="1"/>
  <c r="D55" i="52"/>
  <c r="C55" i="52"/>
  <c r="D28" i="52"/>
  <c r="C28" i="52"/>
  <c r="D5" i="52"/>
  <c r="C5" i="52"/>
  <c r="I283" i="48" l="1"/>
  <c r="H283" i="48"/>
  <c r="G283" i="48"/>
  <c r="F283" i="48"/>
  <c r="E283" i="48"/>
  <c r="N45" i="54" l="1"/>
  <c r="N13" i="54" l="1"/>
  <c r="N12" i="54"/>
  <c r="J13" i="54"/>
  <c r="F13" i="54"/>
  <c r="N24" i="67" l="1"/>
  <c r="C4" i="52"/>
  <c r="C12" i="52" s="1"/>
  <c r="C6" i="52"/>
  <c r="C7" i="52"/>
  <c r="C10" i="52"/>
  <c r="C11" i="52"/>
  <c r="C15" i="52"/>
  <c r="C21" i="52" s="1"/>
  <c r="C16" i="52"/>
  <c r="D4" i="52"/>
  <c r="D6" i="52"/>
  <c r="D7" i="52"/>
  <c r="D10" i="52"/>
  <c r="D11" i="52"/>
  <c r="D15" i="52"/>
  <c r="D21" i="52" s="1"/>
  <c r="D16" i="52"/>
  <c r="G28" i="48"/>
  <c r="G51" i="48"/>
  <c r="G80" i="48"/>
  <c r="G103" i="48"/>
  <c r="G137" i="48"/>
  <c r="G170" i="48"/>
  <c r="G193" i="48"/>
  <c r="G249" i="48"/>
  <c r="G306" i="48"/>
  <c r="G333" i="48"/>
  <c r="G356" i="48"/>
  <c r="G375" i="48"/>
  <c r="G383" i="48"/>
  <c r="G391" i="48"/>
  <c r="G399" i="48"/>
  <c r="G407" i="48"/>
  <c r="G427" i="48"/>
  <c r="G435" i="48"/>
  <c r="G443" i="48"/>
  <c r="G452" i="48"/>
  <c r="E16" i="52" s="1"/>
  <c r="F16" i="52" s="1"/>
  <c r="G477" i="48"/>
  <c r="G485" i="48"/>
  <c r="G493" i="48"/>
  <c r="G501" i="48"/>
  <c r="G509" i="48"/>
  <c r="G527" i="48"/>
  <c r="G535" i="48"/>
  <c r="G469" i="48"/>
  <c r="E18" i="52"/>
  <c r="F18" i="52" s="1"/>
  <c r="F8" i="52"/>
  <c r="F9" i="52"/>
  <c r="F19" i="52"/>
  <c r="F20" i="52"/>
  <c r="C27" i="52"/>
  <c r="C29" i="52"/>
  <c r="C30" i="52"/>
  <c r="C33" i="52"/>
  <c r="C34" i="52"/>
  <c r="C38" i="52"/>
  <c r="C39" i="52"/>
  <c r="D27" i="52"/>
  <c r="D29" i="52"/>
  <c r="D30" i="52"/>
  <c r="D33" i="52"/>
  <c r="D34" i="52"/>
  <c r="D38" i="52"/>
  <c r="D39" i="52"/>
  <c r="H28" i="48"/>
  <c r="H51" i="48"/>
  <c r="H80" i="48"/>
  <c r="H103" i="48"/>
  <c r="H137" i="48"/>
  <c r="H170" i="48"/>
  <c r="H193" i="48"/>
  <c r="H249" i="48"/>
  <c r="H306" i="48"/>
  <c r="H333" i="48"/>
  <c r="H356" i="48"/>
  <c r="H375" i="48"/>
  <c r="H383" i="48"/>
  <c r="H391" i="48"/>
  <c r="H399" i="48"/>
  <c r="H407" i="48"/>
  <c r="H427" i="48"/>
  <c r="H435" i="48"/>
  <c r="H443" i="48"/>
  <c r="H452" i="48"/>
  <c r="H477" i="48"/>
  <c r="H485" i="48"/>
  <c r="H493" i="48"/>
  <c r="H501" i="48"/>
  <c r="H509" i="48"/>
  <c r="H527" i="48"/>
  <c r="H535" i="48"/>
  <c r="H469" i="48"/>
  <c r="E41" i="52"/>
  <c r="F41" i="52" s="1"/>
  <c r="F31" i="52"/>
  <c r="F32" i="52"/>
  <c r="F42" i="52"/>
  <c r="F43" i="52"/>
  <c r="C54" i="52"/>
  <c r="C56" i="52"/>
  <c r="C57" i="52"/>
  <c r="C60" i="52"/>
  <c r="C61" i="52"/>
  <c r="C65" i="52"/>
  <c r="C66" i="52"/>
  <c r="D54" i="52"/>
  <c r="D56" i="52"/>
  <c r="D57" i="52"/>
  <c r="D60" i="52"/>
  <c r="D61" i="52"/>
  <c r="D65" i="52"/>
  <c r="D66" i="52"/>
  <c r="E54" i="52"/>
  <c r="F55" i="52"/>
  <c r="E56" i="52"/>
  <c r="F56" i="52" s="1"/>
  <c r="E57" i="52"/>
  <c r="E60" i="52"/>
  <c r="E61" i="52"/>
  <c r="E65" i="52"/>
  <c r="E66" i="52"/>
  <c r="I477" i="48"/>
  <c r="I485" i="48"/>
  <c r="I493" i="48"/>
  <c r="I501" i="48"/>
  <c r="I509" i="48"/>
  <c r="I527" i="48"/>
  <c r="I535" i="48"/>
  <c r="I469" i="48"/>
  <c r="E68" i="52"/>
  <c r="F68" i="52" s="1"/>
  <c r="F58" i="52"/>
  <c r="F59" i="52"/>
  <c r="F70" i="52"/>
  <c r="A7" i="67"/>
  <c r="B1" i="67"/>
  <c r="M49" i="67"/>
  <c r="L49" i="67"/>
  <c r="K49" i="67"/>
  <c r="J49" i="67"/>
  <c r="I49" i="67"/>
  <c r="H49" i="67"/>
  <c r="G49" i="67"/>
  <c r="F49" i="67"/>
  <c r="E49" i="67"/>
  <c r="D49" i="67"/>
  <c r="C49" i="67"/>
  <c r="B49" i="67"/>
  <c r="B50" i="67" s="1"/>
  <c r="N48" i="67"/>
  <c r="N47" i="67"/>
  <c r="N46" i="67"/>
  <c r="N45" i="67"/>
  <c r="N44" i="67"/>
  <c r="N43" i="67"/>
  <c r="N42" i="67"/>
  <c r="N41" i="67"/>
  <c r="N40" i="67"/>
  <c r="N39" i="67"/>
  <c r="N38" i="67"/>
  <c r="N37" i="67"/>
  <c r="N36" i="67"/>
  <c r="N35" i="67"/>
  <c r="N34" i="67"/>
  <c r="M28" i="67"/>
  <c r="M53" i="67" s="1"/>
  <c r="M62" i="67" s="1"/>
  <c r="L28" i="67"/>
  <c r="K28" i="67"/>
  <c r="J28" i="67"/>
  <c r="I28" i="67"/>
  <c r="I53" i="67" s="1"/>
  <c r="I62" i="67" s="1"/>
  <c r="H28" i="67"/>
  <c r="H53" i="67" s="1"/>
  <c r="H62" i="67" s="1"/>
  <c r="G28" i="67"/>
  <c r="G53" i="67" s="1"/>
  <c r="G62" i="67" s="1"/>
  <c r="F28" i="67"/>
  <c r="E28" i="67"/>
  <c r="E53" i="67" s="1"/>
  <c r="E62" i="67" s="1"/>
  <c r="D28" i="67"/>
  <c r="C28" i="67"/>
  <c r="C53" i="67" s="1"/>
  <c r="C62" i="67" s="1"/>
  <c r="B28" i="67"/>
  <c r="B29" i="67" s="1"/>
  <c r="N27" i="67"/>
  <c r="N26" i="67"/>
  <c r="N25" i="67"/>
  <c r="N23" i="67"/>
  <c r="N22" i="67"/>
  <c r="N21" i="67"/>
  <c r="N20" i="67"/>
  <c r="N19" i="67"/>
  <c r="N18" i="67"/>
  <c r="N17" i="67"/>
  <c r="N16" i="67"/>
  <c r="N15" i="67"/>
  <c r="N14" i="67"/>
  <c r="N13" i="67"/>
  <c r="N12" i="67"/>
  <c r="N11" i="67"/>
  <c r="N10" i="67"/>
  <c r="K53" i="67"/>
  <c r="K62" i="67" s="1"/>
  <c r="F53" i="67"/>
  <c r="F62" i="67" s="1"/>
  <c r="J53" i="67"/>
  <c r="J62" i="67" s="1"/>
  <c r="E146" i="56"/>
  <c r="B308" i="48"/>
  <c r="I310" i="48"/>
  <c r="I308" i="48"/>
  <c r="I226" i="48"/>
  <c r="H226" i="48"/>
  <c r="G226" i="48"/>
  <c r="F226" i="48"/>
  <c r="E226" i="48"/>
  <c r="B3" i="51"/>
  <c r="A55" i="51" s="1"/>
  <c r="J7" i="54"/>
  <c r="E50" i="66"/>
  <c r="D50" i="66"/>
  <c r="F47" i="66"/>
  <c r="G200" i="48"/>
  <c r="G144" i="48"/>
  <c r="G54" i="48"/>
  <c r="G111" i="48"/>
  <c r="F76" i="51"/>
  <c r="F61" i="51"/>
  <c r="A51" i="52"/>
  <c r="I517" i="48"/>
  <c r="A24" i="52"/>
  <c r="A1" i="52"/>
  <c r="G516" i="48"/>
  <c r="G458" i="48"/>
  <c r="G416" i="48"/>
  <c r="G363" i="48"/>
  <c r="G257" i="48"/>
  <c r="B74" i="52"/>
  <c r="F76" i="52"/>
  <c r="E74" i="52"/>
  <c r="I456" i="48"/>
  <c r="I454" i="48"/>
  <c r="I411" i="48"/>
  <c r="I409" i="48"/>
  <c r="I361" i="48"/>
  <c r="I359" i="48"/>
  <c r="I254" i="48"/>
  <c r="I252" i="48"/>
  <c r="I197" i="48"/>
  <c r="I195" i="48"/>
  <c r="I141" i="48"/>
  <c r="I139" i="48"/>
  <c r="I552" i="48"/>
  <c r="I513" i="48"/>
  <c r="I452" i="48"/>
  <c r="I443" i="48"/>
  <c r="I435" i="48"/>
  <c r="I427" i="48"/>
  <c r="I407" i="48"/>
  <c r="I399" i="48"/>
  <c r="I391" i="48"/>
  <c r="I383" i="48"/>
  <c r="I375" i="48"/>
  <c r="I356" i="48"/>
  <c r="I333" i="48"/>
  <c r="I306" i="48"/>
  <c r="I249" i="48"/>
  <c r="I193" i="48"/>
  <c r="I170" i="48"/>
  <c r="I137" i="48"/>
  <c r="I107" i="48"/>
  <c r="I103" i="48"/>
  <c r="I80" i="48"/>
  <c r="I51" i="48"/>
  <c r="I28" i="48"/>
  <c r="H57" i="51"/>
  <c r="H107" i="51"/>
  <c r="H98" i="51"/>
  <c r="F98" i="51"/>
  <c r="B64" i="67" s="1"/>
  <c r="H94" i="51"/>
  <c r="H74" i="51"/>
  <c r="H54" i="51"/>
  <c r="H36" i="51"/>
  <c r="E21" i="56"/>
  <c r="F535" i="48"/>
  <c r="F536" i="48" s="1"/>
  <c r="E91" i="66"/>
  <c r="F91" i="66"/>
  <c r="G91" i="66"/>
  <c r="A94" i="66"/>
  <c r="A43" i="66"/>
  <c r="G96" i="66"/>
  <c r="F94" i="66"/>
  <c r="G86" i="66"/>
  <c r="G59" i="66"/>
  <c r="G87" i="66" s="1"/>
  <c r="G92" i="66" s="1"/>
  <c r="G67" i="66"/>
  <c r="G75" i="66"/>
  <c r="G83" i="66"/>
  <c r="F86" i="66"/>
  <c r="F59" i="66"/>
  <c r="F87" i="66" s="1"/>
  <c r="F92" i="66" s="1"/>
  <c r="F67" i="66"/>
  <c r="F75" i="66"/>
  <c r="F83" i="66"/>
  <c r="E86" i="66"/>
  <c r="E59" i="66"/>
  <c r="E67" i="66"/>
  <c r="E87" i="66" s="1"/>
  <c r="E75" i="66"/>
  <c r="E83" i="66"/>
  <c r="D91" i="66"/>
  <c r="D86" i="66"/>
  <c r="D83" i="66"/>
  <c r="D67" i="66"/>
  <c r="D59" i="66"/>
  <c r="D87" i="66" s="1"/>
  <c r="D92" i="66" s="1"/>
  <c r="D75" i="66"/>
  <c r="G45" i="66"/>
  <c r="F43" i="66"/>
  <c r="G17" i="66"/>
  <c r="G41" i="66" s="1"/>
  <c r="G21" i="66"/>
  <c r="G28" i="66"/>
  <c r="G36" i="66"/>
  <c r="G40" i="66"/>
  <c r="F17" i="66"/>
  <c r="F21" i="66"/>
  <c r="F28" i="66"/>
  <c r="F36" i="66"/>
  <c r="F40" i="66"/>
  <c r="F41" i="66"/>
  <c r="F98" i="66" s="1"/>
  <c r="E17" i="66"/>
  <c r="E21" i="66"/>
  <c r="E28" i="66"/>
  <c r="E36" i="66"/>
  <c r="E40" i="66"/>
  <c r="E41" i="66"/>
  <c r="D17" i="66"/>
  <c r="D41" i="66" s="1"/>
  <c r="D21" i="66"/>
  <c r="D28" i="66"/>
  <c r="D36" i="66"/>
  <c r="D40" i="66"/>
  <c r="A3" i="66"/>
  <c r="E8" i="66"/>
  <c r="D8" i="66"/>
  <c r="F5" i="66"/>
  <c r="E375" i="48"/>
  <c r="E383" i="48"/>
  <c r="E391" i="48"/>
  <c r="E399" i="48"/>
  <c r="E407" i="48"/>
  <c r="E427" i="48"/>
  <c r="E435" i="48"/>
  <c r="E443" i="48"/>
  <c r="E452" i="48"/>
  <c r="E477" i="48"/>
  <c r="E485" i="48"/>
  <c r="E493" i="48"/>
  <c r="E501" i="48"/>
  <c r="E509" i="48"/>
  <c r="E527" i="48"/>
  <c r="E535" i="48"/>
  <c r="E469" i="48"/>
  <c r="E28" i="48"/>
  <c r="E51" i="48"/>
  <c r="E80" i="48"/>
  <c r="E103" i="48"/>
  <c r="E137" i="48"/>
  <c r="E170" i="48"/>
  <c r="E193" i="48"/>
  <c r="E249" i="48"/>
  <c r="E306" i="48"/>
  <c r="E333" i="48"/>
  <c r="E356" i="48"/>
  <c r="F375" i="48"/>
  <c r="F383" i="48"/>
  <c r="F391" i="48"/>
  <c r="F399" i="48"/>
  <c r="F407" i="48"/>
  <c r="F427" i="48"/>
  <c r="F435" i="48"/>
  <c r="F443" i="48"/>
  <c r="F452" i="48"/>
  <c r="F477" i="48"/>
  <c r="F485" i="48"/>
  <c r="F493" i="48"/>
  <c r="F501" i="48"/>
  <c r="F509" i="48"/>
  <c r="F527" i="48"/>
  <c r="F469" i="48"/>
  <c r="F28" i="48"/>
  <c r="F51" i="48"/>
  <c r="F80" i="48"/>
  <c r="F103" i="48"/>
  <c r="F137" i="48"/>
  <c r="F170" i="48"/>
  <c r="F193" i="48"/>
  <c r="F249" i="48"/>
  <c r="F306" i="48"/>
  <c r="F333" i="48"/>
  <c r="F356" i="48"/>
  <c r="G544" i="48"/>
  <c r="F32" i="33"/>
  <c r="E32" i="33"/>
  <c r="C32" i="33"/>
  <c r="C33" i="33" s="1"/>
  <c r="B32" i="33"/>
  <c r="B33" i="33" s="1"/>
  <c r="F19" i="33"/>
  <c r="F33" i="33" s="1"/>
  <c r="E19" i="33"/>
  <c r="C19" i="33"/>
  <c r="B19" i="33"/>
  <c r="A1" i="33"/>
  <c r="G27" i="34"/>
  <c r="E27" i="34"/>
  <c r="F27" i="34"/>
  <c r="D27" i="34"/>
  <c r="E12" i="34"/>
  <c r="F12" i="34"/>
  <c r="G12" i="34"/>
  <c r="D12" i="34"/>
  <c r="B1" i="34"/>
  <c r="A2" i="37"/>
  <c r="B53" i="48"/>
  <c r="A1" i="48"/>
  <c r="D1" i="57"/>
  <c r="A3" i="33"/>
  <c r="C4" i="34"/>
  <c r="H15" i="37"/>
  <c r="F519" i="48"/>
  <c r="E519" i="48"/>
  <c r="F461" i="48"/>
  <c r="E461" i="48"/>
  <c r="F419" i="48"/>
  <c r="E419" i="48"/>
  <c r="F366" i="48"/>
  <c r="E366" i="48"/>
  <c r="F260" i="48"/>
  <c r="E260" i="48"/>
  <c r="F203" i="48"/>
  <c r="E203" i="48"/>
  <c r="F147" i="48"/>
  <c r="E147" i="48"/>
  <c r="F114" i="48"/>
  <c r="E114" i="48"/>
  <c r="F57" i="48"/>
  <c r="E57" i="48"/>
  <c r="A36" i="57"/>
  <c r="H36" i="57"/>
  <c r="A35" i="33"/>
  <c r="E35" i="33"/>
  <c r="F29" i="34"/>
  <c r="A29" i="34"/>
  <c r="A34" i="37"/>
  <c r="J34" i="37"/>
  <c r="B47" i="52"/>
  <c r="F49" i="52"/>
  <c r="E47" i="52"/>
  <c r="H544" i="48"/>
  <c r="E544" i="48"/>
  <c r="K14" i="37"/>
  <c r="D32" i="37"/>
  <c r="I32" i="37"/>
  <c r="J32" i="37"/>
  <c r="K17" i="37"/>
  <c r="K32" i="37" s="1"/>
  <c r="K18" i="37"/>
  <c r="K19" i="37"/>
  <c r="K20" i="37"/>
  <c r="K21" i="37"/>
  <c r="K22" i="37"/>
  <c r="K23" i="37"/>
  <c r="K24" i="37"/>
  <c r="K25" i="37"/>
  <c r="K26" i="37"/>
  <c r="K27" i="37"/>
  <c r="K28" i="37"/>
  <c r="K29" i="37"/>
  <c r="K30" i="37"/>
  <c r="K31" i="37"/>
  <c r="I12" i="37"/>
  <c r="H32" i="37"/>
  <c r="E98" i="51"/>
  <c r="G98" i="51"/>
  <c r="D98" i="51"/>
  <c r="E94" i="51"/>
  <c r="F94" i="51"/>
  <c r="G94" i="51"/>
  <c r="D94" i="51"/>
  <c r="D36" i="51"/>
  <c r="D54" i="51"/>
  <c r="D74" i="51"/>
  <c r="E74" i="51"/>
  <c r="F74" i="51"/>
  <c r="G74" i="51"/>
  <c r="E54" i="51"/>
  <c r="F54" i="51"/>
  <c r="G54" i="51"/>
  <c r="G36" i="51"/>
  <c r="E36" i="51"/>
  <c r="F36" i="51"/>
  <c r="B550" i="48"/>
  <c r="I550" i="48"/>
  <c r="B511" i="48"/>
  <c r="I511" i="48"/>
  <c r="B454" i="48"/>
  <c r="B409" i="48"/>
  <c r="B359" i="48"/>
  <c r="B252" i="48"/>
  <c r="B195" i="48"/>
  <c r="B139" i="48"/>
  <c r="B105" i="48"/>
  <c r="I105" i="48"/>
  <c r="E64" i="51"/>
  <c r="E79" i="51" s="1"/>
  <c r="D64" i="51"/>
  <c r="D79" i="51" s="1"/>
  <c r="A104" i="51"/>
  <c r="G104" i="51"/>
  <c r="F52" i="54"/>
  <c r="N10" i="54"/>
  <c r="N20" i="54" s="1"/>
  <c r="N28" i="54" s="1"/>
  <c r="N7" i="54"/>
  <c r="J10" i="54"/>
  <c r="J12" i="54"/>
  <c r="F10" i="54"/>
  <c r="F12" i="54"/>
  <c r="G2" i="48"/>
  <c r="F2" i="51"/>
  <c r="G55" i="51"/>
  <c r="A52" i="54"/>
  <c r="F7" i="54"/>
  <c r="J40" i="57"/>
  <c r="F37" i="33"/>
  <c r="G33" i="34"/>
  <c r="K36" i="37"/>
  <c r="N54" i="54"/>
  <c r="F5" i="48"/>
  <c r="E5" i="48"/>
  <c r="E5" i="51"/>
  <c r="D5" i="51"/>
  <c r="J26" i="57"/>
  <c r="A5" i="33"/>
  <c r="B5" i="33"/>
  <c r="E5" i="33"/>
  <c r="N49" i="67" l="1"/>
  <c r="D53" i="67"/>
  <c r="D62" i="67" s="1"/>
  <c r="L53" i="67"/>
  <c r="L62" i="67" s="1"/>
  <c r="E33" i="33"/>
  <c r="C22" i="52"/>
  <c r="E28" i="52"/>
  <c r="F28" i="52" s="1"/>
  <c r="E5" i="52"/>
  <c r="F5" i="52" s="1"/>
  <c r="F57" i="52"/>
  <c r="E4" i="52"/>
  <c r="F4" i="52" s="1"/>
  <c r="D44" i="52"/>
  <c r="E6" i="52"/>
  <c r="F6" i="52" s="1"/>
  <c r="E33" i="52"/>
  <c r="F33" i="52" s="1"/>
  <c r="C35" i="52"/>
  <c r="C44" i="52"/>
  <c r="I444" i="48"/>
  <c r="E10" i="52"/>
  <c r="F10" i="52" s="1"/>
  <c r="D71" i="52"/>
  <c r="C71" i="52"/>
  <c r="E30" i="52"/>
  <c r="F30" i="52" s="1"/>
  <c r="H444" i="48"/>
  <c r="E38" i="52" s="1"/>
  <c r="E39" i="52"/>
  <c r="F39" i="52" s="1"/>
  <c r="E11" i="52"/>
  <c r="F11" i="52" s="1"/>
  <c r="I536" i="48"/>
  <c r="E67" i="52" s="1"/>
  <c r="F67" i="52" s="1"/>
  <c r="E62" i="52"/>
  <c r="C62" i="52"/>
  <c r="E34" i="52"/>
  <c r="F34" i="52" s="1"/>
  <c r="E29" i="52"/>
  <c r="F29" i="52" s="1"/>
  <c r="F66" i="52"/>
  <c r="F444" i="48"/>
  <c r="E444" i="48"/>
  <c r="H536" i="48"/>
  <c r="E40" i="52" s="1"/>
  <c r="F40" i="52" s="1"/>
  <c r="D12" i="52"/>
  <c r="D22" i="52" s="1"/>
  <c r="E536" i="48"/>
  <c r="F61" i="52"/>
  <c r="G536" i="48"/>
  <c r="E17" i="52" s="1"/>
  <c r="F17" i="52" s="1"/>
  <c r="G444" i="48"/>
  <c r="F60" i="52"/>
  <c r="E27" i="52"/>
  <c r="D62" i="52"/>
  <c r="E101" i="51"/>
  <c r="H101" i="51"/>
  <c r="D101" i="51"/>
  <c r="G101" i="51"/>
  <c r="F101" i="51"/>
  <c r="O28" i="67" s="1"/>
  <c r="F20" i="54"/>
  <c r="F28" i="54" s="1"/>
  <c r="E98" i="66"/>
  <c r="E92" i="66"/>
  <c r="D98" i="66"/>
  <c r="G98" i="66"/>
  <c r="B51" i="67"/>
  <c r="D35" i="52"/>
  <c r="F65" i="52"/>
  <c r="E7" i="52"/>
  <c r="F7" i="52" s="1"/>
  <c r="F54" i="52"/>
  <c r="J20" i="54"/>
  <c r="J28" i="54" s="1"/>
  <c r="C50" i="67"/>
  <c r="N28" i="67"/>
  <c r="B30" i="67" s="1"/>
  <c r="B53" i="67"/>
  <c r="C29" i="67"/>
  <c r="D45" i="52" l="1"/>
  <c r="F544" i="48"/>
  <c r="E71" i="52"/>
  <c r="E72" i="52" s="1"/>
  <c r="F538" i="48"/>
  <c r="F539" i="48" s="1"/>
  <c r="F62" i="52"/>
  <c r="E35" i="52"/>
  <c r="D72" i="52"/>
  <c r="I538" i="48"/>
  <c r="I539" i="48" s="1"/>
  <c r="G538" i="48"/>
  <c r="G539" i="48" s="1"/>
  <c r="C45" i="52"/>
  <c r="E15" i="52"/>
  <c r="E21" i="52" s="1"/>
  <c r="F27" i="52"/>
  <c r="F35" i="52" s="1"/>
  <c r="C72" i="52"/>
  <c r="E538" i="48"/>
  <c r="E539" i="48" s="1"/>
  <c r="H538" i="48"/>
  <c r="H539" i="48" s="1"/>
  <c r="E44" i="52"/>
  <c r="F38" i="52"/>
  <c r="F44" i="52" s="1"/>
  <c r="C51" i="67"/>
  <c r="D50" i="67"/>
  <c r="F12" i="52"/>
  <c r="E12" i="52"/>
  <c r="N53" i="67"/>
  <c r="N62" i="67" s="1"/>
  <c r="N66" i="67" s="1"/>
  <c r="P28" i="67"/>
  <c r="B62" i="67"/>
  <c r="B66" i="67" s="1"/>
  <c r="C64" i="67" s="1"/>
  <c r="C66" i="67" s="1"/>
  <c r="D64" i="67" s="1"/>
  <c r="D66" i="67" s="1"/>
  <c r="E64" i="67" s="1"/>
  <c r="E66" i="67" s="1"/>
  <c r="F64" i="67" s="1"/>
  <c r="F66" i="67" s="1"/>
  <c r="G64" i="67" s="1"/>
  <c r="G66" i="67" s="1"/>
  <c r="H64" i="67" s="1"/>
  <c r="H66" i="67" s="1"/>
  <c r="I64" i="67" s="1"/>
  <c r="I66" i="67" s="1"/>
  <c r="J64" i="67" s="1"/>
  <c r="J66" i="67" s="1"/>
  <c r="K64" i="67" s="1"/>
  <c r="K66" i="67" s="1"/>
  <c r="L64" i="67" s="1"/>
  <c r="L66" i="67" s="1"/>
  <c r="M64" i="67" s="1"/>
  <c r="M66" i="67" s="1"/>
  <c r="B54" i="67"/>
  <c r="C54" i="67" s="1"/>
  <c r="D54" i="67" s="1"/>
  <c r="D29" i="67"/>
  <c r="C30" i="67"/>
  <c r="D55" i="67" l="1"/>
  <c r="H545" i="48"/>
  <c r="G545" i="48"/>
  <c r="F548" i="48"/>
  <c r="E45" i="52"/>
  <c r="F15" i="52"/>
  <c r="F21" i="52" s="1"/>
  <c r="F22" i="52" s="1"/>
  <c r="F45" i="52"/>
  <c r="E22" i="52"/>
  <c r="O49" i="67" s="1"/>
  <c r="E50" i="67"/>
  <c r="D51" i="67"/>
  <c r="E54" i="67"/>
  <c r="F54" i="67" s="1"/>
  <c r="B55" i="67"/>
  <c r="C55" i="67"/>
  <c r="D30" i="67"/>
  <c r="E29" i="67"/>
  <c r="F69" i="52" l="1"/>
  <c r="F71" i="52" s="1"/>
  <c r="F72" i="52" s="1"/>
  <c r="I544" i="48"/>
  <c r="E548" i="48"/>
  <c r="E545" i="48"/>
  <c r="I545" i="48"/>
  <c r="H547" i="48"/>
  <c r="H548" i="48"/>
  <c r="G548" i="48"/>
  <c r="I548" i="48"/>
  <c r="I547" i="48"/>
  <c r="G547" i="48"/>
  <c r="F545" i="48"/>
  <c r="F547" i="48"/>
  <c r="E51" i="67"/>
  <c r="F50" i="67"/>
  <c r="P49" i="67"/>
  <c r="P53" i="67" s="1"/>
  <c r="O53" i="67"/>
  <c r="E55" i="67"/>
  <c r="E30" i="67"/>
  <c r="F29" i="67"/>
  <c r="F55" i="67"/>
  <c r="G54" i="67"/>
  <c r="G50" i="67" l="1"/>
  <c r="F51" i="67"/>
  <c r="F30" i="67"/>
  <c r="G29" i="67"/>
  <c r="G55" i="67"/>
  <c r="H54" i="67"/>
  <c r="H50" i="67" l="1"/>
  <c r="G51" i="67"/>
  <c r="G30" i="67"/>
  <c r="H29" i="67"/>
  <c r="H55" i="67"/>
  <c r="I54" i="67"/>
  <c r="H51" i="67" l="1"/>
  <c r="I50" i="67"/>
  <c r="H30" i="67"/>
  <c r="I29" i="67"/>
  <c r="I55" i="67"/>
  <c r="J54" i="67"/>
  <c r="I51" i="67" l="1"/>
  <c r="J50" i="67"/>
  <c r="I30" i="67"/>
  <c r="J29" i="67"/>
  <c r="J55" i="67"/>
  <c r="K54" i="67"/>
  <c r="K50" i="67" l="1"/>
  <c r="J51" i="67"/>
  <c r="J30" i="67"/>
  <c r="K29" i="67"/>
  <c r="K55" i="67"/>
  <c r="L54" i="67"/>
  <c r="L50" i="67" l="1"/>
  <c r="K51" i="67"/>
  <c r="K30" i="67"/>
  <c r="L29" i="67"/>
  <c r="M54" i="67"/>
  <c r="M55" i="67" s="1"/>
  <c r="L55" i="67"/>
  <c r="L51" i="67" l="1"/>
  <c r="M50" i="67"/>
  <c r="M51" i="67" s="1"/>
  <c r="M29" i="67"/>
  <c r="M30" i="67" s="1"/>
  <c r="L30"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Adrienne Lawrence</author>
  </authors>
  <commentList>
    <comment ref="G542" authorId="0" shapeId="0" xr:uid="{00000000-0006-0000-0400-000001000000}">
      <text>
        <r>
          <rPr>
            <sz val="10"/>
            <color indexed="81"/>
            <rFont val="Tahoma"/>
            <family val="2"/>
          </rPr>
          <t>The budget must have a POSITIVE ending balance.  If you are having trouble allocating expenses to be equal to or less than the resources available, please work with your sponsor and/or board to adjust the projections.</t>
        </r>
        <r>
          <rPr>
            <sz val="8"/>
            <color indexed="81"/>
            <rFont val="Tahoma"/>
            <family val="2"/>
          </rPr>
          <t xml:space="preserve">
</t>
        </r>
      </text>
    </comment>
    <comment ref="H542" authorId="0" shapeId="0" xr:uid="{00000000-0006-0000-0400-000002000000}">
      <text>
        <r>
          <rPr>
            <sz val="10"/>
            <color indexed="81"/>
            <rFont val="Tahoma"/>
            <family val="2"/>
          </rPr>
          <t>The budget must have a POSITIVE ending balance.  If you are having trouble allocating expenses to be equal to or less than the resources available, plese work with your sponsor and/or board to adjust the projections.</t>
        </r>
        <r>
          <rPr>
            <sz val="8"/>
            <color indexed="81"/>
            <rFont val="Tahoma"/>
            <family val="2"/>
          </rPr>
          <t xml:space="preserve">
</t>
        </r>
      </text>
    </comment>
    <comment ref="I542" authorId="0" shapeId="0" xr:uid="{00000000-0006-0000-0400-000003000000}">
      <text>
        <r>
          <rPr>
            <sz val="10"/>
            <color indexed="81"/>
            <rFont val="Tahoma"/>
            <family val="2"/>
          </rPr>
          <t>The budget must have a POSITIVE ending balance.  If you are having trouble allocating expenses to be equal to or less than the resources available, plese work with your sponsor and/or board to adjust the projections.</t>
        </r>
        <r>
          <rPr>
            <sz val="8"/>
            <color indexed="81"/>
            <rFont val="Tahoma"/>
            <family val="2"/>
          </rPr>
          <t xml:space="preserve">
</t>
        </r>
      </text>
    </comment>
    <comment ref="G543" authorId="0" shapeId="0" xr:uid="{00000000-0006-0000-0400-000004000000}">
      <text>
        <r>
          <rPr>
            <sz val="10"/>
            <color indexed="81"/>
            <rFont val="Tahoma"/>
            <family val="2"/>
          </rPr>
          <t>The budget must have a POSITIVE ending balance.  If you are having trouble allocating expenses to be equal to or less than the resources available, plese work with your sponsor and/or board to adjust the projections.</t>
        </r>
        <r>
          <rPr>
            <sz val="8"/>
            <color indexed="81"/>
            <rFont val="Tahoma"/>
            <family val="2"/>
          </rPr>
          <t xml:space="preserve">
</t>
        </r>
      </text>
    </comment>
    <comment ref="H543" authorId="0" shapeId="0" xr:uid="{00000000-0006-0000-0400-000005000000}">
      <text>
        <r>
          <rPr>
            <sz val="10"/>
            <color indexed="81"/>
            <rFont val="Tahoma"/>
            <family val="2"/>
          </rPr>
          <t>The budget must have a POSITIVE ending balance.  If you are having trouble allocating expenses to be equal to or less than the resources available, plese work with your sponsor and/or board to adjust the projections.</t>
        </r>
        <r>
          <rPr>
            <sz val="8"/>
            <color indexed="81"/>
            <rFont val="Tahoma"/>
            <family val="2"/>
          </rPr>
          <t xml:space="preserve">
</t>
        </r>
      </text>
    </comment>
    <comment ref="I543" authorId="0" shapeId="0" xr:uid="{00000000-0006-0000-0400-000006000000}">
      <text>
        <r>
          <rPr>
            <sz val="10"/>
            <color indexed="81"/>
            <rFont val="Tahoma"/>
            <family val="2"/>
          </rPr>
          <t>The budget must have a POSITIVE ending balance.  If you are having trouble allocating expenses to be equal to or less than the resources available, plese work with your sponsor and/or board to adjust the projections.</t>
        </r>
        <r>
          <rPr>
            <sz val="8"/>
            <color indexed="81"/>
            <rFont val="Tahoma"/>
            <family val="2"/>
          </rPr>
          <t xml:space="preserve">
</t>
        </r>
      </text>
    </comment>
    <comment ref="H544" authorId="0" shapeId="0" xr:uid="{00000000-0006-0000-0400-000007000000}">
      <text>
        <r>
          <rPr>
            <sz val="10"/>
            <color indexed="81"/>
            <rFont val="Tahoma"/>
            <family val="2"/>
          </rPr>
          <t>Reminder: The budget must have a POSITIVE ending balance.</t>
        </r>
        <r>
          <rPr>
            <sz val="8"/>
            <color indexed="81"/>
            <rFont val="Tahoma"/>
            <family val="2"/>
          </rPr>
          <t xml:space="preserve">
</t>
        </r>
      </text>
    </comment>
    <comment ref="I544" authorId="0" shapeId="0" xr:uid="{00000000-0006-0000-0400-000008000000}">
      <text>
        <r>
          <rPr>
            <sz val="10"/>
            <color indexed="81"/>
            <rFont val="Tahoma"/>
            <family val="2"/>
          </rPr>
          <t>Reminder: The budget must have a POSITIVE ending balance.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Adrienne Lawrence</author>
  </authors>
  <commentList>
    <comment ref="F89" authorId="0" shapeId="0" xr:uid="{00000000-0006-0000-0600-000001000000}">
      <text>
        <r>
          <rPr>
            <sz val="10"/>
            <color indexed="81"/>
            <rFont val="Tahoma"/>
            <family val="2"/>
          </rPr>
          <t>The budget must have a POSITIVE ending balance.  If you are having trouble allocating expenses to be equal to or less than the resources available, please work with your sponsor and/or board to adjust the projections.</t>
        </r>
        <r>
          <rPr>
            <sz val="8"/>
            <color indexed="81"/>
            <rFont val="Tahoma"/>
            <family val="2"/>
          </rPr>
          <t xml:space="preserve">
</t>
        </r>
      </text>
    </comment>
    <comment ref="G89" authorId="0" shapeId="0" xr:uid="{00000000-0006-0000-0600-000002000000}">
      <text>
        <r>
          <rPr>
            <sz val="10"/>
            <color indexed="81"/>
            <rFont val="Tahoma"/>
            <family val="2"/>
          </rPr>
          <t>The budget must have a POSITIVE ending balance.  If you are having trouble allocating expenses to be equal to or less than the resources available, plese work with your sponsor and/or board to adjust the projections.</t>
        </r>
        <r>
          <rPr>
            <sz val="8"/>
            <color indexed="81"/>
            <rFont val="Tahoma"/>
            <family val="2"/>
          </rPr>
          <t xml:space="preserve">
</t>
        </r>
      </text>
    </comment>
    <comment ref="F90" authorId="0" shapeId="0" xr:uid="{00000000-0006-0000-0600-000003000000}">
      <text>
        <r>
          <rPr>
            <sz val="10"/>
            <color indexed="81"/>
            <rFont val="Tahoma"/>
            <family val="2"/>
          </rPr>
          <t>The budget must have a POSITIVE ending balance.  If you are having trouble allocating expenses to be equal to or less than the resources available, plese work with your sponsor and/or board to adjust the projections.</t>
        </r>
        <r>
          <rPr>
            <sz val="8"/>
            <color indexed="81"/>
            <rFont val="Tahoma"/>
            <family val="2"/>
          </rPr>
          <t xml:space="preserve">
</t>
        </r>
      </text>
    </comment>
    <comment ref="G90" authorId="0" shapeId="0" xr:uid="{00000000-0006-0000-0600-000004000000}">
      <text>
        <r>
          <rPr>
            <sz val="10"/>
            <color indexed="81"/>
            <rFont val="Tahoma"/>
            <family val="2"/>
          </rPr>
          <t>The budget must have a POSITIVE ending balance.  If you are having trouble allocating expenses to be equal to or less than the resources available, plese work with your sponsor and/or board to adjust the projections.</t>
        </r>
        <r>
          <rPr>
            <sz val="8"/>
            <color indexed="81"/>
            <rFont val="Tahoma"/>
            <family val="2"/>
          </rPr>
          <t xml:space="preserve">
</t>
        </r>
      </text>
    </comment>
    <comment ref="G91" authorId="0" shapeId="0" xr:uid="{00000000-0006-0000-0600-000005000000}">
      <text>
        <r>
          <rPr>
            <sz val="10"/>
            <color indexed="81"/>
            <rFont val="Tahoma"/>
            <family val="2"/>
          </rPr>
          <t>Reminder: The budget must have a POSITIVE ending balance.</t>
        </r>
        <r>
          <rPr>
            <sz val="8"/>
            <color indexed="81"/>
            <rFont val="Tahoma"/>
            <family val="2"/>
          </rPr>
          <t xml:space="preserve">
</t>
        </r>
      </text>
    </comment>
    <comment ref="G92" authorId="0" shapeId="0" xr:uid="{00000000-0006-0000-0600-000006000000}">
      <text>
        <r>
          <rPr>
            <sz val="10"/>
            <color indexed="81"/>
            <rFont val="Tahoma"/>
            <family val="2"/>
          </rPr>
          <t>Reminder: The budget must have a POSITIVE ending balance.</t>
        </r>
        <r>
          <rPr>
            <sz val="8"/>
            <color indexed="81"/>
            <rFont val="Tahoma"/>
            <family val="2"/>
          </rPr>
          <t xml:space="preserve">
</t>
        </r>
      </text>
    </comment>
  </commentList>
</comments>
</file>

<file path=xl/sharedStrings.xml><?xml version="1.0" encoding="utf-8"?>
<sst xmlns="http://schemas.openxmlformats.org/spreadsheetml/2006/main" count="1847" uniqueCount="720">
  <si>
    <t>CHARTER SCHOOL BUDGET INSTRUCTIONS</t>
  </si>
  <si>
    <t>Per NAC 387.720:</t>
  </si>
  <si>
    <r>
      <rPr>
        <b/>
        <sz val="9"/>
        <color theme="3" tint="0.39997558519241921"/>
        <rFont val="Arial"/>
        <family val="2"/>
      </rPr>
      <t>TENTATIVE</t>
    </r>
    <r>
      <rPr>
        <sz val="9"/>
        <rFont val="Arial"/>
        <family val="2"/>
      </rPr>
      <t xml:space="preserve"> budget is due to the clerk or secretary of the Charter School Governing Body and Nevada Department of Education (NDE) by</t>
    </r>
    <r>
      <rPr>
        <b/>
        <sz val="9"/>
        <color theme="4" tint="-0.249977111117893"/>
        <rFont val="Arial"/>
        <family val="2"/>
      </rPr>
      <t xml:space="preserve"> </t>
    </r>
    <r>
      <rPr>
        <b/>
        <sz val="9"/>
        <color theme="3" tint="0.39997558519241921"/>
        <rFont val="Arial"/>
        <family val="2"/>
      </rPr>
      <t>April 15</t>
    </r>
    <r>
      <rPr>
        <sz val="9"/>
        <rFont val="Arial"/>
        <family val="2"/>
      </rPr>
      <t xml:space="preserve"> annually.</t>
    </r>
  </si>
  <si>
    <r>
      <rPr>
        <b/>
        <sz val="9"/>
        <color theme="5" tint="-0.249977111117893"/>
        <rFont val="Arial"/>
        <family val="2"/>
      </rPr>
      <t>FINAL</t>
    </r>
    <r>
      <rPr>
        <sz val="9"/>
        <rFont val="Arial"/>
        <family val="2"/>
      </rPr>
      <t xml:space="preserve"> budget must be adopted on or before</t>
    </r>
    <r>
      <rPr>
        <sz val="9"/>
        <color theme="5" tint="-0.249977111117893"/>
        <rFont val="Arial"/>
        <family val="2"/>
      </rPr>
      <t xml:space="preserve"> </t>
    </r>
    <r>
      <rPr>
        <b/>
        <sz val="9"/>
        <color theme="5" tint="-0.249977111117893"/>
        <rFont val="Arial"/>
        <family val="2"/>
      </rPr>
      <t>June 8</t>
    </r>
    <r>
      <rPr>
        <sz val="9"/>
        <rFont val="Arial"/>
        <family val="2"/>
      </rPr>
      <t xml:space="preserve"> Annually.  Copies of the approved final budget are then SUBMITTED by the Charter School Governing</t>
    </r>
  </si>
  <si>
    <t>Governing Body to NDE, Program Analyst - Fiscal Analysis Division - Legislative Counsel Bureau and the Charter School sponsor.</t>
  </si>
  <si>
    <t>General Instructions:</t>
  </si>
  <si>
    <t>The preferred method of submitting the Tentative and Final budgets to the NDE, is electronically.</t>
  </si>
  <si>
    <t>The signed cover page (Form 1) for the final budget, can be scanned and sent electronically, faxed, or mailed.</t>
  </si>
  <si>
    <t>Enter data in the yellow cells only.</t>
  </si>
  <si>
    <t>FORM 1 COVER PAGE</t>
  </si>
  <si>
    <t>Enter the name of the charter school in "Charter School - fill in the name of your school".</t>
  </si>
  <si>
    <t>Enter the number of governmental fund types. You will most likely have one (General Fund) or two (also Special Education).</t>
  </si>
  <si>
    <t>Enter the total estimated expenditures for governmental funds. This amount must agree with "TOTAL ALL EXPENDITURES" on Form 4 Expenses, page 11.</t>
  </si>
  <si>
    <t>If you have a proprietary fund(s), enter the number of funds and estimated expenses.  It is unusual for Charter Schools to have proprietary funds.  This total must agree with "TOTAL EXPENSES" on Form 6 Proprietary, page 2.</t>
  </si>
  <si>
    <t>Fill in the certification information on the lower left side of the page, prior to submitting the budget.  Fill in the "Scheduled Public Hearing." informationat the bottom page for the tentative budget.</t>
  </si>
  <si>
    <t>Fill in the certification information on the lower portion of the page, including the board members, prior to submitting the final budget.  The certification needs to be signed by the charter school principal or administrator and all members of the governing board.</t>
  </si>
  <si>
    <t>Fill in the actual public hearing information under "Scheduled Public Hearing:" prior to submitting the final budget.</t>
  </si>
  <si>
    <t>FORM 2 ENROLLMENT-ADE</t>
  </si>
  <si>
    <t>Updated to reflect Pupil Centered Funding Plan revenue components</t>
  </si>
  <si>
    <r>
      <t xml:space="preserve">Enter the weighted Average Daily Enrollments (ADE) for </t>
    </r>
    <r>
      <rPr>
        <u/>
        <sz val="10"/>
        <rFont val="Arial"/>
        <family val="2"/>
      </rPr>
      <t>both</t>
    </r>
    <r>
      <rPr>
        <sz val="10"/>
        <rFont val="Arial"/>
        <family val="2"/>
      </rPr>
      <t xml:space="preserve"> "Actual Year Ending 06/30/XX" (columns D/F &amp; H/J) for pre-K, Kindergarten, Elementary, Secondary, and Ungraded.  As well as "Students transported into Nevada from out-of-state" and "Students transported to another state".</t>
    </r>
  </si>
  <si>
    <t>Enter the weighted ADE for "Estimated Year Ending 06/30/XX" for the budget submission year in #1-5, 7-8.</t>
  </si>
  <si>
    <t>Enter the Hold Harmless amount in #10, if applicable.</t>
  </si>
  <si>
    <t>Enter the Adjusted Base Per Pupil rate as of Fyxx (found in Pupil Centered funding Plan Payment book)</t>
  </si>
  <si>
    <t>Enter the total adjusted base allocation by multiplying the ADE (or hold harmless) by the adjusted base per pupil rate</t>
  </si>
  <si>
    <t>Enter the Total Local Special Education Distributions in #12 (column L), if applicable</t>
  </si>
  <si>
    <t>Enter the Total English Learner Allocation in #13 (column L), if applicable</t>
  </si>
  <si>
    <t>Enter the Total At-Risk Student Allocation in #14 (column L), if applicable</t>
  </si>
  <si>
    <t>Enter the Total Gifted and Talented Allocation in #15 (column L), if applicable</t>
  </si>
  <si>
    <t>Line 16 (column N) will calculate the Total Pupil Centered Funding Plan revenue based upon numbers entered previously by adding the Adjusted Base Per Pupil Rate, Total Local Special Education Distributions, Total English Learner Allocation, At-Risk Student Allocation and Total Gifted and Talented Allocation.</t>
  </si>
  <si>
    <t>FORM 3 REVENUES</t>
  </si>
  <si>
    <t>Fill in the amounts of revenue for the prior fiscal year per revenue code in column (1) from your audited financial statements.</t>
  </si>
  <si>
    <t>Fill in the amounts of revenue  per revenue code in column (2) from your current year estimates.</t>
  </si>
  <si>
    <t>Fill in the amounts of revenue per revenue code in column (3) based on anticipated revenue for the school year to begin July 1 for the tentative budget.</t>
  </si>
  <si>
    <t>Fill in the amounts of revenue per revenue code in column (4) based on the approved and adopted budget for the school year to begin July 1 for the final budget.</t>
  </si>
  <si>
    <t>The 3000 series - Revenue from State Sources has been updated with components of the Pupil Centered Funding Plan (PCFP).</t>
  </si>
  <si>
    <t>Note: there will be a limited number of revenue sources so most of the revenue codes will be blank.</t>
  </si>
  <si>
    <r>
      <t xml:space="preserve">Enter the </t>
    </r>
    <r>
      <rPr>
        <b/>
        <sz val="10"/>
        <rFont val="Arial"/>
        <family val="2"/>
      </rPr>
      <t>opening balance</t>
    </r>
    <r>
      <rPr>
        <sz val="10"/>
        <rFont val="Arial"/>
        <family val="2"/>
      </rPr>
      <t xml:space="preserve"> under revenue code 8000.  Column (1) will have the audited opening balance.</t>
    </r>
  </si>
  <si>
    <r>
      <t xml:space="preserve">Column (2) will have the audited </t>
    </r>
    <r>
      <rPr>
        <b/>
        <sz val="10"/>
        <rFont val="Arial"/>
        <family val="2"/>
      </rPr>
      <t>ending</t>
    </r>
    <r>
      <rPr>
        <sz val="10"/>
        <rFont val="Arial"/>
        <family val="2"/>
      </rPr>
      <t xml:space="preserve"> balance from column (1) as the budgeted opening balances (3) and (4) will be the anticipated ending balance for the current year, column (2).</t>
    </r>
  </si>
  <si>
    <t>Check that the "TOTAL ALL RESOURCES" amounts are correct.</t>
  </si>
  <si>
    <t>FORM 4 EXPENDITURES</t>
  </si>
  <si>
    <t>Fill in the expenditure amounts, per program, in column (1) on pages 1-6, from your audited financial statements.</t>
  </si>
  <si>
    <t>Fill in the expenditure amounts, per program, in column (2) on pages 1-6, from your current year estimates.</t>
  </si>
  <si>
    <t>Fill in the expenditure amounts, per program, in column (3) on pages 1-6, based on anticipated expenditures for the school year to begin July 1 for the tentative budget.</t>
  </si>
  <si>
    <t>Fill in the expenditure amounts, per program, in column (4) on pages 1-6, based on the approved and adopted budget for the school year to begin July 1 for the final budget.</t>
  </si>
  <si>
    <t>Fill in the remaining expenditures (Undistributed, food service, facilities and debt) in column (1) on pages 8-11 from your audited financial statements.  Do not forget to include your charter school sponsorship fees.</t>
  </si>
  <si>
    <t>Fill in the remaining expenditures (Undistributed, food service, facilities and debt) in column (2) on pages 8-11 for your current year expenditures.  Do not forget to include your charter school sponsorship fees.</t>
  </si>
  <si>
    <t>Fill in the remaining expenditures (Undistributed, food service, facilities and debt) in column (3) on pages 8-11 based on anticipated expenditures for the school year beginning July 1.  Do not forget to include your charter school sponsorship fees.</t>
  </si>
  <si>
    <t>Fill in the remaining expenditures (Undistributed, food service, facilities and debt) in column (4) on pages 8-11 based on the approved and adopted budget for the school year beginning July 1.  Do not forget to include your charter school sponsorship fees.</t>
  </si>
  <si>
    <t>Fill in the contingency amount under function 6300, if appropriate.  Note that it is not to exceed 3% of all expenditures.  This amount has been calculated for you at the bottom of page 11.</t>
  </si>
  <si>
    <t>Fill in the ending balance under function 8000.  This amount has been calculated for you at the bottom of page 11.  If you do not agree, please check that all revenue and expense items have been included on Forms 3 and 4.</t>
  </si>
  <si>
    <r>
      <t xml:space="preserve">If the ending balance is less than zero, please reallocate your expenditures and/or revenues.  </t>
    </r>
    <r>
      <rPr>
        <b/>
        <sz val="10"/>
        <rFont val="Arial"/>
        <family val="2"/>
      </rPr>
      <t>We expect all charter schools to be fiscally responsible</t>
    </r>
    <r>
      <rPr>
        <sz val="10"/>
        <rFont val="Arial"/>
        <family val="2"/>
      </rPr>
      <t xml:space="preserve">.  A positive ending balance is required unless prior arrangements have been made and approved by your sponsor AND the Deputy Superintendent of Business Support and Services.    </t>
    </r>
  </si>
  <si>
    <t>FORM 5 EXPENDITURE SUMMARY</t>
  </si>
  <si>
    <t>This form calculates the information from Forms 3 and 4.  Please check the numbers to verify that they are correct.</t>
  </si>
  <si>
    <t>FORM 6 PROPRIETARY OR ENTERPRISE</t>
  </si>
  <si>
    <t>Form 6 is only filled out if you maintain proprietary or enterprise funds.  This is unusual for charter schools.</t>
  </si>
  <si>
    <t>Fill in the amounts of revenue per revenue code in column (1) from your audited financial statements.</t>
  </si>
  <si>
    <t>Fill in the amounts of revenue per revenue code in column (2) from your current year estimates.</t>
  </si>
  <si>
    <r>
      <t xml:space="preserve">Column (2) will have the audited </t>
    </r>
    <r>
      <rPr>
        <b/>
        <sz val="10"/>
        <rFont val="Arial"/>
        <family val="2"/>
      </rPr>
      <t>ending</t>
    </r>
    <r>
      <rPr>
        <sz val="10"/>
        <rFont val="Arial"/>
        <family val="2"/>
      </rPr>
      <t xml:space="preserve"> balance from column (1).  The budgeted opening balances (3) and (4) will be the aniticipated ending balance for the current year, column (2).</t>
    </r>
  </si>
  <si>
    <t>Fill in the expenditure amounts, per function, in column (1) from your audited financial statements.</t>
  </si>
  <si>
    <t>Fill in the expenditure amounts, per function, in column (2) from your current year estimates.</t>
  </si>
  <si>
    <t>Fill in the expenditure amounts, per function, in column (3) based on anticipated expenditures for the school year to begin July 1 for the tentative budget.,</t>
  </si>
  <si>
    <t>Fill in the expenditure amounts, per function, in column (4) based on the approved and adopted budget for the school year to begin July 1 for the final budget.</t>
  </si>
  <si>
    <t>Fill in the ending balance under function 8000.  This amount has been calculated for you at the bottom of the page.  If you do not agree, please check that all revenue and expense items have been included.</t>
  </si>
  <si>
    <t>FORM 7 INDEBTEDNESS</t>
  </si>
  <si>
    <t>Form 7 is only filled out if you currently have or anticipate loans.</t>
  </si>
  <si>
    <t>Enter the fund which includes the indebtedness in column (1).</t>
  </si>
  <si>
    <t>List each loan in column (1) under the appropriate fund.</t>
  </si>
  <si>
    <t>Enter the type of loan in column (2).  Choices 1-11 are listed at the upper right of the form.</t>
  </si>
  <si>
    <r>
      <t xml:space="preserve">Enter the term of the loan in number of </t>
    </r>
    <r>
      <rPr>
        <b/>
        <sz val="10"/>
        <rFont val="Arial"/>
        <family val="2"/>
      </rPr>
      <t>MONTHS</t>
    </r>
    <r>
      <rPr>
        <sz val="10"/>
        <rFont val="Arial"/>
        <family val="2"/>
      </rPr>
      <t xml:space="preserve"> in column (3).</t>
    </r>
    <r>
      <rPr>
        <sz val="10"/>
        <rFont val="Arial"/>
        <family val="2"/>
      </rPr>
      <t xml:space="preserve"> Example 2 years = 24 months.</t>
    </r>
  </si>
  <si>
    <t>Enter the original amount of the loan (issue) in column (4).</t>
  </si>
  <si>
    <t>Enter date of issue in column (5).</t>
  </si>
  <si>
    <t>Enter date of final payment in column (6).</t>
  </si>
  <si>
    <t>Enter the interest rate of the loan in column (7).</t>
  </si>
  <si>
    <t>Enter the outstanding balance at the beginning of the current year in column (8).</t>
  </si>
  <si>
    <t>Enter the amount of interest payable in column (9) for the budgeted year beginning July 1.</t>
  </si>
  <si>
    <t>Enter the amount of principal payable in column (10) for the budgeted year beginning July 1.</t>
  </si>
  <si>
    <t>Column 11 will calculate the total interest and principal payables for the budgeted year beginning July 1.</t>
  </si>
  <si>
    <t>FORM 8 - TUITION AND TRANSPORTATION</t>
  </si>
  <si>
    <t>FORM 8 is only filled out if you receive or pay tuition or transportation costs to another education entity.</t>
  </si>
  <si>
    <t>Enter any tuition revenue received from NV individuals or NV school districts in column (1) under Revenue.</t>
  </si>
  <si>
    <t>Enter the amount into the correct row, under column (1).</t>
  </si>
  <si>
    <t>Enter any transportation revenue received from NV individuals or NV school districts in column (2) under Revenue.  Enter the amount into the correct row, under column (2).</t>
  </si>
  <si>
    <t>Enter any tuition revenue received from out-of-state individuals or out-of-state school districts in column (3).  Enter the amount into the correct row, under column (3).</t>
  </si>
  <si>
    <t>Enter any transportation revenue received from out-of-state individuals or out-of-state school districts in column (4).  Enter the amount into the correct row, under column (4).</t>
  </si>
  <si>
    <t>Enter tuition paid to Nevada school districts under object code 561, column (1), by program.</t>
  </si>
  <si>
    <t>Enter transportation paid to Nevada school districts under object code 511, column (2), by program.</t>
  </si>
  <si>
    <t>Enter tuition paid to out-of-state school districts under object code 562, column (3), by program.</t>
  </si>
  <si>
    <t>Enter transportation paid to out-of-state school districts under object code 512, column (4), by program.</t>
  </si>
  <si>
    <t>Totals will calculate.</t>
  </si>
  <si>
    <t>FORM 9 FUND TRANSFERS</t>
  </si>
  <si>
    <t>FORM 9 is filled out if you have more than one fund, and transfer funds from one fund to another.</t>
  </si>
  <si>
    <t>In column (2) General Fund, list all funds with money transferred INTO the General Fund.</t>
  </si>
  <si>
    <t>In column (3) General Fund, enter the amount of each transfer next to the fund listed in item #2.</t>
  </si>
  <si>
    <t>In column (4) General Fund, list all funds RECEIVING General Fund transfers.</t>
  </si>
  <si>
    <t>In column (5) General Fund, enter the amount of each transfer next to the fund listed in item #3.</t>
  </si>
  <si>
    <t>In column (2) Special Revenue Fund, list all funds with money transferred INTO the Special Revenue Fund.</t>
  </si>
  <si>
    <t>In column (3) Special Revenue Fund, enter the amount of each transfer next to the fund listed in item #2.</t>
  </si>
  <si>
    <t>In column (4) Special Revenue Fund, list all funds RECEIVING Special Revenue Fund transfers.</t>
  </si>
  <si>
    <t>In column (5) Special Revenue Fund, enter the amount of each transfer next to the fund listed in item #3.</t>
  </si>
  <si>
    <t>The totals will calculate and should balance.</t>
  </si>
  <si>
    <t>FORM 10 LOBBY EXPENSES</t>
  </si>
  <si>
    <t>Form 10 is only filled out if you anticipate lobby expenses.</t>
  </si>
  <si>
    <t>Item #1, enter the lobbying activity.</t>
  </si>
  <si>
    <t>Item #2, enter the source of the funding.</t>
  </si>
  <si>
    <t>Item #3, enter the anticipated costs for transportation.</t>
  </si>
  <si>
    <t>Item #4, enter the anticipated costs for lodging and meals.</t>
  </si>
  <si>
    <t>Item #5, enter the anticipated costs for salaries and wages.</t>
  </si>
  <si>
    <t>Item #6, enter the anticipated costs for compensation to lobbyists.</t>
  </si>
  <si>
    <t>Item #7, enter the anticipated costs for entertainment.</t>
  </si>
  <si>
    <t>Item #8, enter the anticipated costs for supplies, equipment &amp; facilities; other personnel and services spent in Carson City.</t>
  </si>
  <si>
    <t>The total anticipated expenditures will calculate.</t>
  </si>
  <si>
    <t xml:space="preserve">Enter the Entity involved in the lobbying effort. </t>
  </si>
  <si>
    <t>Form 11 CASH FLOW</t>
  </si>
  <si>
    <t>Enter basic revenue sources in the left column under "REVENUES, Type:".</t>
  </si>
  <si>
    <t>Enter the anticipated cash flow, for each revenue source, per month.  The totals will calculate.</t>
  </si>
  <si>
    <t>Enter the total budgeted revenue per source under the column at the right "Final Approved Budget".  The variance will calculate.</t>
  </si>
  <si>
    <t>Enter the basic operating (object) categories in the left column</t>
  </si>
  <si>
    <t>Enter the anticipated cash flow, for each expenditure category, per month.  The totals will calculate.</t>
  </si>
  <si>
    <t>Enter the total budgeted expenditures per category under the column at the right "Final Approved Budget".  The variance will calculate.</t>
  </si>
  <si>
    <t>In the bottom section, enter the opening cash balance as of July 1, in the "PROJECTED July" column, in the row "Begin Cash Balance (F/B).  The remaining balances will calculate as additional data is entered.</t>
  </si>
  <si>
    <t>Charter School Budget</t>
  </si>
  <si>
    <t>FREEDOM CLASSICAL ACADEMY</t>
  </si>
  <si>
    <t xml:space="preserve">herewith submits the </t>
  </si>
  <si>
    <t>FINAL</t>
  </si>
  <si>
    <t xml:space="preserve">budget for the fiscal year ending </t>
  </si>
  <si>
    <t xml:space="preserve">This budget contains </t>
  </si>
  <si>
    <t>governmental fund types with estimated expenditures of $</t>
  </si>
  <si>
    <t>proprietary funds with estimated expenses of  $</t>
  </si>
  <si>
    <t>.</t>
  </si>
  <si>
    <t>Per NAC 387.715:</t>
  </si>
  <si>
    <r>
      <t>TENTATIVE</t>
    </r>
    <r>
      <rPr>
        <sz val="9"/>
        <rFont val="Arial"/>
        <family val="2"/>
      </rPr>
      <t xml:space="preserve"> budget is due to the clerk or secretary of the Charter School Governing Body and Nevada Department</t>
    </r>
  </si>
  <si>
    <r>
      <t xml:space="preserve">of Education (NDE) by </t>
    </r>
    <r>
      <rPr>
        <b/>
        <sz val="9"/>
        <rFont val="Arial"/>
        <family val="2"/>
      </rPr>
      <t>April 15</t>
    </r>
    <r>
      <rPr>
        <sz val="9"/>
        <rFont val="Arial"/>
        <family val="2"/>
      </rPr>
      <t xml:space="preserve"> annually.</t>
    </r>
  </si>
  <si>
    <r>
      <t>FINAL</t>
    </r>
    <r>
      <rPr>
        <sz val="9"/>
        <rFont val="Arial"/>
        <family val="2"/>
      </rPr>
      <t xml:space="preserve"> budget must be adopted on or before </t>
    </r>
    <r>
      <rPr>
        <b/>
        <sz val="9"/>
        <rFont val="Arial"/>
        <family val="2"/>
      </rPr>
      <t>June 8</t>
    </r>
    <r>
      <rPr>
        <sz val="9"/>
        <rFont val="Arial"/>
        <family val="2"/>
      </rPr>
      <t xml:space="preserve"> Annually.  Copies of the approved final budget are</t>
    </r>
  </si>
  <si>
    <r>
      <t>SUBMITTED</t>
    </r>
    <r>
      <rPr>
        <sz val="9"/>
        <rFont val="Arial"/>
        <family val="2"/>
      </rPr>
      <t xml:space="preserve"> by the Charter School Governing Body to NDE, Legislative Council Bureau and the </t>
    </r>
  </si>
  <si>
    <t>Charter School sponsor if other than the Department of Education.</t>
  </si>
  <si>
    <t>CERTIFICATION</t>
  </si>
  <si>
    <t>APPROVED BY THE GOVERNING BOARD</t>
  </si>
  <si>
    <t>I,</t>
  </si>
  <si>
    <t>(Print Name of Governing Board President)</t>
  </si>
  <si>
    <t>(Signature of Governing Board President)</t>
  </si>
  <si>
    <t>certify that all applicable funds and financial</t>
  </si>
  <si>
    <t>operations of this Local Government are</t>
  </si>
  <si>
    <t>listed herein</t>
  </si>
  <si>
    <t>Signed</t>
  </si>
  <si>
    <t xml:space="preserve">Dated:  </t>
  </si>
  <si>
    <t>SCHEDULED PUBLIC HEARING:</t>
  </si>
  <si>
    <t>Date and Time:</t>
  </si>
  <si>
    <t>Publication Date</t>
  </si>
  <si>
    <t xml:space="preserve">Place:  </t>
  </si>
  <si>
    <t>Form 1</t>
  </si>
  <si>
    <t>Update all fiscal year reference to the appropriate fiscal year.</t>
  </si>
  <si>
    <t>Actual Prior Year</t>
  </si>
  <si>
    <t>Last day of FY</t>
  </si>
  <si>
    <t>- Estimated</t>
  </si>
  <si>
    <t>TENTATIVE</t>
  </si>
  <si>
    <t>AMENDED FINAL</t>
  </si>
  <si>
    <t>Estimated Current</t>
  </si>
  <si>
    <t>2021/2022</t>
  </si>
  <si>
    <t>Current yr ending</t>
  </si>
  <si>
    <t>Budget Year</t>
  </si>
  <si>
    <t>2022-2023</t>
  </si>
  <si>
    <t>Budget yr ending</t>
  </si>
  <si>
    <t>June 30, 2023</t>
  </si>
  <si>
    <t>Form 6</t>
  </si>
  <si>
    <t>July 1, 2022</t>
  </si>
  <si>
    <t xml:space="preserve">   1st day of budget year</t>
  </si>
  <si>
    <t xml:space="preserve">Updated on </t>
  </si>
  <si>
    <t>ps</t>
  </si>
  <si>
    <t>budget2023</t>
  </si>
  <si>
    <t>ENROLLMENT AND PUPIL CENTERED FUNDING PLAN INFORMATION</t>
  </si>
  <si>
    <t>WEIGHTED</t>
  </si>
  <si>
    <t>ESTIMATED</t>
  </si>
  <si>
    <t>ACTUAL ADE PRIOR YEAR</t>
  </si>
  <si>
    <t>ACTUAL ADE CURRENT YEAR</t>
  </si>
  <si>
    <t>ADE - YEAR</t>
  </si>
  <si>
    <t>1.</t>
  </si>
  <si>
    <t>Pre-kindergarten</t>
  </si>
  <si>
    <t>(NRS 387.123)</t>
  </si>
  <si>
    <t>x .6 =</t>
  </si>
  <si>
    <t>2.</t>
  </si>
  <si>
    <t>Kindergarten</t>
  </si>
  <si>
    <t>x 1 =</t>
  </si>
  <si>
    <t>x 1=</t>
  </si>
  <si>
    <t>3.</t>
  </si>
  <si>
    <t>Elementary</t>
  </si>
  <si>
    <t>4.</t>
  </si>
  <si>
    <t>Secondary</t>
  </si>
  <si>
    <t>5.</t>
  </si>
  <si>
    <t>Ungraded</t>
  </si>
  <si>
    <t xml:space="preserve">6.     </t>
  </si>
  <si>
    <t>Subtotal</t>
  </si>
  <si>
    <t>7.</t>
  </si>
  <si>
    <t>Students transported into</t>
  </si>
  <si>
    <t>Nevada from out-of-state</t>
  </si>
  <si>
    <t>8.</t>
  </si>
  <si>
    <t>Students transported to</t>
  </si>
  <si>
    <t>another state</t>
  </si>
  <si>
    <t>9.</t>
  </si>
  <si>
    <t>Total WEIGHTED enrollment</t>
  </si>
  <si>
    <t>10.</t>
  </si>
  <si>
    <t>Hold Harmless</t>
  </si>
  <si>
    <t>11.</t>
  </si>
  <si>
    <t>Adjusted Base Per Pupil Rate as of FY21-23</t>
  </si>
  <si>
    <t xml:space="preserve">     (found in Pupil Centered Funding Plan Payment Book)</t>
  </si>
  <si>
    <t>Total Adjusted Base Allocation (ADE * per pupil rate)</t>
  </si>
  <si>
    <t>12.</t>
  </si>
  <si>
    <t>Total Local Special Education Distributions</t>
  </si>
  <si>
    <t>13.</t>
  </si>
  <si>
    <t>Total English Learner Allocation (if applicable)</t>
  </si>
  <si>
    <t>14.</t>
  </si>
  <si>
    <t>Total At-Risk Student Allocation (if applicable)</t>
  </si>
  <si>
    <t>15</t>
  </si>
  <si>
    <t>Total Gifted and Talented Allocation (if applicable)</t>
  </si>
  <si>
    <t>16.</t>
  </si>
  <si>
    <t>TOTAL PUPIL CENTERED FUNDING PLAN  (Number 11 + 12 + 13 + 14 + 15)</t>
  </si>
  <si>
    <t xml:space="preserve">Charter School </t>
  </si>
  <si>
    <t>Form 2 Enrollment - ADE</t>
  </si>
  <si>
    <t>Form 3</t>
  </si>
  <si>
    <t xml:space="preserve"> </t>
  </si>
  <si>
    <t>ACTUAL PRIOR</t>
  </si>
  <si>
    <t xml:space="preserve">CURRENT </t>
  </si>
  <si>
    <t>AMENDED</t>
  </si>
  <si>
    <t>REVENUE</t>
  </si>
  <si>
    <t>YEAR ENDING</t>
  </si>
  <si>
    <t xml:space="preserve">TENTATIVE </t>
  </si>
  <si>
    <t xml:space="preserve">FINAL </t>
  </si>
  <si>
    <t>APPROVED</t>
  </si>
  <si>
    <t>1000</t>
  </si>
  <si>
    <t>LOCAL SOURCES</t>
  </si>
  <si>
    <t>1100</t>
  </si>
  <si>
    <t>Taxes</t>
  </si>
  <si>
    <t>1110</t>
  </si>
  <si>
    <t>Ad Valorem Taxes</t>
  </si>
  <si>
    <t>1111</t>
  </si>
  <si>
    <t>Net Proceed of Mines</t>
  </si>
  <si>
    <t>1120</t>
  </si>
  <si>
    <t>Sales &amp; Use/School Support Taxes</t>
  </si>
  <si>
    <t>1140</t>
  </si>
  <si>
    <t>Penalties &amp; Interest on Tax</t>
  </si>
  <si>
    <t>1150</t>
  </si>
  <si>
    <t>Residential Construction Tax</t>
  </si>
  <si>
    <t>1190</t>
  </si>
  <si>
    <t>Other</t>
  </si>
  <si>
    <t>1200</t>
  </si>
  <si>
    <t>Revenue from Local Govmt Units other than School Districts</t>
  </si>
  <si>
    <t>1300</t>
  </si>
  <si>
    <t>Tuition</t>
  </si>
  <si>
    <t>1400</t>
  </si>
  <si>
    <t>Transportation Fees</t>
  </si>
  <si>
    <t>1500</t>
  </si>
  <si>
    <t>Investment Income</t>
  </si>
  <si>
    <t>1600</t>
  </si>
  <si>
    <t>Food Services</t>
  </si>
  <si>
    <t>1610</t>
  </si>
  <si>
    <t>Daily Sales - Reimbursable Program</t>
  </si>
  <si>
    <t>1620</t>
  </si>
  <si>
    <t>Daily Sales - Non-Reimbursable Progrm</t>
  </si>
  <si>
    <t>1630</t>
  </si>
  <si>
    <t>Special Functions</t>
  </si>
  <si>
    <t>1650</t>
  </si>
  <si>
    <t>Daily Sales - Summer Food Program</t>
  </si>
  <si>
    <t>1700</t>
  </si>
  <si>
    <t>District Activities</t>
  </si>
  <si>
    <t>1800</t>
  </si>
  <si>
    <t>Community Service Activities</t>
  </si>
  <si>
    <t>1900</t>
  </si>
  <si>
    <t>Other Revenues</t>
  </si>
  <si>
    <t>1910</t>
  </si>
  <si>
    <t>Rent</t>
  </si>
  <si>
    <t>1920</t>
  </si>
  <si>
    <t>Donations</t>
  </si>
  <si>
    <t>1930</t>
  </si>
  <si>
    <t>Gains/Loss on Sales of Capital Assets</t>
  </si>
  <si>
    <t>1940</t>
  </si>
  <si>
    <t>Textbook Sales &amp; Rentals</t>
  </si>
  <si>
    <t>1950</t>
  </si>
  <si>
    <t>Misc Revenues from Other Districts</t>
  </si>
  <si>
    <t>Pass Through dollars from sponsored district</t>
  </si>
  <si>
    <t>1960</t>
  </si>
  <si>
    <t>Misc Revenues from Other Local Govt</t>
  </si>
  <si>
    <t>1970</t>
  </si>
  <si>
    <t>Operating Revenues</t>
  </si>
  <si>
    <t>1980</t>
  </si>
  <si>
    <t>Refund of Prior Year's Expenditures</t>
  </si>
  <si>
    <t>1990</t>
  </si>
  <si>
    <t>Miscellaneous - local sources</t>
  </si>
  <si>
    <t>TOTAL LOCAL SOURCES</t>
  </si>
  <si>
    <t>3000</t>
  </si>
  <si>
    <t>REVENUE FROM STATE SOURCES</t>
  </si>
  <si>
    <t>3100</t>
  </si>
  <si>
    <t>Unrestricted Grants-in-Aid</t>
  </si>
  <si>
    <t>3110</t>
  </si>
  <si>
    <t>PCFP - Adjusted Base Funding</t>
  </si>
  <si>
    <t>3113</t>
  </si>
  <si>
    <t>PCFP - Auxillary Services - Transportation</t>
  </si>
  <si>
    <t>3114</t>
  </si>
  <si>
    <t>PCFP - Auxillary Services - Food Service</t>
  </si>
  <si>
    <t>3115</t>
  </si>
  <si>
    <t>Local Special Education Funding under PCFP</t>
  </si>
  <si>
    <t>3200</t>
  </si>
  <si>
    <t>State Govt Restricted Funding</t>
  </si>
  <si>
    <t>3210</t>
  </si>
  <si>
    <t>Special Transportation</t>
  </si>
  <si>
    <t>3220</t>
  </si>
  <si>
    <t>Adult High School Diploma Program Fnd</t>
  </si>
  <si>
    <t>3230</t>
  </si>
  <si>
    <t>Class Size Reduction</t>
  </si>
  <si>
    <t>3250</t>
  </si>
  <si>
    <t>PCFP - (restricted use)</t>
  </si>
  <si>
    <t>3254</t>
  </si>
  <si>
    <t>PCFP - Englist Learner (restricted use)</t>
  </si>
  <si>
    <t>3255</t>
  </si>
  <si>
    <t>PCFP - At-Risk (restricted use)</t>
  </si>
  <si>
    <t>3256</t>
  </si>
  <si>
    <t>PCFP - Gifted and Talented (restricted use)</t>
  </si>
  <si>
    <t>3270</t>
  </si>
  <si>
    <t>State Special Ed Funding</t>
  </si>
  <si>
    <t>3800</t>
  </si>
  <si>
    <t>Revenue in Lieu of Taxes</t>
  </si>
  <si>
    <t>3900</t>
  </si>
  <si>
    <t>Revenue for/on Behalf of School Dist</t>
  </si>
  <si>
    <t>TOTAL STATE SOURCES</t>
  </si>
  <si>
    <t>Form 3 Revenues</t>
  </si>
  <si>
    <t>Page 1 of 2</t>
  </si>
  <si>
    <t>4000</t>
  </si>
  <si>
    <t>FEDERAL SOURCES</t>
  </si>
  <si>
    <t>4100</t>
  </si>
  <si>
    <t>Unrestricted Grants-in-Aid DIRECT from Fed Govt</t>
  </si>
  <si>
    <t>4103</t>
  </si>
  <si>
    <t>E-Rate Funds</t>
  </si>
  <si>
    <t>4200</t>
  </si>
  <si>
    <t>Unrestricted Grants-in-Aid from Fed Govt pass thru the State</t>
  </si>
  <si>
    <t>4300</t>
  </si>
  <si>
    <t>Restricted Grants-in-Aid Direct - Fed</t>
  </si>
  <si>
    <t>4500</t>
  </si>
  <si>
    <t>Restricted Grants-in-Aid Fed Govnt pass-thru the State</t>
  </si>
  <si>
    <t>4700</t>
  </si>
  <si>
    <t>Grants-in-Aid from Fed Govt Thru Other Intermediate Agencies</t>
  </si>
  <si>
    <t>4800</t>
  </si>
  <si>
    <t>4900</t>
  </si>
  <si>
    <t>Revenue for/on Behalf of School District</t>
  </si>
  <si>
    <t>TOTAL FEDERAL SOURCES</t>
  </si>
  <si>
    <t>OTHER RESOURCES AND FUND BALANCE</t>
  </si>
  <si>
    <t>5000</t>
  </si>
  <si>
    <t>OTHER FINANCING SOURCES</t>
  </si>
  <si>
    <t>5100</t>
  </si>
  <si>
    <t>Issuance of Bonds</t>
  </si>
  <si>
    <t>5110</t>
  </si>
  <si>
    <t>Bond Principal</t>
  </si>
  <si>
    <t>5120</t>
  </si>
  <si>
    <t>Premium of Discount on the Issuance of Bonds</t>
  </si>
  <si>
    <t>5200</t>
  </si>
  <si>
    <t>Fund Transfers In</t>
  </si>
  <si>
    <t>5300</t>
  </si>
  <si>
    <t>Gain/Loss on Disposal of Assets</t>
  </si>
  <si>
    <t>5400</t>
  </si>
  <si>
    <t>Loan Proceeds</t>
  </si>
  <si>
    <t>5500</t>
  </si>
  <si>
    <t>Capital Lease Proceeds</t>
  </si>
  <si>
    <t>5600</t>
  </si>
  <si>
    <t>Other Long-Term Debt Proceeds</t>
  </si>
  <si>
    <t>6000</t>
  </si>
  <si>
    <t>Other Items</t>
  </si>
  <si>
    <t>6100</t>
  </si>
  <si>
    <t>Capital Contributions</t>
  </si>
  <si>
    <t>6200</t>
  </si>
  <si>
    <t>Amortization of Premium on Issuance of Bonds</t>
  </si>
  <si>
    <t>6300</t>
  </si>
  <si>
    <t xml:space="preserve">Special Items </t>
  </si>
  <si>
    <t>6400</t>
  </si>
  <si>
    <t>Extraordinary Items</t>
  </si>
  <si>
    <t>TOTAL OTHER SOURCES</t>
  </si>
  <si>
    <t>8000 OPENING FUND BALANCE</t>
  </si>
  <si>
    <t>Reserved Opening Balance</t>
  </si>
  <si>
    <t>Unreserved Opening Balance</t>
  </si>
  <si>
    <t>TOTAL OPENING FUND BALANCE</t>
  </si>
  <si>
    <t>Prior Period Adjustments</t>
  </si>
  <si>
    <t>Residual Equity Transfers</t>
  </si>
  <si>
    <t>TOTAL ALL RESOURCES</t>
  </si>
  <si>
    <t>Page 2 of 2</t>
  </si>
  <si>
    <t>Form 4</t>
  </si>
  <si>
    <t>PROGRAM FUNCTION OBJECT</t>
  </si>
  <si>
    <t>100</t>
  </si>
  <si>
    <t>REGULAR PROGRAMS</t>
  </si>
  <si>
    <t>Instruction</t>
  </si>
  <si>
    <t>Salaries</t>
  </si>
  <si>
    <t>200</t>
  </si>
  <si>
    <t>Benefits</t>
  </si>
  <si>
    <t>300/400/500  Purchased Services</t>
  </si>
  <si>
    <t>600</t>
  </si>
  <si>
    <t>Supplies</t>
  </si>
  <si>
    <t>700</t>
  </si>
  <si>
    <t>Property</t>
  </si>
  <si>
    <t>800</t>
  </si>
  <si>
    <t>2100-2600, 2900 Other Support Services</t>
  </si>
  <si>
    <t>2700 Student Transportation</t>
  </si>
  <si>
    <t>100 TOTAL REGULAR PROGRAMS</t>
  </si>
  <si>
    <t>140</t>
  </si>
  <si>
    <t>Summer School for Reg Programs</t>
  </si>
  <si>
    <t>140 TOTAL Summer School - Reg Prog</t>
  </si>
  <si>
    <t>SPECIAL PROGRAMS</t>
  </si>
  <si>
    <t>200 SPECIAL PROGRAMS</t>
  </si>
  <si>
    <t>240</t>
  </si>
  <si>
    <t>Summer School for Special Programs</t>
  </si>
  <si>
    <t>240 TOTAL Summer School - Spec Prog</t>
  </si>
  <si>
    <t>Form 4 Expenditures</t>
  </si>
  <si>
    <t>300</t>
  </si>
  <si>
    <t>Vocational &amp; Technical Programs</t>
  </si>
  <si>
    <t>Total Vocational &amp; Technical Prog</t>
  </si>
  <si>
    <t>340</t>
  </si>
  <si>
    <t>Summer School for Voc &amp; Tech</t>
  </si>
  <si>
    <t>Total Summer School for Voc &amp; Tech</t>
  </si>
  <si>
    <t>420</t>
  </si>
  <si>
    <t>English for Speakers of Other Lang</t>
  </si>
  <si>
    <t>420 Total Speakers of Other Lang</t>
  </si>
  <si>
    <t>430</t>
  </si>
  <si>
    <t>At Risk Education Programs</t>
  </si>
  <si>
    <t>Total At Risk Education Programs</t>
  </si>
  <si>
    <t>440</t>
  </si>
  <si>
    <t>Summer School for Other Inst Prog</t>
  </si>
  <si>
    <t>Total Summer School for Other Inst Prog</t>
  </si>
  <si>
    <t>450</t>
  </si>
  <si>
    <t>Gifted and Talented Programs</t>
  </si>
  <si>
    <t>Total Gifted and Talented Programs</t>
  </si>
  <si>
    <t>Section not included in Total Expenditures below. Since the form is unlocked. It has been added.</t>
  </si>
  <si>
    <t>490</t>
  </si>
  <si>
    <t>Other Instructional Programs</t>
  </si>
  <si>
    <t>Total Other Instructional Programs</t>
  </si>
  <si>
    <t>Community Services Programs</t>
  </si>
  <si>
    <t>800 Total Community Services Programs</t>
  </si>
  <si>
    <t>900 Co-curricular &amp; Extra-Curricular</t>
  </si>
  <si>
    <t>000</t>
  </si>
  <si>
    <t>UNDISTRIBUTED EXPENDITURES</t>
  </si>
  <si>
    <t>2100</t>
  </si>
  <si>
    <t>Support Services-Students</t>
  </si>
  <si>
    <t>2100  SUBTOTAL</t>
  </si>
  <si>
    <t>2200</t>
  </si>
  <si>
    <t>Support Services-Instruction</t>
  </si>
  <si>
    <t>2200  SUBTOTAL</t>
  </si>
  <si>
    <t>2300</t>
  </si>
  <si>
    <t>Support Services-Gen Admin</t>
  </si>
  <si>
    <t>2300  SUBTOTAL</t>
  </si>
  <si>
    <t>2400</t>
  </si>
  <si>
    <t>Support Serv-School Admin</t>
  </si>
  <si>
    <t>2400  SUBTOTAL</t>
  </si>
  <si>
    <t>2500</t>
  </si>
  <si>
    <t>Central Services</t>
  </si>
  <si>
    <t>2500  SUBTOTAL</t>
  </si>
  <si>
    <t>2600</t>
  </si>
  <si>
    <t>Operating/Maintenance Plant Service</t>
  </si>
  <si>
    <t>2600  SUBTOTAL</t>
  </si>
  <si>
    <t>2700</t>
  </si>
  <si>
    <t>Student Transportation</t>
  </si>
  <si>
    <t>2700  SUBTOTAL</t>
  </si>
  <si>
    <t>2900</t>
  </si>
  <si>
    <t>Other Support (All Objects)</t>
  </si>
  <si>
    <t>2900  SUBTOTAL</t>
  </si>
  <si>
    <t>2000s  TOTAL SUPPORT SERVICES</t>
  </si>
  <si>
    <t>Food Service</t>
  </si>
  <si>
    <t>3100  TOTAL FOOD SERVICES</t>
  </si>
  <si>
    <t>Land Acquisition</t>
  </si>
  <si>
    <t>4100  SUBTOTAL</t>
  </si>
  <si>
    <t>Land Improvement</t>
  </si>
  <si>
    <t>4200  SUBTOTAL</t>
  </si>
  <si>
    <t>Architecture/Engineering</t>
  </si>
  <si>
    <t>4300  SUBTOTAL</t>
  </si>
  <si>
    <t>4400</t>
  </si>
  <si>
    <t>Educational Specifications Dev</t>
  </si>
  <si>
    <t>4400 SUBTOTAL</t>
  </si>
  <si>
    <t>Building Improvement</t>
  </si>
  <si>
    <t>4500 SUBTOTAL</t>
  </si>
  <si>
    <t>4600</t>
  </si>
  <si>
    <t>Site Improvement</t>
  </si>
  <si>
    <t>4600 SUBTOTAL</t>
  </si>
  <si>
    <t>4700 SUBTOTAL</t>
  </si>
  <si>
    <t>Other (All Objects)</t>
  </si>
  <si>
    <t>4900  SUBTOTAL</t>
  </si>
  <si>
    <t xml:space="preserve">4000s </t>
  </si>
  <si>
    <t>TOTAL FACILITIES ACQUISITION &amp; CONSTR</t>
  </si>
  <si>
    <t>Debt Service</t>
  </si>
  <si>
    <t xml:space="preserve">000  </t>
  </si>
  <si>
    <t>TOTAL UNDISTRIBUTED EXPENDITURES</t>
  </si>
  <si>
    <t>TOTAL ALL EXPENDITURES</t>
  </si>
  <si>
    <t>Formula corrected to include Program 450</t>
  </si>
  <si>
    <r>
      <t>Contingency</t>
    </r>
    <r>
      <rPr>
        <sz val="11"/>
        <rFont val="Arial"/>
        <family val="2"/>
      </rPr>
      <t xml:space="preserve"> (not to exceed 3% of Total Expenditures)</t>
    </r>
  </si>
  <si>
    <t>XXXXXXXXXXXXXXXXXXXXXXXXXXXXXXXXXXXX</t>
  </si>
  <si>
    <t>8000 ENDING FUND BALANCE</t>
  </si>
  <si>
    <t>Reserved Ending Balance</t>
  </si>
  <si>
    <t>Unreserved Ending Balance</t>
  </si>
  <si>
    <t>TOTAL ENDING FUND BALANCE</t>
  </si>
  <si>
    <t>TOTAL APPLICATIONS</t>
  </si>
  <si>
    <t>CHECKS:</t>
  </si>
  <si>
    <t>Contingency cannot exceed:</t>
  </si>
  <si>
    <t xml:space="preserve"> XXXXXXXX</t>
  </si>
  <si>
    <t>Calculated Total Ending Fund Balance:</t>
  </si>
  <si>
    <t>Obj 100</t>
  </si>
  <si>
    <t>Obj 200</t>
  </si>
  <si>
    <t>Obj 300-900</t>
  </si>
  <si>
    <t>(1) 
PROGRAM OR FUNCTION</t>
  </si>
  <si>
    <t xml:space="preserve"> (2)             SALARIES      AND                        WAGES</t>
  </si>
  <si>
    <t>(3)         EMPLOYEE BENEFITS</t>
  </si>
  <si>
    <t>(4)                SERVICES                SUPPLIES               AND OTHER</t>
  </si>
  <si>
    <t>(5)                      SUB-TOTAL             REQUIRE-    MENTS</t>
  </si>
  <si>
    <t>PROGRAM EXPENDITURES</t>
  </si>
  <si>
    <t>Regular</t>
  </si>
  <si>
    <t>Special</t>
  </si>
  <si>
    <t>Vocational</t>
  </si>
  <si>
    <t>Other PK-12</t>
  </si>
  <si>
    <t>Nonpublic School</t>
  </si>
  <si>
    <t>Adult Education</t>
  </si>
  <si>
    <t>Community Services</t>
  </si>
  <si>
    <t>Co-Curricular/Extra Curricular</t>
  </si>
  <si>
    <t>PROGRAM TOTALS</t>
  </si>
  <si>
    <t>Undistributed Expenditures</t>
  </si>
  <si>
    <t>Support Services</t>
  </si>
  <si>
    <t>Facility Acquisition and Construction</t>
  </si>
  <si>
    <t>Contingency</t>
  </si>
  <si>
    <t>Ending Balance</t>
  </si>
  <si>
    <t>UNDISTRIBUTED TOTALS</t>
  </si>
  <si>
    <r>
      <t xml:space="preserve">TOTAL ALL FUNDS </t>
    </r>
    <r>
      <rPr>
        <b/>
        <u/>
        <sz val="11"/>
        <rFont val="Arial"/>
        <family val="2"/>
      </rPr>
      <t>TENTATIVE</t>
    </r>
  </si>
  <si>
    <r>
      <t xml:space="preserve">TOTAL ALL FUNDS </t>
    </r>
    <r>
      <rPr>
        <b/>
        <u/>
        <sz val="11"/>
        <rFont val="Arial"/>
        <family val="2"/>
      </rPr>
      <t>FINAL</t>
    </r>
    <r>
      <rPr>
        <b/>
        <sz val="11"/>
        <rFont val="Arial"/>
        <family val="2"/>
      </rPr>
      <t xml:space="preserve"> BUDGET</t>
    </r>
  </si>
  <si>
    <t>Form 5 Exp Summary</t>
  </si>
  <si>
    <t>Page 1 of 1</t>
  </si>
  <si>
    <r>
      <t xml:space="preserve">TOTAL </t>
    </r>
    <r>
      <rPr>
        <b/>
        <u/>
        <sz val="11"/>
        <rFont val="Arial"/>
        <family val="2"/>
      </rPr>
      <t>FINAL</t>
    </r>
    <r>
      <rPr>
        <b/>
        <sz val="11"/>
        <rFont val="Arial"/>
        <family val="2"/>
      </rPr>
      <t xml:space="preserve"> AMENDED BUDGET</t>
    </r>
  </si>
  <si>
    <t>PROPRIETARY OR ENTERPRISE FUND</t>
  </si>
  <si>
    <t>Fund:</t>
  </si>
  <si>
    <t>Proceeds from the Disposal of Real or Personal Property</t>
  </si>
  <si>
    <t>Form 6 Proprietary/Enterprise</t>
  </si>
  <si>
    <t>FUNCTION / OBJECT</t>
  </si>
  <si>
    <t>EXPENSES</t>
  </si>
  <si>
    <t>100  Salaries</t>
  </si>
  <si>
    <t>200  Benefits</t>
  </si>
  <si>
    <t>600  Supplies</t>
  </si>
  <si>
    <t>700  Property</t>
  </si>
  <si>
    <t>800  Other</t>
  </si>
  <si>
    <t>SUBTOTAL INSTRUCTION EXPENSES:</t>
  </si>
  <si>
    <t>2000 Support Services</t>
  </si>
  <si>
    <t>SUBTOTAL SUPPORT EXPENSES:</t>
  </si>
  <si>
    <t>SUBTOTAL FOOD SERVICE EXPENSES:</t>
  </si>
  <si>
    <t>Facilities Acquisition &amp; Construction</t>
  </si>
  <si>
    <t>Miscellaneous</t>
  </si>
  <si>
    <t>SUBTOTAL OTHER SERVICES</t>
  </si>
  <si>
    <t>TOTAL EXPENSES</t>
  </si>
  <si>
    <t>8000</t>
  </si>
  <si>
    <t>ENDING FUND BALANCE</t>
  </si>
  <si>
    <t>CHECK -Ending fund balance should be:</t>
  </si>
  <si>
    <t>*  -  Type - use codes 1-11</t>
  </si>
  <si>
    <t xml:space="preserve"> 6  -  Medium-Term Financing - Lease Purchase</t>
  </si>
  <si>
    <t>1  -  General Obligation Bonds</t>
  </si>
  <si>
    <t xml:space="preserve"> 7  -  Capital Leases</t>
  </si>
  <si>
    <t xml:space="preserve">          ALL EXISTING OR PROPOSED</t>
  </si>
  <si>
    <t>2  -  G. O. Revenue Supported Bonds</t>
  </si>
  <si>
    <t xml:space="preserve"> 8  -  Special Assessment Bonds</t>
  </si>
  <si>
    <t>3  -  G. O. Special Assessment Bonds</t>
  </si>
  <si>
    <t xml:space="preserve"> 9  -  Mortgages</t>
  </si>
  <si>
    <t>4  -  Revenue Bonds</t>
  </si>
  <si>
    <t>10 -  Other (Specify Type)</t>
  </si>
  <si>
    <t>5  -  Medium-Term Financing</t>
  </si>
  <si>
    <t>11 -  Proposed (Specify Type)</t>
  </si>
  <si>
    <t>(1)</t>
  </si>
  <si>
    <t>(2)</t>
  </si>
  <si>
    <t>(3)</t>
  </si>
  <si>
    <t>(4)</t>
  </si>
  <si>
    <t>(5)</t>
  </si>
  <si>
    <t>(6)</t>
  </si>
  <si>
    <t>(7)</t>
  </si>
  <si>
    <t>(8)</t>
  </si>
  <si>
    <t>(9)</t>
  </si>
  <si>
    <t>(10)</t>
  </si>
  <si>
    <t>(11)</t>
  </si>
  <si>
    <t>Number</t>
  </si>
  <si>
    <t>REQUIREMENTS FOR FISCAL</t>
  </si>
  <si>
    <t>(9) + (10)</t>
  </si>
  <si>
    <t xml:space="preserve">of </t>
  </si>
  <si>
    <t>BEGINNING</t>
  </si>
  <si>
    <t>Months</t>
  </si>
  <si>
    <t>ORIGINAL</t>
  </si>
  <si>
    <t>OUTSTANDING</t>
  </si>
  <si>
    <t>NAME OF LOAN</t>
  </si>
  <si>
    <t>Type</t>
  </si>
  <si>
    <t>AMOUNT OF</t>
  </si>
  <si>
    <t xml:space="preserve">ISSUE </t>
  </si>
  <si>
    <t>PAYMENT</t>
  </si>
  <si>
    <t xml:space="preserve">INTEREST </t>
  </si>
  <si>
    <t>BALANCE</t>
  </si>
  <si>
    <t>INTEREST</t>
  </si>
  <si>
    <t xml:space="preserve">PRINCIPAL </t>
  </si>
  <si>
    <t>List and Subtotal By Fund</t>
  </si>
  <si>
    <t>*</t>
  </si>
  <si>
    <t>TERM</t>
  </si>
  <si>
    <t>ISSUE</t>
  </si>
  <si>
    <t>DATE</t>
  </si>
  <si>
    <t>RATE</t>
  </si>
  <si>
    <t>PAYABLE</t>
  </si>
  <si>
    <t>TOTAL</t>
  </si>
  <si>
    <t>FUND:</t>
  </si>
  <si>
    <t xml:space="preserve">Bonds Payable 2020A </t>
  </si>
  <si>
    <t>Bonds Payable 2020B</t>
  </si>
  <si>
    <t>TOTAL ALL DEBT SERVICE</t>
  </si>
  <si>
    <t>Form 7 INDEBTEDNESS</t>
  </si>
  <si>
    <t>FROM DISTRICTS WITHIN NEVADA</t>
  </si>
  <si>
    <t>FROM DISTRICTS OUTSIDE NEVADA</t>
  </si>
  <si>
    <t>REPORT FOR ALL FUNDS</t>
  </si>
  <si>
    <t xml:space="preserve">(1) </t>
  </si>
  <si>
    <t>TUITION</t>
  </si>
  <si>
    <t>TRANSPORTATION</t>
  </si>
  <si>
    <t>Revenue</t>
  </si>
  <si>
    <t>1310 NV Individual</t>
  </si>
  <si>
    <t>1410 NV Individual</t>
  </si>
  <si>
    <t>1310 Out-of-state Ind</t>
  </si>
  <si>
    <t>1410 Out-of-state Ind</t>
  </si>
  <si>
    <t>REVENUES</t>
  </si>
  <si>
    <t>CODES</t>
  </si>
  <si>
    <t>1321 NV School Dist</t>
  </si>
  <si>
    <t>1421 NV School Dist</t>
  </si>
  <si>
    <t>1331 Out-of-state SD</t>
  </si>
  <si>
    <t>1431 Out-of-state SD</t>
  </si>
  <si>
    <t>Nevada Individuals</t>
  </si>
  <si>
    <t>1310/1410</t>
  </si>
  <si>
    <t>Nevada School Districts</t>
  </si>
  <si>
    <t>1321/1421</t>
  </si>
  <si>
    <t>Out-of-state Individuals</t>
  </si>
  <si>
    <t>Out-of-State School Districts</t>
  </si>
  <si>
    <t>1331/1431</t>
  </si>
  <si>
    <t>TO DISTRICTS WITHIN NEVADA</t>
  </si>
  <si>
    <t>TO DISTRICTS OUTSIDE NEVADA</t>
  </si>
  <si>
    <t>EXPENDITURES</t>
  </si>
  <si>
    <t>Object Codes</t>
  </si>
  <si>
    <t>100 - Regular Programs</t>
  </si>
  <si>
    <t>200 - Special Programs</t>
  </si>
  <si>
    <t>300 - Vocational Programs</t>
  </si>
  <si>
    <t>400 - Other PK-12 Programs</t>
  </si>
  <si>
    <t>500 - Nonpublic Programs</t>
  </si>
  <si>
    <t>600 - Adult Programs</t>
  </si>
  <si>
    <t>TOTALS</t>
  </si>
  <si>
    <t>FORM 8 - TUITION and TRANSPORTATION</t>
  </si>
  <si>
    <t>T R A N S F E R S   I N</t>
  </si>
  <si>
    <t>T R A N S F E R S   O U T</t>
  </si>
  <si>
    <t>FUND TYPE</t>
  </si>
  <si>
    <t>FROM FUND</t>
  </si>
  <si>
    <t>AMOUNT</t>
  </si>
  <si>
    <t>TO FUND</t>
  </si>
  <si>
    <t>GENERAL FUND</t>
  </si>
  <si>
    <t>Transfer Out of General Fund</t>
  </si>
  <si>
    <t>SUBTOTAL</t>
  </si>
  <si>
    <t>SPECIAL REVENUE FUNDS</t>
  </si>
  <si>
    <t>Transfers In Debt Fund</t>
  </si>
  <si>
    <t>TOTAL TRANSFERS</t>
  </si>
  <si>
    <r>
      <t xml:space="preserve">Pursuant to NRS 354.600 (3), </t>
    </r>
    <r>
      <rPr>
        <b/>
        <sz val="10"/>
        <rFont val="Arial"/>
        <family val="2"/>
      </rPr>
      <t>each</t>
    </r>
    <r>
      <rPr>
        <sz val="10"/>
        <rFont val="Arial"/>
        <family val="2"/>
      </rPr>
      <t xml:space="preserve"> (emphasis added) local government budget must obtain a</t>
    </r>
  </si>
  <si>
    <t xml:space="preserve">separate statement of anticipated expenses relating to activities designed to influence the passage </t>
  </si>
  <si>
    <t>or defeat of legislation in an upcoming legislative session.</t>
  </si>
  <si>
    <t>1.  Activity:</t>
  </si>
  <si>
    <t>2.  Funding Source:</t>
  </si>
  <si>
    <t>3.  Transportation</t>
  </si>
  <si>
    <t>$</t>
  </si>
  <si>
    <t>4.  Lodging and meals</t>
  </si>
  <si>
    <t>5.  Salaries and Wages</t>
  </si>
  <si>
    <t>6.  Compensation to lobbyists</t>
  </si>
  <si>
    <t>7.  Entertainment</t>
  </si>
  <si>
    <t xml:space="preserve">8.  Supplies, equipment &amp; facilities; other personnel and </t>
  </si>
  <si>
    <t xml:space="preserve">     services spent in Carson City</t>
  </si>
  <si>
    <t>Total</t>
  </si>
  <si>
    <t>Entity:</t>
  </si>
  <si>
    <t xml:space="preserve">Lobbying Expense Estimate, </t>
  </si>
  <si>
    <t>Form 10 LOBBY EXPENSE</t>
  </si>
  <si>
    <t>School Name:</t>
  </si>
  <si>
    <t>Budget:</t>
  </si>
  <si>
    <t>Final</t>
  </si>
  <si>
    <t>Select whether this budget is Tentative, Final or Amended from the drop down box in cell B2.</t>
  </si>
  <si>
    <t>Tentative</t>
  </si>
  <si>
    <t>Projected Cash Flow</t>
  </si>
  <si>
    <t>Amended</t>
  </si>
  <si>
    <t>PROJECTED</t>
  </si>
  <si>
    <t>TOTAL PROJECTED</t>
  </si>
  <si>
    <t>TOTAL REVENUES</t>
  </si>
  <si>
    <t>July</t>
  </si>
  <si>
    <t>August</t>
  </si>
  <si>
    <t>September</t>
  </si>
  <si>
    <t>October</t>
  </si>
  <si>
    <t>November</t>
  </si>
  <si>
    <t>December</t>
  </si>
  <si>
    <t>January</t>
  </si>
  <si>
    <t>February</t>
  </si>
  <si>
    <t>March</t>
  </si>
  <si>
    <t>April</t>
  </si>
  <si>
    <t xml:space="preserve">May </t>
  </si>
  <si>
    <t>June</t>
  </si>
  <si>
    <t>BUDGET</t>
  </si>
  <si>
    <t>FROM FORM 3</t>
  </si>
  <si>
    <t>VARIANCE</t>
  </si>
  <si>
    <t>Basic Support / PCFP</t>
  </si>
  <si>
    <t>Charter Sponsorship Fee</t>
  </si>
  <si>
    <t>State Special Ed</t>
  </si>
  <si>
    <t>IDEA - Early Childhood (Part C)</t>
  </si>
  <si>
    <t>IDEA - Special Education (Part B)</t>
  </si>
  <si>
    <t>Title I</t>
  </si>
  <si>
    <t>Title II</t>
  </si>
  <si>
    <t>Title III</t>
  </si>
  <si>
    <t>Title IVA</t>
  </si>
  <si>
    <t>Pre K</t>
  </si>
  <si>
    <t>Gifted and Talented</t>
  </si>
  <si>
    <t>SPCSA Charter Loan</t>
  </si>
  <si>
    <t>Local Revenue</t>
  </si>
  <si>
    <t>Total Revenues</t>
  </si>
  <si>
    <t>Total Revenues Y-T-D</t>
  </si>
  <si>
    <t>Percent of Revenues Y-T-D</t>
  </si>
  <si>
    <t>From FORM 5</t>
  </si>
  <si>
    <t>Purchased Services</t>
  </si>
  <si>
    <t>Depreciation</t>
  </si>
  <si>
    <t xml:space="preserve">  </t>
  </si>
  <si>
    <t>Total Expenditures</t>
  </si>
  <si>
    <t>Total Expenditures Y-T-D</t>
  </si>
  <si>
    <t>Percent of Expenditures Y-T-D</t>
  </si>
  <si>
    <t>Net Change</t>
  </si>
  <si>
    <t>Net Change Y-T-D</t>
  </si>
  <si>
    <t>Percent of Net Change Y-T-D</t>
  </si>
  <si>
    <t>Projected Cash Balance</t>
  </si>
  <si>
    <t>Net Change in Cash (F/B)</t>
  </si>
  <si>
    <t>Begin Cash Balance(F/B)</t>
  </si>
  <si>
    <t>End Cash Balance (F/B)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</si>
</sst>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0_);\(0\)"/>
    <numFmt numFmtId="165" formatCode="mm/dd/yy"/>
    <numFmt numFmtId="166" formatCode="[$-409]mmmm\ d\,\ yyyy;@"/>
    <numFmt numFmtId="167" formatCode="[$-409]m/d/yy\ h:mm\ AM/PM;@"/>
    <numFmt numFmtId="168" formatCode="mm/dd/yy;@"/>
    <numFmt numFmtId="169" formatCode="&quot;$&quot;#,##0"/>
    <numFmt numFmtId="170" formatCode="#,##0.0"/>
    <numFmt numFmtId="171" formatCode="&quot;$&quot;#,##0\ ;\(&quot;$&quot;#,##0\)"/>
    <numFmt numFmtId="172" formatCode="_(* #,##0.00_);_(* \(#,##0.00\);_(* \-??_);_(@_)"/>
    <numFmt numFmtId="173" formatCode="_(\$* #,##0.00_);_(\$* \(#,##0.00\);_(\$* \-??_);_(@_)"/>
    <numFmt numFmtId="174" formatCode="_ * #,##0.00_ ;_ * \-#,##0.00_ ;_ * \-??_ ;_ @_ "/>
    <numFmt numFmtId="175" formatCode="#,###_);[Red]\(#,###\)"/>
    <numFmt numFmtId="176" formatCode="#,###.00_)%;[Red]\(#,###.00\)%"/>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sz val="11"/>
      <name val="Arial"/>
      <family val="2"/>
    </font>
    <font>
      <b/>
      <sz val="10"/>
      <name val="Arial"/>
      <family val="2"/>
    </font>
    <font>
      <sz val="12"/>
      <name val="Arial"/>
      <family val="2"/>
    </font>
    <font>
      <b/>
      <sz val="11"/>
      <name val="Arial"/>
      <family val="2"/>
    </font>
    <font>
      <b/>
      <u/>
      <sz val="11"/>
      <name val="Arial"/>
      <family val="2"/>
    </font>
    <font>
      <sz val="8"/>
      <name val="Arial"/>
      <family val="2"/>
    </font>
    <font>
      <sz val="9"/>
      <name val="Arial"/>
      <family val="2"/>
    </font>
    <font>
      <b/>
      <sz val="12"/>
      <name val="Arial"/>
      <family val="2"/>
    </font>
    <font>
      <i/>
      <sz val="10"/>
      <name val="Arial"/>
      <family val="2"/>
    </font>
    <font>
      <b/>
      <u/>
      <sz val="11"/>
      <color indexed="12"/>
      <name val="Arial"/>
      <family val="2"/>
    </font>
    <font>
      <b/>
      <u/>
      <sz val="9"/>
      <name val="Arial"/>
      <family val="2"/>
    </font>
    <font>
      <sz val="9"/>
      <color indexed="12"/>
      <name val="Arial"/>
      <family val="2"/>
    </font>
    <font>
      <b/>
      <sz val="16"/>
      <name val="Arial"/>
      <family val="2"/>
    </font>
    <font>
      <sz val="8"/>
      <color indexed="81"/>
      <name val="Tahoma"/>
      <family val="2"/>
    </font>
    <font>
      <b/>
      <u/>
      <sz val="10"/>
      <name val="Arial"/>
      <family val="2"/>
    </font>
    <font>
      <sz val="10"/>
      <color indexed="81"/>
      <name val="Tahoma"/>
      <family val="2"/>
    </font>
    <font>
      <u/>
      <sz val="10"/>
      <name val="Arial"/>
      <family val="2"/>
    </font>
    <font>
      <u/>
      <sz val="11"/>
      <name val="Arial"/>
      <family val="2"/>
    </font>
    <font>
      <sz val="11"/>
      <color rgb="FFFF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imes New Roman"/>
      <family val="1"/>
    </font>
    <font>
      <sz val="10"/>
      <name val="Courier"/>
      <family val="3"/>
    </font>
    <font>
      <sz val="12"/>
      <name val="Helv"/>
    </font>
    <font>
      <b/>
      <sz val="11"/>
      <color rgb="FFFF0000"/>
      <name val="Arial"/>
      <family val="2"/>
    </font>
    <font>
      <sz val="9"/>
      <color rgb="FFFF0000"/>
      <name val="Arial"/>
      <family val="2"/>
    </font>
    <font>
      <sz val="11"/>
      <color indexed="8"/>
      <name val="Calibri"/>
      <family val="2"/>
    </font>
    <font>
      <sz val="18"/>
      <name val="Times New Roman"/>
      <family val="1"/>
    </font>
    <font>
      <sz val="8"/>
      <name val="Times New Roman"/>
      <family val="1"/>
    </font>
    <font>
      <sz val="10"/>
      <color indexed="10"/>
      <name val="Arial"/>
      <family val="2"/>
    </font>
    <font>
      <u/>
      <sz val="10"/>
      <color indexed="12"/>
      <name val="Arial"/>
      <family val="2"/>
    </font>
    <font>
      <b/>
      <sz val="11"/>
      <color indexed="62"/>
      <name val="Arial"/>
      <family val="2"/>
    </font>
    <font>
      <sz val="11"/>
      <color indexed="10"/>
      <name val="Calibri"/>
      <family val="2"/>
    </font>
    <font>
      <sz val="12"/>
      <color indexed="8"/>
      <name val="Verdana"/>
      <family val="2"/>
    </font>
    <font>
      <sz val="10"/>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0"/>
      <name val="Arial"/>
      <family val="2"/>
      <charset val="1"/>
    </font>
    <font>
      <b/>
      <sz val="10"/>
      <color indexed="8"/>
      <name val="Arial"/>
      <family val="2"/>
    </font>
    <font>
      <b/>
      <sz val="11"/>
      <color indexed="10"/>
      <name val="Calibri"/>
      <family val="2"/>
      <scheme val="minor"/>
    </font>
    <font>
      <i/>
      <sz val="10"/>
      <color rgb="FF7F7F7F"/>
      <name val="Arial"/>
      <family val="2"/>
    </font>
    <font>
      <b/>
      <sz val="15"/>
      <color indexed="62"/>
      <name val="Calibri"/>
      <family val="2"/>
      <scheme val="minor"/>
    </font>
    <font>
      <b/>
      <sz val="13"/>
      <color indexed="62"/>
      <name val="Calibri"/>
      <family val="2"/>
      <scheme val="minor"/>
    </font>
    <font>
      <b/>
      <sz val="11"/>
      <color indexed="62"/>
      <name val="Calibri"/>
      <family val="2"/>
      <scheme val="minor"/>
    </font>
    <font>
      <u/>
      <sz val="10"/>
      <color rgb="FF0000FF"/>
      <name val="Arial"/>
      <family val="2"/>
      <charset val="1"/>
    </font>
    <font>
      <sz val="11"/>
      <color indexed="10"/>
      <name val="Calibri"/>
      <family val="2"/>
      <scheme val="minor"/>
    </font>
    <font>
      <sz val="11"/>
      <color indexed="19"/>
      <name val="Calibri"/>
      <family val="2"/>
      <scheme val="minor"/>
    </font>
    <font>
      <b/>
      <sz val="18"/>
      <color indexed="62"/>
      <name val="Cambria"/>
      <family val="2"/>
      <scheme val="major"/>
    </font>
    <font>
      <b/>
      <sz val="11"/>
      <color theme="3"/>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b/>
      <sz val="9"/>
      <color theme="4" tint="-0.249977111117893"/>
      <name val="Arial"/>
      <family val="2"/>
    </font>
    <font>
      <b/>
      <sz val="9"/>
      <color theme="3" tint="0.39997558519241921"/>
      <name val="Arial"/>
      <family val="2"/>
    </font>
    <font>
      <b/>
      <sz val="9"/>
      <color theme="5" tint="-0.249977111117893"/>
      <name val="Arial"/>
      <family val="2"/>
    </font>
    <font>
      <sz val="9"/>
      <color theme="5" tint="-0.249977111117893"/>
      <name val="Arial"/>
      <family val="2"/>
    </font>
    <font>
      <sz val="10"/>
      <name val="Helv"/>
    </font>
    <font>
      <sz val="11"/>
      <color theme="1"/>
      <name val="Courier New"/>
      <family val="2"/>
    </font>
    <font>
      <b/>
      <sz val="15"/>
      <color theme="3"/>
      <name val="Courier New"/>
      <family val="2"/>
    </font>
    <font>
      <b/>
      <sz val="13"/>
      <color theme="3"/>
      <name val="Courier New"/>
      <family val="2"/>
    </font>
    <font>
      <b/>
      <sz val="11"/>
      <color theme="3"/>
      <name val="Courier New"/>
      <family val="2"/>
    </font>
    <font>
      <sz val="11"/>
      <color rgb="FF006100"/>
      <name val="Courier New"/>
      <family val="2"/>
    </font>
    <font>
      <sz val="11"/>
      <color rgb="FF9C0006"/>
      <name val="Courier New"/>
      <family val="2"/>
    </font>
    <font>
      <sz val="11"/>
      <color rgb="FF9C6500"/>
      <name val="Courier New"/>
      <family val="2"/>
    </font>
    <font>
      <sz val="11"/>
      <color rgb="FF3F3F76"/>
      <name val="Courier New"/>
      <family val="2"/>
    </font>
    <font>
      <b/>
      <sz val="11"/>
      <color rgb="FF3F3F3F"/>
      <name val="Courier New"/>
      <family val="2"/>
    </font>
    <font>
      <b/>
      <sz val="11"/>
      <color rgb="FFFA7D00"/>
      <name val="Courier New"/>
      <family val="2"/>
    </font>
    <font>
      <sz val="11"/>
      <color rgb="FFFA7D00"/>
      <name val="Courier New"/>
      <family val="2"/>
    </font>
    <font>
      <b/>
      <sz val="11"/>
      <color theme="0"/>
      <name val="Courier New"/>
      <family val="2"/>
    </font>
    <font>
      <sz val="11"/>
      <color rgb="FFFF0000"/>
      <name val="Courier New"/>
      <family val="2"/>
    </font>
    <font>
      <i/>
      <sz val="11"/>
      <color rgb="FF7F7F7F"/>
      <name val="Courier New"/>
      <family val="2"/>
    </font>
    <font>
      <b/>
      <sz val="11"/>
      <color theme="1"/>
      <name val="Courier New"/>
      <family val="2"/>
    </font>
    <font>
      <sz val="11"/>
      <color theme="0"/>
      <name val="Courier New"/>
      <family val="2"/>
    </font>
    <font>
      <b/>
      <sz val="18"/>
      <name val="Arial"/>
      <family val="2"/>
    </font>
    <font>
      <b/>
      <i/>
      <sz val="11"/>
      <color theme="1"/>
      <name val="Arial"/>
      <family val="2"/>
    </font>
    <font>
      <sz val="10"/>
      <color theme="1"/>
      <name val="Calibri"/>
      <family val="2"/>
      <scheme val="minor"/>
    </font>
    <font>
      <sz val="10"/>
      <color theme="1"/>
      <name val="Arial"/>
      <family val="2"/>
    </font>
    <font>
      <b/>
      <sz val="8"/>
      <name val="Arial"/>
      <family val="2"/>
    </font>
    <font>
      <b/>
      <sz val="11"/>
      <color rgb="FF0070C0"/>
      <name val="Calibri"/>
      <family val="2"/>
      <scheme val="minor"/>
    </font>
    <font>
      <b/>
      <sz val="11"/>
      <color indexed="8"/>
      <name val="Calibri"/>
      <family val="2"/>
    </font>
    <font>
      <b/>
      <sz val="10"/>
      <color theme="1"/>
      <name val="Arial"/>
      <family val="2"/>
    </font>
    <font>
      <b/>
      <i/>
      <sz val="11"/>
      <name val="Arial"/>
      <family val="2"/>
    </font>
    <font>
      <i/>
      <sz val="11"/>
      <name val="Arial"/>
      <family val="2"/>
    </font>
    <font>
      <b/>
      <sz val="11"/>
      <color rgb="FF0070C0"/>
      <name val="Arial"/>
      <family val="2"/>
    </font>
  </fonts>
  <fills count="67">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6" tint="0.79998168889431442"/>
        <bgColor indexed="64"/>
      </patternFill>
    </fill>
    <fill>
      <patternFill patternType="solid">
        <fgColor indexed="40"/>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0" tint="-0.14999847407452621"/>
        <bgColor indexed="64"/>
      </patternFill>
    </fill>
    <fill>
      <patternFill patternType="solid">
        <fgColor rgb="FFFFFF99"/>
        <bgColor indexed="64"/>
      </patternFill>
    </fill>
    <fill>
      <patternFill patternType="solid">
        <fgColor theme="8" tint="0.79998168889431442"/>
        <bgColor indexed="64"/>
      </patternFill>
    </fill>
    <fill>
      <patternFill patternType="solid">
        <fgColor indexed="9"/>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4" tint="0.79998168889431442"/>
        <bgColor indexed="64"/>
      </patternFill>
    </fill>
  </fills>
  <borders count="85">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bottom style="mediumDashed">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double">
        <color indexed="8"/>
      </top>
      <bottom/>
      <diagonal/>
    </border>
    <border>
      <left/>
      <right/>
      <top style="thin">
        <color indexed="56"/>
      </top>
      <bottom style="double">
        <color indexed="56"/>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double">
        <color indexed="0"/>
      </top>
      <bottom/>
      <diagonal/>
    </border>
    <border>
      <left style="thin">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dashed">
        <color indexed="64"/>
      </left>
      <right/>
      <top style="dash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15647">
    <xf numFmtId="0" fontId="0" fillId="0" borderId="0"/>
    <xf numFmtId="44" fontId="5" fillId="0" borderId="0" applyFont="0" applyFill="0" applyBorder="0" applyAlignment="0" applyProtection="0"/>
    <xf numFmtId="0" fontId="27" fillId="0" borderId="0" applyNumberFormat="0" applyFill="0" applyBorder="0" applyAlignment="0" applyProtection="0"/>
    <xf numFmtId="0" fontId="28" fillId="0" borderId="57" applyNumberFormat="0" applyFill="0" applyAlignment="0" applyProtection="0"/>
    <xf numFmtId="0" fontId="29" fillId="0" borderId="58" applyNumberFormat="0" applyFill="0" applyAlignment="0" applyProtection="0"/>
    <xf numFmtId="0" fontId="30" fillId="0" borderId="59"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60" applyNumberFormat="0" applyAlignment="0" applyProtection="0"/>
    <xf numFmtId="0" fontId="35" fillId="9" borderId="61" applyNumberFormat="0" applyAlignment="0" applyProtection="0"/>
    <xf numFmtId="0" fontId="36" fillId="9" borderId="60" applyNumberFormat="0" applyAlignment="0" applyProtection="0"/>
    <xf numFmtId="0" fontId="37" fillId="0" borderId="62" applyNumberFormat="0" applyFill="0" applyAlignment="0" applyProtection="0"/>
    <xf numFmtId="0" fontId="38" fillId="10" borderId="63"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65" applyNumberFormat="0" applyFill="0" applyAlignment="0" applyProtection="0"/>
    <xf numFmtId="0" fontId="42"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2" fillId="35" borderId="0" applyNumberFormat="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5" fillId="0" borderId="0"/>
    <xf numFmtId="0" fontId="5" fillId="0" borderId="0"/>
    <xf numFmtId="44" fontId="5"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 fillId="11" borderId="64" applyNumberFormat="0" applyFont="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0" fontId="63" fillId="50" borderId="60"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172" fontId="61"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3" fontId="4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5"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5"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5" fillId="0" borderId="0" applyFont="0" applyFill="0" applyBorder="0" applyAlignment="0" applyProtection="0"/>
    <xf numFmtId="44" fontId="48" fillId="0" borderId="0" applyFont="0" applyFill="0" applyBorder="0" applyAlignment="0" applyProtection="0"/>
    <xf numFmtId="44" fontId="5" fillId="0" borderId="0" applyFont="0" applyFill="0" applyBorder="0" applyAlignment="0" applyProtection="0"/>
    <xf numFmtId="173" fontId="61" fillId="0" borderId="0"/>
    <xf numFmtId="173" fontId="61" fillId="0" borderId="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5" fillId="0" borderId="0" applyFont="0" applyFill="0" applyBorder="0" applyAlignment="0" applyProtection="0"/>
    <xf numFmtId="171" fontId="43" fillId="0" borderId="0" applyFont="0" applyFill="0" applyBorder="0" applyAlignment="0" applyProtection="0"/>
    <xf numFmtId="0" fontId="43" fillId="0" borderId="0" applyFont="0" applyFill="0" applyBorder="0" applyAlignment="0" applyProtection="0"/>
    <xf numFmtId="166" fontId="43" fillId="0" borderId="0" applyFont="0" applyFill="0" applyBorder="0" applyAlignment="0" applyProtection="0"/>
    <xf numFmtId="0" fontId="64" fillId="0" borderId="0" applyNumberFormat="0" applyFill="0" applyBorder="0" applyAlignment="0" applyProtection="0"/>
    <xf numFmtId="2" fontId="43" fillId="0" borderId="0" applyFont="0" applyFill="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49" fillId="0" borderId="0" applyNumberFormat="0" applyFill="0" applyBorder="0" applyAlignment="0" applyProtection="0"/>
    <xf numFmtId="166" fontId="49" fillId="0" borderId="0" applyNumberFormat="0" applyFill="0" applyBorder="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65"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49" fillId="0" borderId="0" applyNumberFormat="0" applyFill="0" applyBorder="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166" fontId="50" fillId="0" borderId="0" applyNumberFormat="0" applyFill="0" applyBorder="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66"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0" fillId="0" borderId="0" applyNumberFormat="0" applyFill="0" applyBorder="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67" fillId="0" borderId="70" applyNumberFormat="0" applyFill="0" applyAlignment="0" applyProtection="0"/>
    <xf numFmtId="0" fontId="53"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7"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166" fontId="52" fillId="0" borderId="0" applyNumberFormat="0" applyFill="0" applyBorder="0" applyAlignment="0" applyProtection="0">
      <alignment vertical="top"/>
      <protection locked="0"/>
    </xf>
    <xf numFmtId="0" fontId="68" fillId="0" borderId="0"/>
    <xf numFmtId="0" fontId="34" fillId="42" borderId="60" applyNumberFormat="0" applyAlignment="0" applyProtection="0"/>
    <xf numFmtId="0" fontId="34" fillId="42" borderId="60" applyNumberFormat="0" applyAlignment="0" applyProtection="0"/>
    <xf numFmtId="0" fontId="34" fillId="42" borderId="60" applyNumberFormat="0" applyAlignment="0" applyProtection="0"/>
    <xf numFmtId="0" fontId="34" fillId="42" borderId="60" applyNumberFormat="0" applyAlignment="0" applyProtection="0"/>
    <xf numFmtId="0" fontId="34" fillId="42" borderId="60" applyNumberFormat="0" applyAlignment="0" applyProtection="0"/>
    <xf numFmtId="0" fontId="34" fillId="42" borderId="60" applyNumberFormat="0" applyAlignment="0" applyProtection="0"/>
    <xf numFmtId="0" fontId="34" fillId="42" borderId="60" applyNumberFormat="0" applyAlignment="0" applyProtection="0"/>
    <xf numFmtId="0" fontId="34" fillId="42" borderId="60" applyNumberFormat="0" applyAlignment="0" applyProtection="0"/>
    <xf numFmtId="0" fontId="34" fillId="42" borderId="60" applyNumberFormat="0" applyAlignment="0" applyProtection="0"/>
    <xf numFmtId="0" fontId="34" fillId="42" borderId="60" applyNumberFormat="0" applyAlignment="0" applyProtection="0"/>
    <xf numFmtId="0" fontId="34" fillId="42" borderId="60" applyNumberFormat="0" applyAlignment="0" applyProtection="0"/>
    <xf numFmtId="0" fontId="34" fillId="42" borderId="60" applyNumberFormat="0" applyAlignment="0" applyProtection="0"/>
    <xf numFmtId="0" fontId="34" fillId="42" borderId="60" applyNumberFormat="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69"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4" fillId="0" borderId="0"/>
    <xf numFmtId="0" fontId="4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5" fillId="0" borderId="0" applyNumberFormat="0" applyFill="0" applyBorder="0" applyProtection="0">
      <alignment vertical="top"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1" fillId="0" borderId="0"/>
    <xf numFmtId="0" fontId="6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5" fillId="0" borderId="0"/>
    <xf numFmtId="166" fontId="5" fillId="0" borderId="0"/>
    <xf numFmtId="0" fontId="4" fillId="0" borderId="0"/>
    <xf numFmtId="0" fontId="44" fillId="0" borderId="0"/>
    <xf numFmtId="0" fontId="5" fillId="0" borderId="0"/>
    <xf numFmtId="0" fontId="5" fillId="0" borderId="0"/>
    <xf numFmtId="0" fontId="5" fillId="0" borderId="0"/>
    <xf numFmtId="0" fontId="5" fillId="0" borderId="0"/>
    <xf numFmtId="0" fontId="45" fillId="0" borderId="0"/>
    <xf numFmtId="0" fontId="5" fillId="0" borderId="0"/>
    <xf numFmtId="0" fontId="5" fillId="0" borderId="0"/>
    <xf numFmtId="0" fontId="48" fillId="0" borderId="0"/>
    <xf numFmtId="0" fontId="5" fillId="0" borderId="0"/>
    <xf numFmtId="0" fontId="55" fillId="0" borderId="0" applyNumberFormat="0" applyFill="0" applyBorder="0" applyProtection="0">
      <alignment vertical="top" wrapText="1"/>
    </xf>
    <xf numFmtId="0" fontId="55" fillId="0" borderId="0" applyNumberFormat="0" applyFill="0" applyBorder="0" applyProtection="0">
      <alignment vertical="top" wrapText="1"/>
    </xf>
    <xf numFmtId="0" fontId="55" fillId="0" borderId="0" applyNumberFormat="0" applyFill="0" applyBorder="0" applyProtection="0">
      <alignment vertical="top" wrapText="1"/>
    </xf>
    <xf numFmtId="0" fontId="5" fillId="0" borderId="0" applyFill="0"/>
    <xf numFmtId="0" fontId="4" fillId="0" borderId="0"/>
    <xf numFmtId="0" fontId="44" fillId="0" borderId="0"/>
    <xf numFmtId="0" fontId="4" fillId="0" borderId="0"/>
    <xf numFmtId="0" fontId="4" fillId="0" borderId="0"/>
    <xf numFmtId="166" fontId="4" fillId="0" borderId="0"/>
    <xf numFmtId="0" fontId="4" fillId="0" borderId="0"/>
    <xf numFmtId="0" fontId="4" fillId="0" borderId="0"/>
    <xf numFmtId="166" fontId="4"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166" fontId="4" fillId="0" borderId="0"/>
    <xf numFmtId="0" fontId="4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4" fillId="0" borderId="0"/>
    <xf numFmtId="0" fontId="44" fillId="0" borderId="0"/>
    <xf numFmtId="166" fontId="4" fillId="0" borderId="0"/>
    <xf numFmtId="0" fontId="4" fillId="0" borderId="0"/>
    <xf numFmtId="0" fontId="44" fillId="0" borderId="0"/>
    <xf numFmtId="0" fontId="5" fillId="0" borderId="0"/>
    <xf numFmtId="0" fontId="4" fillId="0" borderId="0"/>
    <xf numFmtId="0" fontId="4" fillId="0" borderId="0"/>
    <xf numFmtId="0" fontId="4" fillId="0" borderId="0"/>
    <xf numFmtId="0" fontId="4" fillId="0" borderId="0"/>
    <xf numFmtId="166" fontId="4" fillId="0" borderId="0"/>
    <xf numFmtId="0" fontId="44" fillId="0" borderId="0"/>
    <xf numFmtId="0" fontId="4" fillId="0" borderId="0"/>
    <xf numFmtId="166" fontId="5" fillId="0" borderId="0"/>
    <xf numFmtId="0" fontId="44" fillId="0" borderId="0"/>
    <xf numFmtId="166" fontId="5" fillId="0" borderId="0"/>
    <xf numFmtId="166" fontId="5" fillId="0" borderId="0"/>
    <xf numFmtId="0" fontId="44" fillId="0" borderId="0"/>
    <xf numFmtId="166" fontId="5" fillId="0" borderId="0"/>
    <xf numFmtId="0" fontId="5" fillId="0" borderId="0"/>
    <xf numFmtId="0" fontId="44" fillId="0" borderId="0"/>
    <xf numFmtId="0" fontId="4" fillId="0" borderId="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35" fillId="50" borderId="61" applyNumberFormat="0" applyAlignment="0" applyProtection="0"/>
    <xf numFmtId="0" fontId="35" fillId="50" borderId="61" applyNumberFormat="0" applyAlignment="0" applyProtection="0"/>
    <xf numFmtId="0" fontId="35" fillId="50" borderId="61" applyNumberFormat="0" applyAlignment="0" applyProtection="0"/>
    <xf numFmtId="0" fontId="35" fillId="50" borderId="61" applyNumberFormat="0" applyAlignment="0" applyProtection="0"/>
    <xf numFmtId="0" fontId="35" fillId="50" borderId="61" applyNumberFormat="0" applyAlignment="0" applyProtection="0"/>
    <xf numFmtId="0" fontId="35" fillId="50" borderId="61" applyNumberFormat="0" applyAlignment="0" applyProtection="0"/>
    <xf numFmtId="0" fontId="35" fillId="50" borderId="61" applyNumberFormat="0" applyAlignment="0" applyProtection="0"/>
    <xf numFmtId="0" fontId="35" fillId="50" borderId="61" applyNumberFormat="0" applyAlignment="0" applyProtection="0"/>
    <xf numFmtId="0" fontId="35" fillId="50" borderId="61" applyNumberFormat="0" applyAlignment="0" applyProtection="0"/>
    <xf numFmtId="0" fontId="35" fillId="50" borderId="61" applyNumberFormat="0" applyAlignment="0" applyProtection="0"/>
    <xf numFmtId="0" fontId="35" fillId="50" borderId="61" applyNumberFormat="0" applyAlignment="0" applyProtection="0"/>
    <xf numFmtId="0" fontId="35" fillId="50" borderId="61" applyNumberFormat="0" applyAlignment="0" applyProtection="0"/>
    <xf numFmtId="0" fontId="35" fillId="50" borderId="6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1" fillId="0" borderId="0"/>
    <xf numFmtId="9" fontId="61" fillId="0" borderId="0"/>
    <xf numFmtId="9" fontId="5"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4" fontId="61" fillId="0" borderId="0"/>
    <xf numFmtId="0" fontId="60" fillId="0" borderId="0" applyNumberFormat="0" applyFill="0" applyBorder="0" applyAlignment="0" applyProtection="0"/>
    <xf numFmtId="0" fontId="60" fillId="0" borderId="0" applyNumberFormat="0" applyFill="0" applyBorder="0" applyAlignment="0" applyProtection="0"/>
    <xf numFmtId="0" fontId="71"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3" fillId="0" borderId="72" applyNumberFormat="0" applyFont="0" applyFill="0" applyAlignment="0" applyProtection="0"/>
    <xf numFmtId="166" fontId="43" fillId="0" borderId="72" applyNumberFormat="0" applyFon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3" fillId="0" borderId="72" applyNumberFormat="0" applyFon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1" fillId="0" borderId="73" applyNumberFormat="0" applyFill="0" applyAlignment="0" applyProtection="0"/>
    <xf numFmtId="0" fontId="43" fillId="0" borderId="72" applyNumberFormat="0" applyFont="0" applyFill="0" applyAlignment="0" applyProtection="0"/>
    <xf numFmtId="0" fontId="43" fillId="0" borderId="72" applyNumberFormat="0" applyFont="0" applyFill="0" applyAlignment="0" applyProtection="0"/>
    <xf numFmtId="0" fontId="43" fillId="0" borderId="72" applyNumberFormat="0" applyFont="0" applyFill="0" applyAlignment="0" applyProtection="0"/>
    <xf numFmtId="0" fontId="43" fillId="0" borderId="72" applyNumberFormat="0" applyFont="0" applyFill="0" applyAlignment="0" applyProtection="0"/>
    <xf numFmtId="0" fontId="43" fillId="0" borderId="72" applyNumberFormat="0" applyFont="0" applyFill="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42" fillId="12" borderId="0" applyNumberFormat="0" applyBorder="0" applyAlignment="0" applyProtection="0"/>
    <xf numFmtId="0" fontId="42" fillId="16"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32" borderId="0" applyNumberFormat="0" applyBorder="0" applyAlignment="0" applyProtection="0"/>
    <xf numFmtId="0" fontId="32" fillId="6" borderId="0" applyNumberFormat="0" applyBorder="0" applyAlignment="0" applyProtection="0"/>
    <xf numFmtId="0" fontId="36" fillId="9" borderId="60"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31" fillId="5" borderId="0" applyNumberFormat="0" applyBorder="0" applyAlignment="0" applyProtection="0"/>
    <xf numFmtId="0" fontId="28" fillId="0" borderId="57" applyNumberFormat="0" applyFill="0" applyAlignment="0" applyProtection="0"/>
    <xf numFmtId="0" fontId="29" fillId="0" borderId="58" applyNumberFormat="0" applyFill="0" applyAlignment="0" applyProtection="0"/>
    <xf numFmtId="0" fontId="30" fillId="0" borderId="59" applyNumberFormat="0" applyFill="0" applyAlignment="0" applyProtection="0"/>
    <xf numFmtId="0" fontId="30" fillId="0" borderId="0" applyNumberFormat="0" applyFill="0" applyBorder="0" applyAlignment="0" applyProtection="0"/>
    <xf numFmtId="0" fontId="34" fillId="8" borderId="60" applyNumberFormat="0" applyAlignment="0" applyProtection="0"/>
    <xf numFmtId="0" fontId="37" fillId="0" borderId="62" applyNumberFormat="0" applyFill="0" applyAlignment="0" applyProtection="0"/>
    <xf numFmtId="0" fontId="33" fillId="7" borderId="0" applyNumberFormat="0" applyBorder="0" applyAlignment="0" applyProtection="0"/>
    <xf numFmtId="0" fontId="4" fillId="0" borderId="0"/>
    <xf numFmtId="0" fontId="4" fillId="11" borderId="64" applyNumberFormat="0" applyFont="0" applyAlignment="0" applyProtection="0"/>
    <xf numFmtId="0" fontId="35" fillId="9" borderId="61" applyNumberFormat="0" applyAlignment="0" applyProtection="0"/>
    <xf numFmtId="9" fontId="4" fillId="0" borderId="0" applyFont="0" applyFill="0" applyBorder="0" applyAlignment="0" applyProtection="0"/>
    <xf numFmtId="0" fontId="27" fillId="0" borderId="0" applyNumberFormat="0" applyFill="0" applyBorder="0" applyAlignment="0" applyProtection="0"/>
    <xf numFmtId="0" fontId="41" fillId="0" borderId="65" applyNumberFormat="0" applyFill="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5" fillId="0" borderId="0"/>
    <xf numFmtId="0" fontId="5" fillId="0" borderId="0"/>
    <xf numFmtId="0" fontId="4" fillId="0" borderId="0"/>
    <xf numFmtId="0" fontId="5" fillId="0" borderId="0"/>
    <xf numFmtId="0" fontId="5" fillId="0" borderId="0"/>
    <xf numFmtId="0" fontId="5" fillId="0" borderId="0"/>
    <xf numFmtId="9" fontId="5" fillId="0" borderId="0" applyFont="0" applyFill="0" applyBorder="0" applyAlignment="0" applyProtection="0"/>
    <xf numFmtId="0" fontId="4" fillId="11" borderId="64" applyNumberFormat="0" applyFont="0" applyAlignment="0" applyProtection="0"/>
    <xf numFmtId="9" fontId="4" fillId="0" borderId="0" applyFont="0" applyFill="0" applyBorder="0" applyAlignment="0" applyProtection="0"/>
    <xf numFmtId="43" fontId="5"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42" fillId="45" borderId="0" applyNumberFormat="0" applyBorder="0" applyAlignment="0" applyProtection="0"/>
    <xf numFmtId="0" fontId="42" fillId="43" borderId="0" applyNumberFormat="0" applyBorder="0" applyAlignment="0" applyProtection="0"/>
    <xf numFmtId="0" fontId="42" fillId="41" borderId="0" applyNumberFormat="0" applyBorder="0" applyAlignment="0" applyProtection="0"/>
    <xf numFmtId="0" fontId="42" fillId="38" borderId="0" applyNumberFormat="0" applyBorder="0" applyAlignment="0" applyProtection="0"/>
    <xf numFmtId="0" fontId="42" fillId="46" borderId="0" applyNumberFormat="0" applyBorder="0" applyAlignment="0" applyProtection="0"/>
    <xf numFmtId="0" fontId="42" fillId="44" borderId="0" applyNumberFormat="0" applyBorder="0" applyAlignment="0" applyProtection="0"/>
    <xf numFmtId="0" fontId="42" fillId="45"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32" fillId="49" borderId="0" applyNumberFormat="0" applyBorder="0" applyAlignment="0" applyProtection="0"/>
    <xf numFmtId="0" fontId="63" fillId="50" borderId="60" applyNumberFormat="0" applyAlignment="0" applyProtection="0"/>
    <xf numFmtId="43" fontId="5"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4" fontId="5"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0" fontId="31" fillId="41" borderId="0" applyNumberFormat="0" applyBorder="0" applyAlignment="0" applyProtection="0"/>
    <xf numFmtId="166" fontId="49" fillId="0" borderId="0" applyNumberFormat="0" applyFill="0" applyBorder="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0" fontId="57" fillId="0" borderId="68" applyNumberFormat="0" applyFill="0" applyAlignment="0" applyProtection="0"/>
    <xf numFmtId="166" fontId="50" fillId="0" borderId="0" applyNumberFormat="0" applyFill="0" applyBorder="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8" fillId="0" borderId="69"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70"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34" fillId="42" borderId="60" applyNumberFormat="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54" fillId="0" borderId="71" applyNumberFormat="0" applyFill="0" applyAlignment="0" applyProtection="0"/>
    <xf numFmtId="0" fontId="70" fillId="7"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5"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166"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166" fontId="5" fillId="0" borderId="0"/>
    <xf numFmtId="166" fontId="5" fillId="0" borderId="0"/>
    <xf numFmtId="166" fontId="5" fillId="0" borderId="0"/>
    <xf numFmtId="0" fontId="4" fillId="0" borderId="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35" fillId="50" borderId="61" applyNumberFormat="0" applyAlignment="0" applyProtection="0"/>
    <xf numFmtId="9" fontId="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166" fontId="49" fillId="0" borderId="0" applyNumberForma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4" fillId="0" borderId="0"/>
    <xf numFmtId="166" fontId="5" fillId="0" borderId="0"/>
    <xf numFmtId="0" fontId="4" fillId="0" borderId="0"/>
    <xf numFmtId="0" fontId="72" fillId="0" borderId="59" applyNumberFormat="0" applyFill="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44" fontId="5"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166" fontId="43" fillId="0" borderId="72" applyNumberFormat="0" applyFont="0" applyFill="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166" fontId="50" fillId="0" borderId="0" applyNumberFormat="0" applyFill="0" applyBorder="0" applyAlignment="0" applyProtection="0"/>
    <xf numFmtId="0" fontId="4" fillId="0" borderId="0"/>
    <xf numFmtId="0" fontId="4" fillId="0" borderId="0"/>
    <xf numFmtId="0" fontId="4" fillId="0" borderId="0"/>
    <xf numFmtId="0" fontId="4" fillId="0" borderId="0"/>
    <xf numFmtId="166" fontId="5" fillId="0" borderId="0"/>
    <xf numFmtId="9" fontId="5" fillId="0" borderId="0" applyFont="0" applyFill="0" applyBorder="0" applyAlignment="0" applyProtection="0"/>
    <xf numFmtId="166" fontId="43" fillId="0" borderId="72" applyNumberFormat="0" applyFont="0" applyFill="0" applyAlignment="0" applyProtection="0"/>
    <xf numFmtId="43" fontId="5" fillId="0" borderId="0" applyFont="0" applyFill="0" applyBorder="0" applyAlignment="0" applyProtection="0"/>
    <xf numFmtId="0" fontId="4" fillId="0" borderId="0"/>
    <xf numFmtId="166" fontId="5" fillId="0" borderId="0"/>
    <xf numFmtId="0" fontId="4" fillId="40"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42"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43" fontId="4" fillId="0" borderId="0" applyFont="0" applyFill="0" applyBorder="0" applyAlignment="0" applyProtection="0"/>
    <xf numFmtId="0" fontId="4" fillId="39" borderId="0" applyNumberFormat="0" applyBorder="0" applyAlignment="0" applyProtection="0"/>
    <xf numFmtId="0" fontId="4" fillId="38" borderId="0" applyNumberFormat="0" applyBorder="0" applyAlignment="0" applyProtection="0"/>
    <xf numFmtId="44" fontId="4" fillId="0" borderId="0" applyFont="0" applyFill="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8"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0" borderId="0"/>
    <xf numFmtId="0" fontId="4" fillId="39"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11" borderId="64" applyNumberFormat="0" applyFont="0" applyAlignment="0" applyProtection="0"/>
    <xf numFmtId="0" fontId="4" fillId="41" borderId="0" applyNumberFormat="0" applyBorder="0" applyAlignment="0" applyProtection="0"/>
    <xf numFmtId="9" fontId="4" fillId="0" borderId="0" applyFont="0" applyFill="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41" borderId="0" applyNumberFormat="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39"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3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9"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43" fontId="4" fillId="0" borderId="0" applyFont="0" applyFill="0" applyBorder="0" applyAlignment="0" applyProtection="0"/>
    <xf numFmtId="0" fontId="4" fillId="39" borderId="0" applyNumberFormat="0" applyBorder="0" applyAlignment="0" applyProtection="0"/>
    <xf numFmtId="44" fontId="4" fillId="0" borderId="0" applyFont="0" applyFill="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0" borderId="0"/>
    <xf numFmtId="0" fontId="4" fillId="39" borderId="0" applyNumberFormat="0" applyBorder="0" applyAlignment="0" applyProtection="0"/>
    <xf numFmtId="0" fontId="4" fillId="11" borderId="64" applyNumberFormat="0" applyFont="0" applyAlignment="0" applyProtection="0"/>
    <xf numFmtId="0" fontId="4" fillId="42"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39" borderId="0" applyNumberFormat="0" applyBorder="0" applyAlignment="0" applyProtection="0"/>
    <xf numFmtId="0" fontId="4" fillId="0" borderId="0"/>
    <xf numFmtId="0" fontId="4" fillId="4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42"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0" fontId="4" fillId="39" borderId="0" applyNumberFormat="0" applyBorder="0" applyAlignment="0" applyProtection="0"/>
    <xf numFmtId="44" fontId="4" fillId="0" borderId="0" applyFont="0" applyFill="0" applyBorder="0" applyAlignment="0" applyProtection="0"/>
    <xf numFmtId="0" fontId="4" fillId="41" borderId="0" applyNumberFormat="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28" fillId="0" borderId="57" applyNumberFormat="0" applyFill="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1" fillId="0" borderId="65" applyNumberFormat="0" applyFill="0" applyAlignment="0" applyProtection="0"/>
    <xf numFmtId="0" fontId="29" fillId="0" borderId="58" applyNumberFormat="0" applyFill="0" applyAlignment="0" applyProtection="0"/>
    <xf numFmtId="43" fontId="4" fillId="0" borderId="0" applyFont="0" applyFill="0" applyBorder="0" applyAlignment="0" applyProtection="0"/>
    <xf numFmtId="0" fontId="4" fillId="13"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43" fontId="4" fillId="0" borderId="0" applyFont="0" applyFill="0" applyBorder="0" applyAlignment="0" applyProtection="0"/>
    <xf numFmtId="0" fontId="4" fillId="41" borderId="0" applyNumberFormat="0" applyBorder="0" applyAlignment="0" applyProtection="0"/>
    <xf numFmtId="44" fontId="4" fillId="0" borderId="0" applyFont="0" applyFill="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0" borderId="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11" borderId="64" applyNumberFormat="0" applyFont="0" applyAlignment="0" applyProtection="0"/>
    <xf numFmtId="0" fontId="4" fillId="17"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166" fontId="4" fillId="0" borderId="0"/>
    <xf numFmtId="0" fontId="4" fillId="0" borderId="0"/>
    <xf numFmtId="0" fontId="4" fillId="42" borderId="0" applyNumberFormat="0" applyBorder="0" applyAlignment="0" applyProtection="0"/>
    <xf numFmtId="0" fontId="4" fillId="0" borderId="0"/>
    <xf numFmtId="166" fontId="4" fillId="0" borderId="0"/>
    <xf numFmtId="0" fontId="4" fillId="0" borderId="0"/>
    <xf numFmtId="166" fontId="4" fillId="0" borderId="0"/>
    <xf numFmtId="0" fontId="4" fillId="41"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13" borderId="0" applyNumberFormat="0" applyBorder="0" applyAlignment="0" applyProtection="0"/>
    <xf numFmtId="0" fontId="4" fillId="40"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3"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3"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14"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1"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3"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13"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37" borderId="0" applyNumberFormat="0" applyBorder="0" applyAlignment="0" applyProtection="0"/>
    <xf numFmtId="0" fontId="4" fillId="13"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2"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2"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42"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42"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18"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17"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2"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2"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3"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14"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14"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1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25"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25"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22"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2"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40" borderId="0" applyNumberFormat="0" applyBorder="0" applyAlignment="0" applyProtection="0"/>
    <xf numFmtId="0" fontId="4" fillId="18"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13"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42"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22" borderId="0" applyNumberFormat="0" applyBorder="0" applyAlignment="0" applyProtection="0"/>
    <xf numFmtId="0" fontId="4" fillId="39" borderId="0" applyNumberFormat="0" applyBorder="0" applyAlignment="0" applyProtection="0"/>
    <xf numFmtId="0" fontId="4" fillId="29" borderId="0" applyNumberFormat="0" applyBorder="0" applyAlignment="0" applyProtection="0"/>
    <xf numFmtId="0" fontId="4" fillId="39" borderId="0" applyNumberFormat="0" applyBorder="0" applyAlignment="0" applyProtection="0"/>
    <xf numFmtId="0" fontId="4" fillId="37" borderId="0" applyNumberFormat="0" applyBorder="0" applyAlignment="0" applyProtection="0"/>
    <xf numFmtId="0" fontId="4" fillId="39"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22" borderId="0" applyNumberFormat="0" applyBorder="0" applyAlignment="0" applyProtection="0"/>
    <xf numFmtId="0" fontId="4" fillId="42" borderId="0" applyNumberFormat="0" applyBorder="0" applyAlignment="0" applyProtection="0"/>
    <xf numFmtId="0" fontId="4" fillId="2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26"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26"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26" borderId="0" applyNumberFormat="0" applyBorder="0" applyAlignment="0" applyProtection="0"/>
    <xf numFmtId="0" fontId="4" fillId="43" borderId="0" applyNumberFormat="0" applyBorder="0" applyAlignment="0" applyProtection="0"/>
    <xf numFmtId="0" fontId="4" fillId="26"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4"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4"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4" borderId="0" applyNumberFormat="0" applyBorder="0" applyAlignment="0" applyProtection="0"/>
    <xf numFmtId="0" fontId="4" fillId="39" borderId="0" applyNumberFormat="0" applyBorder="0" applyAlignment="0" applyProtection="0"/>
    <xf numFmtId="0" fontId="4" fillId="34"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2" fillId="15" borderId="0" applyNumberFormat="0" applyBorder="0" applyAlignment="0" applyProtection="0"/>
    <xf numFmtId="0" fontId="42" fillId="41" borderId="0" applyNumberFormat="0" applyBorder="0" applyAlignment="0" applyProtection="0"/>
    <xf numFmtId="0" fontId="42" fillId="19" borderId="0" applyNumberFormat="0" applyBorder="0" applyAlignment="0" applyProtection="0"/>
    <xf numFmtId="0" fontId="42" fillId="44" borderId="0" applyNumberFormat="0" applyBorder="0" applyAlignment="0" applyProtection="0"/>
    <xf numFmtId="0" fontId="42" fillId="23" borderId="0" applyNumberFormat="0" applyBorder="0" applyAlignment="0" applyProtection="0"/>
    <xf numFmtId="0" fontId="42" fillId="45" borderId="0" applyNumberFormat="0" applyBorder="0" applyAlignment="0" applyProtection="0"/>
    <xf numFmtId="0" fontId="42" fillId="27" borderId="0" applyNumberFormat="0" applyBorder="0" applyAlignment="0" applyProtection="0"/>
    <xf numFmtId="0" fontId="42" fillId="43" borderId="0" applyNumberFormat="0" applyBorder="0" applyAlignment="0" applyProtection="0"/>
    <xf numFmtId="0" fontId="42" fillId="31" borderId="0" applyNumberFormat="0" applyBorder="0" applyAlignment="0" applyProtection="0"/>
    <xf numFmtId="0" fontId="42" fillId="41" borderId="0" applyNumberFormat="0" applyBorder="0" applyAlignment="0" applyProtection="0"/>
    <xf numFmtId="0" fontId="42" fillId="35" borderId="0" applyNumberFormat="0" applyBorder="0" applyAlignment="0" applyProtection="0"/>
    <xf numFmtId="0" fontId="42" fillId="38" borderId="0" applyNumberFormat="0" applyBorder="0" applyAlignment="0" applyProtection="0"/>
    <xf numFmtId="0" fontId="42" fillId="12" borderId="0" applyNumberFormat="0" applyBorder="0" applyAlignment="0" applyProtection="0"/>
    <xf numFmtId="0" fontId="42" fillId="46" borderId="0" applyNumberFormat="0" applyBorder="0" applyAlignment="0" applyProtection="0"/>
    <xf numFmtId="0" fontId="42" fillId="16" borderId="0" applyNumberFormat="0" applyBorder="0" applyAlignment="0" applyProtection="0"/>
    <xf numFmtId="0" fontId="42" fillId="44" borderId="0" applyNumberFormat="0" applyBorder="0" applyAlignment="0" applyProtection="0"/>
    <xf numFmtId="0" fontId="42" fillId="20" borderId="0" applyNumberFormat="0" applyBorder="0" applyAlignment="0" applyProtection="0"/>
    <xf numFmtId="0" fontId="42" fillId="45" borderId="0" applyNumberFormat="0" applyBorder="0" applyAlignment="0" applyProtection="0"/>
    <xf numFmtId="0" fontId="42" fillId="24" borderId="0" applyNumberFormat="0" applyBorder="0" applyAlignment="0" applyProtection="0"/>
    <xf numFmtId="0" fontId="42" fillId="47" borderId="0" applyNumberFormat="0" applyBorder="0" applyAlignment="0" applyProtection="0"/>
    <xf numFmtId="0" fontId="42" fillId="32" borderId="0" applyNumberFormat="0" applyBorder="0" applyAlignment="0" applyProtection="0"/>
    <xf numFmtId="0" fontId="42" fillId="48" borderId="0" applyNumberFormat="0" applyBorder="0" applyAlignment="0" applyProtection="0"/>
    <xf numFmtId="0" fontId="32" fillId="6" borderId="0" applyNumberFormat="0" applyBorder="0" applyAlignment="0" applyProtection="0"/>
    <xf numFmtId="0" fontId="32" fillId="49" borderId="0" applyNumberFormat="0" applyBorder="0" applyAlignment="0" applyProtection="0"/>
    <xf numFmtId="0" fontId="36" fillId="9" borderId="60" applyNumberFormat="0" applyAlignment="0" applyProtection="0"/>
    <xf numFmtId="0" fontId="63" fillId="50" borderId="60"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172" fontId="61" fillId="0" borderId="0"/>
    <xf numFmtId="43" fontId="5" fillId="0" borderId="0" applyFont="0" applyFill="0" applyBorder="0" applyAlignment="0" applyProtection="0"/>
    <xf numFmtId="172" fontId="61" fillId="0" borderId="0"/>
    <xf numFmtId="44" fontId="5" fillId="0" borderId="0" applyFont="0" applyFill="0" applyBorder="0" applyAlignment="0" applyProtection="0"/>
    <xf numFmtId="173" fontId="61" fillId="0" borderId="0"/>
    <xf numFmtId="44" fontId="5" fillId="0" borderId="0" applyFont="0" applyFill="0" applyBorder="0" applyAlignment="0" applyProtection="0"/>
    <xf numFmtId="44" fontId="5" fillId="0" borderId="0" applyFont="0" applyFill="0" applyBorder="0" applyAlignment="0" applyProtection="0"/>
    <xf numFmtId="44" fontId="48" fillId="0" borderId="0" applyFont="0" applyFill="0" applyBorder="0" applyAlignment="0" applyProtection="0"/>
    <xf numFmtId="44" fontId="4" fillId="0" borderId="0" applyFont="0" applyFill="0" applyBorder="0" applyAlignment="0" applyProtection="0"/>
    <xf numFmtId="44" fontId="48" fillId="0" borderId="0" applyFont="0" applyFill="0" applyBorder="0" applyAlignment="0" applyProtection="0"/>
    <xf numFmtId="44" fontId="4"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5"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5"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173" fontId="61" fillId="0" borderId="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0" fontId="31" fillId="5" borderId="0" applyNumberFormat="0" applyBorder="0" applyAlignment="0" applyProtection="0"/>
    <xf numFmtId="0" fontId="31" fillId="41" borderId="0" applyNumberFormat="0" applyBorder="0" applyAlignment="0" applyProtection="0"/>
    <xf numFmtId="0" fontId="65" fillId="0" borderId="68" applyNumberFormat="0" applyFill="0" applyAlignment="0" applyProtection="0"/>
    <xf numFmtId="0" fontId="57" fillId="0" borderId="68" applyNumberFormat="0" applyFill="0" applyAlignment="0" applyProtection="0"/>
    <xf numFmtId="0" fontId="28" fillId="0" borderId="57" applyNumberFormat="0" applyFill="0" applyAlignment="0" applyProtection="0"/>
    <xf numFmtId="0" fontId="57" fillId="0" borderId="68" applyNumberFormat="0" applyFill="0" applyAlignment="0" applyProtection="0"/>
    <xf numFmtId="0" fontId="66" fillId="0" borderId="69" applyNumberFormat="0" applyFill="0" applyAlignment="0" applyProtection="0"/>
    <xf numFmtId="0" fontId="58" fillId="0" borderId="69" applyNumberFormat="0" applyFill="0" applyAlignment="0" applyProtection="0"/>
    <xf numFmtId="0" fontId="29" fillId="0" borderId="58" applyNumberFormat="0" applyFill="0" applyAlignment="0" applyProtection="0"/>
    <xf numFmtId="0" fontId="58" fillId="0" borderId="69" applyNumberFormat="0" applyFill="0" applyAlignment="0" applyProtection="0"/>
    <xf numFmtId="0" fontId="59" fillId="0" borderId="70" applyNumberFormat="0" applyFill="0" applyAlignment="0" applyProtection="0"/>
    <xf numFmtId="0" fontId="67" fillId="0" borderId="70" applyNumberFormat="0" applyFill="0" applyAlignment="0" applyProtection="0"/>
    <xf numFmtId="0" fontId="59" fillId="0" borderId="70" applyNumberFormat="0" applyFill="0" applyAlignment="0" applyProtection="0"/>
    <xf numFmtId="0" fontId="30" fillId="0" borderId="59" applyNumberFormat="0" applyFill="0" applyAlignment="0" applyProtection="0"/>
    <xf numFmtId="0" fontId="59" fillId="0" borderId="0" applyNumberFormat="0" applyFill="0" applyBorder="0" applyAlignment="0" applyProtection="0"/>
    <xf numFmtId="0" fontId="67" fillId="0" borderId="0" applyNumberFormat="0" applyFill="0" applyBorder="0" applyAlignment="0" applyProtection="0"/>
    <xf numFmtId="0" fontId="59" fillId="0" borderId="0" applyNumberFormat="0" applyFill="0" applyBorder="0" applyAlignment="0" applyProtection="0"/>
    <xf numFmtId="0" fontId="30" fillId="0" borderId="0" applyNumberFormat="0" applyFill="0" applyBorder="0" applyAlignment="0" applyProtection="0"/>
    <xf numFmtId="0" fontId="34" fillId="8" borderId="60" applyNumberFormat="0" applyAlignment="0" applyProtection="0"/>
    <xf numFmtId="0" fontId="34" fillId="42" borderId="60" applyNumberFormat="0" applyAlignment="0" applyProtection="0"/>
    <xf numFmtId="0" fontId="54" fillId="0" borderId="71" applyNumberFormat="0" applyFill="0" applyAlignment="0" applyProtection="0"/>
    <xf numFmtId="0" fontId="69" fillId="0" borderId="71" applyNumberFormat="0" applyFill="0" applyAlignment="0" applyProtection="0"/>
    <xf numFmtId="0" fontId="54" fillId="0" borderId="71" applyNumberFormat="0" applyFill="0" applyAlignment="0" applyProtection="0"/>
    <xf numFmtId="0" fontId="37" fillId="0" borderId="62" applyNumberFormat="0" applyFill="0" applyAlignment="0" applyProtection="0"/>
    <xf numFmtId="0" fontId="33" fillId="7" borderId="0" applyNumberFormat="0" applyBorder="0" applyAlignment="0" applyProtection="0"/>
    <xf numFmtId="0" fontId="70" fillId="7"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5" fillId="0" borderId="0" applyNumberFormat="0" applyFill="0" applyBorder="0" applyProtection="0">
      <alignment vertical="top" wrapText="1"/>
    </xf>
    <xf numFmtId="0" fontId="4" fillId="0" borderId="0"/>
    <xf numFmtId="0" fontId="61" fillId="0" borderId="0"/>
    <xf numFmtId="0" fontId="4" fillId="0" borderId="0"/>
    <xf numFmtId="0" fontId="5" fillId="0" borderId="0"/>
    <xf numFmtId="0" fontId="5" fillId="0" borderId="0"/>
    <xf numFmtId="0" fontId="5" fillId="0" borderId="0"/>
    <xf numFmtId="0" fontId="5" fillId="0" borderId="0"/>
    <xf numFmtId="0" fontId="55" fillId="0" borderId="0" applyNumberFormat="0" applyFill="0" applyBorder="0" applyProtection="0">
      <alignment vertical="top" wrapText="1"/>
    </xf>
    <xf numFmtId="0" fontId="61" fillId="0" borderId="0"/>
    <xf numFmtId="0" fontId="55" fillId="0" borderId="0" applyNumberFormat="0" applyFill="0" applyBorder="0" applyProtection="0">
      <alignment vertical="top" wrapText="1"/>
    </xf>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5" fillId="0" borderId="0"/>
    <xf numFmtId="0" fontId="5"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5" fillId="0" borderId="0"/>
    <xf numFmtId="0" fontId="5"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 fillId="11" borderId="64" applyNumberFormat="0" applyFont="0" applyAlignment="0" applyProtection="0"/>
    <xf numFmtId="0" fontId="4" fillId="11" borderId="64" applyNumberFormat="0" applyFont="0" applyAlignment="0" applyProtection="0"/>
    <xf numFmtId="0" fontId="4"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35" fillId="9" borderId="61" applyNumberFormat="0" applyAlignment="0" applyProtection="0"/>
    <xf numFmtId="0" fontId="35" fillId="50" borderId="61" applyNumberFormat="0" applyAlignment="0" applyProtection="0"/>
    <xf numFmtId="9" fontId="48" fillId="0" borderId="0" applyFont="0" applyFill="0" applyBorder="0" applyAlignment="0" applyProtection="0"/>
    <xf numFmtId="9" fontId="4" fillId="0" borderId="0" applyFont="0" applyFill="0" applyBorder="0" applyAlignment="0" applyProtection="0"/>
    <xf numFmtId="9" fontId="48" fillId="0" borderId="0" applyFont="0" applyFill="0" applyBorder="0" applyAlignment="0" applyProtection="0"/>
    <xf numFmtId="9" fontId="4"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61" fillId="0" borderId="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 fillId="0" borderId="0" applyFont="0" applyFill="0" applyBorder="0" applyAlignment="0" applyProtection="0"/>
    <xf numFmtId="9" fontId="61" fillId="0" borderId="0"/>
    <xf numFmtId="9" fontId="5" fillId="0" borderId="0" applyFont="0" applyFill="0" applyBorder="0" applyAlignment="0" applyProtection="0"/>
    <xf numFmtId="0" fontId="60" fillId="0" borderId="0" applyNumberFormat="0" applyFill="0" applyBorder="0" applyAlignment="0" applyProtection="0"/>
    <xf numFmtId="0" fontId="71" fillId="0" borderId="0" applyNumberFormat="0" applyFill="0" applyBorder="0" applyAlignment="0" applyProtection="0"/>
    <xf numFmtId="0" fontId="60" fillId="0" borderId="0" applyNumberFormat="0" applyFill="0" applyBorder="0" applyAlignment="0" applyProtection="0"/>
    <xf numFmtId="0" fontId="27" fillId="0" borderId="0" applyNumberFormat="0" applyFill="0" applyBorder="0" applyAlignment="0" applyProtection="0"/>
    <xf numFmtId="0" fontId="41" fillId="0" borderId="65" applyNumberFormat="0" applyFill="0" applyAlignment="0" applyProtection="0"/>
    <xf numFmtId="0" fontId="41" fillId="0" borderId="73" applyNumberFormat="0" applyFill="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0" fontId="4" fillId="1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0" fontId="4" fillId="17"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166"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0" fontId="4" fillId="1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0" fontId="4" fillId="17"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166" fontId="4" fillId="0" borderId="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42" fillId="45" borderId="0" applyNumberFormat="0" applyBorder="0" applyAlignment="0" applyProtection="0"/>
    <xf numFmtId="0" fontId="42" fillId="43" borderId="0" applyNumberFormat="0" applyBorder="0" applyAlignment="0" applyProtection="0"/>
    <xf numFmtId="0" fontId="42" fillId="41" borderId="0" applyNumberFormat="0" applyBorder="0" applyAlignment="0" applyProtection="0"/>
    <xf numFmtId="0" fontId="42" fillId="38" borderId="0" applyNumberFormat="0" applyBorder="0" applyAlignment="0" applyProtection="0"/>
    <xf numFmtId="0" fontId="42" fillId="46" borderId="0" applyNumberFormat="0" applyBorder="0" applyAlignment="0" applyProtection="0"/>
    <xf numFmtId="0" fontId="42" fillId="44" borderId="0" applyNumberFormat="0" applyBorder="0" applyAlignment="0" applyProtection="0"/>
    <xf numFmtId="0" fontId="42" fillId="45"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32" fillId="49" borderId="0" applyNumberFormat="0" applyBorder="0" applyAlignment="0" applyProtection="0"/>
    <xf numFmtId="0" fontId="63" fillId="50" borderId="60" applyNumberFormat="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0" fontId="31" fillId="41" borderId="0" applyNumberFormat="0" applyBorder="0" applyAlignment="0" applyProtection="0"/>
    <xf numFmtId="0" fontId="57" fillId="0" borderId="68" applyNumberFormat="0" applyFill="0" applyAlignment="0" applyProtection="0"/>
    <xf numFmtId="0" fontId="65" fillId="0" borderId="68" applyNumberFormat="0" applyFill="0" applyAlignment="0" applyProtection="0"/>
    <xf numFmtId="0" fontId="65" fillId="0" borderId="68" applyNumberFormat="0" applyFill="0" applyAlignment="0" applyProtection="0"/>
    <xf numFmtId="0" fontId="65" fillId="0" borderId="68" applyNumberFormat="0" applyFill="0" applyAlignment="0" applyProtection="0"/>
    <xf numFmtId="0" fontId="58" fillId="0" borderId="69" applyNumberFormat="0" applyFill="0" applyAlignment="0" applyProtection="0"/>
    <xf numFmtId="0" fontId="66" fillId="0" borderId="69" applyNumberFormat="0" applyFill="0" applyAlignment="0" applyProtection="0"/>
    <xf numFmtId="0" fontId="66" fillId="0" borderId="69" applyNumberFormat="0" applyFill="0" applyAlignment="0" applyProtection="0"/>
    <xf numFmtId="0" fontId="66" fillId="0" borderId="69" applyNumberFormat="0" applyFill="0" applyAlignment="0" applyProtection="0"/>
    <xf numFmtId="0" fontId="59" fillId="0" borderId="70" applyNumberFormat="0" applyFill="0" applyAlignment="0" applyProtection="0"/>
    <xf numFmtId="0" fontId="67" fillId="0" borderId="70" applyNumberFormat="0" applyFill="0" applyAlignment="0" applyProtection="0"/>
    <xf numFmtId="0" fontId="67" fillId="0" borderId="70" applyNumberFormat="0" applyFill="0" applyAlignment="0" applyProtection="0"/>
    <xf numFmtId="0" fontId="59"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34" fillId="42" borderId="60" applyNumberFormat="0" applyAlignment="0" applyProtection="0"/>
    <xf numFmtId="0" fontId="54" fillId="0" borderId="71" applyNumberFormat="0" applyFill="0" applyAlignment="0" applyProtection="0"/>
    <xf numFmtId="0" fontId="69" fillId="0" borderId="71" applyNumberFormat="0" applyFill="0" applyAlignment="0" applyProtection="0"/>
    <xf numFmtId="0" fontId="69" fillId="0" borderId="71" applyNumberFormat="0" applyFill="0" applyAlignment="0" applyProtection="0"/>
    <xf numFmtId="0" fontId="70" fillId="7"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48" fillId="11" borderId="64" applyNumberFormat="0" applyFont="0" applyAlignment="0" applyProtection="0"/>
    <xf numFmtId="0" fontId="35" fillId="50" borderId="61" applyNumberFormat="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60"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41" fillId="0" borderId="73" applyNumberFormat="0" applyFill="0" applyAlignment="0" applyProtection="0"/>
    <xf numFmtId="0" fontId="41" fillId="0" borderId="73"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xf numFmtId="0" fontId="4" fillId="0" borderId="0"/>
    <xf numFmtId="0" fontId="4" fillId="0" borderId="0"/>
    <xf numFmtId="0" fontId="4" fillId="0" borderId="0"/>
    <xf numFmtId="0" fontId="4" fillId="0" borderId="0"/>
    <xf numFmtId="166" fontId="4" fillId="0" borderId="0"/>
    <xf numFmtId="44" fontId="4" fillId="0" borderId="0" applyFont="0" applyFill="0" applyBorder="0" applyAlignment="0" applyProtection="0"/>
    <xf numFmtId="43" fontId="4" fillId="0" borderId="0" applyFont="0" applyFill="0" applyBorder="0" applyAlignment="0" applyProtection="0"/>
    <xf numFmtId="0" fontId="4" fillId="34" borderId="0" applyNumberFormat="0" applyBorder="0" applyAlignment="0" applyProtection="0"/>
    <xf numFmtId="0" fontId="4" fillId="30"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29" borderId="0" applyNumberFormat="0" applyBorder="0" applyAlignment="0" applyProtection="0"/>
    <xf numFmtId="0" fontId="4" fillId="25" borderId="0" applyNumberFormat="0" applyBorder="0" applyAlignment="0" applyProtection="0"/>
    <xf numFmtId="0" fontId="4" fillId="21" borderId="0" applyNumberFormat="0" applyBorder="0" applyAlignment="0" applyProtection="0"/>
    <xf numFmtId="0" fontId="4" fillId="17" borderId="0" applyNumberFormat="0" applyBorder="0" applyAlignment="0" applyProtection="0"/>
    <xf numFmtId="0" fontId="4" fillId="13" borderId="0" applyNumberFormat="0" applyBorder="0" applyAlignment="0" applyProtection="0"/>
    <xf numFmtId="0" fontId="4" fillId="33" borderId="0" applyNumberFormat="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0" fontId="4" fillId="1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0" fontId="4" fillId="17"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166"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0" fontId="4" fillId="1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0" fontId="4" fillId="17"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166" fontId="4" fillId="0" borderId="0"/>
    <xf numFmtId="0" fontId="4" fillId="0" borderId="0"/>
    <xf numFmtId="0" fontId="4" fillId="0" borderId="0"/>
    <xf numFmtId="166" fontId="4" fillId="0" borderId="0"/>
    <xf numFmtId="0" fontId="4" fillId="0" borderId="0"/>
    <xf numFmtId="166"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4" fillId="0" borderId="0"/>
    <xf numFmtId="0" fontId="4" fillId="0" borderId="0"/>
    <xf numFmtId="0" fontId="4" fillId="0" borderId="0"/>
    <xf numFmtId="0" fontId="5" fillId="0" borderId="0"/>
    <xf numFmtId="0" fontId="5" fillId="0" borderId="0">
      <alignment vertical="top"/>
    </xf>
    <xf numFmtId="166" fontId="4" fillId="0" borderId="0"/>
    <xf numFmtId="0" fontId="4" fillId="0" borderId="0"/>
    <xf numFmtId="166" fontId="4" fillId="0" borderId="0"/>
    <xf numFmtId="166" fontId="4" fillId="0" borderId="0"/>
    <xf numFmtId="0" fontId="5" fillId="0" borderId="0">
      <alignment vertical="top"/>
    </xf>
    <xf numFmtId="0" fontId="4" fillId="0" borderId="0"/>
    <xf numFmtId="0" fontId="4" fillId="0" borderId="0"/>
    <xf numFmtId="0" fontId="4" fillId="0" borderId="0"/>
    <xf numFmtId="0" fontId="5" fillId="0" borderId="0"/>
    <xf numFmtId="0" fontId="4" fillId="0" borderId="0"/>
    <xf numFmtId="0" fontId="4" fillId="0" borderId="0"/>
    <xf numFmtId="0" fontId="4" fillId="11" borderId="64" applyNumberFormat="0" applyFont="0" applyAlignment="0" applyProtection="0"/>
    <xf numFmtId="0" fontId="4" fillId="11" borderId="64"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4" fontId="62" fillId="42" borderId="74" applyNumberFormat="0" applyProtection="0">
      <alignment vertical="center"/>
    </xf>
    <xf numFmtId="4" fontId="73" fillId="42" borderId="74" applyNumberFormat="0" applyProtection="0">
      <alignment vertical="center"/>
    </xf>
    <xf numFmtId="4" fontId="62" fillId="42" borderId="74" applyNumberFormat="0" applyProtection="0">
      <alignment horizontal="left" vertical="center" indent="1"/>
    </xf>
    <xf numFmtId="0" fontId="62" fillId="42" borderId="74" applyNumberFormat="0" applyProtection="0">
      <alignment horizontal="left" vertical="top" indent="1"/>
    </xf>
    <xf numFmtId="4" fontId="62" fillId="52" borderId="0" applyNumberFormat="0" applyProtection="0">
      <alignment horizontal="left" vertical="center" indent="1"/>
    </xf>
    <xf numFmtId="4" fontId="56" fillId="43" borderId="74" applyNumberFormat="0" applyProtection="0">
      <alignment horizontal="right" vertical="center"/>
    </xf>
    <xf numFmtId="4" fontId="56" fillId="38" borderId="74" applyNumberFormat="0" applyProtection="0">
      <alignment horizontal="right" vertical="center"/>
    </xf>
    <xf numFmtId="4" fontId="56" fillId="48" borderId="74" applyNumberFormat="0" applyProtection="0">
      <alignment horizontal="right" vertical="center"/>
    </xf>
    <xf numFmtId="4" fontId="56" fillId="45" borderId="74" applyNumberFormat="0" applyProtection="0">
      <alignment horizontal="right" vertical="center"/>
    </xf>
    <xf numFmtId="4" fontId="56" fillId="53" borderId="74" applyNumberFormat="0" applyProtection="0">
      <alignment horizontal="right" vertical="center"/>
    </xf>
    <xf numFmtId="4" fontId="56" fillId="44" borderId="74" applyNumberFormat="0" applyProtection="0">
      <alignment horizontal="right" vertical="center"/>
    </xf>
    <xf numFmtId="4" fontId="56" fillId="54" borderId="74" applyNumberFormat="0" applyProtection="0">
      <alignment horizontal="right" vertical="center"/>
    </xf>
    <xf numFmtId="4" fontId="56" fillId="55" borderId="74" applyNumberFormat="0" applyProtection="0">
      <alignment horizontal="right" vertical="center"/>
    </xf>
    <xf numFmtId="4" fontId="56" fillId="56" borderId="74" applyNumberFormat="0" applyProtection="0">
      <alignment horizontal="right" vertical="center"/>
    </xf>
    <xf numFmtId="4" fontId="62" fillId="57" borderId="75" applyNumberFormat="0" applyProtection="0">
      <alignment horizontal="left" vertical="center" indent="1"/>
    </xf>
    <xf numFmtId="4" fontId="56" fillId="58" borderId="0" applyNumberFormat="0" applyProtection="0">
      <alignment horizontal="left" vertical="center" indent="1"/>
    </xf>
    <xf numFmtId="4" fontId="74" fillId="47" borderId="0" applyNumberFormat="0" applyProtection="0">
      <alignment horizontal="left" vertical="center" indent="1"/>
    </xf>
    <xf numFmtId="4" fontId="56" fillId="52" borderId="74" applyNumberFormat="0" applyProtection="0">
      <alignment horizontal="right" vertical="center"/>
    </xf>
    <xf numFmtId="4" fontId="56" fillId="58" borderId="0" applyNumberFormat="0" applyProtection="0">
      <alignment horizontal="left" vertical="center" indent="1"/>
    </xf>
    <xf numFmtId="4" fontId="56" fillId="52" borderId="0" applyNumberFormat="0" applyProtection="0">
      <alignment horizontal="left" vertical="center" indent="1"/>
    </xf>
    <xf numFmtId="0" fontId="5" fillId="47" borderId="74" applyNumberFormat="0" applyProtection="0">
      <alignment horizontal="left" vertical="center" indent="1"/>
    </xf>
    <xf numFmtId="0" fontId="5" fillId="47" borderId="74" applyNumberFormat="0" applyProtection="0">
      <alignment horizontal="left" vertical="top" indent="1"/>
    </xf>
    <xf numFmtId="0" fontId="5" fillId="52" borderId="74" applyNumberFormat="0" applyProtection="0">
      <alignment horizontal="left" vertical="center" indent="1"/>
    </xf>
    <xf numFmtId="0" fontId="5" fillId="52" borderId="74" applyNumberFormat="0" applyProtection="0">
      <alignment horizontal="left" vertical="top" indent="1"/>
    </xf>
    <xf numFmtId="0" fontId="5" fillId="37" borderId="74" applyNumberFormat="0" applyProtection="0">
      <alignment horizontal="left" vertical="center" indent="1"/>
    </xf>
    <xf numFmtId="0" fontId="5" fillId="37" borderId="74" applyNumberFormat="0" applyProtection="0">
      <alignment horizontal="left" vertical="top" indent="1"/>
    </xf>
    <xf numFmtId="0" fontId="5" fillId="58" borderId="74" applyNumberFormat="0" applyProtection="0">
      <alignment horizontal="left" vertical="center" indent="1"/>
    </xf>
    <xf numFmtId="0" fontId="5" fillId="58" borderId="74" applyNumberFormat="0" applyProtection="0">
      <alignment horizontal="left" vertical="top" indent="1"/>
    </xf>
    <xf numFmtId="0" fontId="5" fillId="50" borderId="6" applyNumberFormat="0">
      <protection locked="0"/>
    </xf>
    <xf numFmtId="4" fontId="56" fillId="39" borderId="74" applyNumberFormat="0" applyProtection="0">
      <alignment vertical="center"/>
    </xf>
    <xf numFmtId="4" fontId="75" fillId="39" borderId="74" applyNumberFormat="0" applyProtection="0">
      <alignment vertical="center"/>
    </xf>
    <xf numFmtId="4" fontId="56" fillId="39" borderId="74" applyNumberFormat="0" applyProtection="0">
      <alignment horizontal="left" vertical="center" indent="1"/>
    </xf>
    <xf numFmtId="0" fontId="56" fillId="39" borderId="74" applyNumberFormat="0" applyProtection="0">
      <alignment horizontal="left" vertical="top" indent="1"/>
    </xf>
    <xf numFmtId="4" fontId="56" fillId="58" borderId="74" applyNumberFormat="0" applyProtection="0">
      <alignment horizontal="right" vertical="center"/>
    </xf>
    <xf numFmtId="4" fontId="75" fillId="58" borderId="74" applyNumberFormat="0" applyProtection="0">
      <alignment horizontal="right" vertical="center"/>
    </xf>
    <xf numFmtId="4" fontId="56" fillId="52" borderId="74" applyNumberFormat="0" applyProtection="0">
      <alignment horizontal="left" vertical="center" indent="1"/>
    </xf>
    <xf numFmtId="0" fontId="56" fillId="52" borderId="74" applyNumberFormat="0" applyProtection="0">
      <alignment horizontal="left" vertical="top" indent="1"/>
    </xf>
    <xf numFmtId="4" fontId="76" fillId="59" borderId="0" applyNumberFormat="0" applyProtection="0">
      <alignment horizontal="left" vertical="center" indent="1"/>
    </xf>
    <xf numFmtId="4" fontId="51" fillId="58" borderId="74" applyNumberFormat="0" applyProtection="0">
      <alignment horizontal="right" vertical="center"/>
    </xf>
    <xf numFmtId="0" fontId="60" fillId="0" borderId="0" applyNumberFormat="0" applyFill="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11" borderId="6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11" borderId="64"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11" borderId="64"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37" fontId="45" fillId="0" borderId="0"/>
    <xf numFmtId="0" fontId="45" fillId="0" borderId="0"/>
    <xf numFmtId="0" fontId="45" fillId="0" borderId="0"/>
    <xf numFmtId="0" fontId="45" fillId="0" borderId="0"/>
    <xf numFmtId="0" fontId="45" fillId="0" borderId="0"/>
    <xf numFmtId="41" fontId="81" fillId="0" borderId="0"/>
    <xf numFmtId="0" fontId="82" fillId="0" borderId="0"/>
    <xf numFmtId="0" fontId="5" fillId="0" borderId="0"/>
    <xf numFmtId="0" fontId="3" fillId="0" borderId="0"/>
    <xf numFmtId="0" fontId="5" fillId="0" borderId="0"/>
    <xf numFmtId="0" fontId="3" fillId="0" borderId="0"/>
    <xf numFmtId="0" fontId="82" fillId="0" borderId="0"/>
    <xf numFmtId="0" fontId="83" fillId="0" borderId="57" applyNumberFormat="0" applyFill="0" applyAlignment="0" applyProtection="0"/>
    <xf numFmtId="0" fontId="84" fillId="0" borderId="58" applyNumberFormat="0" applyFill="0" applyAlignment="0" applyProtection="0"/>
    <xf numFmtId="0" fontId="85" fillId="0" borderId="59" applyNumberFormat="0" applyFill="0" applyAlignment="0" applyProtection="0"/>
    <xf numFmtId="0" fontId="85" fillId="0" borderId="0" applyNumberFormat="0" applyFill="0" applyBorder="0" applyAlignment="0" applyProtection="0"/>
    <xf numFmtId="0" fontId="86" fillId="5" borderId="0" applyNumberFormat="0" applyBorder="0" applyAlignment="0" applyProtection="0"/>
    <xf numFmtId="0" fontId="87" fillId="6" borderId="0" applyNumberFormat="0" applyBorder="0" applyAlignment="0" applyProtection="0"/>
    <xf numFmtId="0" fontId="88" fillId="7" borderId="0" applyNumberFormat="0" applyBorder="0" applyAlignment="0" applyProtection="0"/>
    <xf numFmtId="0" fontId="89" fillId="8" borderId="60" applyNumberFormat="0" applyAlignment="0" applyProtection="0"/>
    <xf numFmtId="0" fontId="90" fillId="9" borderId="61" applyNumberFormat="0" applyAlignment="0" applyProtection="0"/>
    <xf numFmtId="0" fontId="91" fillId="9" borderId="60" applyNumberFormat="0" applyAlignment="0" applyProtection="0"/>
    <xf numFmtId="0" fontId="92" fillId="0" borderId="62" applyNumberFormat="0" applyFill="0" applyAlignment="0" applyProtection="0"/>
    <xf numFmtId="0" fontId="93" fillId="10" borderId="63" applyNumberFormat="0" applyAlignment="0" applyProtection="0"/>
    <xf numFmtId="0" fontId="94" fillId="0" borderId="0" applyNumberFormat="0" applyFill="0" applyBorder="0" applyAlignment="0" applyProtection="0"/>
    <xf numFmtId="0" fontId="82" fillId="11" borderId="64" applyNumberFormat="0" applyFont="0" applyAlignment="0" applyProtection="0"/>
    <xf numFmtId="0" fontId="95" fillId="0" borderId="0" applyNumberFormat="0" applyFill="0" applyBorder="0" applyAlignment="0" applyProtection="0"/>
    <xf numFmtId="0" fontId="96" fillId="0" borderId="65" applyNumberFormat="0" applyFill="0" applyAlignment="0" applyProtection="0"/>
    <xf numFmtId="0" fontId="97" fillId="12" borderId="0" applyNumberFormat="0" applyBorder="0" applyAlignment="0" applyProtection="0"/>
    <xf numFmtId="0" fontId="82" fillId="13" borderId="0" applyNumberFormat="0" applyBorder="0" applyAlignment="0" applyProtection="0"/>
    <xf numFmtId="0" fontId="82" fillId="14" borderId="0" applyNumberFormat="0" applyBorder="0" applyAlignment="0" applyProtection="0"/>
    <xf numFmtId="0" fontId="97" fillId="15" borderId="0" applyNumberFormat="0" applyBorder="0" applyAlignment="0" applyProtection="0"/>
    <xf numFmtId="0" fontId="97" fillId="16" borderId="0" applyNumberFormat="0" applyBorder="0" applyAlignment="0" applyProtection="0"/>
    <xf numFmtId="0" fontId="82" fillId="17" borderId="0" applyNumberFormat="0" applyBorder="0" applyAlignment="0" applyProtection="0"/>
    <xf numFmtId="0" fontId="82" fillId="18" borderId="0" applyNumberFormat="0" applyBorder="0" applyAlignment="0" applyProtection="0"/>
    <xf numFmtId="0" fontId="97" fillId="19" borderId="0" applyNumberFormat="0" applyBorder="0" applyAlignment="0" applyProtection="0"/>
    <xf numFmtId="0" fontId="97" fillId="20" borderId="0" applyNumberFormat="0" applyBorder="0" applyAlignment="0" applyProtection="0"/>
    <xf numFmtId="0" fontId="82" fillId="21" borderId="0" applyNumberFormat="0" applyBorder="0" applyAlignment="0" applyProtection="0"/>
    <xf numFmtId="0" fontId="82" fillId="22" borderId="0" applyNumberFormat="0" applyBorder="0" applyAlignment="0" applyProtection="0"/>
    <xf numFmtId="0" fontId="97" fillId="23" borderId="0" applyNumberFormat="0" applyBorder="0" applyAlignment="0" applyProtection="0"/>
    <xf numFmtId="0" fontId="97" fillId="24" borderId="0" applyNumberFormat="0" applyBorder="0" applyAlignment="0" applyProtection="0"/>
    <xf numFmtId="0" fontId="82" fillId="25" borderId="0" applyNumberFormat="0" applyBorder="0" applyAlignment="0" applyProtection="0"/>
    <xf numFmtId="0" fontId="82" fillId="26" borderId="0" applyNumberFormat="0" applyBorder="0" applyAlignment="0" applyProtection="0"/>
    <xf numFmtId="0" fontId="97" fillId="27" borderId="0" applyNumberFormat="0" applyBorder="0" applyAlignment="0" applyProtection="0"/>
    <xf numFmtId="0" fontId="97" fillId="28" borderId="0" applyNumberFormat="0" applyBorder="0" applyAlignment="0" applyProtection="0"/>
    <xf numFmtId="0" fontId="82" fillId="29" borderId="0" applyNumberFormat="0" applyBorder="0" applyAlignment="0" applyProtection="0"/>
    <xf numFmtId="0" fontId="82" fillId="30" borderId="0" applyNumberFormat="0" applyBorder="0" applyAlignment="0" applyProtection="0"/>
    <xf numFmtId="0" fontId="97" fillId="31" borderId="0" applyNumberFormat="0" applyBorder="0" applyAlignment="0" applyProtection="0"/>
    <xf numFmtId="0" fontId="97" fillId="32" borderId="0" applyNumberFormat="0" applyBorder="0" applyAlignment="0" applyProtection="0"/>
    <xf numFmtId="0" fontId="82" fillId="33" borderId="0" applyNumberFormat="0" applyBorder="0" applyAlignment="0" applyProtection="0"/>
    <xf numFmtId="0" fontId="82" fillId="34" borderId="0" applyNumberFormat="0" applyBorder="0" applyAlignment="0" applyProtection="0"/>
    <xf numFmtId="0" fontId="97" fillId="35" borderId="0" applyNumberFormat="0" applyBorder="0" applyAlignment="0" applyProtection="0"/>
    <xf numFmtId="0" fontId="5" fillId="0" borderId="0"/>
    <xf numFmtId="44" fontId="82" fillId="0" borderId="0" applyFont="0" applyFill="0" applyBorder="0" applyAlignment="0" applyProtection="0"/>
    <xf numFmtId="43" fontId="82" fillId="0" borderId="0" applyFont="0" applyFill="0" applyBorder="0" applyAlignment="0" applyProtection="0"/>
    <xf numFmtId="0" fontId="5" fillId="0" borderId="0">
      <alignment vertical="top"/>
    </xf>
    <xf numFmtId="4" fontId="5" fillId="0" borderId="0" applyFont="0" applyFill="0" applyBorder="0" applyAlignment="0" applyProtection="0"/>
    <xf numFmtId="7" fontId="5" fillId="0" borderId="0" applyFont="0" applyFill="0" applyBorder="0" applyAlignment="0" applyProtection="0"/>
    <xf numFmtId="0" fontId="98" fillId="0" borderId="0" applyNumberFormat="0" applyFont="0" applyFill="0" applyAlignment="0" applyProtection="0"/>
    <xf numFmtId="0" fontId="15" fillId="0" borderId="0" applyNumberFormat="0" applyFont="0" applyFill="0" applyAlignment="0" applyProtection="0"/>
    <xf numFmtId="0" fontId="5" fillId="0" borderId="79" applyNumberFormat="0" applyFont="0" applyBorder="0" applyAlignment="0" applyProtection="0"/>
    <xf numFmtId="0" fontId="5" fillId="0" borderId="0">
      <alignment vertical="top"/>
    </xf>
    <xf numFmtId="0" fontId="5" fillId="0" borderId="0">
      <alignment vertical="top"/>
    </xf>
    <xf numFmtId="44" fontId="82" fillId="0" borderId="0" applyFont="0" applyFill="0" applyBorder="0" applyAlignment="0" applyProtection="0"/>
    <xf numFmtId="9" fontId="82" fillId="0" borderId="0" applyFont="0" applyFill="0" applyBorder="0" applyAlignment="0" applyProtection="0"/>
    <xf numFmtId="0" fontId="3" fillId="0" borderId="0"/>
    <xf numFmtId="0" fontId="3" fillId="0" borderId="0"/>
    <xf numFmtId="0" fontId="52" fillId="0" borderId="0" applyNumberFormat="0" applyFill="0" applyBorder="0" applyAlignment="0" applyProtection="0">
      <alignment vertical="top"/>
      <protection locked="0"/>
    </xf>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2" fillId="0" borderId="0"/>
    <xf numFmtId="44" fontId="13" fillId="0" borderId="0" applyFont="0" applyFill="0" applyBorder="0" applyAlignment="0" applyProtection="0"/>
    <xf numFmtId="0" fontId="102" fillId="0" borderId="3">
      <alignment horizontal="left"/>
    </xf>
    <xf numFmtId="49" fontId="13" fillId="0" borderId="27" applyFont="0" applyFill="0" applyBorder="0" applyAlignment="0" applyProtection="0">
      <alignment horizontal="right"/>
    </xf>
    <xf numFmtId="0" fontId="103" fillId="61" borderId="81" applyNumberFormat="0" applyAlignment="0" applyProtection="0">
      <alignment horizontal="center" vertical="top"/>
    </xf>
    <xf numFmtId="0" fontId="104" fillId="63" borderId="82" applyNumberFormat="0" applyFont="0" applyFill="0" applyAlignment="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11" borderId="64" applyNumberFormat="0" applyFont="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166"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166"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40"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42"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43" fontId="1" fillId="0" borderId="0" applyFont="0" applyFill="0" applyBorder="0" applyAlignment="0" applyProtection="0"/>
    <xf numFmtId="0" fontId="1" fillId="39" borderId="0" applyNumberFormat="0" applyBorder="0" applyAlignment="0" applyProtection="0"/>
    <xf numFmtId="0" fontId="1" fillId="38" borderId="0" applyNumberFormat="0" applyBorder="0" applyAlignment="0" applyProtection="0"/>
    <xf numFmtId="44" fontId="1" fillId="0" borderId="0" applyFont="0" applyFill="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1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0" borderId="0"/>
    <xf numFmtId="0" fontId="1" fillId="39"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11" borderId="64" applyNumberFormat="0" applyFont="0" applyAlignment="0" applyProtection="0"/>
    <xf numFmtId="0" fontId="1" fillId="41" borderId="0" applyNumberFormat="0" applyBorder="0" applyAlignment="0" applyProtection="0"/>
    <xf numFmtId="9" fontId="1" fillId="0" borderId="0" applyFont="0" applyFill="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41" borderId="0" applyNumberFormat="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39"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3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9"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43" fontId="1" fillId="0" borderId="0" applyFont="0" applyFill="0" applyBorder="0" applyAlignment="0" applyProtection="0"/>
    <xf numFmtId="0" fontId="1" fillId="39" borderId="0" applyNumberFormat="0" applyBorder="0" applyAlignment="0" applyProtection="0"/>
    <xf numFmtId="44" fontId="1" fillId="0" borderId="0" applyFont="0" applyFill="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0" borderId="0"/>
    <xf numFmtId="0" fontId="1" fillId="39" borderId="0" applyNumberFormat="0" applyBorder="0" applyAlignment="0" applyProtection="0"/>
    <xf numFmtId="0" fontId="1" fillId="11" borderId="64" applyNumberFormat="0" applyFont="0" applyAlignment="0" applyProtection="0"/>
    <xf numFmtId="0" fontId="1" fillId="42"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39" borderId="0" applyNumberFormat="0" applyBorder="0" applyAlignment="0" applyProtection="0"/>
    <xf numFmtId="0" fontId="1" fillId="0" borderId="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4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0" fontId="1" fillId="39" borderId="0" applyNumberFormat="0" applyBorder="0" applyAlignment="0" applyProtection="0"/>
    <xf numFmtId="44" fontId="1" fillId="0" borderId="0" applyFont="0" applyFill="0" applyBorder="0" applyAlignment="0" applyProtection="0"/>
    <xf numFmtId="0" fontId="1" fillId="41" borderId="0" applyNumberFormat="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0" fontId="1" fillId="13"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43" fontId="1" fillId="0" borderId="0" applyFont="0" applyFill="0" applyBorder="0" applyAlignment="0" applyProtection="0"/>
    <xf numFmtId="0" fontId="1" fillId="41" borderId="0" applyNumberFormat="0" applyBorder="0" applyAlignment="0" applyProtection="0"/>
    <xf numFmtId="44" fontId="1" fillId="0" borderId="0" applyFont="0" applyFill="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0" borderId="0"/>
    <xf numFmtId="0" fontId="1" fillId="37"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11" borderId="64" applyNumberFormat="0" applyFont="0" applyAlignment="0" applyProtection="0"/>
    <xf numFmtId="0" fontId="1" fillId="17"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0" fontId="1" fillId="42" borderId="0" applyNumberFormat="0" applyBorder="0" applyAlignment="0" applyProtection="0"/>
    <xf numFmtId="0" fontId="1" fillId="0" borderId="0"/>
    <xf numFmtId="166" fontId="1" fillId="0" borderId="0"/>
    <xf numFmtId="0" fontId="1" fillId="0" borderId="0"/>
    <xf numFmtId="166" fontId="1" fillId="0" borderId="0"/>
    <xf numFmtId="0" fontId="1" fillId="41"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13" borderId="0" applyNumberFormat="0" applyBorder="0" applyAlignment="0" applyProtection="0"/>
    <xf numFmtId="0" fontId="1" fillId="40"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3"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14"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3"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13"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13"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14"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29"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42" borderId="0" applyNumberFormat="0" applyBorder="0" applyAlignment="0" applyProtection="0"/>
    <xf numFmtId="0" fontId="1" fillId="17" borderId="0" applyNumberFormat="0" applyBorder="0" applyAlignment="0" applyProtection="0"/>
    <xf numFmtId="0" fontId="1" fillId="37" borderId="0" applyNumberFormat="0" applyBorder="0" applyAlignment="0" applyProtection="0"/>
    <xf numFmtId="0" fontId="1" fillId="42"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18"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17"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0" borderId="0" applyNumberFormat="0" applyBorder="0" applyAlignment="0" applyProtection="0"/>
    <xf numFmtId="0" fontId="1" fillId="2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3"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14"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4" borderId="0" applyNumberFormat="0" applyBorder="0" applyAlignment="0" applyProtection="0"/>
    <xf numFmtId="0" fontId="1" fillId="38" borderId="0" applyNumberFormat="0" applyBorder="0" applyAlignment="0" applyProtection="0"/>
    <xf numFmtId="0" fontId="1" fillId="21"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1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2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1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3"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2" borderId="0" applyNumberFormat="0" applyBorder="0" applyAlignment="0" applyProtection="0"/>
    <xf numFmtId="0" fontId="1" fillId="39" borderId="0" applyNumberFormat="0" applyBorder="0" applyAlignment="0" applyProtection="0"/>
    <xf numFmtId="0" fontId="1" fillId="29" borderId="0" applyNumberFormat="0" applyBorder="0" applyAlignment="0" applyProtection="0"/>
    <xf numFmtId="0" fontId="1" fillId="39" borderId="0" applyNumberFormat="0" applyBorder="0" applyAlignment="0" applyProtection="0"/>
    <xf numFmtId="0" fontId="1" fillId="37"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2" borderId="0" applyNumberFormat="0" applyBorder="0" applyAlignment="0" applyProtection="0"/>
    <xf numFmtId="0" fontId="1" fillId="42" borderId="0" applyNumberFormat="0" applyBorder="0" applyAlignment="0" applyProtection="0"/>
    <xf numFmtId="0" fontId="1" fillId="2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26"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26"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26" borderId="0" applyNumberFormat="0" applyBorder="0" applyAlignment="0" applyProtection="0"/>
    <xf numFmtId="0" fontId="1" fillId="43" borderId="0" applyNumberFormat="0" applyBorder="0" applyAlignment="0" applyProtection="0"/>
    <xf numFmtId="0" fontId="1" fillId="26"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1"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4" borderId="0" applyNumberFormat="0" applyBorder="0" applyAlignment="0" applyProtection="0"/>
    <xf numFmtId="0" fontId="1" fillId="39" borderId="0" applyNumberFormat="0" applyBorder="0" applyAlignment="0" applyProtection="0"/>
    <xf numFmtId="0" fontId="1" fillId="3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11" borderId="64" applyNumberFormat="0" applyFont="0" applyAlignment="0" applyProtection="0"/>
    <xf numFmtId="0" fontId="1" fillId="11" borderId="64" applyNumberFormat="0" applyFont="0" applyAlignment="0" applyProtection="0"/>
    <xf numFmtId="0" fontId="1" fillId="11" borderId="64" applyNumberFormat="0" applyFont="0" applyAlignment="0" applyProtection="0"/>
    <xf numFmtId="0" fontId="1" fillId="11" borderId="6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0" fontId="1" fillId="1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0" fontId="1" fillId="17"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166"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0" fontId="1" fillId="1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0" fontId="1" fillId="17"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166" fontId="1" fillId="0" borderId="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0" fontId="1" fillId="0" borderId="0"/>
    <xf numFmtId="0" fontId="1" fillId="0" borderId="0"/>
    <xf numFmtId="0" fontId="1" fillId="0" borderId="0"/>
    <xf numFmtId="0" fontId="1" fillId="0" borderId="0"/>
    <xf numFmtId="166" fontId="1" fillId="0" borderId="0"/>
    <xf numFmtId="44" fontId="1" fillId="0" borderId="0" applyFont="0" applyFill="0" applyBorder="0" applyAlignment="0" applyProtection="0"/>
    <xf numFmtId="43" fontId="1" fillId="0" borderId="0" applyFont="0" applyFill="0" applyBorder="0" applyAlignment="0" applyProtection="0"/>
    <xf numFmtId="0" fontId="1" fillId="34"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13" borderId="0" applyNumberFormat="0" applyBorder="0" applyAlignment="0" applyProtection="0"/>
    <xf numFmtId="0" fontId="1" fillId="33" borderId="0" applyNumberFormat="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0" fontId="1" fillId="1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0" fontId="1" fillId="17"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166"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0" fontId="1" fillId="13"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0" fontId="1" fillId="17"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0" fontId="1" fillId="0" borderId="0"/>
    <xf numFmtId="166" fontId="1" fillId="0" borderId="0"/>
    <xf numFmtId="0" fontId="1" fillId="0" borderId="0"/>
    <xf numFmtId="166"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166" fontId="1" fillId="0" borderId="0"/>
    <xf numFmtId="0"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11" borderId="64" applyNumberFormat="0" applyFont="0" applyAlignment="0" applyProtection="0"/>
    <xf numFmtId="0" fontId="1" fillId="11" borderId="6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11" borderId="64"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11" borderId="6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533">
    <xf numFmtId="0" fontId="0" fillId="0" borderId="0" xfId="0"/>
    <xf numFmtId="0" fontId="7" fillId="0" borderId="0" xfId="0" applyFont="1"/>
    <xf numFmtId="14" fontId="7" fillId="0" borderId="0" xfId="0" applyNumberFormat="1" applyFont="1" applyAlignment="1" applyProtection="1">
      <alignment horizontal="right"/>
      <protection hidden="1"/>
    </xf>
    <xf numFmtId="0" fontId="8" fillId="0" borderId="0" xfId="0" applyFont="1" applyProtection="1">
      <protection hidden="1"/>
    </xf>
    <xf numFmtId="168" fontId="8" fillId="0" borderId="1" xfId="0" applyNumberFormat="1" applyFont="1" applyBorder="1" applyAlignment="1" applyProtection="1">
      <alignment horizontal="center" wrapText="1"/>
      <protection hidden="1"/>
    </xf>
    <xf numFmtId="0" fontId="8" fillId="0" borderId="2" xfId="0" applyFont="1" applyBorder="1" applyAlignment="1" applyProtection="1">
      <alignment horizontal="center"/>
      <protection hidden="1"/>
    </xf>
    <xf numFmtId="0" fontId="8" fillId="0" borderId="1" xfId="0" applyFont="1" applyBorder="1" applyAlignment="1" applyProtection="1">
      <alignment horizontal="center"/>
      <protection hidden="1"/>
    </xf>
    <xf numFmtId="49" fontId="7" fillId="0" borderId="0" xfId="0" applyNumberFormat="1" applyFont="1" applyAlignment="1">
      <alignment horizontal="left"/>
    </xf>
    <xf numFmtId="0" fontId="7" fillId="0" borderId="0" xfId="0" applyFont="1" applyAlignment="1">
      <alignment horizontal="center"/>
    </xf>
    <xf numFmtId="0" fontId="7" fillId="0" borderId="3" xfId="0" applyFont="1" applyBorder="1" applyAlignment="1">
      <alignment horizontal="center"/>
    </xf>
    <xf numFmtId="43" fontId="7" fillId="0" borderId="0" xfId="0" applyNumberFormat="1" applyFont="1" applyAlignment="1">
      <alignment horizontal="center"/>
    </xf>
    <xf numFmtId="0" fontId="7" fillId="0" borderId="0" xfId="0" quotePrefix="1" applyFont="1"/>
    <xf numFmtId="49" fontId="7" fillId="0" borderId="4" xfId="0" applyNumberFormat="1" applyFont="1" applyBorder="1" applyAlignment="1">
      <alignment horizontal="left"/>
    </xf>
    <xf numFmtId="0" fontId="7" fillId="0" borderId="4" xfId="0" applyFont="1" applyBorder="1"/>
    <xf numFmtId="0" fontId="7" fillId="0" borderId="5" xfId="0" applyFont="1" applyBorder="1"/>
    <xf numFmtId="0" fontId="7" fillId="0" borderId="0" xfId="0" applyFont="1" applyAlignment="1">
      <alignment horizontal="left"/>
    </xf>
    <xf numFmtId="5" fontId="7" fillId="0" borderId="0" xfId="0" applyNumberFormat="1" applyFont="1"/>
    <xf numFmtId="0" fontId="7" fillId="0" borderId="0" xfId="0" applyFont="1" applyAlignment="1">
      <alignment horizontal="right"/>
    </xf>
    <xf numFmtId="49" fontId="9" fillId="0" borderId="0" xfId="0" applyNumberFormat="1" applyFont="1" applyAlignment="1">
      <alignment horizontal="left"/>
    </xf>
    <xf numFmtId="14" fontId="7" fillId="0" borderId="0" xfId="0" applyNumberFormat="1" applyFont="1" applyAlignment="1">
      <alignment horizontal="right"/>
    </xf>
    <xf numFmtId="14" fontId="8" fillId="0" borderId="7" xfId="0" applyNumberFormat="1" applyFont="1" applyBorder="1" applyAlignment="1" applyProtection="1">
      <alignment horizontal="center"/>
      <protection hidden="1"/>
    </xf>
    <xf numFmtId="0" fontId="8" fillId="0" borderId="8" xfId="0" applyFont="1" applyBorder="1" applyAlignment="1" applyProtection="1">
      <alignment horizontal="center"/>
      <protection hidden="1"/>
    </xf>
    <xf numFmtId="0" fontId="8" fillId="0" borderId="9" xfId="0" applyFont="1" applyBorder="1" applyAlignment="1" applyProtection="1">
      <alignment horizontal="center"/>
      <protection hidden="1"/>
    </xf>
    <xf numFmtId="14" fontId="8" fillId="0" borderId="9" xfId="0" applyNumberFormat="1" applyFont="1" applyBorder="1" applyAlignment="1" applyProtection="1">
      <alignment horizontal="center"/>
      <protection hidden="1"/>
    </xf>
    <xf numFmtId="0" fontId="11" fillId="0" borderId="0" xfId="0" applyFont="1"/>
    <xf numFmtId="0" fontId="11" fillId="0" borderId="8" xfId="0" applyFont="1" applyBorder="1"/>
    <xf numFmtId="0" fontId="8" fillId="0" borderId="0" xfId="0" applyFont="1"/>
    <xf numFmtId="0" fontId="15" fillId="0" borderId="0" xfId="0" applyFont="1"/>
    <xf numFmtId="0" fontId="11" fillId="0" borderId="8" xfId="0" applyFont="1" applyBorder="1" applyAlignment="1">
      <alignment horizontal="center"/>
    </xf>
    <xf numFmtId="0" fontId="11" fillId="0" borderId="10" xfId="0" quotePrefix="1" applyFont="1" applyBorder="1" applyAlignment="1">
      <alignment horizontal="center"/>
    </xf>
    <xf numFmtId="0" fontId="11" fillId="0" borderId="8" xfId="0" quotePrefix="1" applyFont="1" applyBorder="1" applyAlignment="1">
      <alignment horizontal="center"/>
    </xf>
    <xf numFmtId="0" fontId="8" fillId="0" borderId="3" xfId="0" applyFont="1" applyBorder="1"/>
    <xf numFmtId="0" fontId="8" fillId="0" borderId="1" xfId="0" applyFont="1" applyBorder="1" applyAlignment="1">
      <alignment horizontal="center"/>
    </xf>
    <xf numFmtId="0" fontId="11" fillId="0" borderId="11" xfId="0" applyFont="1" applyBorder="1" applyAlignment="1">
      <alignment horizontal="center"/>
    </xf>
    <xf numFmtId="0" fontId="11" fillId="0" borderId="1" xfId="0" applyFont="1" applyBorder="1" applyAlignment="1">
      <alignment horizontal="center"/>
    </xf>
    <xf numFmtId="0" fontId="8" fillId="0" borderId="8" xfId="0" applyFont="1" applyBorder="1"/>
    <xf numFmtId="0" fontId="8" fillId="0" borderId="9" xfId="0" applyFont="1" applyBorder="1" applyAlignment="1">
      <alignment horizontal="center"/>
    </xf>
    <xf numFmtId="0" fontId="8" fillId="0" borderId="8" xfId="0" applyFont="1" applyBorder="1" applyAlignment="1">
      <alignment horizontal="center"/>
    </xf>
    <xf numFmtId="0" fontId="8" fillId="0" borderId="0" xfId="0" applyFont="1" applyAlignment="1">
      <alignment horizontal="center"/>
    </xf>
    <xf numFmtId="0" fontId="8" fillId="0" borderId="1" xfId="0" applyFont="1" applyBorder="1"/>
    <xf numFmtId="0" fontId="8" fillId="0" borderId="12" xfId="0" applyFont="1" applyBorder="1"/>
    <xf numFmtId="0" fontId="8" fillId="0" borderId="13" xfId="0" applyFont="1" applyBorder="1"/>
    <xf numFmtId="0" fontId="8" fillId="0" borderId="14" xfId="0" applyFont="1" applyBorder="1"/>
    <xf numFmtId="41" fontId="8" fillId="0" borderId="1" xfId="0" applyNumberFormat="1" applyFont="1" applyBorder="1"/>
    <xf numFmtId="0" fontId="11" fillId="0" borderId="15" xfId="0" applyFont="1" applyBorder="1"/>
    <xf numFmtId="0" fontId="8" fillId="0" borderId="15" xfId="0" applyFont="1" applyBorder="1"/>
    <xf numFmtId="41" fontId="7" fillId="0" borderId="0" xfId="0" applyNumberFormat="1" applyFont="1"/>
    <xf numFmtId="169" fontId="7" fillId="0" borderId="0" xfId="0" applyNumberFormat="1" applyFont="1"/>
    <xf numFmtId="0" fontId="14" fillId="0" borderId="0" xfId="0" applyFont="1"/>
    <xf numFmtId="168" fontId="0" fillId="0" borderId="0" xfId="0" quotePrefix="1" applyNumberFormat="1"/>
    <xf numFmtId="14" fontId="0" fillId="0" borderId="0" xfId="0" quotePrefix="1" applyNumberFormat="1" applyAlignment="1">
      <alignment horizontal="left"/>
    </xf>
    <xf numFmtId="0" fontId="19" fillId="0" borderId="0" xfId="0" applyFont="1"/>
    <xf numFmtId="14" fontId="19" fillId="0" borderId="0" xfId="0" applyNumberFormat="1" applyFont="1"/>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49" fontId="8" fillId="0" borderId="20" xfId="0" applyNumberFormat="1" applyFont="1" applyBorder="1" applyAlignment="1">
      <alignment horizontal="left"/>
    </xf>
    <xf numFmtId="0" fontId="8" fillId="0" borderId="21" xfId="0" applyFont="1" applyBorder="1"/>
    <xf numFmtId="164" fontId="8" fillId="0" borderId="10" xfId="0" applyNumberFormat="1" applyFont="1" applyBorder="1" applyAlignment="1">
      <alignment horizontal="center"/>
    </xf>
    <xf numFmtId="164" fontId="8" fillId="0" borderId="21" xfId="0" applyNumberFormat="1" applyFont="1" applyBorder="1" applyAlignment="1">
      <alignment horizontal="center"/>
    </xf>
    <xf numFmtId="164" fontId="8" fillId="0" borderId="19" xfId="0" applyNumberFormat="1" applyFont="1" applyBorder="1" applyAlignment="1">
      <alignment horizontal="center"/>
    </xf>
    <xf numFmtId="49" fontId="8" fillId="0" borderId="0" xfId="0" applyNumberFormat="1" applyFont="1" applyAlignment="1">
      <alignment horizontal="left"/>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8" fillId="0" borderId="8" xfId="0" applyFont="1" applyBorder="1" applyAlignment="1">
      <alignment horizontal="center" wrapText="1"/>
    </xf>
    <xf numFmtId="0" fontId="8" fillId="0" borderId="9" xfId="0" applyFont="1" applyBorder="1" applyAlignment="1">
      <alignment wrapText="1"/>
    </xf>
    <xf numFmtId="0" fontId="8" fillId="0" borderId="0" xfId="0" applyFont="1" applyAlignment="1">
      <alignment wrapText="1"/>
    </xf>
    <xf numFmtId="0" fontId="8" fillId="0" borderId="9" xfId="0" applyFont="1" applyBorder="1" applyAlignment="1">
      <alignment horizontal="center" wrapText="1"/>
    </xf>
    <xf numFmtId="0" fontId="8" fillId="0" borderId="0" xfId="0" applyFont="1" applyAlignment="1">
      <alignment horizontal="center" wrapText="1"/>
    </xf>
    <xf numFmtId="168" fontId="8" fillId="0" borderId="1" xfId="0" applyNumberFormat="1" applyFont="1" applyBorder="1" applyAlignment="1">
      <alignment horizontal="center" wrapText="1"/>
    </xf>
    <xf numFmtId="0" fontId="8" fillId="0" borderId="11" xfId="0" applyFont="1" applyBorder="1" applyAlignment="1">
      <alignment horizontal="center" wrapText="1"/>
    </xf>
    <xf numFmtId="49" fontId="11" fillId="0" borderId="16" xfId="0" applyNumberFormat="1" applyFont="1" applyBorder="1" applyAlignment="1">
      <alignment horizontal="left"/>
    </xf>
    <xf numFmtId="0" fontId="11" fillId="0" borderId="22" xfId="0" applyFont="1" applyBorder="1"/>
    <xf numFmtId="4" fontId="8" fillId="0" borderId="8" xfId="0" applyNumberFormat="1" applyFont="1" applyBorder="1"/>
    <xf numFmtId="49" fontId="8" fillId="0" borderId="16" xfId="0" applyNumberFormat="1" applyFont="1" applyBorder="1" applyAlignment="1">
      <alignment horizontal="left"/>
    </xf>
    <xf numFmtId="49" fontId="8" fillId="0" borderId="3" xfId="0" applyNumberFormat="1" applyFont="1" applyBorder="1" applyAlignment="1">
      <alignment horizontal="left"/>
    </xf>
    <xf numFmtId="37" fontId="8" fillId="0" borderId="6" xfId="0" applyNumberFormat="1" applyFont="1" applyBorder="1"/>
    <xf numFmtId="37" fontId="8" fillId="0" borderId="1" xfId="0" applyNumberFormat="1" applyFont="1" applyBorder="1"/>
    <xf numFmtId="0" fontId="8" fillId="0" borderId="1" xfId="0" applyFont="1" applyBorder="1" applyAlignment="1">
      <alignment wrapText="1"/>
    </xf>
    <xf numFmtId="0" fontId="8" fillId="0" borderId="22" xfId="0" applyFont="1" applyBorder="1"/>
    <xf numFmtId="49" fontId="11" fillId="0" borderId="4" xfId="0" applyNumberFormat="1" applyFont="1" applyBorder="1" applyAlignment="1">
      <alignment horizontal="left"/>
    </xf>
    <xf numFmtId="49" fontId="8" fillId="0" borderId="4" xfId="0" applyNumberFormat="1" applyFont="1" applyBorder="1" applyAlignment="1">
      <alignment horizontal="left"/>
    </xf>
    <xf numFmtId="0" fontId="8" fillId="0" borderId="23" xfId="0" applyFont="1" applyBorder="1"/>
    <xf numFmtId="37" fontId="8" fillId="0" borderId="23" xfId="0" applyNumberFormat="1" applyFont="1" applyBorder="1"/>
    <xf numFmtId="49" fontId="11" fillId="0" borderId="24" xfId="0" applyNumberFormat="1" applyFont="1" applyBorder="1" applyAlignment="1">
      <alignment horizontal="left"/>
    </xf>
    <xf numFmtId="49" fontId="8" fillId="0" borderId="24" xfId="0" applyNumberFormat="1" applyFont="1" applyBorder="1" applyAlignment="1">
      <alignment horizontal="left"/>
    </xf>
    <xf numFmtId="0" fontId="11" fillId="0" borderId="25" xfId="0" applyFont="1" applyBorder="1"/>
    <xf numFmtId="41" fontId="8" fillId="0" borderId="8" xfId="0" applyNumberFormat="1" applyFont="1" applyBorder="1"/>
    <xf numFmtId="49" fontId="8" fillId="0" borderId="6" xfId="0" applyNumberFormat="1" applyFont="1" applyBorder="1" applyAlignment="1">
      <alignment horizontal="left"/>
    </xf>
    <xf numFmtId="49" fontId="8" fillId="0" borderId="26" xfId="0" applyNumberFormat="1" applyFont="1" applyBorder="1" applyAlignment="1">
      <alignment horizontal="left"/>
    </xf>
    <xf numFmtId="41" fontId="8" fillId="0" borderId="0" xfId="0" applyNumberFormat="1" applyFont="1"/>
    <xf numFmtId="49" fontId="8" fillId="0" borderId="5" xfId="0" applyNumberFormat="1" applyFont="1" applyBorder="1" applyAlignment="1">
      <alignment horizontal="left"/>
    </xf>
    <xf numFmtId="0" fontId="8" fillId="0" borderId="0" xfId="0" applyFont="1" applyAlignment="1">
      <alignment horizontal="left"/>
    </xf>
    <xf numFmtId="0" fontId="8" fillId="0" borderId="21" xfId="0" applyFont="1" applyBorder="1" applyAlignment="1">
      <alignment wrapText="1"/>
    </xf>
    <xf numFmtId="0" fontId="8" fillId="0" borderId="8" xfId="0" applyFont="1" applyBorder="1" applyAlignment="1">
      <alignment wrapText="1"/>
    </xf>
    <xf numFmtId="49" fontId="11" fillId="0" borderId="16" xfId="0" applyNumberFormat="1" applyFont="1" applyBorder="1"/>
    <xf numFmtId="0" fontId="11" fillId="0" borderId="22" xfId="0" applyFont="1" applyBorder="1" applyAlignment="1">
      <alignment wrapText="1"/>
    </xf>
    <xf numFmtId="49" fontId="8" fillId="0" borderId="3" xfId="0" applyNumberFormat="1" applyFont="1" applyBorder="1"/>
    <xf numFmtId="3" fontId="8" fillId="0" borderId="6" xfId="0" applyNumberFormat="1" applyFont="1" applyBorder="1"/>
    <xf numFmtId="3" fontId="8" fillId="0" borderId="22" xfId="0" applyNumberFormat="1" applyFont="1" applyBorder="1"/>
    <xf numFmtId="3" fontId="8" fillId="0" borderId="1" xfId="0" applyNumberFormat="1" applyFont="1" applyBorder="1"/>
    <xf numFmtId="49" fontId="8" fillId="0" borderId="4" xfId="0" applyNumberFormat="1" applyFont="1" applyBorder="1"/>
    <xf numFmtId="0" fontId="8" fillId="0" borderId="23" xfId="0" applyFont="1" applyBorder="1" applyAlignment="1">
      <alignment wrapText="1"/>
    </xf>
    <xf numFmtId="3" fontId="8" fillId="0" borderId="23" xfId="0" applyNumberFormat="1" applyFont="1" applyBorder="1"/>
    <xf numFmtId="37" fontId="8" fillId="0" borderId="8" xfId="0" applyNumberFormat="1" applyFont="1" applyBorder="1"/>
    <xf numFmtId="37" fontId="8" fillId="0" borderId="0" xfId="0" applyNumberFormat="1" applyFont="1"/>
    <xf numFmtId="0" fontId="11" fillId="0" borderId="1" xfId="0" applyFont="1" applyBorder="1" applyAlignment="1">
      <alignment wrapText="1"/>
    </xf>
    <xf numFmtId="49" fontId="8" fillId="0" borderId="12" xfId="0" applyNumberFormat="1" applyFont="1" applyBorder="1"/>
    <xf numFmtId="37" fontId="8" fillId="0" borderId="13" xfId="0" applyNumberFormat="1" applyFont="1" applyBorder="1"/>
    <xf numFmtId="49" fontId="8" fillId="0" borderId="0" xfId="0" applyNumberFormat="1" applyFont="1"/>
    <xf numFmtId="14" fontId="8" fillId="0" borderId="0" xfId="0" applyNumberFormat="1" applyFont="1"/>
    <xf numFmtId="49" fontId="11" fillId="0" borderId="0" xfId="0" applyNumberFormat="1" applyFont="1"/>
    <xf numFmtId="49" fontId="11" fillId="0" borderId="0" xfId="0" applyNumberFormat="1" applyFont="1" applyAlignment="1">
      <alignment horizontal="left"/>
    </xf>
    <xf numFmtId="49" fontId="11" fillId="0" borderId="27" xfId="0" applyNumberFormat="1" applyFont="1" applyBorder="1" applyAlignment="1">
      <alignment horizontal="left"/>
    </xf>
    <xf numFmtId="49" fontId="8" fillId="0" borderId="27" xfId="0" applyNumberFormat="1" applyFont="1" applyBorder="1" applyAlignment="1">
      <alignment horizontal="left"/>
    </xf>
    <xf numFmtId="0" fontId="8" fillId="0" borderId="9" xfId="0" applyFont="1" applyBorder="1"/>
    <xf numFmtId="49" fontId="10" fillId="0" borderId="0" xfId="0" applyNumberFormat="1" applyFont="1" applyAlignment="1">
      <alignment horizontal="left"/>
    </xf>
    <xf numFmtId="0" fontId="8" fillId="0" borderId="6" xfId="0" applyFont="1" applyBorder="1"/>
    <xf numFmtId="3" fontId="8" fillId="0" borderId="15" xfId="0" applyNumberFormat="1" applyFont="1" applyBorder="1"/>
    <xf numFmtId="0" fontId="8" fillId="0" borderId="28" xfId="0" applyFont="1" applyBorder="1"/>
    <xf numFmtId="3" fontId="8" fillId="0" borderId="8" xfId="0" applyNumberFormat="1" applyFont="1" applyBorder="1"/>
    <xf numFmtId="3" fontId="8" fillId="0" borderId="0" xfId="0" applyNumberFormat="1" applyFont="1"/>
    <xf numFmtId="3" fontId="8" fillId="0" borderId="11" xfId="0" applyNumberFormat="1" applyFont="1" applyBorder="1"/>
    <xf numFmtId="3" fontId="8" fillId="0" borderId="29" xfId="0" applyNumberFormat="1" applyFont="1" applyBorder="1"/>
    <xf numFmtId="0" fontId="11" fillId="0" borderId="23" xfId="0" applyFont="1" applyBorder="1"/>
    <xf numFmtId="3" fontId="8" fillId="0" borderId="30" xfId="0" applyNumberFormat="1" applyFont="1" applyBorder="1"/>
    <xf numFmtId="0" fontId="9" fillId="0" borderId="22" xfId="0" applyFont="1" applyBorder="1"/>
    <xf numFmtId="49" fontId="9" fillId="0" borderId="4" xfId="0" applyNumberFormat="1" applyFont="1" applyBorder="1" applyAlignment="1">
      <alignment horizontal="left"/>
    </xf>
    <xf numFmtId="49" fontId="11" fillId="0" borderId="3" xfId="0" applyNumberFormat="1" applyFont="1" applyBorder="1" applyAlignment="1">
      <alignment horizontal="left"/>
    </xf>
    <xf numFmtId="0" fontId="15" fillId="0" borderId="3" xfId="0" applyFont="1" applyBorder="1" applyAlignment="1">
      <alignment horizontal="center" vertical="center" wrapText="1"/>
    </xf>
    <xf numFmtId="0" fontId="15" fillId="0" borderId="3" xfId="0" applyFont="1" applyBorder="1" applyAlignment="1">
      <alignment horizontal="left"/>
    </xf>
    <xf numFmtId="0" fontId="15" fillId="0" borderId="1" xfId="0" applyFont="1" applyBorder="1" applyAlignment="1">
      <alignment horizontal="center" vertical="center" wrapText="1"/>
    </xf>
    <xf numFmtId="0" fontId="8" fillId="0" borderId="1" xfId="0" applyFont="1" applyBorder="1" applyAlignment="1">
      <alignment horizontal="center" wrapText="1"/>
    </xf>
    <xf numFmtId="49" fontId="11" fillId="0" borderId="3" xfId="0" quotePrefix="1" applyNumberFormat="1" applyFont="1" applyBorder="1" applyAlignment="1">
      <alignment horizontal="left" vertical="center"/>
    </xf>
    <xf numFmtId="49" fontId="11" fillId="0" borderId="22" xfId="0" applyNumberFormat="1" applyFont="1" applyBorder="1" applyAlignment="1">
      <alignment horizontal="left" wrapText="1"/>
    </xf>
    <xf numFmtId="3" fontId="8" fillId="0" borderId="1" xfId="0" applyNumberFormat="1" applyFont="1" applyBorder="1" applyAlignment="1">
      <alignment horizontal="center" wrapText="1"/>
    </xf>
    <xf numFmtId="49" fontId="8" fillId="0" borderId="12" xfId="0" applyNumberFormat="1" applyFont="1" applyBorder="1" applyAlignment="1">
      <alignment horizontal="left"/>
    </xf>
    <xf numFmtId="49" fontId="11" fillId="0" borderId="12" xfId="0" applyNumberFormat="1" applyFont="1" applyBorder="1" applyAlignment="1">
      <alignment horizontal="left"/>
    </xf>
    <xf numFmtId="3" fontId="8" fillId="0" borderId="13" xfId="0" applyNumberFormat="1" applyFont="1" applyBorder="1"/>
    <xf numFmtId="0" fontId="11" fillId="0" borderId="1" xfId="0" applyFont="1" applyBorder="1"/>
    <xf numFmtId="3" fontId="8" fillId="0" borderId="14" xfId="0" applyNumberFormat="1" applyFont="1" applyBorder="1"/>
    <xf numFmtId="49" fontId="11" fillId="0" borderId="3" xfId="0" applyNumberFormat="1" applyFont="1" applyBorder="1" applyAlignment="1">
      <alignment horizontal="left" vertical="top"/>
    </xf>
    <xf numFmtId="37" fontId="8" fillId="0" borderId="14" xfId="0" applyNumberFormat="1" applyFont="1" applyBorder="1"/>
    <xf numFmtId="37" fontId="11" fillId="0" borderId="30" xfId="0" applyNumberFormat="1" applyFont="1" applyBorder="1"/>
    <xf numFmtId="37" fontId="8" fillId="0" borderId="11" xfId="0" applyNumberFormat="1" applyFont="1" applyBorder="1"/>
    <xf numFmtId="3" fontId="11" fillId="0" borderId="23" xfId="0" applyNumberFormat="1" applyFont="1" applyBorder="1"/>
    <xf numFmtId="49" fontId="11" fillId="0" borderId="31" xfId="0" applyNumberFormat="1" applyFont="1" applyBorder="1" applyAlignment="1">
      <alignment horizontal="left" vertical="top"/>
    </xf>
    <xf numFmtId="49" fontId="8" fillId="0" borderId="31" xfId="0" applyNumberFormat="1" applyFont="1" applyBorder="1" applyAlignment="1">
      <alignment horizontal="left"/>
    </xf>
    <xf numFmtId="3" fontId="8" fillId="0" borderId="32" xfId="0" applyNumberFormat="1" applyFont="1" applyBorder="1"/>
    <xf numFmtId="49" fontId="11" fillId="0" borderId="31" xfId="0" applyNumberFormat="1" applyFont="1" applyBorder="1" applyAlignment="1">
      <alignment horizontal="left"/>
    </xf>
    <xf numFmtId="0" fontId="8" fillId="0" borderId="32" xfId="0" applyFont="1" applyBorder="1"/>
    <xf numFmtId="3" fontId="11" fillId="0" borderId="32" xfId="0" applyNumberFormat="1" applyFont="1" applyBorder="1"/>
    <xf numFmtId="0" fontId="11" fillId="0" borderId="32" xfId="0" applyFont="1" applyBorder="1" applyAlignment="1">
      <alignment horizontal="center" wrapText="1"/>
    </xf>
    <xf numFmtId="3" fontId="8" fillId="0" borderId="32" xfId="0" applyNumberFormat="1" applyFont="1" applyBorder="1" applyAlignment="1">
      <alignment horizontal="center" wrapText="1"/>
    </xf>
    <xf numFmtId="164" fontId="8" fillId="0" borderId="10" xfId="0" applyNumberFormat="1" applyFont="1" applyBorder="1" applyAlignment="1" applyProtection="1">
      <alignment horizontal="center"/>
      <protection hidden="1"/>
    </xf>
    <xf numFmtId="164" fontId="8" fillId="0" borderId="21" xfId="0" applyNumberFormat="1" applyFont="1" applyBorder="1" applyAlignment="1" applyProtection="1">
      <alignment horizontal="center"/>
      <protection hidden="1"/>
    </xf>
    <xf numFmtId="0" fontId="8" fillId="0" borderId="9" xfId="0" applyFont="1" applyBorder="1" applyProtection="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wrapText="1"/>
      <protection hidden="1"/>
    </xf>
    <xf numFmtId="0" fontId="8" fillId="0" borderId="9" xfId="0" applyFont="1" applyBorder="1" applyAlignment="1" applyProtection="1">
      <alignment horizontal="center" wrapText="1"/>
      <protection hidden="1"/>
    </xf>
    <xf numFmtId="0" fontId="8" fillId="0" borderId="11" xfId="0" applyFont="1" applyBorder="1" applyAlignment="1" applyProtection="1">
      <alignment horizontal="center" wrapText="1"/>
      <protection hidden="1"/>
    </xf>
    <xf numFmtId="0" fontId="8" fillId="0" borderId="8" xfId="0" applyFont="1" applyBorder="1" applyProtection="1">
      <protection hidden="1"/>
    </xf>
    <xf numFmtId="0" fontId="8" fillId="0" borderId="10" xfId="0" applyFont="1" applyBorder="1" applyAlignment="1" applyProtection="1">
      <alignment wrapText="1"/>
      <protection hidden="1"/>
    </xf>
    <xf numFmtId="3" fontId="11" fillId="0" borderId="0" xfId="0" applyNumberFormat="1" applyFont="1"/>
    <xf numFmtId="49" fontId="11" fillId="0" borderId="33" xfId="0" applyNumberFormat="1" applyFont="1" applyBorder="1" applyAlignment="1">
      <alignment horizontal="left"/>
    </xf>
    <xf numFmtId="49" fontId="8" fillId="0" borderId="33" xfId="0" applyNumberFormat="1" applyFont="1" applyBorder="1" applyAlignment="1">
      <alignment horizontal="left"/>
    </xf>
    <xf numFmtId="0" fontId="8" fillId="0" borderId="33" xfId="0" applyFont="1" applyBorder="1"/>
    <xf numFmtId="0" fontId="11" fillId="0" borderId="27" xfId="0" applyFont="1" applyBorder="1"/>
    <xf numFmtId="49" fontId="9" fillId="0" borderId="27" xfId="0" applyNumberFormat="1" applyFont="1" applyBorder="1" applyAlignment="1">
      <alignment horizontal="left"/>
    </xf>
    <xf numFmtId="0" fontId="8" fillId="0" borderId="11" xfId="0" applyFont="1" applyBorder="1"/>
    <xf numFmtId="37" fontId="8" fillId="0" borderId="13" xfId="0" applyNumberFormat="1" applyFont="1" applyBorder="1" applyAlignment="1">
      <alignment horizontal="center" wrapText="1"/>
    </xf>
    <xf numFmtId="0" fontId="8" fillId="0" borderId="34" xfId="0" applyFont="1" applyBorder="1"/>
    <xf numFmtId="3" fontId="8" fillId="3" borderId="1" xfId="0" applyNumberFormat="1" applyFont="1" applyFill="1" applyBorder="1"/>
    <xf numFmtId="3" fontId="8" fillId="3" borderId="22" xfId="0" applyNumberFormat="1" applyFont="1" applyFill="1" applyBorder="1"/>
    <xf numFmtId="0" fontId="8" fillId="0" borderId="16" xfId="0" applyFont="1" applyBorder="1"/>
    <xf numFmtId="3" fontId="8" fillId="0" borderId="20" xfId="0" applyNumberFormat="1" applyFont="1" applyBorder="1"/>
    <xf numFmtId="3" fontId="8" fillId="0" borderId="3" xfId="0" applyNumberFormat="1" applyFont="1" applyBorder="1"/>
    <xf numFmtId="0" fontId="8" fillId="0" borderId="1" xfId="0" applyFont="1" applyBorder="1" applyAlignment="1">
      <alignment horizontal="left"/>
    </xf>
    <xf numFmtId="0" fontId="11" fillId="0" borderId="35" xfId="0" applyFont="1" applyBorder="1" applyAlignment="1">
      <alignment horizontal="left"/>
    </xf>
    <xf numFmtId="3" fontId="8" fillId="0" borderId="35" xfId="0" applyNumberFormat="1" applyFont="1" applyBorder="1"/>
    <xf numFmtId="3" fontId="8" fillId="0" borderId="36" xfId="0" applyNumberFormat="1" applyFont="1" applyBorder="1"/>
    <xf numFmtId="3" fontId="8" fillId="0" borderId="6" xfId="0" applyNumberFormat="1" applyFont="1" applyBorder="1" applyAlignment="1">
      <alignment horizontal="right"/>
    </xf>
    <xf numFmtId="3" fontId="8" fillId="0" borderId="22" xfId="0" applyNumberFormat="1" applyFont="1" applyBorder="1" applyAlignment="1">
      <alignment horizontal="right"/>
    </xf>
    <xf numFmtId="3" fontId="8" fillId="0" borderId="1" xfId="0" applyNumberFormat="1" applyFont="1" applyBorder="1" applyAlignment="1">
      <alignment horizontal="right"/>
    </xf>
    <xf numFmtId="3" fontId="8" fillId="3" borderId="1" xfId="0" applyNumberFormat="1" applyFont="1" applyFill="1" applyBorder="1" applyAlignment="1">
      <alignment horizontal="right"/>
    </xf>
    <xf numFmtId="37" fontId="8" fillId="0" borderId="6" xfId="0" applyNumberFormat="1" applyFont="1" applyBorder="1" applyAlignment="1">
      <alignment horizontal="right"/>
    </xf>
    <xf numFmtId="49" fontId="8" fillId="0" borderId="10" xfId="0" applyNumberFormat="1" applyFont="1" applyBorder="1" applyAlignment="1">
      <alignment horizontal="center"/>
    </xf>
    <xf numFmtId="49" fontId="8" fillId="0" borderId="21" xfId="0" applyNumberFormat="1" applyFont="1" applyBorder="1" applyAlignment="1">
      <alignment horizontal="center"/>
    </xf>
    <xf numFmtId="49" fontId="8" fillId="0" borderId="20" xfId="0" applyNumberFormat="1" applyFont="1" applyBorder="1" applyAlignment="1">
      <alignment horizontal="center"/>
    </xf>
    <xf numFmtId="49" fontId="8" fillId="0" borderId="19" xfId="0" applyNumberFormat="1" applyFont="1" applyBorder="1" applyAlignment="1">
      <alignment horizontal="center"/>
    </xf>
    <xf numFmtId="49" fontId="8" fillId="0" borderId="0" xfId="0" applyNumberFormat="1" applyFont="1" applyAlignment="1">
      <alignment horizontal="center"/>
    </xf>
    <xf numFmtId="49" fontId="8" fillId="0" borderId="18" xfId="0" applyNumberFormat="1" applyFont="1" applyBorder="1"/>
    <xf numFmtId="49" fontId="8" fillId="0" borderId="8" xfId="0" applyNumberFormat="1" applyFont="1" applyBorder="1"/>
    <xf numFmtId="49" fontId="8" fillId="0" borderId="9" xfId="0" applyNumberFormat="1" applyFont="1" applyBorder="1" applyAlignment="1">
      <alignment horizontal="center"/>
    </xf>
    <xf numFmtId="49" fontId="8" fillId="0" borderId="8" xfId="0" applyNumberFormat="1" applyFont="1" applyBorder="1" applyAlignment="1">
      <alignment horizontal="center"/>
    </xf>
    <xf numFmtId="0" fontId="11" fillId="0" borderId="37" xfId="0" applyFont="1" applyBorder="1" applyAlignment="1">
      <alignment horizontal="center"/>
    </xf>
    <xf numFmtId="0" fontId="8" fillId="0" borderId="35" xfId="0" applyFont="1" applyBorder="1" applyAlignment="1">
      <alignment horizontal="center"/>
    </xf>
    <xf numFmtId="0" fontId="8" fillId="0" borderId="37" xfId="0" applyFont="1" applyBorder="1" applyAlignment="1">
      <alignment horizontal="center"/>
    </xf>
    <xf numFmtId="49" fontId="8" fillId="0" borderId="37" xfId="0" applyNumberFormat="1" applyFont="1" applyBorder="1" applyAlignment="1">
      <alignment horizontal="center"/>
    </xf>
    <xf numFmtId="49" fontId="8" fillId="0" borderId="35" xfId="0" applyNumberFormat="1" applyFont="1" applyBorder="1" applyAlignment="1">
      <alignment horizontal="center"/>
    </xf>
    <xf numFmtId="0" fontId="8" fillId="0" borderId="11" xfId="0" applyFont="1" applyBorder="1" applyAlignment="1">
      <alignment horizontal="center"/>
    </xf>
    <xf numFmtId="165" fontId="8" fillId="0" borderId="11" xfId="0" applyNumberFormat="1" applyFont="1" applyBorder="1" applyAlignment="1">
      <alignment horizontal="center"/>
    </xf>
    <xf numFmtId="10" fontId="8" fillId="0" borderId="11" xfId="0" applyNumberFormat="1" applyFont="1" applyBorder="1" applyAlignment="1">
      <alignment horizontal="center"/>
    </xf>
    <xf numFmtId="37" fontId="8" fillId="0" borderId="34" xfId="0" applyNumberFormat="1" applyFont="1" applyBorder="1"/>
    <xf numFmtId="0" fontId="11" fillId="0" borderId="6" xfId="0" applyFont="1" applyBorder="1"/>
    <xf numFmtId="0" fontId="11" fillId="0" borderId="20" xfId="0" applyFont="1" applyBorder="1"/>
    <xf numFmtId="37" fontId="11" fillId="0" borderId="20" xfId="0" applyNumberFormat="1" applyFont="1" applyBorder="1"/>
    <xf numFmtId="0" fontId="8" fillId="0" borderId="26" xfId="0" applyFont="1" applyBorder="1"/>
    <xf numFmtId="44" fontId="5" fillId="0" borderId="0" xfId="1" applyFont="1" applyProtection="1"/>
    <xf numFmtId="41" fontId="0" fillId="0" borderId="0" xfId="0" applyNumberFormat="1"/>
    <xf numFmtId="0" fontId="9" fillId="0" borderId="0" xfId="0" applyFont="1" applyAlignment="1">
      <alignment horizontal="right"/>
    </xf>
    <xf numFmtId="41" fontId="0" fillId="0" borderId="4" xfId="0" applyNumberFormat="1" applyBorder="1"/>
    <xf numFmtId="0" fontId="0" fillId="0" borderId="0" xfId="0" applyAlignment="1">
      <alignment horizontal="right"/>
    </xf>
    <xf numFmtId="0" fontId="9" fillId="0" borderId="0" xfId="0" applyFont="1"/>
    <xf numFmtId="0" fontId="11" fillId="0" borderId="10" xfId="0" applyFont="1" applyBorder="1"/>
    <xf numFmtId="0" fontId="11" fillId="0" borderId="21" xfId="0" applyFont="1" applyBorder="1"/>
    <xf numFmtId="0" fontId="8" fillId="0" borderId="2" xfId="0" applyFont="1" applyBorder="1"/>
    <xf numFmtId="164" fontId="8" fillId="0" borderId="9" xfId="0" applyNumberFormat="1" applyFont="1" applyBorder="1" applyAlignment="1">
      <alignment horizontal="center"/>
    </xf>
    <xf numFmtId="164" fontId="8" fillId="0" borderId="8" xfId="0" applyNumberFormat="1" applyFont="1" applyBorder="1" applyAlignment="1">
      <alignment horizontal="center"/>
    </xf>
    <xf numFmtId="164" fontId="8" fillId="4" borderId="8" xfId="0" applyNumberFormat="1" applyFont="1" applyFill="1" applyBorder="1" applyAlignment="1">
      <alignment horizontal="center"/>
    </xf>
    <xf numFmtId="0" fontId="8" fillId="4" borderId="7" xfId="0" applyFont="1" applyFill="1" applyBorder="1" applyAlignment="1">
      <alignment horizontal="center"/>
    </xf>
    <xf numFmtId="0" fontId="8" fillId="4" borderId="0" xfId="0" applyFont="1" applyFill="1"/>
    <xf numFmtId="0" fontId="8" fillId="4" borderId="7" xfId="0" applyFont="1" applyFill="1" applyBorder="1"/>
    <xf numFmtId="0" fontId="8" fillId="0" borderId="44" xfId="0" applyFont="1" applyBorder="1"/>
    <xf numFmtId="0" fontId="8" fillId="4" borderId="45" xfId="0" applyFont="1" applyFill="1" applyBorder="1"/>
    <xf numFmtId="169" fontId="8" fillId="0" borderId="6" xfId="0" quotePrefix="1" applyNumberFormat="1" applyFont="1" applyBorder="1" applyAlignment="1">
      <alignment horizontal="center"/>
    </xf>
    <xf numFmtId="169" fontId="8" fillId="0" borderId="14" xfId="0" applyNumberFormat="1" applyFont="1" applyBorder="1"/>
    <xf numFmtId="169" fontId="8" fillId="0" borderId="29" xfId="0" applyNumberFormat="1" applyFont="1" applyBorder="1"/>
    <xf numFmtId="49" fontId="11" fillId="4" borderId="0" xfId="0" applyNumberFormat="1" applyFont="1" applyFill="1" applyAlignment="1">
      <alignment horizontal="left"/>
    </xf>
    <xf numFmtId="49" fontId="8" fillId="4" borderId="0" xfId="0" applyNumberFormat="1" applyFont="1" applyFill="1" applyAlignment="1">
      <alignment horizontal="left"/>
    </xf>
    <xf numFmtId="0" fontId="11" fillId="4" borderId="0" xfId="0" applyFont="1" applyFill="1" applyAlignment="1">
      <alignment horizontal="right"/>
    </xf>
    <xf numFmtId="3" fontId="11" fillId="4" borderId="0" xfId="0" applyNumberFormat="1" applyFont="1" applyFill="1"/>
    <xf numFmtId="3" fontId="11" fillId="4" borderId="0" xfId="0" applyNumberFormat="1" applyFont="1" applyFill="1" applyAlignment="1">
      <alignment horizontal="right"/>
    </xf>
    <xf numFmtId="37" fontId="11" fillId="4" borderId="0" xfId="0" applyNumberFormat="1" applyFont="1" applyFill="1"/>
    <xf numFmtId="3" fontId="8" fillId="4" borderId="0" xfId="0" applyNumberFormat="1" applyFont="1" applyFill="1" applyAlignment="1">
      <alignment horizontal="center"/>
    </xf>
    <xf numFmtId="3" fontId="7" fillId="0" borderId="0" xfId="0" quotePrefix="1" applyNumberFormat="1" applyFont="1"/>
    <xf numFmtId="3" fontId="7" fillId="0" borderId="0" xfId="0" applyNumberFormat="1" applyFont="1" applyAlignment="1">
      <alignment horizontal="center"/>
    </xf>
    <xf numFmtId="3" fontId="7" fillId="0" borderId="0" xfId="0" applyNumberFormat="1" applyFont="1"/>
    <xf numFmtId="170" fontId="7" fillId="0" borderId="3" xfId="0" applyNumberFormat="1" applyFont="1" applyBorder="1" applyAlignment="1">
      <alignment horizontal="center"/>
    </xf>
    <xf numFmtId="170" fontId="7" fillId="0" borderId="0" xfId="0" applyNumberFormat="1" applyFont="1" applyAlignment="1">
      <alignment horizontal="center"/>
    </xf>
    <xf numFmtId="170" fontId="7" fillId="0" borderId="0" xfId="0" applyNumberFormat="1" applyFont="1"/>
    <xf numFmtId="0" fontId="6" fillId="0" borderId="0" xfId="0" applyFont="1"/>
    <xf numFmtId="0" fontId="18" fillId="0" borderId="0" xfId="0" applyFont="1"/>
    <xf numFmtId="0" fontId="11" fillId="0" borderId="0" xfId="0" applyFont="1" applyAlignment="1">
      <alignment horizontal="center"/>
    </xf>
    <xf numFmtId="0" fontId="11" fillId="0" borderId="16" xfId="0" applyFont="1" applyBorder="1"/>
    <xf numFmtId="41" fontId="8" fillId="0" borderId="10" xfId="0" applyNumberFormat="1" applyFont="1" applyBorder="1"/>
    <xf numFmtId="41" fontId="8" fillId="0" borderId="11" xfId="0" applyNumberFormat="1" applyFont="1" applyBorder="1"/>
    <xf numFmtId="168" fontId="8" fillId="0" borderId="11" xfId="0" applyNumberFormat="1" applyFont="1" applyBorder="1" applyAlignment="1" applyProtection="1">
      <alignment horizontal="center" wrapText="1"/>
      <protection hidden="1"/>
    </xf>
    <xf numFmtId="164" fontId="8" fillId="0" borderId="19" xfId="0" applyNumberFormat="1" applyFont="1" applyBorder="1" applyAlignment="1" applyProtection="1">
      <alignment horizontal="center"/>
      <protection hidden="1"/>
    </xf>
    <xf numFmtId="37" fontId="8" fillId="0" borderId="22" xfId="0" applyNumberFormat="1" applyFont="1" applyBorder="1"/>
    <xf numFmtId="49" fontId="8" fillId="0" borderId="22" xfId="0" applyNumberFormat="1" applyFont="1" applyBorder="1" applyAlignment="1">
      <alignment horizontal="left"/>
    </xf>
    <xf numFmtId="3" fontId="8" fillId="0" borderId="9" xfId="0" applyNumberFormat="1" applyFont="1" applyBorder="1"/>
    <xf numFmtId="0" fontId="8" fillId="0" borderId="31" xfId="0" applyFont="1" applyBorder="1"/>
    <xf numFmtId="3" fontId="8" fillId="0" borderId="46" xfId="0" applyNumberFormat="1" applyFont="1" applyBorder="1"/>
    <xf numFmtId="49" fontId="8" fillId="0" borderId="27" xfId="0" applyNumberFormat="1" applyFont="1" applyBorder="1"/>
    <xf numFmtId="0" fontId="8" fillId="0" borderId="27" xfId="0" applyFont="1" applyBorder="1"/>
    <xf numFmtId="0" fontId="8" fillId="4" borderId="0" xfId="0" applyFont="1" applyFill="1" applyAlignment="1">
      <alignment horizontal="right"/>
    </xf>
    <xf numFmtId="37" fontId="8" fillId="4" borderId="0" xfId="0" applyNumberFormat="1" applyFont="1" applyFill="1"/>
    <xf numFmtId="49" fontId="11" fillId="0" borderId="26" xfId="0" applyNumberFormat="1" applyFont="1" applyBorder="1" applyAlignment="1">
      <alignment horizontal="left"/>
    </xf>
    <xf numFmtId="4" fontId="8" fillId="0" borderId="21" xfId="0" applyNumberFormat="1" applyFont="1" applyBorder="1"/>
    <xf numFmtId="49" fontId="8" fillId="0" borderId="2" xfId="0" applyNumberFormat="1" applyFont="1" applyBorder="1" applyAlignment="1">
      <alignment horizontal="left"/>
    </xf>
    <xf numFmtId="49" fontId="11" fillId="0" borderId="47" xfId="0" applyNumberFormat="1" applyFont="1" applyBorder="1" applyAlignment="1">
      <alignment horizontal="left"/>
    </xf>
    <xf numFmtId="49" fontId="11" fillId="0" borderId="41" xfId="0" applyNumberFormat="1" applyFont="1" applyBorder="1" applyAlignment="1">
      <alignment horizontal="left"/>
    </xf>
    <xf numFmtId="49" fontId="11" fillId="0" borderId="26" xfId="0" applyNumberFormat="1" applyFont="1" applyBorder="1"/>
    <xf numFmtId="49" fontId="8" fillId="0" borderId="26" xfId="0" applyNumberFormat="1" applyFont="1" applyBorder="1"/>
    <xf numFmtId="49" fontId="8" fillId="0" borderId="2" xfId="0" applyNumberFormat="1" applyFont="1" applyBorder="1"/>
    <xf numFmtId="49" fontId="11" fillId="0" borderId="47" xfId="0" applyNumberFormat="1" applyFont="1" applyBorder="1"/>
    <xf numFmtId="49" fontId="11" fillId="0" borderId="2" xfId="0" applyNumberFormat="1" applyFont="1" applyBorder="1"/>
    <xf numFmtId="49" fontId="11" fillId="0" borderId="40" xfId="0" applyNumberFormat="1" applyFont="1" applyBorder="1"/>
    <xf numFmtId="41" fontId="8" fillId="0" borderId="21" xfId="0" applyNumberFormat="1" applyFont="1" applyBorder="1"/>
    <xf numFmtId="49" fontId="8" fillId="0" borderId="19" xfId="0" applyNumberFormat="1" applyFont="1" applyBorder="1" applyAlignment="1">
      <alignment horizontal="left"/>
    </xf>
    <xf numFmtId="49" fontId="11" fillId="0" borderId="43" xfId="0" applyNumberFormat="1" applyFont="1" applyBorder="1" applyAlignment="1">
      <alignment horizontal="left"/>
    </xf>
    <xf numFmtId="49" fontId="11" fillId="0" borderId="18" xfId="0" applyNumberFormat="1" applyFont="1" applyBorder="1" applyAlignment="1">
      <alignment horizontal="left"/>
    </xf>
    <xf numFmtId="49" fontId="8" fillId="0" borderId="43" xfId="0" applyNumberFormat="1" applyFont="1" applyBorder="1" applyAlignment="1">
      <alignment horizontal="left"/>
    </xf>
    <xf numFmtId="49" fontId="11" fillId="0" borderId="48" xfId="0" applyNumberFormat="1" applyFont="1" applyBorder="1" applyAlignment="1">
      <alignment horizontal="left"/>
    </xf>
    <xf numFmtId="5" fontId="8" fillId="0" borderId="1" xfId="1" applyNumberFormat="1" applyFont="1" applyBorder="1" applyProtection="1"/>
    <xf numFmtId="5" fontId="11" fillId="0" borderId="6" xfId="0" applyNumberFormat="1" applyFont="1" applyBorder="1"/>
    <xf numFmtId="5" fontId="11" fillId="0" borderId="1" xfId="0" applyNumberFormat="1" applyFont="1" applyBorder="1"/>
    <xf numFmtId="0" fontId="11" fillId="0" borderId="21" xfId="0" applyFont="1" applyBorder="1" applyAlignment="1">
      <alignment horizontal="center"/>
    </xf>
    <xf numFmtId="168" fontId="8" fillId="0" borderId="11" xfId="0" applyNumberFormat="1" applyFont="1" applyBorder="1" applyAlignment="1">
      <alignment horizontal="center" wrapText="1"/>
    </xf>
    <xf numFmtId="4" fontId="8" fillId="0" borderId="9" xfId="0" applyNumberFormat="1" applyFont="1" applyBorder="1"/>
    <xf numFmtId="41" fontId="8" fillId="0" borderId="42" xfId="0" applyNumberFormat="1" applyFont="1" applyBorder="1"/>
    <xf numFmtId="37" fontId="8" fillId="0" borderId="9" xfId="0" applyNumberFormat="1" applyFont="1" applyBorder="1"/>
    <xf numFmtId="49" fontId="8" fillId="0" borderId="18" xfId="0" applyNumberFormat="1" applyFont="1" applyBorder="1" applyAlignment="1">
      <alignment horizontal="left" wrapText="1"/>
    </xf>
    <xf numFmtId="49" fontId="8" fillId="0" borderId="2" xfId="0" applyNumberFormat="1" applyFont="1" applyBorder="1" applyAlignment="1">
      <alignment horizontal="left" wrapText="1"/>
    </xf>
    <xf numFmtId="49" fontId="8" fillId="0" borderId="49" xfId="0" applyNumberFormat="1" applyFont="1" applyBorder="1" applyAlignment="1">
      <alignment horizontal="left"/>
    </xf>
    <xf numFmtId="49" fontId="8" fillId="0" borderId="18" xfId="0" applyNumberFormat="1" applyFont="1" applyBorder="1" applyAlignment="1">
      <alignment horizontal="left"/>
    </xf>
    <xf numFmtId="0" fontId="8" fillId="0" borderId="0" xfId="0" applyFont="1" applyAlignment="1" applyProtection="1">
      <alignment horizontal="center"/>
      <protection hidden="1"/>
    </xf>
    <xf numFmtId="0" fontId="8" fillId="0" borderId="8" xfId="0" applyFont="1" applyBorder="1" applyAlignment="1" applyProtection="1">
      <alignment wrapText="1"/>
      <protection hidden="1"/>
    </xf>
    <xf numFmtId="0" fontId="8" fillId="0" borderId="1" xfId="0" applyFont="1" applyBorder="1" applyAlignment="1" applyProtection="1">
      <alignment horizontal="center" wrapText="1"/>
      <protection hidden="1"/>
    </xf>
    <xf numFmtId="49" fontId="11" fillId="0" borderId="2" xfId="0" applyNumberFormat="1" applyFont="1" applyBorder="1" applyAlignment="1">
      <alignment horizontal="left"/>
    </xf>
    <xf numFmtId="49" fontId="8" fillId="0" borderId="40" xfId="0" applyNumberFormat="1" applyFont="1" applyBorder="1" applyAlignment="1">
      <alignment horizontal="left"/>
    </xf>
    <xf numFmtId="49" fontId="11" fillId="0" borderId="40" xfId="0" applyNumberFormat="1" applyFont="1" applyBorder="1" applyAlignment="1">
      <alignment horizontal="left"/>
    </xf>
    <xf numFmtId="49" fontId="11" fillId="0" borderId="47" xfId="0" applyNumberFormat="1" applyFont="1" applyBorder="1" applyAlignment="1">
      <alignment horizontal="left" vertical="top"/>
    </xf>
    <xf numFmtId="49" fontId="11" fillId="0" borderId="48" xfId="0" applyNumberFormat="1" applyFont="1" applyBorder="1" applyAlignment="1">
      <alignment horizontal="left" vertical="top"/>
    </xf>
    <xf numFmtId="49" fontId="8" fillId="0" borderId="48" xfId="0" applyNumberFormat="1" applyFont="1" applyBorder="1" applyAlignment="1">
      <alignment horizontal="left"/>
    </xf>
    <xf numFmtId="3" fontId="8" fillId="0" borderId="27" xfId="0" applyNumberFormat="1" applyFont="1" applyBorder="1"/>
    <xf numFmtId="0" fontId="8" fillId="0" borderId="20" xfId="0" applyFont="1" applyBorder="1" applyAlignment="1">
      <alignment horizontal="left"/>
    </xf>
    <xf numFmtId="0" fontId="11" fillId="0" borderId="32" xfId="0" applyFont="1" applyBorder="1"/>
    <xf numFmtId="0" fontId="8" fillId="0" borderId="46" xfId="0" applyFont="1" applyBorder="1"/>
    <xf numFmtId="3" fontId="8" fillId="0" borderId="33" xfId="0" applyNumberFormat="1" applyFont="1" applyBorder="1"/>
    <xf numFmtId="37" fontId="8" fillId="0" borderId="33" xfId="0" applyNumberFormat="1" applyFont="1" applyBorder="1"/>
    <xf numFmtId="0" fontId="11" fillId="0" borderId="50" xfId="0" applyFont="1" applyBorder="1" applyAlignment="1">
      <alignment horizontal="left"/>
    </xf>
    <xf numFmtId="0" fontId="8" fillId="0" borderId="2" xfId="0" applyFont="1" applyBorder="1" applyAlignment="1">
      <alignment horizontal="left"/>
    </xf>
    <xf numFmtId="3" fontId="8" fillId="0" borderId="21" xfId="0" applyNumberFormat="1" applyFont="1" applyBorder="1"/>
    <xf numFmtId="0" fontId="8" fillId="0" borderId="2" xfId="0" quotePrefix="1" applyFont="1" applyBorder="1" applyAlignment="1">
      <alignment horizontal="left"/>
    </xf>
    <xf numFmtId="0" fontId="8" fillId="0" borderId="2" xfId="0" applyFont="1" applyBorder="1" applyAlignment="1">
      <alignment horizontal="left" vertical="top"/>
    </xf>
    <xf numFmtId="0" fontId="8" fillId="0" borderId="51" xfId="0" applyFont="1" applyBorder="1" applyAlignment="1">
      <alignment horizontal="left"/>
    </xf>
    <xf numFmtId="0" fontId="11" fillId="0" borderId="52" xfId="0" applyFont="1" applyBorder="1" applyAlignment="1">
      <alignment horizontal="left"/>
    </xf>
    <xf numFmtId="0" fontId="8" fillId="0" borderId="53" xfId="0" applyFont="1" applyBorder="1"/>
    <xf numFmtId="3" fontId="8" fillId="0" borderId="53" xfId="0" applyNumberFormat="1" applyFont="1" applyBorder="1"/>
    <xf numFmtId="0" fontId="11" fillId="0" borderId="54" xfId="0" applyFont="1" applyBorder="1" applyAlignment="1">
      <alignment horizontal="left"/>
    </xf>
    <xf numFmtId="0" fontId="8" fillId="0" borderId="55" xfId="0" applyFont="1" applyBorder="1"/>
    <xf numFmtId="0" fontId="8" fillId="0" borderId="19" xfId="0" applyFont="1" applyBorder="1" applyAlignment="1">
      <alignment horizontal="left"/>
    </xf>
    <xf numFmtId="0" fontId="11" fillId="0" borderId="0" xfId="0" applyFont="1" applyAlignment="1">
      <alignment horizontal="left"/>
    </xf>
    <xf numFmtId="0" fontId="8" fillId="0" borderId="19" xfId="0" applyFont="1" applyBorder="1"/>
    <xf numFmtId="0" fontId="8" fillId="0" borderId="20" xfId="0" applyFont="1" applyBorder="1"/>
    <xf numFmtId="0" fontId="8" fillId="0" borderId="18" xfId="0" applyFont="1" applyBorder="1"/>
    <xf numFmtId="0" fontId="8" fillId="0" borderId="18" xfId="0" applyFont="1" applyBorder="1" applyAlignment="1">
      <alignment wrapText="1"/>
    </xf>
    <xf numFmtId="4" fontId="8" fillId="0" borderId="10" xfId="0" applyNumberFormat="1" applyFont="1" applyBorder="1"/>
    <xf numFmtId="37" fontId="8" fillId="0" borderId="30" xfId="0" applyNumberFormat="1" applyFont="1" applyBorder="1"/>
    <xf numFmtId="41" fontId="8" fillId="0" borderId="9" xfId="0" applyNumberFormat="1" applyFont="1" applyBorder="1"/>
    <xf numFmtId="49" fontId="11" fillId="0" borderId="27" xfId="0" applyNumberFormat="1" applyFont="1" applyBorder="1"/>
    <xf numFmtId="49" fontId="8" fillId="0" borderId="21" xfId="0" applyNumberFormat="1" applyFont="1" applyBorder="1" applyAlignment="1">
      <alignment horizontal="left"/>
    </xf>
    <xf numFmtId="49" fontId="10" fillId="0" borderId="3" xfId="0" applyNumberFormat="1" applyFont="1" applyBorder="1" applyAlignment="1">
      <alignment horizontal="left"/>
    </xf>
    <xf numFmtId="0" fontId="11" fillId="0" borderId="2" xfId="0" applyFont="1" applyBorder="1"/>
    <xf numFmtId="0" fontId="11" fillId="0" borderId="18" xfId="0" applyFont="1" applyBorder="1"/>
    <xf numFmtId="0" fontId="8" fillId="0" borderId="40" xfId="0" applyFont="1" applyBorder="1"/>
    <xf numFmtId="0" fontId="11" fillId="0" borderId="26" xfId="0" applyFont="1" applyBorder="1"/>
    <xf numFmtId="0" fontId="11" fillId="0" borderId="22" xfId="0" applyFont="1" applyBorder="1" applyAlignment="1">
      <alignment horizontal="center" wrapText="1"/>
    </xf>
    <xf numFmtId="0" fontId="8" fillId="0" borderId="43" xfId="0" applyFont="1" applyBorder="1"/>
    <xf numFmtId="0" fontId="11" fillId="0" borderId="56" xfId="0" applyFont="1" applyBorder="1"/>
    <xf numFmtId="0" fontId="11" fillId="0" borderId="37" xfId="0" applyFont="1" applyBorder="1"/>
    <xf numFmtId="0" fontId="11" fillId="0" borderId="44" xfId="0" applyFont="1" applyBorder="1"/>
    <xf numFmtId="0" fontId="7" fillId="0" borderId="20" xfId="0" applyFont="1" applyBorder="1"/>
    <xf numFmtId="0" fontId="7" fillId="0" borderId="18" xfId="0" applyFont="1" applyBorder="1"/>
    <xf numFmtId="3" fontId="7" fillId="0" borderId="18" xfId="0" applyNumberFormat="1" applyFont="1" applyBorder="1"/>
    <xf numFmtId="3" fontId="7" fillId="0" borderId="18" xfId="0" applyNumberFormat="1" applyFont="1" applyBorder="1" applyAlignment="1">
      <alignment horizontal="center"/>
    </xf>
    <xf numFmtId="0" fontId="25" fillId="0" borderId="3" xfId="0" applyFont="1" applyBorder="1" applyAlignment="1">
      <alignment horizontal="left"/>
    </xf>
    <xf numFmtId="0" fontId="25" fillId="0" borderId="3" xfId="0" applyFont="1" applyBorder="1"/>
    <xf numFmtId="0" fontId="8" fillId="0" borderId="0" xfId="0" applyFont="1" applyAlignment="1">
      <alignment horizontal="right"/>
    </xf>
    <xf numFmtId="0" fontId="8" fillId="0" borderId="3" xfId="0" applyFont="1" applyBorder="1" applyAlignment="1">
      <alignment horizontal="left"/>
    </xf>
    <xf numFmtId="0" fontId="11" fillId="0" borderId="2" xfId="0" applyFont="1" applyBorder="1" applyAlignment="1">
      <alignment horizontal="left"/>
    </xf>
    <xf numFmtId="37" fontId="8" fillId="0" borderId="22" xfId="0" applyNumberFormat="1" applyFont="1" applyBorder="1" applyAlignment="1">
      <alignment horizontal="center" wrapText="1"/>
    </xf>
    <xf numFmtId="49" fontId="5" fillId="0" borderId="0" xfId="0" applyNumberFormat="1" applyFont="1" applyAlignment="1">
      <alignment horizontal="left"/>
    </xf>
    <xf numFmtId="0" fontId="26" fillId="0" borderId="0" xfId="0" applyFont="1"/>
    <xf numFmtId="3" fontId="7" fillId="36" borderId="3" xfId="0" applyNumberFormat="1" applyFont="1" applyFill="1" applyBorder="1" applyProtection="1">
      <protection locked="0"/>
    </xf>
    <xf numFmtId="3" fontId="7" fillId="36" borderId="2" xfId="0" applyNumberFormat="1" applyFont="1" applyFill="1" applyBorder="1" applyProtection="1">
      <protection locked="0"/>
    </xf>
    <xf numFmtId="3" fontId="7" fillId="36" borderId="3" xfId="0" applyNumberFormat="1" applyFont="1" applyFill="1" applyBorder="1" applyAlignment="1" applyProtection="1">
      <alignment horizontal="center"/>
      <protection locked="0"/>
    </xf>
    <xf numFmtId="170" fontId="7" fillId="36" borderId="0" xfId="0" applyNumberFormat="1" applyFont="1" applyFill="1" applyProtection="1">
      <protection locked="0"/>
    </xf>
    <xf numFmtId="5" fontId="7" fillId="36" borderId="3" xfId="0" applyNumberFormat="1" applyFont="1" applyFill="1" applyBorder="1" applyProtection="1">
      <protection locked="0"/>
    </xf>
    <xf numFmtId="0" fontId="11" fillId="0" borderId="67" xfId="0" applyFont="1" applyBorder="1"/>
    <xf numFmtId="0" fontId="15" fillId="0" borderId="66" xfId="0" applyFont="1" applyBorder="1" applyAlignment="1">
      <alignment horizontal="center" vertical="center" wrapText="1"/>
    </xf>
    <xf numFmtId="49" fontId="8" fillId="51" borderId="26" xfId="0" applyNumberFormat="1" applyFont="1" applyFill="1" applyBorder="1" applyAlignment="1">
      <alignment horizontal="left"/>
    </xf>
    <xf numFmtId="0" fontId="47" fillId="0" borderId="0" xfId="0" applyFont="1"/>
    <xf numFmtId="37" fontId="8" fillId="36" borderId="6" xfId="0" applyNumberFormat="1" applyFont="1" applyFill="1" applyBorder="1" applyProtection="1">
      <protection locked="0"/>
    </xf>
    <xf numFmtId="0" fontId="8" fillId="51" borderId="0" xfId="47" applyFont="1" applyFill="1"/>
    <xf numFmtId="164" fontId="8" fillId="51" borderId="18" xfId="47" applyNumberFormat="1" applyFont="1" applyFill="1" applyBorder="1" applyAlignment="1">
      <alignment horizontal="right"/>
    </xf>
    <xf numFmtId="37" fontId="8" fillId="36" borderId="22" xfId="0" applyNumberFormat="1" applyFont="1" applyFill="1" applyBorder="1" applyProtection="1">
      <protection locked="0"/>
    </xf>
    <xf numFmtId="37" fontId="8" fillId="36" borderId="11" xfId="0" applyNumberFormat="1" applyFont="1" applyFill="1" applyBorder="1" applyProtection="1">
      <protection locked="0"/>
    </xf>
    <xf numFmtId="37" fontId="8" fillId="36" borderId="1" xfId="0" applyNumberFormat="1" applyFont="1" applyFill="1" applyBorder="1" applyProtection="1">
      <protection locked="0"/>
    </xf>
    <xf numFmtId="3" fontId="8" fillId="36" borderId="6" xfId="0" applyNumberFormat="1" applyFont="1" applyFill="1" applyBorder="1" applyProtection="1">
      <protection locked="0"/>
    </xf>
    <xf numFmtId="3" fontId="8" fillId="36" borderId="22" xfId="0" applyNumberFormat="1" applyFont="1" applyFill="1" applyBorder="1" applyProtection="1">
      <protection locked="0"/>
    </xf>
    <xf numFmtId="3" fontId="8" fillId="36" borderId="11" xfId="0" applyNumberFormat="1" applyFont="1" applyFill="1" applyBorder="1" applyProtection="1">
      <protection locked="0"/>
    </xf>
    <xf numFmtId="3" fontId="8" fillId="36" borderId="1" xfId="0" applyNumberFormat="1" applyFont="1" applyFill="1" applyBorder="1" applyProtection="1">
      <protection locked="0"/>
    </xf>
    <xf numFmtId="0" fontId="11" fillId="0" borderId="3" xfId="0" applyFont="1" applyBorder="1" applyAlignment="1">
      <alignment horizontal="left"/>
    </xf>
    <xf numFmtId="0" fontId="11" fillId="0" borderId="19" xfId="0" applyFont="1" applyBorder="1" applyAlignment="1">
      <alignment horizontal="left"/>
    </xf>
    <xf numFmtId="3" fontId="8" fillId="36" borderId="8" xfId="0" applyNumberFormat="1" applyFont="1" applyFill="1" applyBorder="1" applyProtection="1">
      <protection locked="0"/>
    </xf>
    <xf numFmtId="3" fontId="8" fillId="36" borderId="32" xfId="0" applyNumberFormat="1" applyFont="1" applyFill="1" applyBorder="1" applyAlignment="1" applyProtection="1">
      <alignment horizontal="center" wrapText="1"/>
      <protection locked="0"/>
    </xf>
    <xf numFmtId="3" fontId="8" fillId="36" borderId="32" xfId="0" applyNumberFormat="1" applyFont="1" applyFill="1" applyBorder="1" applyProtection="1">
      <protection locked="0"/>
    </xf>
    <xf numFmtId="0" fontId="46" fillId="0" borderId="0" xfId="0" applyFont="1"/>
    <xf numFmtId="0" fontId="8" fillId="36" borderId="8" xfId="0" applyFont="1" applyFill="1" applyBorder="1" applyProtection="1">
      <protection locked="0"/>
    </xf>
    <xf numFmtId="3" fontId="8" fillId="36" borderId="10" xfId="0" applyNumberFormat="1" applyFont="1" applyFill="1" applyBorder="1" applyProtection="1">
      <protection locked="0"/>
    </xf>
    <xf numFmtId="3" fontId="8" fillId="36" borderId="21" xfId="0" applyNumberFormat="1" applyFont="1" applyFill="1" applyBorder="1" applyProtection="1">
      <protection locked="0"/>
    </xf>
    <xf numFmtId="0" fontId="8" fillId="36" borderId="6" xfId="0" applyFont="1" applyFill="1" applyBorder="1" applyProtection="1">
      <protection locked="0"/>
    </xf>
    <xf numFmtId="0" fontId="8" fillId="36" borderId="6" xfId="0" applyFont="1" applyFill="1" applyBorder="1" applyAlignment="1" applyProtection="1">
      <alignment horizontal="center"/>
      <protection locked="0"/>
    </xf>
    <xf numFmtId="5" fontId="8" fillId="36" borderId="6" xfId="1" applyNumberFormat="1" applyFont="1" applyFill="1" applyBorder="1" applyProtection="1">
      <protection locked="0"/>
    </xf>
    <xf numFmtId="165" fontId="8" fillId="36" borderId="6" xfId="0" applyNumberFormat="1" applyFont="1" applyFill="1" applyBorder="1" applyAlignment="1" applyProtection="1">
      <alignment horizontal="center"/>
      <protection locked="0"/>
    </xf>
    <xf numFmtId="10" fontId="8" fillId="36" borderId="6" xfId="0" applyNumberFormat="1" applyFont="1" applyFill="1" applyBorder="1" applyAlignment="1" applyProtection="1">
      <alignment horizontal="center"/>
      <protection locked="0"/>
    </xf>
    <xf numFmtId="5" fontId="8" fillId="36" borderId="1" xfId="1" applyNumberFormat="1" applyFont="1" applyFill="1" applyBorder="1" applyProtection="1">
      <protection locked="0"/>
    </xf>
    <xf numFmtId="0" fontId="8" fillId="36" borderId="11" xfId="0" applyFont="1" applyFill="1" applyBorder="1" applyProtection="1">
      <protection locked="0"/>
    </xf>
    <xf numFmtId="169" fontId="8" fillId="36" borderId="6" xfId="0" quotePrefix="1" applyNumberFormat="1" applyFont="1" applyFill="1" applyBorder="1" applyAlignment="1" applyProtection="1">
      <alignment horizontal="center"/>
      <protection locked="0"/>
    </xf>
    <xf numFmtId="169" fontId="8" fillId="36" borderId="11" xfId="0" applyNumberFormat="1" applyFont="1" applyFill="1" applyBorder="1" applyProtection="1">
      <protection locked="0"/>
    </xf>
    <xf numFmtId="169" fontId="8" fillId="36" borderId="1" xfId="0" applyNumberFormat="1" applyFont="1" applyFill="1" applyBorder="1" applyProtection="1">
      <protection locked="0"/>
    </xf>
    <xf numFmtId="0" fontId="8" fillId="0" borderId="9" xfId="0" applyFont="1" applyBorder="1" applyProtection="1">
      <protection locked="0"/>
    </xf>
    <xf numFmtId="0" fontId="0" fillId="36" borderId="3" xfId="0" applyFill="1" applyBorder="1" applyProtection="1">
      <protection locked="0"/>
    </xf>
    <xf numFmtId="41" fontId="0" fillId="36" borderId="3" xfId="0" applyNumberFormat="1" applyFill="1" applyBorder="1" applyProtection="1">
      <protection locked="0"/>
    </xf>
    <xf numFmtId="0" fontId="6" fillId="0" borderId="0" xfId="0" applyFont="1" applyAlignment="1">
      <alignment horizontal="left" wrapText="1"/>
    </xf>
    <xf numFmtId="0" fontId="0" fillId="0" borderId="77" xfId="0" applyBorder="1" applyAlignment="1">
      <alignment horizontal="center" vertical="top"/>
    </xf>
    <xf numFmtId="0" fontId="0" fillId="0" borderId="78" xfId="0" applyBorder="1" applyAlignment="1">
      <alignment horizontal="center" vertical="top"/>
    </xf>
    <xf numFmtId="0" fontId="0" fillId="0" borderId="0" xfId="0" applyAlignment="1">
      <alignment horizontal="center" vertical="top"/>
    </xf>
    <xf numFmtId="0" fontId="5" fillId="0" borderId="0" xfId="0" applyFont="1"/>
    <xf numFmtId="0" fontId="0" fillId="0" borderId="7" xfId="0" applyBorder="1"/>
    <xf numFmtId="0" fontId="9" fillId="60" borderId="33" xfId="0" applyFont="1" applyFill="1" applyBorder="1"/>
    <xf numFmtId="0" fontId="5" fillId="0" borderId="0" xfId="0" applyFont="1" applyAlignment="1">
      <alignment vertical="top"/>
    </xf>
    <xf numFmtId="0" fontId="0" fillId="0" borderId="0" xfId="0" applyAlignment="1">
      <alignment vertical="top"/>
    </xf>
    <xf numFmtId="0" fontId="6" fillId="0" borderId="0" xfId="0" applyFont="1" applyAlignment="1">
      <alignment horizontal="left" vertical="top"/>
    </xf>
    <xf numFmtId="0" fontId="16" fillId="0" borderId="0" xfId="0" applyFont="1"/>
    <xf numFmtId="0" fontId="9" fillId="60" borderId="76" xfId="0" applyFont="1" applyFill="1" applyBorder="1" applyAlignment="1">
      <alignment horizontal="left" vertical="top"/>
    </xf>
    <xf numFmtId="0" fontId="9" fillId="60" borderId="33" xfId="0" applyFont="1" applyFill="1" applyBorder="1" applyAlignment="1">
      <alignment horizontal="left"/>
    </xf>
    <xf numFmtId="0" fontId="6" fillId="0" borderId="0" xfId="0" applyFont="1" applyAlignment="1">
      <alignment horizontal="center"/>
    </xf>
    <xf numFmtId="0" fontId="6" fillId="0" borderId="3" xfId="0" applyFont="1" applyBorder="1" applyAlignment="1">
      <alignment horizontal="center"/>
    </xf>
    <xf numFmtId="0" fontId="8" fillId="0" borderId="40" xfId="0" quotePrefix="1" applyFont="1" applyBorder="1" applyAlignment="1">
      <alignment horizontal="center" wrapText="1"/>
    </xf>
    <xf numFmtId="0" fontId="6" fillId="0" borderId="0" xfId="0" applyFont="1" applyAlignment="1">
      <alignment horizontal="left"/>
    </xf>
    <xf numFmtId="0" fontId="7" fillId="0" borderId="0" xfId="0" applyFont="1" applyAlignment="1">
      <alignment horizontal="left" vertical="top"/>
    </xf>
    <xf numFmtId="0" fontId="9" fillId="60" borderId="76" xfId="0" applyFont="1" applyFill="1" applyBorder="1"/>
    <xf numFmtId="0" fontId="5" fillId="0" borderId="0" xfId="0" applyFont="1" applyAlignment="1">
      <alignment wrapText="1"/>
    </xf>
    <xf numFmtId="0" fontId="5" fillId="0" borderId="7" xfId="0" applyFont="1" applyBorder="1"/>
    <xf numFmtId="0" fontId="9" fillId="60" borderId="76" xfId="0" applyFont="1" applyFill="1" applyBorder="1" applyAlignment="1">
      <alignment vertical="center"/>
    </xf>
    <xf numFmtId="0" fontId="9" fillId="60" borderId="33" xfId="0" applyFont="1" applyFill="1" applyBorder="1" applyAlignment="1">
      <alignment vertical="center"/>
    </xf>
    <xf numFmtId="0" fontId="5" fillId="0" borderId="0" xfId="0" applyFont="1" applyAlignment="1">
      <alignment vertical="center" wrapText="1"/>
    </xf>
    <xf numFmtId="0" fontId="5" fillId="0" borderId="7" xfId="0" applyFont="1" applyBorder="1" applyAlignment="1">
      <alignment wrapText="1"/>
    </xf>
    <xf numFmtId="0" fontId="9" fillId="60" borderId="76" xfId="0" applyFont="1" applyFill="1" applyBorder="1" applyAlignment="1">
      <alignment vertical="top"/>
    </xf>
    <xf numFmtId="0" fontId="9" fillId="60" borderId="33" xfId="0" applyFont="1" applyFill="1" applyBorder="1" applyAlignment="1">
      <alignment vertical="top"/>
    </xf>
    <xf numFmtId="0" fontId="5" fillId="0" borderId="0" xfId="0" applyFont="1" applyAlignment="1">
      <alignment vertical="top" wrapText="1"/>
    </xf>
    <xf numFmtId="0" fontId="20" fillId="0" borderId="0" xfId="0" applyFont="1"/>
    <xf numFmtId="0" fontId="7" fillId="36" borderId="20" xfId="0" applyFont="1" applyFill="1" applyBorder="1"/>
    <xf numFmtId="0" fontId="7" fillId="36" borderId="0" xfId="0" applyFont="1" applyFill="1" applyProtection="1">
      <protection locked="0"/>
    </xf>
    <xf numFmtId="0" fontId="17" fillId="0" borderId="0" xfId="0" applyFont="1"/>
    <xf numFmtId="0" fontId="7" fillId="2" borderId="0" xfId="0" applyFont="1" applyFill="1"/>
    <xf numFmtId="0" fontId="6" fillId="0" borderId="3" xfId="0" applyFont="1" applyBorder="1"/>
    <xf numFmtId="0" fontId="10" fillId="0" borderId="0" xfId="0" applyFont="1" applyAlignment="1">
      <alignment vertical="center" wrapText="1"/>
    </xf>
    <xf numFmtId="0" fontId="10" fillId="0" borderId="8" xfId="0" applyFont="1" applyBorder="1" applyAlignment="1">
      <alignment vertical="center" wrapText="1"/>
    </xf>
    <xf numFmtId="0" fontId="8" fillId="0" borderId="18" xfId="0" applyFont="1" applyBorder="1" applyProtection="1">
      <protection hidden="1"/>
    </xf>
    <xf numFmtId="0" fontId="10" fillId="0" borderId="3" xfId="0" applyFont="1" applyBorder="1" applyAlignment="1">
      <alignment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23" xfId="0" applyFont="1" applyBorder="1" applyAlignment="1">
      <alignment vertical="center" wrapText="1"/>
    </xf>
    <xf numFmtId="0" fontId="11" fillId="0" borderId="53" xfId="0" applyFont="1" applyBorder="1" applyAlignment="1">
      <alignment wrapText="1"/>
    </xf>
    <xf numFmtId="49" fontId="6" fillId="0" borderId="45" xfId="0" applyNumberFormat="1" applyFont="1" applyBorder="1" applyAlignment="1">
      <alignment horizontal="left" vertical="top" wrapText="1"/>
    </xf>
    <xf numFmtId="49" fontId="6" fillId="0" borderId="45" xfId="0" applyNumberFormat="1" applyFont="1" applyBorder="1" applyAlignment="1">
      <alignment horizontal="left" vertical="top"/>
    </xf>
    <xf numFmtId="49" fontId="9" fillId="0" borderId="31" xfId="0" applyNumberFormat="1" applyFont="1" applyBorder="1"/>
    <xf numFmtId="0" fontId="8" fillId="0" borderId="26" xfId="0" quotePrefix="1" applyFont="1" applyBorder="1"/>
    <xf numFmtId="0" fontId="8" fillId="0" borderId="40" xfId="0" quotePrefix="1" applyFont="1" applyBorder="1" applyAlignment="1">
      <alignment wrapText="1"/>
    </xf>
    <xf numFmtId="0" fontId="11" fillId="0" borderId="19" xfId="0" applyFont="1" applyBorder="1" applyAlignment="1">
      <alignment horizontal="right"/>
    </xf>
    <xf numFmtId="0" fontId="11" fillId="0" borderId="21" xfId="0" applyFont="1" applyBorder="1" applyAlignment="1">
      <alignment horizontal="right"/>
    </xf>
    <xf numFmtId="0" fontId="15" fillId="0" borderId="4" xfId="0" applyFont="1" applyBorder="1" applyAlignment="1">
      <alignment horizontal="left"/>
    </xf>
    <xf numFmtId="0" fontId="11" fillId="0" borderId="0" xfId="8651" applyFont="1" applyAlignment="1">
      <alignment horizontal="left"/>
    </xf>
    <xf numFmtId="44" fontId="11" fillId="0" borderId="0" xfId="48" applyFont="1" applyProtection="1"/>
    <xf numFmtId="0" fontId="8" fillId="0" borderId="0" xfId="8651" applyFont="1"/>
    <xf numFmtId="0" fontId="2" fillId="0" borderId="0" xfId="8671"/>
    <xf numFmtId="0" fontId="100" fillId="0" borderId="0" xfId="8671" applyFont="1"/>
    <xf numFmtId="0" fontId="9" fillId="0" borderId="0" xfId="8651" applyFont="1"/>
    <xf numFmtId="44" fontId="9" fillId="0" borderId="0" xfId="48" applyFont="1" applyProtection="1"/>
    <xf numFmtId="0" fontId="5" fillId="0" borderId="0" xfId="8651"/>
    <xf numFmtId="0" fontId="22" fillId="0" borderId="0" xfId="8651" applyFont="1"/>
    <xf numFmtId="40" fontId="9" fillId="0" borderId="80" xfId="48" applyNumberFormat="1" applyFont="1" applyBorder="1" applyAlignment="1" applyProtection="1">
      <alignment horizontal="center"/>
    </xf>
    <xf numFmtId="40" fontId="9" fillId="0" borderId="8" xfId="48" applyNumberFormat="1" applyFont="1" applyBorder="1" applyAlignment="1" applyProtection="1">
      <alignment horizontal="center"/>
    </xf>
    <xf numFmtId="40" fontId="9" fillId="62" borderId="8" xfId="8651" applyNumberFormat="1" applyFont="1" applyFill="1" applyBorder="1" applyAlignment="1">
      <alignment horizontal="center" wrapText="1"/>
    </xf>
    <xf numFmtId="175" fontId="5" fillId="62" borderId="9" xfId="8651" applyNumberFormat="1" applyFill="1" applyBorder="1"/>
    <xf numFmtId="175" fontId="9" fillId="0" borderId="9" xfId="48" applyNumberFormat="1" applyFont="1" applyBorder="1" applyProtection="1"/>
    <xf numFmtId="9" fontId="9" fillId="0" borderId="0" xfId="1615" applyFont="1" applyProtection="1"/>
    <xf numFmtId="176" fontId="9" fillId="0" borderId="11" xfId="1615" applyNumberFormat="1" applyFont="1" applyBorder="1" applyProtection="1"/>
    <xf numFmtId="175" fontId="9" fillId="0" borderId="29" xfId="48" applyNumberFormat="1" applyFont="1" applyBorder="1" applyProtection="1"/>
    <xf numFmtId="44" fontId="5" fillId="0" borderId="0" xfId="8651" applyNumberFormat="1"/>
    <xf numFmtId="44" fontId="5" fillId="0" borderId="0" xfId="48" applyFont="1" applyProtection="1"/>
    <xf numFmtId="175" fontId="9" fillId="62" borderId="29" xfId="48" applyNumberFormat="1" applyFont="1" applyFill="1" applyBorder="1" applyProtection="1"/>
    <xf numFmtId="44" fontId="5" fillId="0" borderId="0" xfId="48" applyFont="1" applyBorder="1" applyProtection="1"/>
    <xf numFmtId="175" fontId="5" fillId="62" borderId="80" xfId="48" applyNumberFormat="1" applyFont="1" applyFill="1" applyBorder="1" applyProtection="1"/>
    <xf numFmtId="175" fontId="5" fillId="62" borderId="9" xfId="48" applyNumberFormat="1" applyFont="1" applyFill="1" applyBorder="1" applyProtection="1"/>
    <xf numFmtId="175" fontId="5" fillId="62" borderId="11" xfId="8651" applyNumberFormat="1" applyFill="1" applyBorder="1"/>
    <xf numFmtId="44" fontId="9" fillId="0" borderId="0" xfId="48" applyFont="1" applyBorder="1" applyProtection="1"/>
    <xf numFmtId="0" fontId="101" fillId="0" borderId="0" xfId="8671" applyFont="1"/>
    <xf numFmtId="0" fontId="101" fillId="0" borderId="0" xfId="8671" applyFont="1" applyAlignment="1">
      <alignment horizontal="right"/>
    </xf>
    <xf numFmtId="0" fontId="99" fillId="0" borderId="0" xfId="8671" applyFont="1" applyAlignment="1">
      <alignment horizontal="right"/>
    </xf>
    <xf numFmtId="0" fontId="105" fillId="0" borderId="0" xfId="8671" applyFont="1"/>
    <xf numFmtId="44" fontId="106" fillId="0" borderId="0" xfId="48" applyFont="1" applyProtection="1"/>
    <xf numFmtId="0" fontId="9" fillId="62" borderId="83" xfId="8651" applyFont="1" applyFill="1" applyBorder="1" applyAlignment="1">
      <alignment horizontal="center" wrapText="1"/>
    </xf>
    <xf numFmtId="44" fontId="107" fillId="0" borderId="0" xfId="48" applyFont="1" applyProtection="1"/>
    <xf numFmtId="44" fontId="9" fillId="64" borderId="38" xfId="48" applyFont="1" applyFill="1" applyBorder="1" applyAlignment="1" applyProtection="1">
      <alignment horizontal="center" vertical="center"/>
    </xf>
    <xf numFmtId="44" fontId="9" fillId="64" borderId="39" xfId="48" applyFont="1" applyFill="1" applyBorder="1" applyAlignment="1" applyProtection="1">
      <alignment horizontal="center"/>
    </xf>
    <xf numFmtId="175" fontId="5" fillId="36" borderId="9" xfId="48" applyNumberFormat="1" applyFont="1" applyFill="1" applyBorder="1" applyProtection="1">
      <protection locked="0"/>
    </xf>
    <xf numFmtId="176" fontId="9" fillId="0" borderId="9" xfId="1615" applyNumberFormat="1" applyFont="1" applyBorder="1" applyProtection="1"/>
    <xf numFmtId="176" fontId="9" fillId="0" borderId="18" xfId="1615" applyNumberFormat="1" applyFont="1" applyBorder="1" applyProtection="1"/>
    <xf numFmtId="38" fontId="5" fillId="0" borderId="0" xfId="8651" applyNumberFormat="1"/>
    <xf numFmtId="44" fontId="9" fillId="64" borderId="38" xfId="48" applyFont="1" applyFill="1" applyBorder="1" applyAlignment="1" applyProtection="1">
      <alignment horizontal="center"/>
    </xf>
    <xf numFmtId="175" fontId="5" fillId="36" borderId="8" xfId="48" applyNumberFormat="1" applyFont="1" applyFill="1" applyBorder="1" applyProtection="1">
      <protection locked="0"/>
    </xf>
    <xf numFmtId="0" fontId="5" fillId="0" borderId="78" xfId="8651" applyBorder="1"/>
    <xf numFmtId="175" fontId="9" fillId="0" borderId="30" xfId="48" applyNumberFormat="1" applyFont="1" applyBorder="1" applyAlignment="1" applyProtection="1">
      <alignment horizontal="right"/>
    </xf>
    <xf numFmtId="175" fontId="9" fillId="62" borderId="30" xfId="48" applyNumberFormat="1" applyFont="1" applyFill="1" applyBorder="1" applyAlignment="1" applyProtection="1">
      <alignment horizontal="right"/>
    </xf>
    <xf numFmtId="175" fontId="9" fillId="62" borderId="30" xfId="48" applyNumberFormat="1" applyFont="1" applyFill="1" applyBorder="1" applyProtection="1"/>
    <xf numFmtId="0" fontId="5" fillId="0" borderId="6" xfId="8651" applyBorder="1"/>
    <xf numFmtId="175" fontId="5" fillId="36" borderId="6" xfId="48" applyNumberFormat="1" applyFont="1" applyFill="1" applyBorder="1" applyProtection="1">
      <protection locked="0"/>
    </xf>
    <xf numFmtId="175" fontId="5" fillId="62" borderId="6" xfId="8651" applyNumberFormat="1" applyFill="1" applyBorder="1"/>
    <xf numFmtId="175" fontId="5" fillId="36" borderId="6" xfId="48" applyNumberFormat="1" applyFont="1" applyFill="1" applyBorder="1" applyAlignment="1" applyProtection="1">
      <protection locked="0"/>
    </xf>
    <xf numFmtId="0" fontId="5" fillId="36" borderId="6" xfId="8651" applyFill="1" applyBorder="1" applyProtection="1">
      <protection locked="0"/>
    </xf>
    <xf numFmtId="175" fontId="9" fillId="62" borderId="23" xfId="48" applyNumberFormat="1" applyFont="1" applyFill="1" applyBorder="1" applyProtection="1"/>
    <xf numFmtId="175" fontId="9" fillId="0" borderId="6" xfId="48" applyNumberFormat="1" applyFont="1" applyBorder="1" applyProtection="1"/>
    <xf numFmtId="175" fontId="9" fillId="0" borderId="10" xfId="48" applyNumberFormat="1" applyFont="1" applyBorder="1" applyProtection="1"/>
    <xf numFmtId="176" fontId="9" fillId="0" borderId="6" xfId="1615" applyNumberFormat="1" applyFont="1" applyBorder="1" applyProtection="1"/>
    <xf numFmtId="44" fontId="9" fillId="64" borderId="84" xfId="48" applyFont="1" applyFill="1" applyBorder="1" applyAlignment="1" applyProtection="1">
      <alignment horizontal="center"/>
    </xf>
    <xf numFmtId="175" fontId="5" fillId="0" borderId="6" xfId="48" applyNumberFormat="1" applyFont="1" applyBorder="1" applyProtection="1"/>
    <xf numFmtId="175" fontId="5" fillId="0" borderId="6" xfId="48" applyNumberFormat="1" applyFont="1" applyFill="1" applyBorder="1" applyProtection="1"/>
    <xf numFmtId="0" fontId="9" fillId="62" borderId="38" xfId="8651" applyFont="1" applyFill="1" applyBorder="1" applyAlignment="1">
      <alignment horizontal="center" wrapText="1"/>
    </xf>
    <xf numFmtId="0" fontId="9" fillId="62" borderId="39" xfId="8651" applyFont="1" applyFill="1" applyBorder="1" applyAlignment="1">
      <alignment horizontal="center" wrapText="1"/>
    </xf>
    <xf numFmtId="44" fontId="11" fillId="0" borderId="0" xfId="48" applyFont="1" applyAlignment="1" applyProtection="1"/>
    <xf numFmtId="0" fontId="11" fillId="0" borderId="0" xfId="8651" applyFont="1"/>
    <xf numFmtId="0" fontId="11" fillId="36" borderId="0" xfId="8651" applyFont="1" applyFill="1" applyAlignment="1" applyProtection="1">
      <alignment horizontal="left"/>
      <protection locked="0"/>
    </xf>
    <xf numFmtId="0" fontId="9" fillId="60" borderId="33" xfId="0" applyFont="1" applyFill="1" applyBorder="1" applyAlignment="1">
      <alignment vertical="top" wrapText="1"/>
    </xf>
    <xf numFmtId="0" fontId="7" fillId="36" borderId="3" xfId="47" applyFont="1" applyFill="1" applyBorder="1" applyProtection="1">
      <protection locked="0"/>
    </xf>
    <xf numFmtId="0" fontId="7" fillId="0" borderId="0" xfId="0" quotePrefix="1" applyFont="1" applyAlignment="1">
      <alignment horizontal="left"/>
    </xf>
    <xf numFmtId="37" fontId="8" fillId="65" borderId="1" xfId="0" applyNumberFormat="1" applyFont="1" applyFill="1" applyBorder="1"/>
    <xf numFmtId="0" fontId="108" fillId="0" borderId="1" xfId="0" applyFont="1" applyBorder="1"/>
    <xf numFmtId="3" fontId="8" fillId="65" borderId="11" xfId="0" applyNumberFormat="1" applyFont="1" applyFill="1" applyBorder="1"/>
    <xf numFmtId="3" fontId="8" fillId="65" borderId="1" xfId="0" applyNumberFormat="1" applyFont="1" applyFill="1" applyBorder="1"/>
    <xf numFmtId="0" fontId="10" fillId="0" borderId="0" xfId="0" applyFont="1" applyAlignment="1">
      <alignment vertical="center"/>
    </xf>
    <xf numFmtId="0" fontId="11" fillId="66" borderId="26" xfId="0" applyFont="1" applyFill="1" applyBorder="1" applyProtection="1">
      <protection hidden="1"/>
    </xf>
    <xf numFmtId="0" fontId="11" fillId="66" borderId="22" xfId="0" applyFont="1" applyFill="1" applyBorder="1" applyProtection="1">
      <protection hidden="1"/>
    </xf>
    <xf numFmtId="0" fontId="11" fillId="66" borderId="2" xfId="0" applyFont="1" applyFill="1" applyBorder="1" applyProtection="1">
      <protection hidden="1"/>
    </xf>
    <xf numFmtId="0" fontId="11" fillId="66" borderId="1" xfId="0" applyFont="1" applyFill="1" applyBorder="1" applyProtection="1">
      <protection hidden="1"/>
    </xf>
    <xf numFmtId="169" fontId="7" fillId="36" borderId="3" xfId="1" applyNumberFormat="1" applyFont="1" applyFill="1" applyBorder="1" applyProtection="1">
      <protection locked="0"/>
    </xf>
    <xf numFmtId="169" fontId="7" fillId="0" borderId="3" xfId="1" applyNumberFormat="1" applyFont="1" applyFill="1" applyBorder="1" applyProtection="1"/>
    <xf numFmtId="0" fontId="5" fillId="36" borderId="7" xfId="0" applyFont="1" applyFill="1" applyBorder="1" applyAlignment="1">
      <alignment wrapText="1"/>
    </xf>
    <xf numFmtId="0" fontId="16" fillId="36" borderId="0" xfId="0" applyFont="1" applyFill="1"/>
    <xf numFmtId="0" fontId="9" fillId="0" borderId="77" xfId="0" applyFont="1" applyBorder="1" applyAlignment="1">
      <alignment vertical="center"/>
    </xf>
    <xf numFmtId="0" fontId="16" fillId="36" borderId="0" xfId="0" applyFont="1" applyFill="1" applyAlignment="1">
      <alignment vertical="center"/>
    </xf>
    <xf numFmtId="0" fontId="0" fillId="36" borderId="0" xfId="0" applyFill="1"/>
    <xf numFmtId="0" fontId="7" fillId="0" borderId="0" xfId="0" applyFont="1" applyProtection="1">
      <protection locked="0"/>
    </xf>
    <xf numFmtId="0" fontId="7" fillId="0" borderId="0" xfId="0" applyFont="1" applyAlignment="1">
      <alignment horizontal="center" vertical="top"/>
    </xf>
    <xf numFmtId="0" fontId="7" fillId="36" borderId="0" xfId="0" applyFont="1" applyFill="1"/>
    <xf numFmtId="0" fontId="7" fillId="36" borderId="3" xfId="0" applyFont="1" applyFill="1" applyBorder="1" applyProtection="1">
      <protection locked="0"/>
    </xf>
    <xf numFmtId="166" fontId="7" fillId="0" borderId="0" xfId="0" applyNumberFormat="1" applyFont="1"/>
    <xf numFmtId="38" fontId="7" fillId="36" borderId="3" xfId="0" applyNumberFormat="1" applyFont="1" applyFill="1" applyBorder="1" applyAlignment="1" applyProtection="1">
      <alignment horizontal="center"/>
      <protection locked="0"/>
    </xf>
    <xf numFmtId="38" fontId="7" fillId="36" borderId="3" xfId="0" applyNumberFormat="1" applyFont="1" applyFill="1" applyBorder="1" applyProtection="1">
      <protection locked="0"/>
    </xf>
    <xf numFmtId="38" fontId="7" fillId="0" borderId="0" xfId="0" applyNumberFormat="1" applyFont="1" applyAlignment="1">
      <alignment horizontal="center"/>
    </xf>
    <xf numFmtId="0" fontId="7" fillId="0" borderId="7" xfId="0" applyFont="1" applyBorder="1" applyProtection="1">
      <protection locked="0"/>
    </xf>
    <xf numFmtId="14" fontId="7" fillId="36" borderId="3" xfId="0" applyNumberFormat="1" applyFont="1" applyFill="1" applyBorder="1" applyProtection="1">
      <protection locked="0"/>
    </xf>
    <xf numFmtId="0" fontId="7" fillId="0" borderId="17" xfId="0" applyFont="1" applyBorder="1"/>
    <xf numFmtId="167" fontId="7" fillId="36" borderId="3" xfId="0" applyNumberFormat="1" applyFont="1" applyFill="1" applyBorder="1" applyProtection="1">
      <protection locked="0"/>
    </xf>
    <xf numFmtId="167" fontId="7" fillId="0" borderId="0" xfId="0" applyNumberFormat="1" applyFont="1" applyAlignment="1">
      <alignment horizontal="center"/>
    </xf>
    <xf numFmtId="0" fontId="7" fillId="36" borderId="16" xfId="0" applyFont="1" applyFill="1" applyBorder="1" applyProtection="1">
      <protection locked="0"/>
    </xf>
    <xf numFmtId="14" fontId="7" fillId="0" borderId="0" xfId="0" applyNumberFormat="1" applyFont="1" applyAlignment="1">
      <alignment horizontal="left"/>
    </xf>
    <xf numFmtId="0" fontId="7" fillId="0" borderId="0" xfId="0" applyFont="1" applyAlignment="1">
      <alignment vertical="center"/>
    </xf>
    <xf numFmtId="14" fontId="7" fillId="0" borderId="0" xfId="0" applyNumberFormat="1" applyFont="1"/>
  </cellXfs>
  <cellStyles count="15647">
    <cellStyle name="20% - Accent1" xfId="19" builtinId="30" customBuiltin="1"/>
    <cellStyle name="20% - Accent1 10" xfId="79" xr:uid="{00000000-0005-0000-0000-000001000000}"/>
    <cellStyle name="20% - Accent1 10 2" xfId="1833" xr:uid="{00000000-0005-0000-0000-000002000000}"/>
    <cellStyle name="20% - Accent1 10 2 2" xfId="3742" xr:uid="{00000000-0005-0000-0000-000003000000}"/>
    <cellStyle name="20% - Accent1 10 2 2 2" xfId="11250" xr:uid="{00000000-0005-0000-0000-000004000000}"/>
    <cellStyle name="20% - Accent1 10 2 3" xfId="5887" xr:uid="{00000000-0005-0000-0000-000005000000}"/>
    <cellStyle name="20% - Accent1 10 2 3 2" xfId="13165" xr:uid="{00000000-0005-0000-0000-000006000000}"/>
    <cellStyle name="20% - Accent1 10 2 4" xfId="9629" xr:uid="{00000000-0005-0000-0000-000007000000}"/>
    <cellStyle name="20% - Accent1 10 3" xfId="3701" xr:uid="{00000000-0005-0000-0000-000008000000}"/>
    <cellStyle name="20% - Accent1 10 3 2" xfId="11209" xr:uid="{00000000-0005-0000-0000-000009000000}"/>
    <cellStyle name="20% - Accent1 10 4" xfId="5888" xr:uid="{00000000-0005-0000-0000-00000A000000}"/>
    <cellStyle name="20% - Accent1 10 4 2" xfId="13166" xr:uid="{00000000-0005-0000-0000-00000B000000}"/>
    <cellStyle name="20% - Accent1 10 5" xfId="8473" xr:uid="{00000000-0005-0000-0000-00000C000000}"/>
    <cellStyle name="20% - Accent1 10 5 2" xfId="15516" xr:uid="{00000000-0005-0000-0000-00000D000000}"/>
    <cellStyle name="20% - Accent1 10 6" xfId="8712" xr:uid="{00000000-0005-0000-0000-00000E000000}"/>
    <cellStyle name="20% - Accent1 11" xfId="64" xr:uid="{00000000-0005-0000-0000-00000F000000}"/>
    <cellStyle name="20% - Accent1 11 2" xfId="1834" xr:uid="{00000000-0005-0000-0000-000010000000}"/>
    <cellStyle name="20% - Accent1 11 2 2" xfId="9630" xr:uid="{00000000-0005-0000-0000-000011000000}"/>
    <cellStyle name="20% - Accent1 11 3" xfId="3933" xr:uid="{00000000-0005-0000-0000-000012000000}"/>
    <cellStyle name="20% - Accent1 11 3 2" xfId="11441" xr:uid="{00000000-0005-0000-0000-000013000000}"/>
    <cellStyle name="20% - Accent1 11 4" xfId="5886" xr:uid="{00000000-0005-0000-0000-000014000000}"/>
    <cellStyle name="20% - Accent1 11 4 2" xfId="13164" xr:uid="{00000000-0005-0000-0000-000015000000}"/>
    <cellStyle name="20% - Accent1 11 5" xfId="8562" xr:uid="{00000000-0005-0000-0000-000016000000}"/>
    <cellStyle name="20% - Accent1 11 5 2" xfId="15605" xr:uid="{00000000-0005-0000-0000-000017000000}"/>
    <cellStyle name="20% - Accent1 11 6" xfId="8697" xr:uid="{00000000-0005-0000-0000-000018000000}"/>
    <cellStyle name="20% - Accent1 12" xfId="65" xr:uid="{00000000-0005-0000-0000-000019000000}"/>
    <cellStyle name="20% - Accent1 12 2" xfId="66" xr:uid="{00000000-0005-0000-0000-00001A000000}"/>
    <cellStyle name="20% - Accent1 12 2 2" xfId="1836" xr:uid="{00000000-0005-0000-0000-00001B000000}"/>
    <cellStyle name="20% - Accent1 12 2 2 2" xfId="9632" xr:uid="{00000000-0005-0000-0000-00001C000000}"/>
    <cellStyle name="20% - Accent1 12 2 3" xfId="4053" xr:uid="{00000000-0005-0000-0000-00001D000000}"/>
    <cellStyle name="20% - Accent1 12 2 3 2" xfId="11561" xr:uid="{00000000-0005-0000-0000-00001E000000}"/>
    <cellStyle name="20% - Accent1 12 2 4" xfId="5884" xr:uid="{00000000-0005-0000-0000-00001F000000}"/>
    <cellStyle name="20% - Accent1 12 2 4 2" xfId="13162" xr:uid="{00000000-0005-0000-0000-000020000000}"/>
    <cellStyle name="20% - Accent1 12 2 5" xfId="8699" xr:uid="{00000000-0005-0000-0000-000021000000}"/>
    <cellStyle name="20% - Accent1 12 3" xfId="1835" xr:uid="{00000000-0005-0000-0000-000022000000}"/>
    <cellStyle name="20% - Accent1 12 3 2" xfId="9631" xr:uid="{00000000-0005-0000-0000-000023000000}"/>
    <cellStyle name="20% - Accent1 12 4" xfId="3721" xr:uid="{00000000-0005-0000-0000-000024000000}"/>
    <cellStyle name="20% - Accent1 12 4 2" xfId="11229" xr:uid="{00000000-0005-0000-0000-000025000000}"/>
    <cellStyle name="20% - Accent1 12 5" xfId="5885" xr:uid="{00000000-0005-0000-0000-000026000000}"/>
    <cellStyle name="20% - Accent1 12 5 2" xfId="13163" xr:uid="{00000000-0005-0000-0000-000027000000}"/>
    <cellStyle name="20% - Accent1 12 6" xfId="7714" xr:uid="{00000000-0005-0000-0000-000028000000}"/>
    <cellStyle name="20% - Accent1 12 6 2" xfId="14806" xr:uid="{00000000-0005-0000-0000-000029000000}"/>
    <cellStyle name="20% - Accent1 12 7" xfId="8698" xr:uid="{00000000-0005-0000-0000-00002A000000}"/>
    <cellStyle name="20% - Accent1 13" xfId="78" xr:uid="{00000000-0005-0000-0000-00002B000000}"/>
    <cellStyle name="20% - Accent1 13 2" xfId="1837" xr:uid="{00000000-0005-0000-0000-00002C000000}"/>
    <cellStyle name="20% - Accent1 13 2 2" xfId="9633" xr:uid="{00000000-0005-0000-0000-00002D000000}"/>
    <cellStyle name="20% - Accent1 13 3" xfId="3922" xr:uid="{00000000-0005-0000-0000-00002E000000}"/>
    <cellStyle name="20% - Accent1 13 3 2" xfId="11430" xr:uid="{00000000-0005-0000-0000-00002F000000}"/>
    <cellStyle name="20% - Accent1 13 4" xfId="5883" xr:uid="{00000000-0005-0000-0000-000030000000}"/>
    <cellStyle name="20% - Accent1 13 4 2" xfId="13161" xr:uid="{00000000-0005-0000-0000-000031000000}"/>
    <cellStyle name="20% - Accent1 13 5" xfId="8711" xr:uid="{00000000-0005-0000-0000-000032000000}"/>
    <cellStyle name="20% - Accent1 14" xfId="70" xr:uid="{00000000-0005-0000-0000-000033000000}"/>
    <cellStyle name="20% - Accent1 14 2" xfId="1838" xr:uid="{00000000-0005-0000-0000-000034000000}"/>
    <cellStyle name="20% - Accent1 14 2 2" xfId="9634" xr:uid="{00000000-0005-0000-0000-000035000000}"/>
    <cellStyle name="20% - Accent1 14 3" xfId="3890" xr:uid="{00000000-0005-0000-0000-000036000000}"/>
    <cellStyle name="20% - Accent1 14 3 2" xfId="11398" xr:uid="{00000000-0005-0000-0000-000037000000}"/>
    <cellStyle name="20% - Accent1 14 4" xfId="5882" xr:uid="{00000000-0005-0000-0000-000038000000}"/>
    <cellStyle name="20% - Accent1 14 4 2" xfId="13160" xr:uid="{00000000-0005-0000-0000-000039000000}"/>
    <cellStyle name="20% - Accent1 14 5" xfId="8703" xr:uid="{00000000-0005-0000-0000-00003A000000}"/>
    <cellStyle name="20% - Accent1 15" xfId="63" xr:uid="{00000000-0005-0000-0000-00003B000000}"/>
    <cellStyle name="20% - Accent1 15 2" xfId="1839" xr:uid="{00000000-0005-0000-0000-00003C000000}"/>
    <cellStyle name="20% - Accent1 15 2 2" xfId="9635" xr:uid="{00000000-0005-0000-0000-00003D000000}"/>
    <cellStyle name="20% - Accent1 15 3" xfId="3763" xr:uid="{00000000-0005-0000-0000-00003E000000}"/>
    <cellStyle name="20% - Accent1 15 3 2" xfId="11271" xr:uid="{00000000-0005-0000-0000-00003F000000}"/>
    <cellStyle name="20% - Accent1 15 4" xfId="5881" xr:uid="{00000000-0005-0000-0000-000040000000}"/>
    <cellStyle name="20% - Accent1 15 4 2" xfId="13159" xr:uid="{00000000-0005-0000-0000-000041000000}"/>
    <cellStyle name="20% - Accent1 15 5" xfId="8696" xr:uid="{00000000-0005-0000-0000-000042000000}"/>
    <cellStyle name="20% - Accent1 16" xfId="69" xr:uid="{00000000-0005-0000-0000-000043000000}"/>
    <cellStyle name="20% - Accent1 16 2" xfId="1840" xr:uid="{00000000-0005-0000-0000-000044000000}"/>
    <cellStyle name="20% - Accent1 16 2 2" xfId="9636" xr:uid="{00000000-0005-0000-0000-000045000000}"/>
    <cellStyle name="20% - Accent1 16 3" xfId="3786" xr:uid="{00000000-0005-0000-0000-000046000000}"/>
    <cellStyle name="20% - Accent1 16 3 2" xfId="11294" xr:uid="{00000000-0005-0000-0000-000047000000}"/>
    <cellStyle name="20% - Accent1 16 4" xfId="5880" xr:uid="{00000000-0005-0000-0000-000048000000}"/>
    <cellStyle name="20% - Accent1 16 4 2" xfId="13158" xr:uid="{00000000-0005-0000-0000-000049000000}"/>
    <cellStyle name="20% - Accent1 16 5" xfId="8702" xr:uid="{00000000-0005-0000-0000-00004A000000}"/>
    <cellStyle name="20% - Accent1 17" xfId="74" xr:uid="{00000000-0005-0000-0000-00004B000000}"/>
    <cellStyle name="20% - Accent1 17 2" xfId="1841" xr:uid="{00000000-0005-0000-0000-00004C000000}"/>
    <cellStyle name="20% - Accent1 17 2 2" xfId="9637" xr:uid="{00000000-0005-0000-0000-00004D000000}"/>
    <cellStyle name="20% - Accent1 17 3" xfId="3400" xr:uid="{00000000-0005-0000-0000-00004E000000}"/>
    <cellStyle name="20% - Accent1 17 3 2" xfId="10908" xr:uid="{00000000-0005-0000-0000-00004F000000}"/>
    <cellStyle name="20% - Accent1 17 4" xfId="5879" xr:uid="{00000000-0005-0000-0000-000050000000}"/>
    <cellStyle name="20% - Accent1 17 4 2" xfId="13157" xr:uid="{00000000-0005-0000-0000-000051000000}"/>
    <cellStyle name="20% - Accent1 17 5" xfId="8707" xr:uid="{00000000-0005-0000-0000-000052000000}"/>
    <cellStyle name="20% - Accent1 18" xfId="77" xr:uid="{00000000-0005-0000-0000-000053000000}"/>
    <cellStyle name="20% - Accent1 18 2" xfId="1842" xr:uid="{00000000-0005-0000-0000-000054000000}"/>
    <cellStyle name="20% - Accent1 18 2 2" xfId="9638" xr:uid="{00000000-0005-0000-0000-000055000000}"/>
    <cellStyle name="20% - Accent1 18 3" xfId="4090" xr:uid="{00000000-0005-0000-0000-000056000000}"/>
    <cellStyle name="20% - Accent1 18 3 2" xfId="11598" xr:uid="{00000000-0005-0000-0000-000057000000}"/>
    <cellStyle name="20% - Accent1 18 4" xfId="5828" xr:uid="{00000000-0005-0000-0000-000058000000}"/>
    <cellStyle name="20% - Accent1 18 4 2" xfId="13106" xr:uid="{00000000-0005-0000-0000-000059000000}"/>
    <cellStyle name="20% - Accent1 18 5" xfId="8710" xr:uid="{00000000-0005-0000-0000-00005A000000}"/>
    <cellStyle name="20% - Accent1 19" xfId="1748" xr:uid="{00000000-0005-0000-0000-00005B000000}"/>
    <cellStyle name="20% - Accent1 19 2" xfId="2998" xr:uid="{00000000-0005-0000-0000-00005C000000}"/>
    <cellStyle name="20% - Accent1 19 2 2" xfId="10515" xr:uid="{00000000-0005-0000-0000-00005D000000}"/>
    <cellStyle name="20% - Accent1 19 3" xfId="4045" xr:uid="{00000000-0005-0000-0000-00005E000000}"/>
    <cellStyle name="20% - Accent1 19 3 2" xfId="11553" xr:uid="{00000000-0005-0000-0000-00005F000000}"/>
    <cellStyle name="20% - Accent1 19 4" xfId="5878" xr:uid="{00000000-0005-0000-0000-000060000000}"/>
    <cellStyle name="20% - Accent1 19 4 2" xfId="13156" xr:uid="{00000000-0005-0000-0000-000061000000}"/>
    <cellStyle name="20% - Accent1 19 5" xfId="9577" xr:uid="{00000000-0005-0000-0000-000062000000}"/>
    <cellStyle name="20% - Accent1 2" xfId="73" xr:uid="{00000000-0005-0000-0000-000063000000}"/>
    <cellStyle name="20% - Accent1 2 10" xfId="3123" xr:uid="{00000000-0005-0000-0000-000064000000}"/>
    <cellStyle name="20% - Accent1 2 10 2" xfId="5876" xr:uid="{00000000-0005-0000-0000-000065000000}"/>
    <cellStyle name="20% - Accent1 2 10 2 2" xfId="13154" xr:uid="{00000000-0005-0000-0000-000066000000}"/>
    <cellStyle name="20% - Accent1 2 10 3" xfId="10634" xr:uid="{00000000-0005-0000-0000-000067000000}"/>
    <cellStyle name="20% - Accent1 2 11" xfId="4006" xr:uid="{00000000-0005-0000-0000-000068000000}"/>
    <cellStyle name="20% - Accent1 2 11 2" xfId="11514" xr:uid="{00000000-0005-0000-0000-000069000000}"/>
    <cellStyle name="20% - Accent1 2 12" xfId="4723" xr:uid="{00000000-0005-0000-0000-00006A000000}"/>
    <cellStyle name="20% - Accent1 2 12 2" xfId="12001" xr:uid="{00000000-0005-0000-0000-00006B000000}"/>
    <cellStyle name="20% - Accent1 2 13" xfId="5304" xr:uid="{00000000-0005-0000-0000-00006C000000}"/>
    <cellStyle name="20% - Accent1 2 13 2" xfId="12582" xr:uid="{00000000-0005-0000-0000-00006D000000}"/>
    <cellStyle name="20% - Accent1 2 14" xfId="5877" xr:uid="{00000000-0005-0000-0000-00006E000000}"/>
    <cellStyle name="20% - Accent1 2 14 2" xfId="13155" xr:uid="{00000000-0005-0000-0000-00006F000000}"/>
    <cellStyle name="20% - Accent1 2 15" xfId="7190" xr:uid="{00000000-0005-0000-0000-000070000000}"/>
    <cellStyle name="20% - Accent1 2 15 2" xfId="14282" xr:uid="{00000000-0005-0000-0000-000071000000}"/>
    <cellStyle name="20% - Accent1 2 16" xfId="8628" xr:uid="{00000000-0005-0000-0000-000072000000}"/>
    <cellStyle name="20% - Accent1 2 17" xfId="8706" xr:uid="{00000000-0005-0000-0000-000073000000}"/>
    <cellStyle name="20% - Accent1 2 2" xfId="61" xr:uid="{00000000-0005-0000-0000-000074000000}"/>
    <cellStyle name="20% - Accent1 2 2 10" xfId="5875" xr:uid="{00000000-0005-0000-0000-000075000000}"/>
    <cellStyle name="20% - Accent1 2 2 10 2" xfId="13153" xr:uid="{00000000-0005-0000-0000-000076000000}"/>
    <cellStyle name="20% - Accent1 2 2 11" xfId="7236" xr:uid="{00000000-0005-0000-0000-000077000000}"/>
    <cellStyle name="20% - Accent1 2 2 11 2" xfId="14328" xr:uid="{00000000-0005-0000-0000-000078000000}"/>
    <cellStyle name="20% - Accent1 2 2 12" xfId="8694" xr:uid="{00000000-0005-0000-0000-000079000000}"/>
    <cellStyle name="20% - Accent1 2 2 2" xfId="72" xr:uid="{00000000-0005-0000-0000-00007A000000}"/>
    <cellStyle name="20% - Accent1 2 2 2 10" xfId="7379" xr:uid="{00000000-0005-0000-0000-00007B000000}"/>
    <cellStyle name="20% - Accent1 2 2 2 10 2" xfId="14471" xr:uid="{00000000-0005-0000-0000-00007C000000}"/>
    <cellStyle name="20% - Accent1 2 2 2 11" xfId="8705" xr:uid="{00000000-0005-0000-0000-00007D000000}"/>
    <cellStyle name="20% - Accent1 2 2 2 2" xfId="76" xr:uid="{00000000-0005-0000-0000-00007E000000}"/>
    <cellStyle name="20% - Accent1 2 2 2 2 10" xfId="8709" xr:uid="{00000000-0005-0000-0000-00007F000000}"/>
    <cellStyle name="20% - Accent1 2 2 2 2 2" xfId="67" xr:uid="{00000000-0005-0000-0000-000080000000}"/>
    <cellStyle name="20% - Accent1 2 2 2 2 2 2" xfId="1847" xr:uid="{00000000-0005-0000-0000-000081000000}"/>
    <cellStyle name="20% - Accent1 2 2 2 2 2 2 2" xfId="9643" xr:uid="{00000000-0005-0000-0000-000082000000}"/>
    <cellStyle name="20% - Accent1 2 2 2 2 2 3" xfId="3777" xr:uid="{00000000-0005-0000-0000-000083000000}"/>
    <cellStyle name="20% - Accent1 2 2 2 2 2 3 2" xfId="11285" xr:uid="{00000000-0005-0000-0000-000084000000}"/>
    <cellStyle name="20% - Accent1 2 2 2 2 2 4" xfId="5872" xr:uid="{00000000-0005-0000-0000-000085000000}"/>
    <cellStyle name="20% - Accent1 2 2 2 2 2 4 2" xfId="13150" xr:uid="{00000000-0005-0000-0000-000086000000}"/>
    <cellStyle name="20% - Accent1 2 2 2 2 2 5" xfId="8249" xr:uid="{00000000-0005-0000-0000-000087000000}"/>
    <cellStyle name="20% - Accent1 2 2 2 2 2 5 2" xfId="15341" xr:uid="{00000000-0005-0000-0000-000088000000}"/>
    <cellStyle name="20% - Accent1 2 2 2 2 2 6" xfId="8700" xr:uid="{00000000-0005-0000-0000-000089000000}"/>
    <cellStyle name="20% - Accent1 2 2 2 2 3" xfId="1846" xr:uid="{00000000-0005-0000-0000-00008A000000}"/>
    <cellStyle name="20% - Accent1 2 2 2 2 3 2" xfId="5871" xr:uid="{00000000-0005-0000-0000-00008B000000}"/>
    <cellStyle name="20% - Accent1 2 2 2 2 3 2 2" xfId="13149" xr:uid="{00000000-0005-0000-0000-00008C000000}"/>
    <cellStyle name="20% - Accent1 2 2 2 2 3 3" xfId="9642" xr:uid="{00000000-0005-0000-0000-00008D000000}"/>
    <cellStyle name="20% - Accent1 2 2 2 2 4" xfId="3637" xr:uid="{00000000-0005-0000-0000-00008E000000}"/>
    <cellStyle name="20% - Accent1 2 2 2 2 4 2" xfId="11145" xr:uid="{00000000-0005-0000-0000-00008F000000}"/>
    <cellStyle name="20% - Accent1 2 2 2 2 5" xfId="4065" xr:uid="{00000000-0005-0000-0000-000090000000}"/>
    <cellStyle name="20% - Accent1 2 2 2 2 5 2" xfId="11573" xr:uid="{00000000-0005-0000-0000-000091000000}"/>
    <cellStyle name="20% - Accent1 2 2 2 2 6" xfId="5201" xr:uid="{00000000-0005-0000-0000-000092000000}"/>
    <cellStyle name="20% - Accent1 2 2 2 2 6 2" xfId="12479" xr:uid="{00000000-0005-0000-0000-000093000000}"/>
    <cellStyle name="20% - Accent1 2 2 2 2 7" xfId="5782" xr:uid="{00000000-0005-0000-0000-000094000000}"/>
    <cellStyle name="20% - Accent1 2 2 2 2 7 2" xfId="13060" xr:uid="{00000000-0005-0000-0000-000095000000}"/>
    <cellStyle name="20% - Accent1 2 2 2 2 8" xfId="5873" xr:uid="{00000000-0005-0000-0000-000096000000}"/>
    <cellStyle name="20% - Accent1 2 2 2 2 8 2" xfId="13151" xr:uid="{00000000-0005-0000-0000-000097000000}"/>
    <cellStyle name="20% - Accent1 2 2 2 2 9" xfId="7668" xr:uid="{00000000-0005-0000-0000-000098000000}"/>
    <cellStyle name="20% - Accent1 2 2 2 2 9 2" xfId="14760" xr:uid="{00000000-0005-0000-0000-000099000000}"/>
    <cellStyle name="20% - Accent1 2 2 2 3" xfId="68" xr:uid="{00000000-0005-0000-0000-00009A000000}"/>
    <cellStyle name="20% - Accent1 2 2 2 3 2" xfId="1848" xr:uid="{00000000-0005-0000-0000-00009B000000}"/>
    <cellStyle name="20% - Accent1 2 2 2 3 2 2" xfId="9644" xr:uid="{00000000-0005-0000-0000-00009C000000}"/>
    <cellStyle name="20% - Accent1 2 2 2 3 3" xfId="3064" xr:uid="{00000000-0005-0000-0000-00009D000000}"/>
    <cellStyle name="20% - Accent1 2 2 2 3 3 2" xfId="10575" xr:uid="{00000000-0005-0000-0000-00009E000000}"/>
    <cellStyle name="20% - Accent1 2 2 2 3 4" xfId="5870" xr:uid="{00000000-0005-0000-0000-00009F000000}"/>
    <cellStyle name="20% - Accent1 2 2 2 3 4 2" xfId="13148" xr:uid="{00000000-0005-0000-0000-0000A0000000}"/>
    <cellStyle name="20% - Accent1 2 2 2 3 5" xfId="7960" xr:uid="{00000000-0005-0000-0000-0000A1000000}"/>
    <cellStyle name="20% - Accent1 2 2 2 3 5 2" xfId="15052" xr:uid="{00000000-0005-0000-0000-0000A2000000}"/>
    <cellStyle name="20% - Accent1 2 2 2 3 6" xfId="8701" xr:uid="{00000000-0005-0000-0000-0000A3000000}"/>
    <cellStyle name="20% - Accent1 2 2 2 4" xfId="1845" xr:uid="{00000000-0005-0000-0000-0000A4000000}"/>
    <cellStyle name="20% - Accent1 2 2 2 4 2" xfId="5869" xr:uid="{00000000-0005-0000-0000-0000A5000000}"/>
    <cellStyle name="20% - Accent1 2 2 2 4 2 2" xfId="13147" xr:uid="{00000000-0005-0000-0000-0000A6000000}"/>
    <cellStyle name="20% - Accent1 2 2 2 4 3" xfId="9641" xr:uid="{00000000-0005-0000-0000-0000A7000000}"/>
    <cellStyle name="20% - Accent1 2 2 2 5" xfId="3337" xr:uid="{00000000-0005-0000-0000-0000A8000000}"/>
    <cellStyle name="20% - Accent1 2 2 2 5 2" xfId="10848" xr:uid="{00000000-0005-0000-0000-0000A9000000}"/>
    <cellStyle name="20% - Accent1 2 2 2 6" xfId="4038" xr:uid="{00000000-0005-0000-0000-0000AA000000}"/>
    <cellStyle name="20% - Accent1 2 2 2 6 2" xfId="11546" xr:uid="{00000000-0005-0000-0000-0000AB000000}"/>
    <cellStyle name="20% - Accent1 2 2 2 7" xfId="4912" xr:uid="{00000000-0005-0000-0000-0000AC000000}"/>
    <cellStyle name="20% - Accent1 2 2 2 7 2" xfId="12190" xr:uid="{00000000-0005-0000-0000-0000AD000000}"/>
    <cellStyle name="20% - Accent1 2 2 2 8" xfId="5493" xr:uid="{00000000-0005-0000-0000-0000AE000000}"/>
    <cellStyle name="20% - Accent1 2 2 2 8 2" xfId="12771" xr:uid="{00000000-0005-0000-0000-0000AF000000}"/>
    <cellStyle name="20% - Accent1 2 2 2 9" xfId="5874" xr:uid="{00000000-0005-0000-0000-0000B0000000}"/>
    <cellStyle name="20% - Accent1 2 2 2 9 2" xfId="13152" xr:uid="{00000000-0005-0000-0000-0000B1000000}"/>
    <cellStyle name="20% - Accent1 2 2 3" xfId="81" xr:uid="{00000000-0005-0000-0000-0000B2000000}"/>
    <cellStyle name="20% - Accent1 2 2 3 10" xfId="8714" xr:uid="{00000000-0005-0000-0000-0000B3000000}"/>
    <cellStyle name="20% - Accent1 2 2 3 2" xfId="62" xr:uid="{00000000-0005-0000-0000-0000B4000000}"/>
    <cellStyle name="20% - Accent1 2 2 3 2 2" xfId="1850" xr:uid="{00000000-0005-0000-0000-0000B5000000}"/>
    <cellStyle name="20% - Accent1 2 2 3 2 2 2" xfId="9646" xr:uid="{00000000-0005-0000-0000-0000B6000000}"/>
    <cellStyle name="20% - Accent1 2 2 3 2 3" xfId="4001" xr:uid="{00000000-0005-0000-0000-0000B7000000}"/>
    <cellStyle name="20% - Accent1 2 2 3 2 3 2" xfId="11509" xr:uid="{00000000-0005-0000-0000-0000B8000000}"/>
    <cellStyle name="20% - Accent1 2 2 3 2 4" xfId="5867" xr:uid="{00000000-0005-0000-0000-0000B9000000}"/>
    <cellStyle name="20% - Accent1 2 2 3 2 4 2" xfId="13145" xr:uid="{00000000-0005-0000-0000-0000BA000000}"/>
    <cellStyle name="20% - Accent1 2 2 3 2 5" xfId="8106" xr:uid="{00000000-0005-0000-0000-0000BB000000}"/>
    <cellStyle name="20% - Accent1 2 2 3 2 5 2" xfId="15198" xr:uid="{00000000-0005-0000-0000-0000BC000000}"/>
    <cellStyle name="20% - Accent1 2 2 3 2 6" xfId="8695" xr:uid="{00000000-0005-0000-0000-0000BD000000}"/>
    <cellStyle name="20% - Accent1 2 2 3 3" xfId="1849" xr:uid="{00000000-0005-0000-0000-0000BE000000}"/>
    <cellStyle name="20% - Accent1 2 2 3 3 2" xfId="5866" xr:uid="{00000000-0005-0000-0000-0000BF000000}"/>
    <cellStyle name="20% - Accent1 2 2 3 3 2 2" xfId="13144" xr:uid="{00000000-0005-0000-0000-0000C0000000}"/>
    <cellStyle name="20% - Accent1 2 2 3 3 3" xfId="9645" xr:uid="{00000000-0005-0000-0000-0000C1000000}"/>
    <cellStyle name="20% - Accent1 2 2 3 4" xfId="3494" xr:uid="{00000000-0005-0000-0000-0000C2000000}"/>
    <cellStyle name="20% - Accent1 2 2 3 4 2" xfId="11002" xr:uid="{00000000-0005-0000-0000-0000C3000000}"/>
    <cellStyle name="20% - Accent1 2 2 3 5" xfId="3867" xr:uid="{00000000-0005-0000-0000-0000C4000000}"/>
    <cellStyle name="20% - Accent1 2 2 3 5 2" xfId="11375" xr:uid="{00000000-0005-0000-0000-0000C5000000}"/>
    <cellStyle name="20% - Accent1 2 2 3 6" xfId="5058" xr:uid="{00000000-0005-0000-0000-0000C6000000}"/>
    <cellStyle name="20% - Accent1 2 2 3 6 2" xfId="12336" xr:uid="{00000000-0005-0000-0000-0000C7000000}"/>
    <cellStyle name="20% - Accent1 2 2 3 7" xfId="5639" xr:uid="{00000000-0005-0000-0000-0000C8000000}"/>
    <cellStyle name="20% - Accent1 2 2 3 7 2" xfId="12917" xr:uid="{00000000-0005-0000-0000-0000C9000000}"/>
    <cellStyle name="20% - Accent1 2 2 3 8" xfId="5868" xr:uid="{00000000-0005-0000-0000-0000CA000000}"/>
    <cellStyle name="20% - Accent1 2 2 3 8 2" xfId="13146" xr:uid="{00000000-0005-0000-0000-0000CB000000}"/>
    <cellStyle name="20% - Accent1 2 2 3 9" xfId="7525" xr:uid="{00000000-0005-0000-0000-0000CC000000}"/>
    <cellStyle name="20% - Accent1 2 2 3 9 2" xfId="14617" xr:uid="{00000000-0005-0000-0000-0000CD000000}"/>
    <cellStyle name="20% - Accent1 2 2 4" xfId="80" xr:uid="{00000000-0005-0000-0000-0000CE000000}"/>
    <cellStyle name="20% - Accent1 2 2 4 2" xfId="1851" xr:uid="{00000000-0005-0000-0000-0000CF000000}"/>
    <cellStyle name="20% - Accent1 2 2 4 2 2" xfId="9647" xr:uid="{00000000-0005-0000-0000-0000D0000000}"/>
    <cellStyle name="20% - Accent1 2 2 4 3" xfId="3403" xr:uid="{00000000-0005-0000-0000-0000D1000000}"/>
    <cellStyle name="20% - Accent1 2 2 4 3 2" xfId="10911" xr:uid="{00000000-0005-0000-0000-0000D2000000}"/>
    <cellStyle name="20% - Accent1 2 2 4 4" xfId="5865" xr:uid="{00000000-0005-0000-0000-0000D3000000}"/>
    <cellStyle name="20% - Accent1 2 2 4 4 2" xfId="13143" xr:uid="{00000000-0005-0000-0000-0000D4000000}"/>
    <cellStyle name="20% - Accent1 2 2 4 5" xfId="8453" xr:uid="{00000000-0005-0000-0000-0000D5000000}"/>
    <cellStyle name="20% - Accent1 2 2 4 5 2" xfId="15496" xr:uid="{00000000-0005-0000-0000-0000D6000000}"/>
    <cellStyle name="20% - Accent1 2 2 4 6" xfId="8713" xr:uid="{00000000-0005-0000-0000-0000D7000000}"/>
    <cellStyle name="20% - Accent1 2 2 5" xfId="1844" xr:uid="{00000000-0005-0000-0000-0000D8000000}"/>
    <cellStyle name="20% - Accent1 2 2 5 2" xfId="5864" xr:uid="{00000000-0005-0000-0000-0000D9000000}"/>
    <cellStyle name="20% - Accent1 2 2 5 2 2" xfId="13142" xr:uid="{00000000-0005-0000-0000-0000DA000000}"/>
    <cellStyle name="20% - Accent1 2 2 5 3" xfId="8542" xr:uid="{00000000-0005-0000-0000-0000DB000000}"/>
    <cellStyle name="20% - Accent1 2 2 5 3 2" xfId="15585" xr:uid="{00000000-0005-0000-0000-0000DC000000}"/>
    <cellStyle name="20% - Accent1 2 2 5 4" xfId="9640" xr:uid="{00000000-0005-0000-0000-0000DD000000}"/>
    <cellStyle name="20% - Accent1 2 2 6" xfId="3192" xr:uid="{00000000-0005-0000-0000-0000DE000000}"/>
    <cellStyle name="20% - Accent1 2 2 6 2" xfId="7817" xr:uid="{00000000-0005-0000-0000-0000DF000000}"/>
    <cellStyle name="20% - Accent1 2 2 6 2 2" xfId="14909" xr:uid="{00000000-0005-0000-0000-0000E0000000}"/>
    <cellStyle name="20% - Accent1 2 2 6 3" xfId="10703" xr:uid="{00000000-0005-0000-0000-0000E1000000}"/>
    <cellStyle name="20% - Accent1 2 2 7" xfId="3704" xr:uid="{00000000-0005-0000-0000-0000E2000000}"/>
    <cellStyle name="20% - Accent1 2 2 7 2" xfId="11212" xr:uid="{00000000-0005-0000-0000-0000E3000000}"/>
    <cellStyle name="20% - Accent1 2 2 8" xfId="4769" xr:uid="{00000000-0005-0000-0000-0000E4000000}"/>
    <cellStyle name="20% - Accent1 2 2 8 2" xfId="12047" xr:uid="{00000000-0005-0000-0000-0000E5000000}"/>
    <cellStyle name="20% - Accent1 2 2 9" xfId="5350" xr:uid="{00000000-0005-0000-0000-0000E6000000}"/>
    <cellStyle name="20% - Accent1 2 2 9 2" xfId="12628" xr:uid="{00000000-0005-0000-0000-0000E7000000}"/>
    <cellStyle name="20% - Accent1 2 3" xfId="71" xr:uid="{00000000-0005-0000-0000-0000E8000000}"/>
    <cellStyle name="20% - Accent1 2 3 10" xfId="7333" xr:uid="{00000000-0005-0000-0000-0000E9000000}"/>
    <cellStyle name="20% - Accent1 2 3 10 2" xfId="14425" xr:uid="{00000000-0005-0000-0000-0000EA000000}"/>
    <cellStyle name="20% - Accent1 2 3 11" xfId="8704" xr:uid="{00000000-0005-0000-0000-0000EB000000}"/>
    <cellStyle name="20% - Accent1 2 3 2" xfId="95" xr:uid="{00000000-0005-0000-0000-0000EC000000}"/>
    <cellStyle name="20% - Accent1 2 3 2 10" xfId="8728" xr:uid="{00000000-0005-0000-0000-0000ED000000}"/>
    <cellStyle name="20% - Accent1 2 3 2 2" xfId="88" xr:uid="{00000000-0005-0000-0000-0000EE000000}"/>
    <cellStyle name="20% - Accent1 2 3 2 2 2" xfId="1854" xr:uid="{00000000-0005-0000-0000-0000EF000000}"/>
    <cellStyle name="20% - Accent1 2 3 2 2 2 2" xfId="9650" xr:uid="{00000000-0005-0000-0000-0000F0000000}"/>
    <cellStyle name="20% - Accent1 2 3 2 2 3" xfId="3719" xr:uid="{00000000-0005-0000-0000-0000F1000000}"/>
    <cellStyle name="20% - Accent1 2 3 2 2 3 2" xfId="11227" xr:uid="{00000000-0005-0000-0000-0000F2000000}"/>
    <cellStyle name="20% - Accent1 2 3 2 2 4" xfId="5905" xr:uid="{00000000-0005-0000-0000-0000F3000000}"/>
    <cellStyle name="20% - Accent1 2 3 2 2 4 2" xfId="13183" xr:uid="{00000000-0005-0000-0000-0000F4000000}"/>
    <cellStyle name="20% - Accent1 2 3 2 2 5" xfId="8203" xr:uid="{00000000-0005-0000-0000-0000F5000000}"/>
    <cellStyle name="20% - Accent1 2 3 2 2 5 2" xfId="15295" xr:uid="{00000000-0005-0000-0000-0000F6000000}"/>
    <cellStyle name="20% - Accent1 2 3 2 2 6" xfId="8721" xr:uid="{00000000-0005-0000-0000-0000F7000000}"/>
    <cellStyle name="20% - Accent1 2 3 2 3" xfId="1853" xr:uid="{00000000-0005-0000-0000-0000F8000000}"/>
    <cellStyle name="20% - Accent1 2 3 2 3 2" xfId="5863" xr:uid="{00000000-0005-0000-0000-0000F9000000}"/>
    <cellStyle name="20% - Accent1 2 3 2 3 2 2" xfId="13141" xr:uid="{00000000-0005-0000-0000-0000FA000000}"/>
    <cellStyle name="20% - Accent1 2 3 2 3 3" xfId="9649" xr:uid="{00000000-0005-0000-0000-0000FB000000}"/>
    <cellStyle name="20% - Accent1 2 3 2 4" xfId="3591" xr:uid="{00000000-0005-0000-0000-0000FC000000}"/>
    <cellStyle name="20% - Accent1 2 3 2 4 2" xfId="11099" xr:uid="{00000000-0005-0000-0000-0000FD000000}"/>
    <cellStyle name="20% - Accent1 2 3 2 5" xfId="3830" xr:uid="{00000000-0005-0000-0000-0000FE000000}"/>
    <cellStyle name="20% - Accent1 2 3 2 5 2" xfId="11338" xr:uid="{00000000-0005-0000-0000-0000FF000000}"/>
    <cellStyle name="20% - Accent1 2 3 2 6" xfId="5155" xr:uid="{00000000-0005-0000-0000-000000010000}"/>
    <cellStyle name="20% - Accent1 2 3 2 6 2" xfId="12433" xr:uid="{00000000-0005-0000-0000-000001010000}"/>
    <cellStyle name="20% - Accent1 2 3 2 7" xfId="5736" xr:uid="{00000000-0005-0000-0000-000002010000}"/>
    <cellStyle name="20% - Accent1 2 3 2 7 2" xfId="13014" xr:uid="{00000000-0005-0000-0000-000003010000}"/>
    <cellStyle name="20% - Accent1 2 3 2 8" xfId="5903" xr:uid="{00000000-0005-0000-0000-000004010000}"/>
    <cellStyle name="20% - Accent1 2 3 2 8 2" xfId="13181" xr:uid="{00000000-0005-0000-0000-000005010000}"/>
    <cellStyle name="20% - Accent1 2 3 2 9" xfId="7622" xr:uid="{00000000-0005-0000-0000-000006010000}"/>
    <cellStyle name="20% - Accent1 2 3 2 9 2" xfId="14714" xr:uid="{00000000-0005-0000-0000-000007010000}"/>
    <cellStyle name="20% - Accent1 2 3 3" xfId="104" xr:uid="{00000000-0005-0000-0000-000008010000}"/>
    <cellStyle name="20% - Accent1 2 3 3 2" xfId="1855" xr:uid="{00000000-0005-0000-0000-000009010000}"/>
    <cellStyle name="20% - Accent1 2 3 3 2 2" xfId="9651" xr:uid="{00000000-0005-0000-0000-00000A010000}"/>
    <cellStyle name="20% - Accent1 2 3 3 3" xfId="3140" xr:uid="{00000000-0005-0000-0000-00000B010000}"/>
    <cellStyle name="20% - Accent1 2 3 3 3 2" xfId="10651" xr:uid="{00000000-0005-0000-0000-00000C010000}"/>
    <cellStyle name="20% - Accent1 2 3 3 4" xfId="5862" xr:uid="{00000000-0005-0000-0000-00000D010000}"/>
    <cellStyle name="20% - Accent1 2 3 3 4 2" xfId="13140" xr:uid="{00000000-0005-0000-0000-00000E010000}"/>
    <cellStyle name="20% - Accent1 2 3 3 5" xfId="7914" xr:uid="{00000000-0005-0000-0000-00000F010000}"/>
    <cellStyle name="20% - Accent1 2 3 3 5 2" xfId="15006" xr:uid="{00000000-0005-0000-0000-000010010000}"/>
    <cellStyle name="20% - Accent1 2 3 3 6" xfId="8737" xr:uid="{00000000-0005-0000-0000-000011010000}"/>
    <cellStyle name="20% - Accent1 2 3 4" xfId="1852" xr:uid="{00000000-0005-0000-0000-000012010000}"/>
    <cellStyle name="20% - Accent1 2 3 4 2" xfId="5861" xr:uid="{00000000-0005-0000-0000-000013010000}"/>
    <cellStyle name="20% - Accent1 2 3 4 2 2" xfId="13139" xr:uid="{00000000-0005-0000-0000-000014010000}"/>
    <cellStyle name="20% - Accent1 2 3 4 3" xfId="9648" xr:uid="{00000000-0005-0000-0000-000015010000}"/>
    <cellStyle name="20% - Accent1 2 3 5" xfId="3291" xr:uid="{00000000-0005-0000-0000-000016010000}"/>
    <cellStyle name="20% - Accent1 2 3 5 2" xfId="10802" xr:uid="{00000000-0005-0000-0000-000017010000}"/>
    <cellStyle name="20% - Accent1 2 3 6" xfId="3982" xr:uid="{00000000-0005-0000-0000-000018010000}"/>
    <cellStyle name="20% - Accent1 2 3 6 2" xfId="11490" xr:uid="{00000000-0005-0000-0000-000019010000}"/>
    <cellStyle name="20% - Accent1 2 3 7" xfId="4866" xr:uid="{00000000-0005-0000-0000-00001A010000}"/>
    <cellStyle name="20% - Accent1 2 3 7 2" xfId="12144" xr:uid="{00000000-0005-0000-0000-00001B010000}"/>
    <cellStyle name="20% - Accent1 2 3 8" xfId="5447" xr:uid="{00000000-0005-0000-0000-00001C010000}"/>
    <cellStyle name="20% - Accent1 2 3 8 2" xfId="12725" xr:uid="{00000000-0005-0000-0000-00001D010000}"/>
    <cellStyle name="20% - Accent1 2 3 9" xfId="5904" xr:uid="{00000000-0005-0000-0000-00001E010000}"/>
    <cellStyle name="20% - Accent1 2 3 9 2" xfId="13182" xr:uid="{00000000-0005-0000-0000-00001F010000}"/>
    <cellStyle name="20% - Accent1 2 4" xfId="97" xr:uid="{00000000-0005-0000-0000-000020010000}"/>
    <cellStyle name="20% - Accent1 2 4 10" xfId="8730" xr:uid="{00000000-0005-0000-0000-000021010000}"/>
    <cellStyle name="20% - Accent1 2 4 2" xfId="86" xr:uid="{00000000-0005-0000-0000-000022010000}"/>
    <cellStyle name="20% - Accent1 2 4 2 2" xfId="1857" xr:uid="{00000000-0005-0000-0000-000023010000}"/>
    <cellStyle name="20% - Accent1 2 4 2 2 2" xfId="9653" xr:uid="{00000000-0005-0000-0000-000024010000}"/>
    <cellStyle name="20% - Accent1 2 4 2 3" xfId="3045" xr:uid="{00000000-0005-0000-0000-000025010000}"/>
    <cellStyle name="20% - Accent1 2 4 2 3 2" xfId="10556" xr:uid="{00000000-0005-0000-0000-000026010000}"/>
    <cellStyle name="20% - Accent1 2 4 2 4" xfId="5859" xr:uid="{00000000-0005-0000-0000-000027010000}"/>
    <cellStyle name="20% - Accent1 2 4 2 4 2" xfId="13137" xr:uid="{00000000-0005-0000-0000-000028010000}"/>
    <cellStyle name="20% - Accent1 2 4 2 5" xfId="8060" xr:uid="{00000000-0005-0000-0000-000029010000}"/>
    <cellStyle name="20% - Accent1 2 4 2 5 2" xfId="15152" xr:uid="{00000000-0005-0000-0000-00002A010000}"/>
    <cellStyle name="20% - Accent1 2 4 2 6" xfId="8719" xr:uid="{00000000-0005-0000-0000-00002B010000}"/>
    <cellStyle name="20% - Accent1 2 4 3" xfId="1856" xr:uid="{00000000-0005-0000-0000-00002C010000}"/>
    <cellStyle name="20% - Accent1 2 4 3 2" xfId="5858" xr:uid="{00000000-0005-0000-0000-00002D010000}"/>
    <cellStyle name="20% - Accent1 2 4 3 2 2" xfId="13136" xr:uid="{00000000-0005-0000-0000-00002E010000}"/>
    <cellStyle name="20% - Accent1 2 4 3 3" xfId="9652" xr:uid="{00000000-0005-0000-0000-00002F010000}"/>
    <cellStyle name="20% - Accent1 2 4 4" xfId="3448" xr:uid="{00000000-0005-0000-0000-000030010000}"/>
    <cellStyle name="20% - Accent1 2 4 4 2" xfId="10956" xr:uid="{00000000-0005-0000-0000-000031010000}"/>
    <cellStyle name="20% - Accent1 2 4 5" xfId="3797" xr:uid="{00000000-0005-0000-0000-000032010000}"/>
    <cellStyle name="20% - Accent1 2 4 5 2" xfId="11305" xr:uid="{00000000-0005-0000-0000-000033010000}"/>
    <cellStyle name="20% - Accent1 2 4 6" xfId="5012" xr:uid="{00000000-0005-0000-0000-000034010000}"/>
    <cellStyle name="20% - Accent1 2 4 6 2" xfId="12290" xr:uid="{00000000-0005-0000-0000-000035010000}"/>
    <cellStyle name="20% - Accent1 2 4 7" xfId="5593" xr:uid="{00000000-0005-0000-0000-000036010000}"/>
    <cellStyle name="20% - Accent1 2 4 7 2" xfId="12871" xr:uid="{00000000-0005-0000-0000-000037010000}"/>
    <cellStyle name="20% - Accent1 2 4 8" xfId="5860" xr:uid="{00000000-0005-0000-0000-000038010000}"/>
    <cellStyle name="20% - Accent1 2 4 8 2" xfId="13138" xr:uid="{00000000-0005-0000-0000-000039010000}"/>
    <cellStyle name="20% - Accent1 2 4 9" xfId="7479" xr:uid="{00000000-0005-0000-0000-00003A010000}"/>
    <cellStyle name="20% - Accent1 2 4 9 2" xfId="14571" xr:uid="{00000000-0005-0000-0000-00003B010000}"/>
    <cellStyle name="20% - Accent1 2 5" xfId="102" xr:uid="{00000000-0005-0000-0000-00003C010000}"/>
    <cellStyle name="20% - Accent1 2 5 2" xfId="83" xr:uid="{00000000-0005-0000-0000-00003D010000}"/>
    <cellStyle name="20% - Accent1 2 5 2 2" xfId="1859" xr:uid="{00000000-0005-0000-0000-00003E010000}"/>
    <cellStyle name="20% - Accent1 2 5 2 2 2" xfId="9655" xr:uid="{00000000-0005-0000-0000-00003F010000}"/>
    <cellStyle name="20% - Accent1 2 5 2 3" xfId="3969" xr:uid="{00000000-0005-0000-0000-000040010000}"/>
    <cellStyle name="20% - Accent1 2 5 2 3 2" xfId="11477" xr:uid="{00000000-0005-0000-0000-000041010000}"/>
    <cellStyle name="20% - Accent1 2 5 2 4" xfId="5856" xr:uid="{00000000-0005-0000-0000-000042010000}"/>
    <cellStyle name="20% - Accent1 2 5 2 4 2" xfId="13134" xr:uid="{00000000-0005-0000-0000-000043010000}"/>
    <cellStyle name="20% - Accent1 2 5 2 5" xfId="8716" xr:uid="{00000000-0005-0000-0000-000044010000}"/>
    <cellStyle name="20% - Accent1 2 5 3" xfId="1858" xr:uid="{00000000-0005-0000-0000-000045010000}"/>
    <cellStyle name="20% - Accent1 2 5 3 2" xfId="9654" xr:uid="{00000000-0005-0000-0000-000046010000}"/>
    <cellStyle name="20% - Accent1 2 5 4" xfId="3879" xr:uid="{00000000-0005-0000-0000-000047010000}"/>
    <cellStyle name="20% - Accent1 2 5 4 2" xfId="11387" xr:uid="{00000000-0005-0000-0000-000048010000}"/>
    <cellStyle name="20% - Accent1 2 5 5" xfId="5857" xr:uid="{00000000-0005-0000-0000-000049010000}"/>
    <cellStyle name="20% - Accent1 2 5 5 2" xfId="13135" xr:uid="{00000000-0005-0000-0000-00004A010000}"/>
    <cellStyle name="20% - Accent1 2 5 6" xfId="8295" xr:uid="{00000000-0005-0000-0000-00004B010000}"/>
    <cellStyle name="20% - Accent1 2 5 6 2" xfId="15387" xr:uid="{00000000-0005-0000-0000-00004C010000}"/>
    <cellStyle name="20% - Accent1 2 5 7" xfId="8735" xr:uid="{00000000-0005-0000-0000-00004D010000}"/>
    <cellStyle name="20% - Accent1 2 6" xfId="99" xr:uid="{00000000-0005-0000-0000-00004E010000}"/>
    <cellStyle name="20% - Accent1 2 6 2" xfId="1860" xr:uid="{00000000-0005-0000-0000-00004F010000}"/>
    <cellStyle name="20% - Accent1 2 6 2 2" xfId="9656" xr:uid="{00000000-0005-0000-0000-000050010000}"/>
    <cellStyle name="20% - Accent1 2 6 3" xfId="3046" xr:uid="{00000000-0005-0000-0000-000051010000}"/>
    <cellStyle name="20% - Accent1 2 6 3 2" xfId="10557" xr:uid="{00000000-0005-0000-0000-000052010000}"/>
    <cellStyle name="20% - Accent1 2 6 4" xfId="5855" xr:uid="{00000000-0005-0000-0000-000053010000}"/>
    <cellStyle name="20% - Accent1 2 6 4 2" xfId="13133" xr:uid="{00000000-0005-0000-0000-000054010000}"/>
    <cellStyle name="20% - Accent1 2 6 5" xfId="8407" xr:uid="{00000000-0005-0000-0000-000055010000}"/>
    <cellStyle name="20% - Accent1 2 6 5 2" xfId="15450" xr:uid="{00000000-0005-0000-0000-000056010000}"/>
    <cellStyle name="20% - Accent1 2 6 6" xfId="8732" xr:uid="{00000000-0005-0000-0000-000057010000}"/>
    <cellStyle name="20% - Accent1 2 7" xfId="92" xr:uid="{00000000-0005-0000-0000-000058010000}"/>
    <cellStyle name="20% - Accent1 2 7 2" xfId="1861" xr:uid="{00000000-0005-0000-0000-000059010000}"/>
    <cellStyle name="20% - Accent1 2 7 2 2" xfId="9657" xr:uid="{00000000-0005-0000-0000-00005A010000}"/>
    <cellStyle name="20% - Accent1 2 7 3" xfId="3707" xr:uid="{00000000-0005-0000-0000-00005B010000}"/>
    <cellStyle name="20% - Accent1 2 7 3 2" xfId="11215" xr:uid="{00000000-0005-0000-0000-00005C010000}"/>
    <cellStyle name="20% - Accent1 2 7 4" xfId="5854" xr:uid="{00000000-0005-0000-0000-00005D010000}"/>
    <cellStyle name="20% - Accent1 2 7 4 2" xfId="13132" xr:uid="{00000000-0005-0000-0000-00005E010000}"/>
    <cellStyle name="20% - Accent1 2 7 5" xfId="8496" xr:uid="{00000000-0005-0000-0000-00005F010000}"/>
    <cellStyle name="20% - Accent1 2 7 5 2" xfId="15539" xr:uid="{00000000-0005-0000-0000-000060010000}"/>
    <cellStyle name="20% - Accent1 2 7 6" xfId="8725" xr:uid="{00000000-0005-0000-0000-000061010000}"/>
    <cellStyle name="20% - Accent1 2 8" xfId="1815" xr:uid="{00000000-0005-0000-0000-000062010000}"/>
    <cellStyle name="20% - Accent1 2 8 2" xfId="3770" xr:uid="{00000000-0005-0000-0000-000063010000}"/>
    <cellStyle name="20% - Accent1 2 8 2 2" xfId="11278" xr:uid="{00000000-0005-0000-0000-000064010000}"/>
    <cellStyle name="20% - Accent1 2 8 3" xfId="5853" xr:uid="{00000000-0005-0000-0000-000065010000}"/>
    <cellStyle name="20% - Accent1 2 8 3 2" xfId="13131" xr:uid="{00000000-0005-0000-0000-000066010000}"/>
    <cellStyle name="20% - Accent1 2 8 4" xfId="7771" xr:uid="{00000000-0005-0000-0000-000067010000}"/>
    <cellStyle name="20% - Accent1 2 8 4 2" xfId="14863" xr:uid="{00000000-0005-0000-0000-000068010000}"/>
    <cellStyle name="20% - Accent1 2 8 5" xfId="9611" xr:uid="{00000000-0005-0000-0000-000069010000}"/>
    <cellStyle name="20% - Accent1 2 9" xfId="1843" xr:uid="{00000000-0005-0000-0000-00006A010000}"/>
    <cellStyle name="20% - Accent1 2 9 2" xfId="3932" xr:uid="{00000000-0005-0000-0000-00006B010000}"/>
    <cellStyle name="20% - Accent1 2 9 2 2" xfId="11440" xr:uid="{00000000-0005-0000-0000-00006C010000}"/>
    <cellStyle name="20% - Accent1 2 9 3" xfId="5852" xr:uid="{00000000-0005-0000-0000-00006D010000}"/>
    <cellStyle name="20% - Accent1 2 9 3 2" xfId="13130" xr:uid="{00000000-0005-0000-0000-00006E010000}"/>
    <cellStyle name="20% - Accent1 2 9 4" xfId="9639" xr:uid="{00000000-0005-0000-0000-00006F010000}"/>
    <cellStyle name="20% - Accent1 20" xfId="1789" xr:uid="{00000000-0005-0000-0000-000070010000}"/>
    <cellStyle name="20% - Accent1 20 2" xfId="3765" xr:uid="{00000000-0005-0000-0000-000071010000}"/>
    <cellStyle name="20% - Accent1 20 2 2" xfId="11273" xr:uid="{00000000-0005-0000-0000-000072010000}"/>
    <cellStyle name="20% - Accent1 20 3" xfId="5851" xr:uid="{00000000-0005-0000-0000-000073010000}"/>
    <cellStyle name="20% - Accent1 20 3 2" xfId="13129" xr:uid="{00000000-0005-0000-0000-000074010000}"/>
    <cellStyle name="20% - Accent1 20 4" xfId="9594" xr:uid="{00000000-0005-0000-0000-000075010000}"/>
    <cellStyle name="20% - Accent1 21" xfId="1832" xr:uid="{00000000-0005-0000-0000-000076010000}"/>
    <cellStyle name="20% - Accent1 21 2" xfId="4054" xr:uid="{00000000-0005-0000-0000-000077010000}"/>
    <cellStyle name="20% - Accent1 21 2 2" xfId="11562" xr:uid="{00000000-0005-0000-0000-000078010000}"/>
    <cellStyle name="20% - Accent1 21 3" xfId="5850" xr:uid="{00000000-0005-0000-0000-000079010000}"/>
    <cellStyle name="20% - Accent1 21 3 2" xfId="13128" xr:uid="{00000000-0005-0000-0000-00007A010000}"/>
    <cellStyle name="20% - Accent1 21 4" xfId="9628" xr:uid="{00000000-0005-0000-0000-00007B010000}"/>
    <cellStyle name="20% - Accent1 22" xfId="3027" xr:uid="{00000000-0005-0000-0000-00007C010000}"/>
    <cellStyle name="20% - Accent1 22 2" xfId="10538" xr:uid="{00000000-0005-0000-0000-00007D010000}"/>
    <cellStyle name="20% - Accent1 23" xfId="3968" xr:uid="{00000000-0005-0000-0000-00007E010000}"/>
    <cellStyle name="20% - Accent1 23 2" xfId="11476" xr:uid="{00000000-0005-0000-0000-00007F010000}"/>
    <cellStyle name="20% - Accent1 24" xfId="4666" xr:uid="{00000000-0005-0000-0000-000080010000}"/>
    <cellStyle name="20% - Accent1 24 2" xfId="11944" xr:uid="{00000000-0005-0000-0000-000081010000}"/>
    <cellStyle name="20% - Accent1 25" xfId="5247" xr:uid="{00000000-0005-0000-0000-000082010000}"/>
    <cellStyle name="20% - Accent1 25 2" xfId="12525" xr:uid="{00000000-0005-0000-0000-000083010000}"/>
    <cellStyle name="20% - Accent1 26" xfId="5889" xr:uid="{00000000-0005-0000-0000-000084010000}"/>
    <cellStyle name="20% - Accent1 26 2" xfId="13167" xr:uid="{00000000-0005-0000-0000-000085010000}"/>
    <cellStyle name="20% - Accent1 27" xfId="7128" xr:uid="{00000000-0005-0000-0000-000086010000}"/>
    <cellStyle name="20% - Accent1 27 2" xfId="14220" xr:uid="{00000000-0005-0000-0000-000087010000}"/>
    <cellStyle name="20% - Accent1 28" xfId="7133" xr:uid="{00000000-0005-0000-0000-000088010000}"/>
    <cellStyle name="20% - Accent1 28 2" xfId="14225" xr:uid="{00000000-0005-0000-0000-000089010000}"/>
    <cellStyle name="20% - Accent1 29" xfId="75" xr:uid="{00000000-0005-0000-0000-00008A010000}"/>
    <cellStyle name="20% - Accent1 29 2" xfId="8708" xr:uid="{00000000-0005-0000-0000-00008B010000}"/>
    <cellStyle name="20% - Accent1 3" xfId="85" xr:uid="{00000000-0005-0000-0000-00008C010000}"/>
    <cellStyle name="20% - Accent1 3 10" xfId="5327" xr:uid="{00000000-0005-0000-0000-00008D010000}"/>
    <cellStyle name="20% - Accent1 3 10 2" xfId="12605" xr:uid="{00000000-0005-0000-0000-00008E010000}"/>
    <cellStyle name="20% - Accent1 3 11" xfId="5849" xr:uid="{00000000-0005-0000-0000-00008F010000}"/>
    <cellStyle name="20% - Accent1 3 11 2" xfId="13127" xr:uid="{00000000-0005-0000-0000-000090010000}"/>
    <cellStyle name="20% - Accent1 3 12" xfId="7213" xr:uid="{00000000-0005-0000-0000-000091010000}"/>
    <cellStyle name="20% - Accent1 3 12 2" xfId="14305" xr:uid="{00000000-0005-0000-0000-000092010000}"/>
    <cellStyle name="20% - Accent1 3 13" xfId="8718" xr:uid="{00000000-0005-0000-0000-000093010000}"/>
    <cellStyle name="20% - Accent1 3 2" xfId="101" xr:uid="{00000000-0005-0000-0000-000094010000}"/>
    <cellStyle name="20% - Accent1 3 2 10" xfId="7356" xr:uid="{00000000-0005-0000-0000-000095010000}"/>
    <cellStyle name="20% - Accent1 3 2 10 2" xfId="14448" xr:uid="{00000000-0005-0000-0000-000096010000}"/>
    <cellStyle name="20% - Accent1 3 2 11" xfId="8734" xr:uid="{00000000-0005-0000-0000-000097010000}"/>
    <cellStyle name="20% - Accent1 3 2 2" xfId="90" xr:uid="{00000000-0005-0000-0000-000098010000}"/>
    <cellStyle name="20% - Accent1 3 2 2 10" xfId="8723" xr:uid="{00000000-0005-0000-0000-000099010000}"/>
    <cellStyle name="20% - Accent1 3 2 2 2" xfId="87" xr:uid="{00000000-0005-0000-0000-00009A010000}"/>
    <cellStyle name="20% - Accent1 3 2 2 2 2" xfId="1865" xr:uid="{00000000-0005-0000-0000-00009B010000}"/>
    <cellStyle name="20% - Accent1 3 2 2 2 2 2" xfId="9661" xr:uid="{00000000-0005-0000-0000-00009C010000}"/>
    <cellStyle name="20% - Accent1 3 2 2 2 3" xfId="3882" xr:uid="{00000000-0005-0000-0000-00009D010000}"/>
    <cellStyle name="20% - Accent1 3 2 2 2 3 2" xfId="11390" xr:uid="{00000000-0005-0000-0000-00009E010000}"/>
    <cellStyle name="20% - Accent1 3 2 2 2 4" xfId="5846" xr:uid="{00000000-0005-0000-0000-00009F010000}"/>
    <cellStyle name="20% - Accent1 3 2 2 2 4 2" xfId="13124" xr:uid="{00000000-0005-0000-0000-0000A0010000}"/>
    <cellStyle name="20% - Accent1 3 2 2 2 5" xfId="8226" xr:uid="{00000000-0005-0000-0000-0000A1010000}"/>
    <cellStyle name="20% - Accent1 3 2 2 2 5 2" xfId="15318" xr:uid="{00000000-0005-0000-0000-0000A2010000}"/>
    <cellStyle name="20% - Accent1 3 2 2 2 6" xfId="8720" xr:uid="{00000000-0005-0000-0000-0000A3010000}"/>
    <cellStyle name="20% - Accent1 3 2 2 3" xfId="1864" xr:uid="{00000000-0005-0000-0000-0000A4010000}"/>
    <cellStyle name="20% - Accent1 3 2 2 3 2" xfId="5845" xr:uid="{00000000-0005-0000-0000-0000A5010000}"/>
    <cellStyle name="20% - Accent1 3 2 2 3 2 2" xfId="13123" xr:uid="{00000000-0005-0000-0000-0000A6010000}"/>
    <cellStyle name="20% - Accent1 3 2 2 3 3" xfId="9660" xr:uid="{00000000-0005-0000-0000-0000A7010000}"/>
    <cellStyle name="20% - Accent1 3 2 2 4" xfId="3614" xr:uid="{00000000-0005-0000-0000-0000A8010000}"/>
    <cellStyle name="20% - Accent1 3 2 2 4 2" xfId="11122" xr:uid="{00000000-0005-0000-0000-0000A9010000}"/>
    <cellStyle name="20% - Accent1 3 2 2 5" xfId="3814" xr:uid="{00000000-0005-0000-0000-0000AA010000}"/>
    <cellStyle name="20% - Accent1 3 2 2 5 2" xfId="11322" xr:uid="{00000000-0005-0000-0000-0000AB010000}"/>
    <cellStyle name="20% - Accent1 3 2 2 6" xfId="5178" xr:uid="{00000000-0005-0000-0000-0000AC010000}"/>
    <cellStyle name="20% - Accent1 3 2 2 6 2" xfId="12456" xr:uid="{00000000-0005-0000-0000-0000AD010000}"/>
    <cellStyle name="20% - Accent1 3 2 2 7" xfId="5759" xr:uid="{00000000-0005-0000-0000-0000AE010000}"/>
    <cellStyle name="20% - Accent1 3 2 2 7 2" xfId="13037" xr:uid="{00000000-0005-0000-0000-0000AF010000}"/>
    <cellStyle name="20% - Accent1 3 2 2 8" xfId="5847" xr:uid="{00000000-0005-0000-0000-0000B0010000}"/>
    <cellStyle name="20% - Accent1 3 2 2 8 2" xfId="13125" xr:uid="{00000000-0005-0000-0000-0000B1010000}"/>
    <cellStyle name="20% - Accent1 3 2 2 9" xfId="7645" xr:uid="{00000000-0005-0000-0000-0000B2010000}"/>
    <cellStyle name="20% - Accent1 3 2 2 9 2" xfId="14737" xr:uid="{00000000-0005-0000-0000-0000B3010000}"/>
    <cellStyle name="20% - Accent1 3 2 3" xfId="103" xr:uid="{00000000-0005-0000-0000-0000B4010000}"/>
    <cellStyle name="20% - Accent1 3 2 3 2" xfId="1866" xr:uid="{00000000-0005-0000-0000-0000B5010000}"/>
    <cellStyle name="20% - Accent1 3 2 3 2 2" xfId="9662" xr:uid="{00000000-0005-0000-0000-0000B6010000}"/>
    <cellStyle name="20% - Accent1 3 2 3 3" xfId="3885" xr:uid="{00000000-0005-0000-0000-0000B7010000}"/>
    <cellStyle name="20% - Accent1 3 2 3 3 2" xfId="11393" xr:uid="{00000000-0005-0000-0000-0000B8010000}"/>
    <cellStyle name="20% - Accent1 3 2 3 4" xfId="5844" xr:uid="{00000000-0005-0000-0000-0000B9010000}"/>
    <cellStyle name="20% - Accent1 3 2 3 4 2" xfId="13122" xr:uid="{00000000-0005-0000-0000-0000BA010000}"/>
    <cellStyle name="20% - Accent1 3 2 3 5" xfId="7937" xr:uid="{00000000-0005-0000-0000-0000BB010000}"/>
    <cellStyle name="20% - Accent1 3 2 3 5 2" xfId="15029" xr:uid="{00000000-0005-0000-0000-0000BC010000}"/>
    <cellStyle name="20% - Accent1 3 2 3 6" xfId="8736" xr:uid="{00000000-0005-0000-0000-0000BD010000}"/>
    <cellStyle name="20% - Accent1 3 2 4" xfId="1863" xr:uid="{00000000-0005-0000-0000-0000BE010000}"/>
    <cellStyle name="20% - Accent1 3 2 4 2" xfId="5906" xr:uid="{00000000-0005-0000-0000-0000BF010000}"/>
    <cellStyle name="20% - Accent1 3 2 4 2 2" xfId="13184" xr:uid="{00000000-0005-0000-0000-0000C0010000}"/>
    <cellStyle name="20% - Accent1 3 2 4 3" xfId="9659" xr:uid="{00000000-0005-0000-0000-0000C1010000}"/>
    <cellStyle name="20% - Accent1 3 2 5" xfId="3314" xr:uid="{00000000-0005-0000-0000-0000C2010000}"/>
    <cellStyle name="20% - Accent1 3 2 5 2" xfId="10825" xr:uid="{00000000-0005-0000-0000-0000C3010000}"/>
    <cellStyle name="20% - Accent1 3 2 6" xfId="3730" xr:uid="{00000000-0005-0000-0000-0000C4010000}"/>
    <cellStyle name="20% - Accent1 3 2 6 2" xfId="11238" xr:uid="{00000000-0005-0000-0000-0000C5010000}"/>
    <cellStyle name="20% - Accent1 3 2 7" xfId="4889" xr:uid="{00000000-0005-0000-0000-0000C6010000}"/>
    <cellStyle name="20% - Accent1 3 2 7 2" xfId="12167" xr:uid="{00000000-0005-0000-0000-0000C7010000}"/>
    <cellStyle name="20% - Accent1 3 2 8" xfId="5470" xr:uid="{00000000-0005-0000-0000-0000C8010000}"/>
    <cellStyle name="20% - Accent1 3 2 8 2" xfId="12748" xr:uid="{00000000-0005-0000-0000-0000C9010000}"/>
    <cellStyle name="20% - Accent1 3 2 9" xfId="5848" xr:uid="{00000000-0005-0000-0000-0000CA010000}"/>
    <cellStyle name="20% - Accent1 3 2 9 2" xfId="13126" xr:uid="{00000000-0005-0000-0000-0000CB010000}"/>
    <cellStyle name="20% - Accent1 3 3" xfId="96" xr:uid="{00000000-0005-0000-0000-0000CC010000}"/>
    <cellStyle name="20% - Accent1 3 3 10" xfId="8729" xr:uid="{00000000-0005-0000-0000-0000CD010000}"/>
    <cellStyle name="20% - Accent1 3 3 2" xfId="89" xr:uid="{00000000-0005-0000-0000-0000CE010000}"/>
    <cellStyle name="20% - Accent1 3 3 2 2" xfId="1868" xr:uid="{00000000-0005-0000-0000-0000CF010000}"/>
    <cellStyle name="20% - Accent1 3 3 2 2 2" xfId="9664" xr:uid="{00000000-0005-0000-0000-0000D0010000}"/>
    <cellStyle name="20% - Accent1 3 3 2 3" xfId="3758" xr:uid="{00000000-0005-0000-0000-0000D1010000}"/>
    <cellStyle name="20% - Accent1 3 3 2 3 2" xfId="11266" xr:uid="{00000000-0005-0000-0000-0000D2010000}"/>
    <cellStyle name="20% - Accent1 3 3 2 4" xfId="5890" xr:uid="{00000000-0005-0000-0000-0000D3010000}"/>
    <cellStyle name="20% - Accent1 3 3 2 4 2" xfId="13168" xr:uid="{00000000-0005-0000-0000-0000D4010000}"/>
    <cellStyle name="20% - Accent1 3 3 2 5" xfId="8083" xr:uid="{00000000-0005-0000-0000-0000D5010000}"/>
    <cellStyle name="20% - Accent1 3 3 2 5 2" xfId="15175" xr:uid="{00000000-0005-0000-0000-0000D6010000}"/>
    <cellStyle name="20% - Accent1 3 3 2 6" xfId="8722" xr:uid="{00000000-0005-0000-0000-0000D7010000}"/>
    <cellStyle name="20% - Accent1 3 3 3" xfId="1867" xr:uid="{00000000-0005-0000-0000-0000D8010000}"/>
    <cellStyle name="20% - Accent1 3 3 3 2" xfId="5891" xr:uid="{00000000-0005-0000-0000-0000D9010000}"/>
    <cellStyle name="20% - Accent1 3 3 3 2 2" xfId="13169" xr:uid="{00000000-0005-0000-0000-0000DA010000}"/>
    <cellStyle name="20% - Accent1 3 3 3 3" xfId="9663" xr:uid="{00000000-0005-0000-0000-0000DB010000}"/>
    <cellStyle name="20% - Accent1 3 3 4" xfId="3471" xr:uid="{00000000-0005-0000-0000-0000DC010000}"/>
    <cellStyle name="20% - Accent1 3 3 4 2" xfId="10979" xr:uid="{00000000-0005-0000-0000-0000DD010000}"/>
    <cellStyle name="20% - Accent1 3 3 5" xfId="3975" xr:uid="{00000000-0005-0000-0000-0000DE010000}"/>
    <cellStyle name="20% - Accent1 3 3 5 2" xfId="11483" xr:uid="{00000000-0005-0000-0000-0000DF010000}"/>
    <cellStyle name="20% - Accent1 3 3 6" xfId="5035" xr:uid="{00000000-0005-0000-0000-0000E0010000}"/>
    <cellStyle name="20% - Accent1 3 3 6 2" xfId="12313" xr:uid="{00000000-0005-0000-0000-0000E1010000}"/>
    <cellStyle name="20% - Accent1 3 3 7" xfId="5616" xr:uid="{00000000-0005-0000-0000-0000E2010000}"/>
    <cellStyle name="20% - Accent1 3 3 7 2" xfId="12894" xr:uid="{00000000-0005-0000-0000-0000E3010000}"/>
    <cellStyle name="20% - Accent1 3 3 8" xfId="5843" xr:uid="{00000000-0005-0000-0000-0000E4010000}"/>
    <cellStyle name="20% - Accent1 3 3 8 2" xfId="13121" xr:uid="{00000000-0005-0000-0000-0000E5010000}"/>
    <cellStyle name="20% - Accent1 3 3 9" xfId="7502" xr:uid="{00000000-0005-0000-0000-0000E6010000}"/>
    <cellStyle name="20% - Accent1 3 3 9 2" xfId="14594" xr:uid="{00000000-0005-0000-0000-0000E7010000}"/>
    <cellStyle name="20% - Accent1 3 4" xfId="105" xr:uid="{00000000-0005-0000-0000-0000E8010000}"/>
    <cellStyle name="20% - Accent1 3 4 2" xfId="1869" xr:uid="{00000000-0005-0000-0000-0000E9010000}"/>
    <cellStyle name="20% - Accent1 3 4 2 2" xfId="9665" xr:uid="{00000000-0005-0000-0000-0000EA010000}"/>
    <cellStyle name="20% - Accent1 3 4 3" xfId="3071" xr:uid="{00000000-0005-0000-0000-0000EB010000}"/>
    <cellStyle name="20% - Accent1 3 4 3 2" xfId="10582" xr:uid="{00000000-0005-0000-0000-0000EC010000}"/>
    <cellStyle name="20% - Accent1 3 4 4" xfId="5842" xr:uid="{00000000-0005-0000-0000-0000ED010000}"/>
    <cellStyle name="20% - Accent1 3 4 4 2" xfId="13120" xr:uid="{00000000-0005-0000-0000-0000EE010000}"/>
    <cellStyle name="20% - Accent1 3 4 5" xfId="8430" xr:uid="{00000000-0005-0000-0000-0000EF010000}"/>
    <cellStyle name="20% - Accent1 3 4 5 2" xfId="15473" xr:uid="{00000000-0005-0000-0000-0000F0010000}"/>
    <cellStyle name="20% - Accent1 3 4 6" xfId="8738" xr:uid="{00000000-0005-0000-0000-0000F1010000}"/>
    <cellStyle name="20% - Accent1 3 5" xfId="94" xr:uid="{00000000-0005-0000-0000-0000F2010000}"/>
    <cellStyle name="20% - Accent1 3 5 2" xfId="1870" xr:uid="{00000000-0005-0000-0000-0000F3010000}"/>
    <cellStyle name="20% - Accent1 3 5 2 2" xfId="9666" xr:uid="{00000000-0005-0000-0000-0000F4010000}"/>
    <cellStyle name="20% - Accent1 3 5 3" xfId="3998" xr:uid="{00000000-0005-0000-0000-0000F5010000}"/>
    <cellStyle name="20% - Accent1 3 5 3 2" xfId="11506" xr:uid="{00000000-0005-0000-0000-0000F6010000}"/>
    <cellStyle name="20% - Accent1 3 5 4" xfId="5841" xr:uid="{00000000-0005-0000-0000-0000F7010000}"/>
    <cellStyle name="20% - Accent1 3 5 4 2" xfId="13119" xr:uid="{00000000-0005-0000-0000-0000F8010000}"/>
    <cellStyle name="20% - Accent1 3 5 5" xfId="8519" xr:uid="{00000000-0005-0000-0000-0000F9010000}"/>
    <cellStyle name="20% - Accent1 3 5 5 2" xfId="15562" xr:uid="{00000000-0005-0000-0000-0000FA010000}"/>
    <cellStyle name="20% - Accent1 3 5 6" xfId="8727" xr:uid="{00000000-0005-0000-0000-0000FB010000}"/>
    <cellStyle name="20% - Accent1 3 6" xfId="1862" xr:uid="{00000000-0005-0000-0000-0000FC010000}"/>
    <cellStyle name="20% - Accent1 3 6 2" xfId="5840" xr:uid="{00000000-0005-0000-0000-0000FD010000}"/>
    <cellStyle name="20% - Accent1 3 6 2 2" xfId="13118" xr:uid="{00000000-0005-0000-0000-0000FE010000}"/>
    <cellStyle name="20% - Accent1 3 6 3" xfId="7794" xr:uid="{00000000-0005-0000-0000-0000FF010000}"/>
    <cellStyle name="20% - Accent1 3 6 3 2" xfId="14886" xr:uid="{00000000-0005-0000-0000-000000020000}"/>
    <cellStyle name="20% - Accent1 3 6 4" xfId="9658" xr:uid="{00000000-0005-0000-0000-000001020000}"/>
    <cellStyle name="20% - Accent1 3 7" xfId="3166" xr:uid="{00000000-0005-0000-0000-000002020000}"/>
    <cellStyle name="20% - Accent1 3 7 2" xfId="10677" xr:uid="{00000000-0005-0000-0000-000003020000}"/>
    <cellStyle name="20% - Accent1 3 8" xfId="3857" xr:uid="{00000000-0005-0000-0000-000004020000}"/>
    <cellStyle name="20% - Accent1 3 8 2" xfId="11365" xr:uid="{00000000-0005-0000-0000-000005020000}"/>
    <cellStyle name="20% - Accent1 3 9" xfId="4746" xr:uid="{00000000-0005-0000-0000-000006020000}"/>
    <cellStyle name="20% - Accent1 3 9 2" xfId="12024" xr:uid="{00000000-0005-0000-0000-000007020000}"/>
    <cellStyle name="20% - Accent1 30" xfId="8587" xr:uid="{00000000-0005-0000-0000-000008020000}"/>
    <cellStyle name="20% - Accent1 30 2" xfId="15630" xr:uid="{00000000-0005-0000-0000-000009020000}"/>
    <cellStyle name="20% - Accent1 31" xfId="8677" xr:uid="{00000000-0005-0000-0000-00000A020000}"/>
    <cellStyle name="20% - Accent1 4" xfId="91" xr:uid="{00000000-0005-0000-0000-00000B020000}"/>
    <cellStyle name="20% - Accent1 4 10" xfId="5839" xr:uid="{00000000-0005-0000-0000-00000C020000}"/>
    <cellStyle name="20% - Accent1 4 10 2" xfId="13117" xr:uid="{00000000-0005-0000-0000-00000D020000}"/>
    <cellStyle name="20% - Accent1 4 11" xfId="7167" xr:uid="{00000000-0005-0000-0000-00000E020000}"/>
    <cellStyle name="20% - Accent1 4 11 2" xfId="14259" xr:uid="{00000000-0005-0000-0000-00000F020000}"/>
    <cellStyle name="20% - Accent1 4 12" xfId="8724" xr:uid="{00000000-0005-0000-0000-000010020000}"/>
    <cellStyle name="20% - Accent1 4 2" xfId="84" xr:uid="{00000000-0005-0000-0000-000011020000}"/>
    <cellStyle name="20% - Accent1 4 2 10" xfId="7310" xr:uid="{00000000-0005-0000-0000-000012020000}"/>
    <cellStyle name="20% - Accent1 4 2 10 2" xfId="14402" xr:uid="{00000000-0005-0000-0000-000013020000}"/>
    <cellStyle name="20% - Accent1 4 2 11" xfId="8717" xr:uid="{00000000-0005-0000-0000-000014020000}"/>
    <cellStyle name="20% - Accent1 4 2 2" xfId="100" xr:uid="{00000000-0005-0000-0000-000015020000}"/>
    <cellStyle name="20% - Accent1 4 2 2 10" xfId="8733" xr:uid="{00000000-0005-0000-0000-000016020000}"/>
    <cellStyle name="20% - Accent1 4 2 2 2" xfId="93" xr:uid="{00000000-0005-0000-0000-000017020000}"/>
    <cellStyle name="20% - Accent1 4 2 2 2 2" xfId="1874" xr:uid="{00000000-0005-0000-0000-000018020000}"/>
    <cellStyle name="20% - Accent1 4 2 2 2 2 2" xfId="9670" xr:uid="{00000000-0005-0000-0000-000019020000}"/>
    <cellStyle name="20% - Accent1 4 2 2 2 3" xfId="3691" xr:uid="{00000000-0005-0000-0000-00001A020000}"/>
    <cellStyle name="20% - Accent1 4 2 2 2 3 2" xfId="11199" xr:uid="{00000000-0005-0000-0000-00001B020000}"/>
    <cellStyle name="20% - Accent1 4 2 2 2 4" xfId="5836" xr:uid="{00000000-0005-0000-0000-00001C020000}"/>
    <cellStyle name="20% - Accent1 4 2 2 2 4 2" xfId="13114" xr:uid="{00000000-0005-0000-0000-00001D020000}"/>
    <cellStyle name="20% - Accent1 4 2 2 2 5" xfId="8180" xr:uid="{00000000-0005-0000-0000-00001E020000}"/>
    <cellStyle name="20% - Accent1 4 2 2 2 5 2" xfId="15272" xr:uid="{00000000-0005-0000-0000-00001F020000}"/>
    <cellStyle name="20% - Accent1 4 2 2 2 6" xfId="8726" xr:uid="{00000000-0005-0000-0000-000020020000}"/>
    <cellStyle name="20% - Accent1 4 2 2 3" xfId="1873" xr:uid="{00000000-0005-0000-0000-000021020000}"/>
    <cellStyle name="20% - Accent1 4 2 2 3 2" xfId="5835" xr:uid="{00000000-0005-0000-0000-000022020000}"/>
    <cellStyle name="20% - Accent1 4 2 2 3 2 2" xfId="13113" xr:uid="{00000000-0005-0000-0000-000023020000}"/>
    <cellStyle name="20% - Accent1 4 2 2 3 3" xfId="9669" xr:uid="{00000000-0005-0000-0000-000024020000}"/>
    <cellStyle name="20% - Accent1 4 2 2 4" xfId="3568" xr:uid="{00000000-0005-0000-0000-000025020000}"/>
    <cellStyle name="20% - Accent1 4 2 2 4 2" xfId="11076" xr:uid="{00000000-0005-0000-0000-000026020000}"/>
    <cellStyle name="20% - Accent1 4 2 2 5" xfId="4009" xr:uid="{00000000-0005-0000-0000-000027020000}"/>
    <cellStyle name="20% - Accent1 4 2 2 5 2" xfId="11517" xr:uid="{00000000-0005-0000-0000-000028020000}"/>
    <cellStyle name="20% - Accent1 4 2 2 6" xfId="5132" xr:uid="{00000000-0005-0000-0000-000029020000}"/>
    <cellStyle name="20% - Accent1 4 2 2 6 2" xfId="12410" xr:uid="{00000000-0005-0000-0000-00002A020000}"/>
    <cellStyle name="20% - Accent1 4 2 2 7" xfId="5713" xr:uid="{00000000-0005-0000-0000-00002B020000}"/>
    <cellStyle name="20% - Accent1 4 2 2 7 2" xfId="12991" xr:uid="{00000000-0005-0000-0000-00002C020000}"/>
    <cellStyle name="20% - Accent1 4 2 2 8" xfId="5837" xr:uid="{00000000-0005-0000-0000-00002D020000}"/>
    <cellStyle name="20% - Accent1 4 2 2 8 2" xfId="13115" xr:uid="{00000000-0005-0000-0000-00002E020000}"/>
    <cellStyle name="20% - Accent1 4 2 2 9" xfId="7599" xr:uid="{00000000-0005-0000-0000-00002F020000}"/>
    <cellStyle name="20% - Accent1 4 2 2 9 2" xfId="14691" xr:uid="{00000000-0005-0000-0000-000030020000}"/>
    <cellStyle name="20% - Accent1 4 2 3" xfId="82" xr:uid="{00000000-0005-0000-0000-000031020000}"/>
    <cellStyle name="20% - Accent1 4 2 3 2" xfId="1875" xr:uid="{00000000-0005-0000-0000-000032020000}"/>
    <cellStyle name="20% - Accent1 4 2 3 2 2" xfId="9671" xr:uid="{00000000-0005-0000-0000-000033020000}"/>
    <cellStyle name="20% - Accent1 4 2 3 3" xfId="3987" xr:uid="{00000000-0005-0000-0000-000034020000}"/>
    <cellStyle name="20% - Accent1 4 2 3 3 2" xfId="11495" xr:uid="{00000000-0005-0000-0000-000035020000}"/>
    <cellStyle name="20% - Accent1 4 2 3 4" xfId="5834" xr:uid="{00000000-0005-0000-0000-000036020000}"/>
    <cellStyle name="20% - Accent1 4 2 3 4 2" xfId="13112" xr:uid="{00000000-0005-0000-0000-000037020000}"/>
    <cellStyle name="20% - Accent1 4 2 3 5" xfId="7891" xr:uid="{00000000-0005-0000-0000-000038020000}"/>
    <cellStyle name="20% - Accent1 4 2 3 5 2" xfId="14983" xr:uid="{00000000-0005-0000-0000-000039020000}"/>
    <cellStyle name="20% - Accent1 4 2 3 6" xfId="8715" xr:uid="{00000000-0005-0000-0000-00003A020000}"/>
    <cellStyle name="20% - Accent1 4 2 4" xfId="1872" xr:uid="{00000000-0005-0000-0000-00003B020000}"/>
    <cellStyle name="20% - Accent1 4 2 4 2" xfId="5833" xr:uid="{00000000-0005-0000-0000-00003C020000}"/>
    <cellStyle name="20% - Accent1 4 2 4 2 2" xfId="13111" xr:uid="{00000000-0005-0000-0000-00003D020000}"/>
    <cellStyle name="20% - Accent1 4 2 4 3" xfId="9668" xr:uid="{00000000-0005-0000-0000-00003E020000}"/>
    <cellStyle name="20% - Accent1 4 2 5" xfId="3268" xr:uid="{00000000-0005-0000-0000-00003F020000}"/>
    <cellStyle name="20% - Accent1 4 2 5 2" xfId="10779" xr:uid="{00000000-0005-0000-0000-000040020000}"/>
    <cellStyle name="20% - Accent1 4 2 6" xfId="3908" xr:uid="{00000000-0005-0000-0000-000041020000}"/>
    <cellStyle name="20% - Accent1 4 2 6 2" xfId="11416" xr:uid="{00000000-0005-0000-0000-000042020000}"/>
    <cellStyle name="20% - Accent1 4 2 7" xfId="4843" xr:uid="{00000000-0005-0000-0000-000043020000}"/>
    <cellStyle name="20% - Accent1 4 2 7 2" xfId="12121" xr:uid="{00000000-0005-0000-0000-000044020000}"/>
    <cellStyle name="20% - Accent1 4 2 8" xfId="5424" xr:uid="{00000000-0005-0000-0000-000045020000}"/>
    <cellStyle name="20% - Accent1 4 2 8 2" xfId="12702" xr:uid="{00000000-0005-0000-0000-000046020000}"/>
    <cellStyle name="20% - Accent1 4 2 9" xfId="5838" xr:uid="{00000000-0005-0000-0000-000047020000}"/>
    <cellStyle name="20% - Accent1 4 2 9 2" xfId="13116" xr:uid="{00000000-0005-0000-0000-000048020000}"/>
    <cellStyle name="20% - Accent1 4 3" xfId="98" xr:uid="{00000000-0005-0000-0000-000049020000}"/>
    <cellStyle name="20% - Accent1 4 3 10" xfId="8731" xr:uid="{00000000-0005-0000-0000-00004A020000}"/>
    <cellStyle name="20% - Accent1 4 3 2" xfId="106" xr:uid="{00000000-0005-0000-0000-00004B020000}"/>
    <cellStyle name="20% - Accent1 4 3 2 2" xfId="1877" xr:uid="{00000000-0005-0000-0000-00004C020000}"/>
    <cellStyle name="20% - Accent1 4 3 2 2 2" xfId="9673" xr:uid="{00000000-0005-0000-0000-00004D020000}"/>
    <cellStyle name="20% - Accent1 4 3 2 3" xfId="3858" xr:uid="{00000000-0005-0000-0000-00004E020000}"/>
    <cellStyle name="20% - Accent1 4 3 2 3 2" xfId="11366" xr:uid="{00000000-0005-0000-0000-00004F020000}"/>
    <cellStyle name="20% - Accent1 4 3 2 4" xfId="5831" xr:uid="{00000000-0005-0000-0000-000050020000}"/>
    <cellStyle name="20% - Accent1 4 3 2 4 2" xfId="13109" xr:uid="{00000000-0005-0000-0000-000051020000}"/>
    <cellStyle name="20% - Accent1 4 3 2 5" xfId="8040" xr:uid="{00000000-0005-0000-0000-000052020000}"/>
    <cellStyle name="20% - Accent1 4 3 2 5 2" xfId="15132" xr:uid="{00000000-0005-0000-0000-000053020000}"/>
    <cellStyle name="20% - Accent1 4 3 2 6" xfId="8739" xr:uid="{00000000-0005-0000-0000-000054020000}"/>
    <cellStyle name="20% - Accent1 4 3 3" xfId="1876" xr:uid="{00000000-0005-0000-0000-000055020000}"/>
    <cellStyle name="20% - Accent1 4 3 3 2" xfId="5830" xr:uid="{00000000-0005-0000-0000-000056020000}"/>
    <cellStyle name="20% - Accent1 4 3 3 2 2" xfId="13108" xr:uid="{00000000-0005-0000-0000-000057020000}"/>
    <cellStyle name="20% - Accent1 4 3 3 3" xfId="9672" xr:uid="{00000000-0005-0000-0000-000058020000}"/>
    <cellStyle name="20% - Accent1 4 3 4" xfId="3428" xr:uid="{00000000-0005-0000-0000-000059020000}"/>
    <cellStyle name="20% - Accent1 4 3 4 2" xfId="10936" xr:uid="{00000000-0005-0000-0000-00005A020000}"/>
    <cellStyle name="20% - Accent1 4 3 5" xfId="4008" xr:uid="{00000000-0005-0000-0000-00005B020000}"/>
    <cellStyle name="20% - Accent1 4 3 5 2" xfId="11516" xr:uid="{00000000-0005-0000-0000-00005C020000}"/>
    <cellStyle name="20% - Accent1 4 3 6" xfId="4992" xr:uid="{00000000-0005-0000-0000-00005D020000}"/>
    <cellStyle name="20% - Accent1 4 3 6 2" xfId="12270" xr:uid="{00000000-0005-0000-0000-00005E020000}"/>
    <cellStyle name="20% - Accent1 4 3 7" xfId="5573" xr:uid="{00000000-0005-0000-0000-00005F020000}"/>
    <cellStyle name="20% - Accent1 4 3 7 2" xfId="12851" xr:uid="{00000000-0005-0000-0000-000060020000}"/>
    <cellStyle name="20% - Accent1 4 3 8" xfId="5832" xr:uid="{00000000-0005-0000-0000-000061020000}"/>
    <cellStyle name="20% - Accent1 4 3 8 2" xfId="13110" xr:uid="{00000000-0005-0000-0000-000062020000}"/>
    <cellStyle name="20% - Accent1 4 3 9" xfId="7459" xr:uid="{00000000-0005-0000-0000-000063020000}"/>
    <cellStyle name="20% - Accent1 4 3 9 2" xfId="14551" xr:uid="{00000000-0005-0000-0000-000064020000}"/>
    <cellStyle name="20% - Accent1 4 4" xfId="107" xr:uid="{00000000-0005-0000-0000-000065020000}"/>
    <cellStyle name="20% - Accent1 4 4 2" xfId="1878" xr:uid="{00000000-0005-0000-0000-000066020000}"/>
    <cellStyle name="20% - Accent1 4 4 2 2" xfId="9674" xr:uid="{00000000-0005-0000-0000-000067020000}"/>
    <cellStyle name="20% - Accent1 4 4 3" xfId="3986" xr:uid="{00000000-0005-0000-0000-000068020000}"/>
    <cellStyle name="20% - Accent1 4 4 3 2" xfId="11494" xr:uid="{00000000-0005-0000-0000-000069020000}"/>
    <cellStyle name="20% - Accent1 4 4 4" xfId="5829" xr:uid="{00000000-0005-0000-0000-00006A020000}"/>
    <cellStyle name="20% - Accent1 4 4 4 2" xfId="13107" xr:uid="{00000000-0005-0000-0000-00006B020000}"/>
    <cellStyle name="20% - Accent1 4 4 5" xfId="7748" xr:uid="{00000000-0005-0000-0000-00006C020000}"/>
    <cellStyle name="20% - Accent1 4 4 5 2" xfId="14840" xr:uid="{00000000-0005-0000-0000-00006D020000}"/>
    <cellStyle name="20% - Accent1 4 4 6" xfId="8740" xr:uid="{00000000-0005-0000-0000-00006E020000}"/>
    <cellStyle name="20% - Accent1 4 5" xfId="1871" xr:uid="{00000000-0005-0000-0000-00006F020000}"/>
    <cellStyle name="20% - Accent1 4 5 2" xfId="5892" xr:uid="{00000000-0005-0000-0000-000070020000}"/>
    <cellStyle name="20% - Accent1 4 5 2 2" xfId="13170" xr:uid="{00000000-0005-0000-0000-000071020000}"/>
    <cellStyle name="20% - Accent1 4 5 3" xfId="9667" xr:uid="{00000000-0005-0000-0000-000072020000}"/>
    <cellStyle name="20% - Accent1 4 6" xfId="3099" xr:uid="{00000000-0005-0000-0000-000073020000}"/>
    <cellStyle name="20% - Accent1 4 6 2" xfId="10610" xr:uid="{00000000-0005-0000-0000-000074020000}"/>
    <cellStyle name="20% - Accent1 4 7" xfId="4004" xr:uid="{00000000-0005-0000-0000-000075020000}"/>
    <cellStyle name="20% - Accent1 4 7 2" xfId="11512" xr:uid="{00000000-0005-0000-0000-000076020000}"/>
    <cellStyle name="20% - Accent1 4 8" xfId="4700" xr:uid="{00000000-0005-0000-0000-000077020000}"/>
    <cellStyle name="20% - Accent1 4 8 2" xfId="11978" xr:uid="{00000000-0005-0000-0000-000078020000}"/>
    <cellStyle name="20% - Accent1 4 9" xfId="5281" xr:uid="{00000000-0005-0000-0000-000079020000}"/>
    <cellStyle name="20% - Accent1 4 9 2" xfId="12559" xr:uid="{00000000-0005-0000-0000-00007A020000}"/>
    <cellStyle name="20% - Accent1 5" xfId="108" xr:uid="{00000000-0005-0000-0000-00007B020000}"/>
    <cellStyle name="20% - Accent1 5 10" xfId="5893" xr:uid="{00000000-0005-0000-0000-00007C020000}"/>
    <cellStyle name="20% - Accent1 5 10 2" xfId="13171" xr:uid="{00000000-0005-0000-0000-00007D020000}"/>
    <cellStyle name="20% - Accent1 5 11" xfId="7150" xr:uid="{00000000-0005-0000-0000-00007E020000}"/>
    <cellStyle name="20% - Accent1 5 11 2" xfId="14242" xr:uid="{00000000-0005-0000-0000-00007F020000}"/>
    <cellStyle name="20% - Accent1 5 12" xfId="8741" xr:uid="{00000000-0005-0000-0000-000080020000}"/>
    <cellStyle name="20% - Accent1 5 2" xfId="109" xr:uid="{00000000-0005-0000-0000-000081020000}"/>
    <cellStyle name="20% - Accent1 5 2 10" xfId="7293" xr:uid="{00000000-0005-0000-0000-000082020000}"/>
    <cellStyle name="20% - Accent1 5 2 10 2" xfId="14385" xr:uid="{00000000-0005-0000-0000-000083020000}"/>
    <cellStyle name="20% - Accent1 5 2 11" xfId="8742" xr:uid="{00000000-0005-0000-0000-000084020000}"/>
    <cellStyle name="20% - Accent1 5 2 2" xfId="110" xr:uid="{00000000-0005-0000-0000-000085020000}"/>
    <cellStyle name="20% - Accent1 5 2 2 10" xfId="8743" xr:uid="{00000000-0005-0000-0000-000086020000}"/>
    <cellStyle name="20% - Accent1 5 2 2 2" xfId="111" xr:uid="{00000000-0005-0000-0000-000087020000}"/>
    <cellStyle name="20% - Accent1 5 2 2 2 2" xfId="1882" xr:uid="{00000000-0005-0000-0000-000088020000}"/>
    <cellStyle name="20% - Accent1 5 2 2 2 2 2" xfId="9678" xr:uid="{00000000-0005-0000-0000-000089020000}"/>
    <cellStyle name="20% - Accent1 5 2 2 2 3" xfId="3832" xr:uid="{00000000-0005-0000-0000-00008A020000}"/>
    <cellStyle name="20% - Accent1 5 2 2 2 3 2" xfId="11340" xr:uid="{00000000-0005-0000-0000-00008B020000}"/>
    <cellStyle name="20% - Accent1 5 2 2 2 4" xfId="5896" xr:uid="{00000000-0005-0000-0000-00008C020000}"/>
    <cellStyle name="20% - Accent1 5 2 2 2 4 2" xfId="13174" xr:uid="{00000000-0005-0000-0000-00008D020000}"/>
    <cellStyle name="20% - Accent1 5 2 2 2 5" xfId="8163" xr:uid="{00000000-0005-0000-0000-00008E020000}"/>
    <cellStyle name="20% - Accent1 5 2 2 2 5 2" xfId="15255" xr:uid="{00000000-0005-0000-0000-00008F020000}"/>
    <cellStyle name="20% - Accent1 5 2 2 2 6" xfId="8744" xr:uid="{00000000-0005-0000-0000-000090020000}"/>
    <cellStyle name="20% - Accent1 5 2 2 3" xfId="1881" xr:uid="{00000000-0005-0000-0000-000091020000}"/>
    <cellStyle name="20% - Accent1 5 2 2 3 2" xfId="5897" xr:uid="{00000000-0005-0000-0000-000092020000}"/>
    <cellStyle name="20% - Accent1 5 2 2 3 2 2" xfId="13175" xr:uid="{00000000-0005-0000-0000-000093020000}"/>
    <cellStyle name="20% - Accent1 5 2 2 3 3" xfId="9677" xr:uid="{00000000-0005-0000-0000-000094020000}"/>
    <cellStyle name="20% - Accent1 5 2 2 4" xfId="3551" xr:uid="{00000000-0005-0000-0000-000095020000}"/>
    <cellStyle name="20% - Accent1 5 2 2 4 2" xfId="11059" xr:uid="{00000000-0005-0000-0000-000096020000}"/>
    <cellStyle name="20% - Accent1 5 2 2 5" xfId="3901" xr:uid="{00000000-0005-0000-0000-000097020000}"/>
    <cellStyle name="20% - Accent1 5 2 2 5 2" xfId="11409" xr:uid="{00000000-0005-0000-0000-000098020000}"/>
    <cellStyle name="20% - Accent1 5 2 2 6" xfId="5115" xr:uid="{00000000-0005-0000-0000-000099020000}"/>
    <cellStyle name="20% - Accent1 5 2 2 6 2" xfId="12393" xr:uid="{00000000-0005-0000-0000-00009A020000}"/>
    <cellStyle name="20% - Accent1 5 2 2 7" xfId="5696" xr:uid="{00000000-0005-0000-0000-00009B020000}"/>
    <cellStyle name="20% - Accent1 5 2 2 7 2" xfId="12974" xr:uid="{00000000-0005-0000-0000-00009C020000}"/>
    <cellStyle name="20% - Accent1 5 2 2 8" xfId="5895" xr:uid="{00000000-0005-0000-0000-00009D020000}"/>
    <cellStyle name="20% - Accent1 5 2 2 8 2" xfId="13173" xr:uid="{00000000-0005-0000-0000-00009E020000}"/>
    <cellStyle name="20% - Accent1 5 2 2 9" xfId="7582" xr:uid="{00000000-0005-0000-0000-00009F020000}"/>
    <cellStyle name="20% - Accent1 5 2 2 9 2" xfId="14674" xr:uid="{00000000-0005-0000-0000-0000A0020000}"/>
    <cellStyle name="20% - Accent1 5 2 3" xfId="112" xr:uid="{00000000-0005-0000-0000-0000A1020000}"/>
    <cellStyle name="20% - Accent1 5 2 3 2" xfId="1883" xr:uid="{00000000-0005-0000-0000-0000A2020000}"/>
    <cellStyle name="20% - Accent1 5 2 3 2 2" xfId="9679" xr:uid="{00000000-0005-0000-0000-0000A3020000}"/>
    <cellStyle name="20% - Accent1 5 2 3 3" xfId="3944" xr:uid="{00000000-0005-0000-0000-0000A4020000}"/>
    <cellStyle name="20% - Accent1 5 2 3 3 2" xfId="11452" xr:uid="{00000000-0005-0000-0000-0000A5020000}"/>
    <cellStyle name="20% - Accent1 5 2 3 4" xfId="5898" xr:uid="{00000000-0005-0000-0000-0000A6020000}"/>
    <cellStyle name="20% - Accent1 5 2 3 4 2" xfId="13176" xr:uid="{00000000-0005-0000-0000-0000A7020000}"/>
    <cellStyle name="20% - Accent1 5 2 3 5" xfId="7874" xr:uid="{00000000-0005-0000-0000-0000A8020000}"/>
    <cellStyle name="20% - Accent1 5 2 3 5 2" xfId="14966" xr:uid="{00000000-0005-0000-0000-0000A9020000}"/>
    <cellStyle name="20% - Accent1 5 2 3 6" xfId="8745" xr:uid="{00000000-0005-0000-0000-0000AA020000}"/>
    <cellStyle name="20% - Accent1 5 2 4" xfId="1880" xr:uid="{00000000-0005-0000-0000-0000AB020000}"/>
    <cellStyle name="20% - Accent1 5 2 4 2" xfId="5899" xr:uid="{00000000-0005-0000-0000-0000AC020000}"/>
    <cellStyle name="20% - Accent1 5 2 4 2 2" xfId="13177" xr:uid="{00000000-0005-0000-0000-0000AD020000}"/>
    <cellStyle name="20% - Accent1 5 2 4 3" xfId="9676" xr:uid="{00000000-0005-0000-0000-0000AE020000}"/>
    <cellStyle name="20% - Accent1 5 2 5" xfId="3251" xr:uid="{00000000-0005-0000-0000-0000AF020000}"/>
    <cellStyle name="20% - Accent1 5 2 5 2" xfId="10762" xr:uid="{00000000-0005-0000-0000-0000B0020000}"/>
    <cellStyle name="20% - Accent1 5 2 6" xfId="3402" xr:uid="{00000000-0005-0000-0000-0000B1020000}"/>
    <cellStyle name="20% - Accent1 5 2 6 2" xfId="10910" xr:uid="{00000000-0005-0000-0000-0000B2020000}"/>
    <cellStyle name="20% - Accent1 5 2 7" xfId="4826" xr:uid="{00000000-0005-0000-0000-0000B3020000}"/>
    <cellStyle name="20% - Accent1 5 2 7 2" xfId="12104" xr:uid="{00000000-0005-0000-0000-0000B4020000}"/>
    <cellStyle name="20% - Accent1 5 2 8" xfId="5407" xr:uid="{00000000-0005-0000-0000-0000B5020000}"/>
    <cellStyle name="20% - Accent1 5 2 8 2" xfId="12685" xr:uid="{00000000-0005-0000-0000-0000B6020000}"/>
    <cellStyle name="20% - Accent1 5 2 9" xfId="5894" xr:uid="{00000000-0005-0000-0000-0000B7020000}"/>
    <cellStyle name="20% - Accent1 5 2 9 2" xfId="13172" xr:uid="{00000000-0005-0000-0000-0000B8020000}"/>
    <cellStyle name="20% - Accent1 5 3" xfId="113" xr:uid="{00000000-0005-0000-0000-0000B9020000}"/>
    <cellStyle name="20% - Accent1 5 3 10" xfId="8746" xr:uid="{00000000-0005-0000-0000-0000BA020000}"/>
    <cellStyle name="20% - Accent1 5 3 2" xfId="114" xr:uid="{00000000-0005-0000-0000-0000BB020000}"/>
    <cellStyle name="20% - Accent1 5 3 2 2" xfId="1885" xr:uid="{00000000-0005-0000-0000-0000BC020000}"/>
    <cellStyle name="20% - Accent1 5 3 2 2 2" xfId="9681" xr:uid="{00000000-0005-0000-0000-0000BD020000}"/>
    <cellStyle name="20% - Accent1 5 3 2 3" xfId="3752" xr:uid="{00000000-0005-0000-0000-0000BE020000}"/>
    <cellStyle name="20% - Accent1 5 3 2 3 2" xfId="11260" xr:uid="{00000000-0005-0000-0000-0000BF020000}"/>
    <cellStyle name="20% - Accent1 5 3 2 4" xfId="5901" xr:uid="{00000000-0005-0000-0000-0000C0020000}"/>
    <cellStyle name="20% - Accent1 5 3 2 4 2" xfId="13179" xr:uid="{00000000-0005-0000-0000-0000C1020000}"/>
    <cellStyle name="20% - Accent1 5 3 2 5" xfId="8013" xr:uid="{00000000-0005-0000-0000-0000C2020000}"/>
    <cellStyle name="20% - Accent1 5 3 2 5 2" xfId="15105" xr:uid="{00000000-0005-0000-0000-0000C3020000}"/>
    <cellStyle name="20% - Accent1 5 3 2 6" xfId="8747" xr:uid="{00000000-0005-0000-0000-0000C4020000}"/>
    <cellStyle name="20% - Accent1 5 3 3" xfId="1884" xr:uid="{00000000-0005-0000-0000-0000C5020000}"/>
    <cellStyle name="20% - Accent1 5 3 3 2" xfId="5902" xr:uid="{00000000-0005-0000-0000-0000C6020000}"/>
    <cellStyle name="20% - Accent1 5 3 3 2 2" xfId="13180" xr:uid="{00000000-0005-0000-0000-0000C7020000}"/>
    <cellStyle name="20% - Accent1 5 3 3 3" xfId="9680" xr:uid="{00000000-0005-0000-0000-0000C8020000}"/>
    <cellStyle name="20% - Accent1 5 3 4" xfId="3393" xr:uid="{00000000-0005-0000-0000-0000C9020000}"/>
    <cellStyle name="20% - Accent1 5 3 4 2" xfId="10901" xr:uid="{00000000-0005-0000-0000-0000CA020000}"/>
    <cellStyle name="20% - Accent1 5 3 5" xfId="3722" xr:uid="{00000000-0005-0000-0000-0000CB020000}"/>
    <cellStyle name="20% - Accent1 5 3 5 2" xfId="11230" xr:uid="{00000000-0005-0000-0000-0000CC020000}"/>
    <cellStyle name="20% - Accent1 5 3 6" xfId="4965" xr:uid="{00000000-0005-0000-0000-0000CD020000}"/>
    <cellStyle name="20% - Accent1 5 3 6 2" xfId="12243" xr:uid="{00000000-0005-0000-0000-0000CE020000}"/>
    <cellStyle name="20% - Accent1 5 3 7" xfId="5546" xr:uid="{00000000-0005-0000-0000-0000CF020000}"/>
    <cellStyle name="20% - Accent1 5 3 7 2" xfId="12824" xr:uid="{00000000-0005-0000-0000-0000D0020000}"/>
    <cellStyle name="20% - Accent1 5 3 8" xfId="5900" xr:uid="{00000000-0005-0000-0000-0000D1020000}"/>
    <cellStyle name="20% - Accent1 5 3 8 2" xfId="13178" xr:uid="{00000000-0005-0000-0000-0000D2020000}"/>
    <cellStyle name="20% - Accent1 5 3 9" xfId="7432" xr:uid="{00000000-0005-0000-0000-0000D3020000}"/>
    <cellStyle name="20% - Accent1 5 3 9 2" xfId="14524" xr:uid="{00000000-0005-0000-0000-0000D4020000}"/>
    <cellStyle name="20% - Accent1 5 4" xfId="115" xr:uid="{00000000-0005-0000-0000-0000D5020000}"/>
    <cellStyle name="20% - Accent1 5 4 2" xfId="1886" xr:uid="{00000000-0005-0000-0000-0000D6020000}"/>
    <cellStyle name="20% - Accent1 5 4 2 2" xfId="9682" xr:uid="{00000000-0005-0000-0000-0000D7020000}"/>
    <cellStyle name="20% - Accent1 5 4 3" xfId="3716" xr:uid="{00000000-0005-0000-0000-0000D8020000}"/>
    <cellStyle name="20% - Accent1 5 4 3 2" xfId="11224" xr:uid="{00000000-0005-0000-0000-0000D9020000}"/>
    <cellStyle name="20% - Accent1 5 4 4" xfId="5907" xr:uid="{00000000-0005-0000-0000-0000DA020000}"/>
    <cellStyle name="20% - Accent1 5 4 4 2" xfId="13185" xr:uid="{00000000-0005-0000-0000-0000DB020000}"/>
    <cellStyle name="20% - Accent1 5 4 5" xfId="7731" xr:uid="{00000000-0005-0000-0000-0000DC020000}"/>
    <cellStyle name="20% - Accent1 5 4 5 2" xfId="14823" xr:uid="{00000000-0005-0000-0000-0000DD020000}"/>
    <cellStyle name="20% - Accent1 5 4 6" xfId="8748" xr:uid="{00000000-0005-0000-0000-0000DE020000}"/>
    <cellStyle name="20% - Accent1 5 5" xfId="1879" xr:uid="{00000000-0005-0000-0000-0000DF020000}"/>
    <cellStyle name="20% - Accent1 5 5 2" xfId="5908" xr:uid="{00000000-0005-0000-0000-0000E0020000}"/>
    <cellStyle name="20% - Accent1 5 5 2 2" xfId="13186" xr:uid="{00000000-0005-0000-0000-0000E1020000}"/>
    <cellStyle name="20% - Accent1 5 5 3" xfId="9675" xr:uid="{00000000-0005-0000-0000-0000E2020000}"/>
    <cellStyle name="20% - Accent1 5 6" xfId="3082" xr:uid="{00000000-0005-0000-0000-0000E3020000}"/>
    <cellStyle name="20% - Accent1 5 6 2" xfId="10593" xr:uid="{00000000-0005-0000-0000-0000E4020000}"/>
    <cellStyle name="20% - Accent1 5 7" xfId="3844" xr:uid="{00000000-0005-0000-0000-0000E5020000}"/>
    <cellStyle name="20% - Accent1 5 7 2" xfId="11352" xr:uid="{00000000-0005-0000-0000-0000E6020000}"/>
    <cellStyle name="20% - Accent1 5 8" xfId="4683" xr:uid="{00000000-0005-0000-0000-0000E7020000}"/>
    <cellStyle name="20% - Accent1 5 8 2" xfId="11961" xr:uid="{00000000-0005-0000-0000-0000E8020000}"/>
    <cellStyle name="20% - Accent1 5 9" xfId="5264" xr:uid="{00000000-0005-0000-0000-0000E9020000}"/>
    <cellStyle name="20% - Accent1 5 9 2" xfId="12542" xr:uid="{00000000-0005-0000-0000-0000EA020000}"/>
    <cellStyle name="20% - Accent1 6" xfId="116" xr:uid="{00000000-0005-0000-0000-0000EB020000}"/>
    <cellStyle name="20% - Accent1 6 10" xfId="5909" xr:uid="{00000000-0005-0000-0000-0000EC020000}"/>
    <cellStyle name="20% - Accent1 6 10 2" xfId="13187" xr:uid="{00000000-0005-0000-0000-0000ED020000}"/>
    <cellStyle name="20% - Accent1 6 11" xfId="7256" xr:uid="{00000000-0005-0000-0000-0000EE020000}"/>
    <cellStyle name="20% - Accent1 6 11 2" xfId="14348" xr:uid="{00000000-0005-0000-0000-0000EF020000}"/>
    <cellStyle name="20% - Accent1 6 12" xfId="8749" xr:uid="{00000000-0005-0000-0000-0000F0020000}"/>
    <cellStyle name="20% - Accent1 6 2" xfId="117" xr:uid="{00000000-0005-0000-0000-0000F1020000}"/>
    <cellStyle name="20% - Accent1 6 2 10" xfId="7399" xr:uid="{00000000-0005-0000-0000-0000F2020000}"/>
    <cellStyle name="20% - Accent1 6 2 10 2" xfId="14491" xr:uid="{00000000-0005-0000-0000-0000F3020000}"/>
    <cellStyle name="20% - Accent1 6 2 11" xfId="8750" xr:uid="{00000000-0005-0000-0000-0000F4020000}"/>
    <cellStyle name="20% - Accent1 6 2 2" xfId="118" xr:uid="{00000000-0005-0000-0000-0000F5020000}"/>
    <cellStyle name="20% - Accent1 6 2 2 10" xfId="8751" xr:uid="{00000000-0005-0000-0000-0000F6020000}"/>
    <cellStyle name="20% - Accent1 6 2 2 2" xfId="119" xr:uid="{00000000-0005-0000-0000-0000F7020000}"/>
    <cellStyle name="20% - Accent1 6 2 2 2 2" xfId="1890" xr:uid="{00000000-0005-0000-0000-0000F8020000}"/>
    <cellStyle name="20% - Accent1 6 2 2 2 2 2" xfId="9686" xr:uid="{00000000-0005-0000-0000-0000F9020000}"/>
    <cellStyle name="20% - Accent1 6 2 2 2 3" xfId="4099" xr:uid="{00000000-0005-0000-0000-0000FA020000}"/>
    <cellStyle name="20% - Accent1 6 2 2 2 3 2" xfId="11607" xr:uid="{00000000-0005-0000-0000-0000FB020000}"/>
    <cellStyle name="20% - Accent1 6 2 2 2 4" xfId="5912" xr:uid="{00000000-0005-0000-0000-0000FC020000}"/>
    <cellStyle name="20% - Accent1 6 2 2 2 4 2" xfId="13190" xr:uid="{00000000-0005-0000-0000-0000FD020000}"/>
    <cellStyle name="20% - Accent1 6 2 2 2 5" xfId="8269" xr:uid="{00000000-0005-0000-0000-0000FE020000}"/>
    <cellStyle name="20% - Accent1 6 2 2 2 5 2" xfId="15361" xr:uid="{00000000-0005-0000-0000-0000FF020000}"/>
    <cellStyle name="20% - Accent1 6 2 2 2 6" xfId="8752" xr:uid="{00000000-0005-0000-0000-000000030000}"/>
    <cellStyle name="20% - Accent1 6 2 2 3" xfId="1889" xr:uid="{00000000-0005-0000-0000-000001030000}"/>
    <cellStyle name="20% - Accent1 6 2 2 3 2" xfId="5913" xr:uid="{00000000-0005-0000-0000-000002030000}"/>
    <cellStyle name="20% - Accent1 6 2 2 3 2 2" xfId="13191" xr:uid="{00000000-0005-0000-0000-000003030000}"/>
    <cellStyle name="20% - Accent1 6 2 2 3 3" xfId="9685" xr:uid="{00000000-0005-0000-0000-000004030000}"/>
    <cellStyle name="20% - Accent1 6 2 2 4" xfId="3657" xr:uid="{00000000-0005-0000-0000-000005030000}"/>
    <cellStyle name="20% - Accent1 6 2 2 4 2" xfId="11165" xr:uid="{00000000-0005-0000-0000-000006030000}"/>
    <cellStyle name="20% - Accent1 6 2 2 5" xfId="4089" xr:uid="{00000000-0005-0000-0000-000007030000}"/>
    <cellStyle name="20% - Accent1 6 2 2 5 2" xfId="11597" xr:uid="{00000000-0005-0000-0000-000008030000}"/>
    <cellStyle name="20% - Accent1 6 2 2 6" xfId="5221" xr:uid="{00000000-0005-0000-0000-000009030000}"/>
    <cellStyle name="20% - Accent1 6 2 2 6 2" xfId="12499" xr:uid="{00000000-0005-0000-0000-00000A030000}"/>
    <cellStyle name="20% - Accent1 6 2 2 7" xfId="5802" xr:uid="{00000000-0005-0000-0000-00000B030000}"/>
    <cellStyle name="20% - Accent1 6 2 2 7 2" xfId="13080" xr:uid="{00000000-0005-0000-0000-00000C030000}"/>
    <cellStyle name="20% - Accent1 6 2 2 8" xfId="5911" xr:uid="{00000000-0005-0000-0000-00000D030000}"/>
    <cellStyle name="20% - Accent1 6 2 2 8 2" xfId="13189" xr:uid="{00000000-0005-0000-0000-00000E030000}"/>
    <cellStyle name="20% - Accent1 6 2 2 9" xfId="7688" xr:uid="{00000000-0005-0000-0000-00000F030000}"/>
    <cellStyle name="20% - Accent1 6 2 2 9 2" xfId="14780" xr:uid="{00000000-0005-0000-0000-000010030000}"/>
    <cellStyle name="20% - Accent1 6 2 3" xfId="120" xr:uid="{00000000-0005-0000-0000-000011030000}"/>
    <cellStyle name="20% - Accent1 6 2 3 2" xfId="1891" xr:uid="{00000000-0005-0000-0000-000012030000}"/>
    <cellStyle name="20% - Accent1 6 2 3 2 2" xfId="9687" xr:uid="{00000000-0005-0000-0000-000013030000}"/>
    <cellStyle name="20% - Accent1 6 2 3 3" xfId="3802" xr:uid="{00000000-0005-0000-0000-000014030000}"/>
    <cellStyle name="20% - Accent1 6 2 3 3 2" xfId="11310" xr:uid="{00000000-0005-0000-0000-000015030000}"/>
    <cellStyle name="20% - Accent1 6 2 3 4" xfId="5914" xr:uid="{00000000-0005-0000-0000-000016030000}"/>
    <cellStyle name="20% - Accent1 6 2 3 4 2" xfId="13192" xr:uid="{00000000-0005-0000-0000-000017030000}"/>
    <cellStyle name="20% - Accent1 6 2 3 5" xfId="7980" xr:uid="{00000000-0005-0000-0000-000018030000}"/>
    <cellStyle name="20% - Accent1 6 2 3 5 2" xfId="15072" xr:uid="{00000000-0005-0000-0000-000019030000}"/>
    <cellStyle name="20% - Accent1 6 2 3 6" xfId="8753" xr:uid="{00000000-0005-0000-0000-00001A030000}"/>
    <cellStyle name="20% - Accent1 6 2 4" xfId="1888" xr:uid="{00000000-0005-0000-0000-00001B030000}"/>
    <cellStyle name="20% - Accent1 6 2 4 2" xfId="5915" xr:uid="{00000000-0005-0000-0000-00001C030000}"/>
    <cellStyle name="20% - Accent1 6 2 4 2 2" xfId="13193" xr:uid="{00000000-0005-0000-0000-00001D030000}"/>
    <cellStyle name="20% - Accent1 6 2 4 3" xfId="9684" xr:uid="{00000000-0005-0000-0000-00001E030000}"/>
    <cellStyle name="20% - Accent1 6 2 5" xfId="3357" xr:uid="{00000000-0005-0000-0000-00001F030000}"/>
    <cellStyle name="20% - Accent1 6 2 5 2" xfId="10868" xr:uid="{00000000-0005-0000-0000-000020030000}"/>
    <cellStyle name="20% - Accent1 6 2 6" xfId="3853" xr:uid="{00000000-0005-0000-0000-000021030000}"/>
    <cellStyle name="20% - Accent1 6 2 6 2" xfId="11361" xr:uid="{00000000-0005-0000-0000-000022030000}"/>
    <cellStyle name="20% - Accent1 6 2 7" xfId="4932" xr:uid="{00000000-0005-0000-0000-000023030000}"/>
    <cellStyle name="20% - Accent1 6 2 7 2" xfId="12210" xr:uid="{00000000-0005-0000-0000-000024030000}"/>
    <cellStyle name="20% - Accent1 6 2 8" xfId="5513" xr:uid="{00000000-0005-0000-0000-000025030000}"/>
    <cellStyle name="20% - Accent1 6 2 8 2" xfId="12791" xr:uid="{00000000-0005-0000-0000-000026030000}"/>
    <cellStyle name="20% - Accent1 6 2 9" xfId="5910" xr:uid="{00000000-0005-0000-0000-000027030000}"/>
    <cellStyle name="20% - Accent1 6 2 9 2" xfId="13188" xr:uid="{00000000-0005-0000-0000-000028030000}"/>
    <cellStyle name="20% - Accent1 6 3" xfId="121" xr:uid="{00000000-0005-0000-0000-000029030000}"/>
    <cellStyle name="20% - Accent1 6 3 10" xfId="8754" xr:uid="{00000000-0005-0000-0000-00002A030000}"/>
    <cellStyle name="20% - Accent1 6 3 2" xfId="122" xr:uid="{00000000-0005-0000-0000-00002B030000}"/>
    <cellStyle name="20% - Accent1 6 3 2 2" xfId="1893" xr:uid="{00000000-0005-0000-0000-00002C030000}"/>
    <cellStyle name="20% - Accent1 6 3 2 2 2" xfId="9689" xr:uid="{00000000-0005-0000-0000-00002D030000}"/>
    <cellStyle name="20% - Accent1 6 3 2 3" xfId="3825" xr:uid="{00000000-0005-0000-0000-00002E030000}"/>
    <cellStyle name="20% - Accent1 6 3 2 3 2" xfId="11333" xr:uid="{00000000-0005-0000-0000-00002F030000}"/>
    <cellStyle name="20% - Accent1 6 3 2 4" xfId="5917" xr:uid="{00000000-0005-0000-0000-000030030000}"/>
    <cellStyle name="20% - Accent1 6 3 2 4 2" xfId="13195" xr:uid="{00000000-0005-0000-0000-000031030000}"/>
    <cellStyle name="20% - Accent1 6 3 2 5" xfId="8126" xr:uid="{00000000-0005-0000-0000-000032030000}"/>
    <cellStyle name="20% - Accent1 6 3 2 5 2" xfId="15218" xr:uid="{00000000-0005-0000-0000-000033030000}"/>
    <cellStyle name="20% - Accent1 6 3 2 6" xfId="8755" xr:uid="{00000000-0005-0000-0000-000034030000}"/>
    <cellStyle name="20% - Accent1 6 3 3" xfId="1892" xr:uid="{00000000-0005-0000-0000-000035030000}"/>
    <cellStyle name="20% - Accent1 6 3 3 2" xfId="5918" xr:uid="{00000000-0005-0000-0000-000036030000}"/>
    <cellStyle name="20% - Accent1 6 3 3 2 2" xfId="13196" xr:uid="{00000000-0005-0000-0000-000037030000}"/>
    <cellStyle name="20% - Accent1 6 3 3 3" xfId="9688" xr:uid="{00000000-0005-0000-0000-000038030000}"/>
    <cellStyle name="20% - Accent1 6 3 4" xfId="3514" xr:uid="{00000000-0005-0000-0000-000039030000}"/>
    <cellStyle name="20% - Accent1 6 3 4 2" xfId="11022" xr:uid="{00000000-0005-0000-0000-00003A030000}"/>
    <cellStyle name="20% - Accent1 6 3 5" xfId="3798" xr:uid="{00000000-0005-0000-0000-00003B030000}"/>
    <cellStyle name="20% - Accent1 6 3 5 2" xfId="11306" xr:uid="{00000000-0005-0000-0000-00003C030000}"/>
    <cellStyle name="20% - Accent1 6 3 6" xfId="5078" xr:uid="{00000000-0005-0000-0000-00003D030000}"/>
    <cellStyle name="20% - Accent1 6 3 6 2" xfId="12356" xr:uid="{00000000-0005-0000-0000-00003E030000}"/>
    <cellStyle name="20% - Accent1 6 3 7" xfId="5659" xr:uid="{00000000-0005-0000-0000-00003F030000}"/>
    <cellStyle name="20% - Accent1 6 3 7 2" xfId="12937" xr:uid="{00000000-0005-0000-0000-000040030000}"/>
    <cellStyle name="20% - Accent1 6 3 8" xfId="5916" xr:uid="{00000000-0005-0000-0000-000041030000}"/>
    <cellStyle name="20% - Accent1 6 3 8 2" xfId="13194" xr:uid="{00000000-0005-0000-0000-000042030000}"/>
    <cellStyle name="20% - Accent1 6 3 9" xfId="7545" xr:uid="{00000000-0005-0000-0000-000043030000}"/>
    <cellStyle name="20% - Accent1 6 3 9 2" xfId="14637" xr:uid="{00000000-0005-0000-0000-000044030000}"/>
    <cellStyle name="20% - Accent1 6 4" xfId="123" xr:uid="{00000000-0005-0000-0000-000045030000}"/>
    <cellStyle name="20% - Accent1 6 4 2" xfId="1894" xr:uid="{00000000-0005-0000-0000-000046030000}"/>
    <cellStyle name="20% - Accent1 6 4 2 2" xfId="9690" xr:uid="{00000000-0005-0000-0000-000047030000}"/>
    <cellStyle name="20% - Accent1 6 4 3" xfId="3769" xr:uid="{00000000-0005-0000-0000-000048030000}"/>
    <cellStyle name="20% - Accent1 6 4 3 2" xfId="11277" xr:uid="{00000000-0005-0000-0000-000049030000}"/>
    <cellStyle name="20% - Accent1 6 4 4" xfId="5919" xr:uid="{00000000-0005-0000-0000-00004A030000}"/>
    <cellStyle name="20% - Accent1 6 4 4 2" xfId="13197" xr:uid="{00000000-0005-0000-0000-00004B030000}"/>
    <cellStyle name="20% - Accent1 6 4 5" xfId="7837" xr:uid="{00000000-0005-0000-0000-00004C030000}"/>
    <cellStyle name="20% - Accent1 6 4 5 2" xfId="14929" xr:uid="{00000000-0005-0000-0000-00004D030000}"/>
    <cellStyle name="20% - Accent1 6 4 6" xfId="8756" xr:uid="{00000000-0005-0000-0000-00004E030000}"/>
    <cellStyle name="20% - Accent1 6 5" xfId="1887" xr:uid="{00000000-0005-0000-0000-00004F030000}"/>
    <cellStyle name="20% - Accent1 6 5 2" xfId="5920" xr:uid="{00000000-0005-0000-0000-000050030000}"/>
    <cellStyle name="20% - Accent1 6 5 2 2" xfId="13198" xr:uid="{00000000-0005-0000-0000-000051030000}"/>
    <cellStyle name="20% - Accent1 6 5 3" xfId="9683" xr:uid="{00000000-0005-0000-0000-000052030000}"/>
    <cellStyle name="20% - Accent1 6 6" xfId="3212" xr:uid="{00000000-0005-0000-0000-000053030000}"/>
    <cellStyle name="20% - Accent1 6 6 2" xfId="10723" xr:uid="{00000000-0005-0000-0000-000054030000}"/>
    <cellStyle name="20% - Accent1 6 7" xfId="3852" xr:uid="{00000000-0005-0000-0000-000055030000}"/>
    <cellStyle name="20% - Accent1 6 7 2" xfId="11360" xr:uid="{00000000-0005-0000-0000-000056030000}"/>
    <cellStyle name="20% - Accent1 6 8" xfId="4789" xr:uid="{00000000-0005-0000-0000-000057030000}"/>
    <cellStyle name="20% - Accent1 6 8 2" xfId="12067" xr:uid="{00000000-0005-0000-0000-000058030000}"/>
    <cellStyle name="20% - Accent1 6 9" xfId="5370" xr:uid="{00000000-0005-0000-0000-000059030000}"/>
    <cellStyle name="20% - Accent1 6 9 2" xfId="12648" xr:uid="{00000000-0005-0000-0000-00005A030000}"/>
    <cellStyle name="20% - Accent1 7" xfId="124" xr:uid="{00000000-0005-0000-0000-00005B030000}"/>
    <cellStyle name="20% - Accent1 7 10" xfId="7276" xr:uid="{00000000-0005-0000-0000-00005C030000}"/>
    <cellStyle name="20% - Accent1 7 10 2" xfId="14368" xr:uid="{00000000-0005-0000-0000-00005D030000}"/>
    <cellStyle name="20% - Accent1 7 11" xfId="8757" xr:uid="{00000000-0005-0000-0000-00005E030000}"/>
    <cellStyle name="20% - Accent1 7 2" xfId="125" xr:uid="{00000000-0005-0000-0000-00005F030000}"/>
    <cellStyle name="20% - Accent1 7 2 10" xfId="8758" xr:uid="{00000000-0005-0000-0000-000060030000}"/>
    <cellStyle name="20% - Accent1 7 2 2" xfId="126" xr:uid="{00000000-0005-0000-0000-000061030000}"/>
    <cellStyle name="20% - Accent1 7 2 2 2" xfId="1897" xr:uid="{00000000-0005-0000-0000-000062030000}"/>
    <cellStyle name="20% - Accent1 7 2 2 2 2" xfId="9693" xr:uid="{00000000-0005-0000-0000-000063030000}"/>
    <cellStyle name="20% - Accent1 7 2 2 3" xfId="3070" xr:uid="{00000000-0005-0000-0000-000064030000}"/>
    <cellStyle name="20% - Accent1 7 2 2 3 2" xfId="10581" xr:uid="{00000000-0005-0000-0000-000065030000}"/>
    <cellStyle name="20% - Accent1 7 2 2 4" xfId="5923" xr:uid="{00000000-0005-0000-0000-000066030000}"/>
    <cellStyle name="20% - Accent1 7 2 2 4 2" xfId="13201" xr:uid="{00000000-0005-0000-0000-000067030000}"/>
    <cellStyle name="20% - Accent1 7 2 2 5" xfId="8146" xr:uid="{00000000-0005-0000-0000-000068030000}"/>
    <cellStyle name="20% - Accent1 7 2 2 5 2" xfId="15238" xr:uid="{00000000-0005-0000-0000-000069030000}"/>
    <cellStyle name="20% - Accent1 7 2 2 6" xfId="8759" xr:uid="{00000000-0005-0000-0000-00006A030000}"/>
    <cellStyle name="20% - Accent1 7 2 3" xfId="1896" xr:uid="{00000000-0005-0000-0000-00006B030000}"/>
    <cellStyle name="20% - Accent1 7 2 3 2" xfId="5924" xr:uid="{00000000-0005-0000-0000-00006C030000}"/>
    <cellStyle name="20% - Accent1 7 2 3 2 2" xfId="13202" xr:uid="{00000000-0005-0000-0000-00006D030000}"/>
    <cellStyle name="20% - Accent1 7 2 3 3" xfId="9692" xr:uid="{00000000-0005-0000-0000-00006E030000}"/>
    <cellStyle name="20% - Accent1 7 2 4" xfId="3534" xr:uid="{00000000-0005-0000-0000-00006F030000}"/>
    <cellStyle name="20% - Accent1 7 2 4 2" xfId="11042" xr:uid="{00000000-0005-0000-0000-000070030000}"/>
    <cellStyle name="20% - Accent1 7 2 5" xfId="3970" xr:uid="{00000000-0005-0000-0000-000071030000}"/>
    <cellStyle name="20% - Accent1 7 2 5 2" xfId="11478" xr:uid="{00000000-0005-0000-0000-000072030000}"/>
    <cellStyle name="20% - Accent1 7 2 6" xfId="5098" xr:uid="{00000000-0005-0000-0000-000073030000}"/>
    <cellStyle name="20% - Accent1 7 2 6 2" xfId="12376" xr:uid="{00000000-0005-0000-0000-000074030000}"/>
    <cellStyle name="20% - Accent1 7 2 7" xfId="5679" xr:uid="{00000000-0005-0000-0000-000075030000}"/>
    <cellStyle name="20% - Accent1 7 2 7 2" xfId="12957" xr:uid="{00000000-0005-0000-0000-000076030000}"/>
    <cellStyle name="20% - Accent1 7 2 8" xfId="5922" xr:uid="{00000000-0005-0000-0000-000077030000}"/>
    <cellStyle name="20% - Accent1 7 2 8 2" xfId="13200" xr:uid="{00000000-0005-0000-0000-000078030000}"/>
    <cellStyle name="20% - Accent1 7 2 9" xfId="7565" xr:uid="{00000000-0005-0000-0000-000079030000}"/>
    <cellStyle name="20% - Accent1 7 2 9 2" xfId="14657" xr:uid="{00000000-0005-0000-0000-00007A030000}"/>
    <cellStyle name="20% - Accent1 7 3" xfId="127" xr:uid="{00000000-0005-0000-0000-00007B030000}"/>
    <cellStyle name="20% - Accent1 7 3 2" xfId="1898" xr:uid="{00000000-0005-0000-0000-00007C030000}"/>
    <cellStyle name="20% - Accent1 7 3 2 2" xfId="9694" xr:uid="{00000000-0005-0000-0000-00007D030000}"/>
    <cellStyle name="20% - Accent1 7 3 3" xfId="3861" xr:uid="{00000000-0005-0000-0000-00007E030000}"/>
    <cellStyle name="20% - Accent1 7 3 3 2" xfId="11369" xr:uid="{00000000-0005-0000-0000-00007F030000}"/>
    <cellStyle name="20% - Accent1 7 3 4" xfId="5925" xr:uid="{00000000-0005-0000-0000-000080030000}"/>
    <cellStyle name="20% - Accent1 7 3 4 2" xfId="13203" xr:uid="{00000000-0005-0000-0000-000081030000}"/>
    <cellStyle name="20% - Accent1 7 3 5" xfId="7857" xr:uid="{00000000-0005-0000-0000-000082030000}"/>
    <cellStyle name="20% - Accent1 7 3 5 2" xfId="14949" xr:uid="{00000000-0005-0000-0000-000083030000}"/>
    <cellStyle name="20% - Accent1 7 3 6" xfId="8760" xr:uid="{00000000-0005-0000-0000-000084030000}"/>
    <cellStyle name="20% - Accent1 7 4" xfId="1895" xr:uid="{00000000-0005-0000-0000-000085030000}"/>
    <cellStyle name="20% - Accent1 7 4 2" xfId="5926" xr:uid="{00000000-0005-0000-0000-000086030000}"/>
    <cellStyle name="20% - Accent1 7 4 2 2" xfId="13204" xr:uid="{00000000-0005-0000-0000-000087030000}"/>
    <cellStyle name="20% - Accent1 7 4 3" xfId="9691" xr:uid="{00000000-0005-0000-0000-000088030000}"/>
    <cellStyle name="20% - Accent1 7 5" xfId="3232" xr:uid="{00000000-0005-0000-0000-000089030000}"/>
    <cellStyle name="20% - Accent1 7 5 2" xfId="10743" xr:uid="{00000000-0005-0000-0000-00008A030000}"/>
    <cellStyle name="20% - Accent1 7 6" xfId="3880" xr:uid="{00000000-0005-0000-0000-00008B030000}"/>
    <cellStyle name="20% - Accent1 7 6 2" xfId="11388" xr:uid="{00000000-0005-0000-0000-00008C030000}"/>
    <cellStyle name="20% - Accent1 7 7" xfId="4809" xr:uid="{00000000-0005-0000-0000-00008D030000}"/>
    <cellStyle name="20% - Accent1 7 7 2" xfId="12087" xr:uid="{00000000-0005-0000-0000-00008E030000}"/>
    <cellStyle name="20% - Accent1 7 8" xfId="5390" xr:uid="{00000000-0005-0000-0000-00008F030000}"/>
    <cellStyle name="20% - Accent1 7 8 2" xfId="12668" xr:uid="{00000000-0005-0000-0000-000090030000}"/>
    <cellStyle name="20% - Accent1 7 9" xfId="5921" xr:uid="{00000000-0005-0000-0000-000091030000}"/>
    <cellStyle name="20% - Accent1 7 9 2" xfId="13199" xr:uid="{00000000-0005-0000-0000-000092030000}"/>
    <cellStyle name="20% - Accent1 8" xfId="128" xr:uid="{00000000-0005-0000-0000-000093030000}"/>
    <cellStyle name="20% - Accent1 8 10" xfId="8761" xr:uid="{00000000-0005-0000-0000-000094030000}"/>
    <cellStyle name="20% - Accent1 8 2" xfId="129" xr:uid="{00000000-0005-0000-0000-000095030000}"/>
    <cellStyle name="20% - Accent1 8 2 2" xfId="1900" xr:uid="{00000000-0005-0000-0000-000096030000}"/>
    <cellStyle name="20% - Accent1 8 2 2 2" xfId="9696" xr:uid="{00000000-0005-0000-0000-000097030000}"/>
    <cellStyle name="20% - Accent1 8 2 3" xfId="4002" xr:uid="{00000000-0005-0000-0000-000098030000}"/>
    <cellStyle name="20% - Accent1 8 2 3 2" xfId="11510" xr:uid="{00000000-0005-0000-0000-000099030000}"/>
    <cellStyle name="20% - Accent1 8 2 4" xfId="5928" xr:uid="{00000000-0005-0000-0000-00009A030000}"/>
    <cellStyle name="20% - Accent1 8 2 4 2" xfId="13206" xr:uid="{00000000-0005-0000-0000-00009B030000}"/>
    <cellStyle name="20% - Accent1 8 2 5" xfId="8000" xr:uid="{00000000-0005-0000-0000-00009C030000}"/>
    <cellStyle name="20% - Accent1 8 2 5 2" xfId="15092" xr:uid="{00000000-0005-0000-0000-00009D030000}"/>
    <cellStyle name="20% - Accent1 8 2 6" xfId="8762" xr:uid="{00000000-0005-0000-0000-00009E030000}"/>
    <cellStyle name="20% - Accent1 8 3" xfId="1899" xr:uid="{00000000-0005-0000-0000-00009F030000}"/>
    <cellStyle name="20% - Accent1 8 3 2" xfId="5929" xr:uid="{00000000-0005-0000-0000-0000A0030000}"/>
    <cellStyle name="20% - Accent1 8 3 2 2" xfId="13207" xr:uid="{00000000-0005-0000-0000-0000A1030000}"/>
    <cellStyle name="20% - Accent1 8 3 3" xfId="9695" xr:uid="{00000000-0005-0000-0000-0000A2030000}"/>
    <cellStyle name="20% - Accent1 8 4" xfId="3378" xr:uid="{00000000-0005-0000-0000-0000A3030000}"/>
    <cellStyle name="20% - Accent1 8 4 2" xfId="10888" xr:uid="{00000000-0005-0000-0000-0000A4030000}"/>
    <cellStyle name="20% - Accent1 8 5" xfId="3868" xr:uid="{00000000-0005-0000-0000-0000A5030000}"/>
    <cellStyle name="20% - Accent1 8 5 2" xfId="11376" xr:uid="{00000000-0005-0000-0000-0000A6030000}"/>
    <cellStyle name="20% - Accent1 8 6" xfId="4952" xr:uid="{00000000-0005-0000-0000-0000A7030000}"/>
    <cellStyle name="20% - Accent1 8 6 2" xfId="12230" xr:uid="{00000000-0005-0000-0000-0000A8030000}"/>
    <cellStyle name="20% - Accent1 8 7" xfId="5533" xr:uid="{00000000-0005-0000-0000-0000A9030000}"/>
    <cellStyle name="20% - Accent1 8 7 2" xfId="12811" xr:uid="{00000000-0005-0000-0000-0000AA030000}"/>
    <cellStyle name="20% - Accent1 8 8" xfId="5927" xr:uid="{00000000-0005-0000-0000-0000AB030000}"/>
    <cellStyle name="20% - Accent1 8 8 2" xfId="13205" xr:uid="{00000000-0005-0000-0000-0000AC030000}"/>
    <cellStyle name="20% - Accent1 8 9" xfId="7419" xr:uid="{00000000-0005-0000-0000-0000AD030000}"/>
    <cellStyle name="20% - Accent1 8 9 2" xfId="14511" xr:uid="{00000000-0005-0000-0000-0000AE030000}"/>
    <cellStyle name="20% - Accent1 9" xfId="130" xr:uid="{00000000-0005-0000-0000-0000AF030000}"/>
    <cellStyle name="20% - Accent1 9 2" xfId="1901" xr:uid="{00000000-0005-0000-0000-0000B0030000}"/>
    <cellStyle name="20% - Accent1 9 2 2" xfId="9697" xr:uid="{00000000-0005-0000-0000-0000B1030000}"/>
    <cellStyle name="20% - Accent1 9 3" xfId="3871" xr:uid="{00000000-0005-0000-0000-0000B2030000}"/>
    <cellStyle name="20% - Accent1 9 3 2" xfId="11379" xr:uid="{00000000-0005-0000-0000-0000B3030000}"/>
    <cellStyle name="20% - Accent1 9 4" xfId="5930" xr:uid="{00000000-0005-0000-0000-0000B4030000}"/>
    <cellStyle name="20% - Accent1 9 4 2" xfId="13208" xr:uid="{00000000-0005-0000-0000-0000B5030000}"/>
    <cellStyle name="20% - Accent1 9 5" xfId="8384" xr:uid="{00000000-0005-0000-0000-0000B6030000}"/>
    <cellStyle name="20% - Accent1 9 5 2" xfId="15427" xr:uid="{00000000-0005-0000-0000-0000B7030000}"/>
    <cellStyle name="20% - Accent1 9 6" xfId="8763" xr:uid="{00000000-0005-0000-0000-0000B8030000}"/>
    <cellStyle name="20% - Accent2" xfId="23" builtinId="34" customBuiltin="1"/>
    <cellStyle name="20% - Accent2 10" xfId="132" xr:uid="{00000000-0005-0000-0000-0000BA030000}"/>
    <cellStyle name="20% - Accent2 10 2" xfId="1903" xr:uid="{00000000-0005-0000-0000-0000BB030000}"/>
    <cellStyle name="20% - Accent2 10 2 2" xfId="3870" xr:uid="{00000000-0005-0000-0000-0000BC030000}"/>
    <cellStyle name="20% - Accent2 10 2 2 2" xfId="11378" xr:uid="{00000000-0005-0000-0000-0000BD030000}"/>
    <cellStyle name="20% - Accent2 10 2 3" xfId="5933" xr:uid="{00000000-0005-0000-0000-0000BE030000}"/>
    <cellStyle name="20% - Accent2 10 2 3 2" xfId="13211" xr:uid="{00000000-0005-0000-0000-0000BF030000}"/>
    <cellStyle name="20% - Accent2 10 2 4" xfId="9699" xr:uid="{00000000-0005-0000-0000-0000C0030000}"/>
    <cellStyle name="20% - Accent2 10 3" xfId="3692" xr:uid="{00000000-0005-0000-0000-0000C1030000}"/>
    <cellStyle name="20% - Accent2 10 3 2" xfId="11200" xr:uid="{00000000-0005-0000-0000-0000C2030000}"/>
    <cellStyle name="20% - Accent2 10 4" xfId="5932" xr:uid="{00000000-0005-0000-0000-0000C3030000}"/>
    <cellStyle name="20% - Accent2 10 4 2" xfId="13210" xr:uid="{00000000-0005-0000-0000-0000C4030000}"/>
    <cellStyle name="20% - Accent2 10 5" xfId="8474" xr:uid="{00000000-0005-0000-0000-0000C5030000}"/>
    <cellStyle name="20% - Accent2 10 5 2" xfId="15517" xr:uid="{00000000-0005-0000-0000-0000C6030000}"/>
    <cellStyle name="20% - Accent2 10 6" xfId="8765" xr:uid="{00000000-0005-0000-0000-0000C7030000}"/>
    <cellStyle name="20% - Accent2 11" xfId="133" xr:uid="{00000000-0005-0000-0000-0000C8030000}"/>
    <cellStyle name="20% - Accent2 11 2" xfId="1904" xr:uid="{00000000-0005-0000-0000-0000C9030000}"/>
    <cellStyle name="20% - Accent2 11 2 2" xfId="9700" xr:uid="{00000000-0005-0000-0000-0000CA030000}"/>
    <cellStyle name="20% - Accent2 11 3" xfId="3826" xr:uid="{00000000-0005-0000-0000-0000CB030000}"/>
    <cellStyle name="20% - Accent2 11 3 2" xfId="11334" xr:uid="{00000000-0005-0000-0000-0000CC030000}"/>
    <cellStyle name="20% - Accent2 11 4" xfId="5934" xr:uid="{00000000-0005-0000-0000-0000CD030000}"/>
    <cellStyle name="20% - Accent2 11 4 2" xfId="13212" xr:uid="{00000000-0005-0000-0000-0000CE030000}"/>
    <cellStyle name="20% - Accent2 11 5" xfId="8563" xr:uid="{00000000-0005-0000-0000-0000CF030000}"/>
    <cellStyle name="20% - Accent2 11 5 2" xfId="15606" xr:uid="{00000000-0005-0000-0000-0000D0030000}"/>
    <cellStyle name="20% - Accent2 11 6" xfId="8766" xr:uid="{00000000-0005-0000-0000-0000D1030000}"/>
    <cellStyle name="20% - Accent2 12" xfId="134" xr:uid="{00000000-0005-0000-0000-0000D2030000}"/>
    <cellStyle name="20% - Accent2 12 2" xfId="135" xr:uid="{00000000-0005-0000-0000-0000D3030000}"/>
    <cellStyle name="20% - Accent2 12 2 2" xfId="1906" xr:uid="{00000000-0005-0000-0000-0000D4030000}"/>
    <cellStyle name="20% - Accent2 12 2 2 2" xfId="9702" xr:uid="{00000000-0005-0000-0000-0000D5030000}"/>
    <cellStyle name="20% - Accent2 12 2 3" xfId="3744" xr:uid="{00000000-0005-0000-0000-0000D6030000}"/>
    <cellStyle name="20% - Accent2 12 2 3 2" xfId="11252" xr:uid="{00000000-0005-0000-0000-0000D7030000}"/>
    <cellStyle name="20% - Accent2 12 2 4" xfId="5936" xr:uid="{00000000-0005-0000-0000-0000D8030000}"/>
    <cellStyle name="20% - Accent2 12 2 4 2" xfId="13214" xr:uid="{00000000-0005-0000-0000-0000D9030000}"/>
    <cellStyle name="20% - Accent2 12 2 5" xfId="8768" xr:uid="{00000000-0005-0000-0000-0000DA030000}"/>
    <cellStyle name="20% - Accent2 12 3" xfId="1905" xr:uid="{00000000-0005-0000-0000-0000DB030000}"/>
    <cellStyle name="20% - Accent2 12 3 2" xfId="9701" xr:uid="{00000000-0005-0000-0000-0000DC030000}"/>
    <cellStyle name="20% - Accent2 12 4" xfId="3846" xr:uid="{00000000-0005-0000-0000-0000DD030000}"/>
    <cellStyle name="20% - Accent2 12 4 2" xfId="11354" xr:uid="{00000000-0005-0000-0000-0000DE030000}"/>
    <cellStyle name="20% - Accent2 12 5" xfId="5935" xr:uid="{00000000-0005-0000-0000-0000DF030000}"/>
    <cellStyle name="20% - Accent2 12 5 2" xfId="13213" xr:uid="{00000000-0005-0000-0000-0000E0030000}"/>
    <cellStyle name="20% - Accent2 12 6" xfId="7715" xr:uid="{00000000-0005-0000-0000-0000E1030000}"/>
    <cellStyle name="20% - Accent2 12 6 2" xfId="14807" xr:uid="{00000000-0005-0000-0000-0000E2030000}"/>
    <cellStyle name="20% - Accent2 12 7" xfId="8767" xr:uid="{00000000-0005-0000-0000-0000E3030000}"/>
    <cellStyle name="20% - Accent2 13" xfId="136" xr:uid="{00000000-0005-0000-0000-0000E4030000}"/>
    <cellStyle name="20% - Accent2 13 2" xfId="1907" xr:uid="{00000000-0005-0000-0000-0000E5030000}"/>
    <cellStyle name="20% - Accent2 13 2 2" xfId="9703" xr:uid="{00000000-0005-0000-0000-0000E6030000}"/>
    <cellStyle name="20% - Accent2 13 3" xfId="3848" xr:uid="{00000000-0005-0000-0000-0000E7030000}"/>
    <cellStyle name="20% - Accent2 13 3 2" xfId="11356" xr:uid="{00000000-0005-0000-0000-0000E8030000}"/>
    <cellStyle name="20% - Accent2 13 4" xfId="5937" xr:uid="{00000000-0005-0000-0000-0000E9030000}"/>
    <cellStyle name="20% - Accent2 13 4 2" xfId="13215" xr:uid="{00000000-0005-0000-0000-0000EA030000}"/>
    <cellStyle name="20% - Accent2 13 5" xfId="8769" xr:uid="{00000000-0005-0000-0000-0000EB030000}"/>
    <cellStyle name="20% - Accent2 14" xfId="137" xr:uid="{00000000-0005-0000-0000-0000EC030000}"/>
    <cellStyle name="20% - Accent2 14 2" xfId="1908" xr:uid="{00000000-0005-0000-0000-0000ED030000}"/>
    <cellStyle name="20% - Accent2 14 2 2" xfId="9704" xr:uid="{00000000-0005-0000-0000-0000EE030000}"/>
    <cellStyle name="20% - Accent2 14 3" xfId="4064" xr:uid="{00000000-0005-0000-0000-0000EF030000}"/>
    <cellStyle name="20% - Accent2 14 3 2" xfId="11572" xr:uid="{00000000-0005-0000-0000-0000F0030000}"/>
    <cellStyle name="20% - Accent2 14 4" xfId="5938" xr:uid="{00000000-0005-0000-0000-0000F1030000}"/>
    <cellStyle name="20% - Accent2 14 4 2" xfId="13216" xr:uid="{00000000-0005-0000-0000-0000F2030000}"/>
    <cellStyle name="20% - Accent2 14 5" xfId="8770" xr:uid="{00000000-0005-0000-0000-0000F3030000}"/>
    <cellStyle name="20% - Accent2 15" xfId="138" xr:uid="{00000000-0005-0000-0000-0000F4030000}"/>
    <cellStyle name="20% - Accent2 15 2" xfId="1909" xr:uid="{00000000-0005-0000-0000-0000F5030000}"/>
    <cellStyle name="20% - Accent2 15 2 2" xfId="9705" xr:uid="{00000000-0005-0000-0000-0000F6030000}"/>
    <cellStyle name="20% - Accent2 15 3" xfId="3953" xr:uid="{00000000-0005-0000-0000-0000F7030000}"/>
    <cellStyle name="20% - Accent2 15 3 2" xfId="11461" xr:uid="{00000000-0005-0000-0000-0000F8030000}"/>
    <cellStyle name="20% - Accent2 15 4" xfId="5939" xr:uid="{00000000-0005-0000-0000-0000F9030000}"/>
    <cellStyle name="20% - Accent2 15 4 2" xfId="13217" xr:uid="{00000000-0005-0000-0000-0000FA030000}"/>
    <cellStyle name="20% - Accent2 15 5" xfId="8771" xr:uid="{00000000-0005-0000-0000-0000FB030000}"/>
    <cellStyle name="20% - Accent2 16" xfId="139" xr:uid="{00000000-0005-0000-0000-0000FC030000}"/>
    <cellStyle name="20% - Accent2 16 2" xfId="1910" xr:uid="{00000000-0005-0000-0000-0000FD030000}"/>
    <cellStyle name="20% - Accent2 16 2 2" xfId="9706" xr:uid="{00000000-0005-0000-0000-0000FE030000}"/>
    <cellStyle name="20% - Accent2 16 3" xfId="3705" xr:uid="{00000000-0005-0000-0000-0000FF030000}"/>
    <cellStyle name="20% - Accent2 16 3 2" xfId="11213" xr:uid="{00000000-0005-0000-0000-000000040000}"/>
    <cellStyle name="20% - Accent2 16 4" xfId="5940" xr:uid="{00000000-0005-0000-0000-000001040000}"/>
    <cellStyle name="20% - Accent2 16 4 2" xfId="13218" xr:uid="{00000000-0005-0000-0000-000002040000}"/>
    <cellStyle name="20% - Accent2 16 5" xfId="8772" xr:uid="{00000000-0005-0000-0000-000003040000}"/>
    <cellStyle name="20% - Accent2 17" xfId="140" xr:uid="{00000000-0005-0000-0000-000004040000}"/>
    <cellStyle name="20% - Accent2 17 2" xfId="1911" xr:uid="{00000000-0005-0000-0000-000005040000}"/>
    <cellStyle name="20% - Accent2 17 2 2" xfId="9707" xr:uid="{00000000-0005-0000-0000-000006040000}"/>
    <cellStyle name="20% - Accent2 17 3" xfId="3813" xr:uid="{00000000-0005-0000-0000-000007040000}"/>
    <cellStyle name="20% - Accent2 17 3 2" xfId="11321" xr:uid="{00000000-0005-0000-0000-000008040000}"/>
    <cellStyle name="20% - Accent2 17 4" xfId="5941" xr:uid="{00000000-0005-0000-0000-000009040000}"/>
    <cellStyle name="20% - Accent2 17 4 2" xfId="13219" xr:uid="{00000000-0005-0000-0000-00000A040000}"/>
    <cellStyle name="20% - Accent2 17 5" xfId="8773" xr:uid="{00000000-0005-0000-0000-00000B040000}"/>
    <cellStyle name="20% - Accent2 18" xfId="141" xr:uid="{00000000-0005-0000-0000-00000C040000}"/>
    <cellStyle name="20% - Accent2 18 2" xfId="1912" xr:uid="{00000000-0005-0000-0000-00000D040000}"/>
    <cellStyle name="20% - Accent2 18 2 2" xfId="9708" xr:uid="{00000000-0005-0000-0000-00000E040000}"/>
    <cellStyle name="20% - Accent2 18 3" xfId="4028" xr:uid="{00000000-0005-0000-0000-00000F040000}"/>
    <cellStyle name="20% - Accent2 18 3 2" xfId="11536" xr:uid="{00000000-0005-0000-0000-000010040000}"/>
    <cellStyle name="20% - Accent2 18 4" xfId="5942" xr:uid="{00000000-0005-0000-0000-000011040000}"/>
    <cellStyle name="20% - Accent2 18 4 2" xfId="13220" xr:uid="{00000000-0005-0000-0000-000012040000}"/>
    <cellStyle name="20% - Accent2 18 5" xfId="8774" xr:uid="{00000000-0005-0000-0000-000013040000}"/>
    <cellStyle name="20% - Accent2 19" xfId="1749" xr:uid="{00000000-0005-0000-0000-000014040000}"/>
    <cellStyle name="20% - Accent2 19 2" xfId="2999" xr:uid="{00000000-0005-0000-0000-000015040000}"/>
    <cellStyle name="20% - Accent2 19 2 2" xfId="10516" xr:uid="{00000000-0005-0000-0000-000016040000}"/>
    <cellStyle name="20% - Accent2 19 3" xfId="3918" xr:uid="{00000000-0005-0000-0000-000017040000}"/>
    <cellStyle name="20% - Accent2 19 3 2" xfId="11426" xr:uid="{00000000-0005-0000-0000-000018040000}"/>
    <cellStyle name="20% - Accent2 19 4" xfId="5943" xr:uid="{00000000-0005-0000-0000-000019040000}"/>
    <cellStyle name="20% - Accent2 19 4 2" xfId="13221" xr:uid="{00000000-0005-0000-0000-00001A040000}"/>
    <cellStyle name="20% - Accent2 19 5" xfId="9578" xr:uid="{00000000-0005-0000-0000-00001B040000}"/>
    <cellStyle name="20% - Accent2 2" xfId="142" xr:uid="{00000000-0005-0000-0000-00001C040000}"/>
    <cellStyle name="20% - Accent2 2 10" xfId="3126" xr:uid="{00000000-0005-0000-0000-00001D040000}"/>
    <cellStyle name="20% - Accent2 2 10 2" xfId="5945" xr:uid="{00000000-0005-0000-0000-00001E040000}"/>
    <cellStyle name="20% - Accent2 2 10 2 2" xfId="13223" xr:uid="{00000000-0005-0000-0000-00001F040000}"/>
    <cellStyle name="20% - Accent2 2 10 3" xfId="10637" xr:uid="{00000000-0005-0000-0000-000020040000}"/>
    <cellStyle name="20% - Accent2 2 11" xfId="3052" xr:uid="{00000000-0005-0000-0000-000021040000}"/>
    <cellStyle name="20% - Accent2 2 11 2" xfId="10563" xr:uid="{00000000-0005-0000-0000-000022040000}"/>
    <cellStyle name="20% - Accent2 2 12" xfId="4725" xr:uid="{00000000-0005-0000-0000-000023040000}"/>
    <cellStyle name="20% - Accent2 2 12 2" xfId="12003" xr:uid="{00000000-0005-0000-0000-000024040000}"/>
    <cellStyle name="20% - Accent2 2 13" xfId="5306" xr:uid="{00000000-0005-0000-0000-000025040000}"/>
    <cellStyle name="20% - Accent2 2 13 2" xfId="12584" xr:uid="{00000000-0005-0000-0000-000026040000}"/>
    <cellStyle name="20% - Accent2 2 14" xfId="5944" xr:uid="{00000000-0005-0000-0000-000027040000}"/>
    <cellStyle name="20% - Accent2 2 14 2" xfId="13222" xr:uid="{00000000-0005-0000-0000-000028040000}"/>
    <cellStyle name="20% - Accent2 2 15" xfId="7192" xr:uid="{00000000-0005-0000-0000-000029040000}"/>
    <cellStyle name="20% - Accent2 2 15 2" xfId="14284" xr:uid="{00000000-0005-0000-0000-00002A040000}"/>
    <cellStyle name="20% - Accent2 2 16" xfId="8632" xr:uid="{00000000-0005-0000-0000-00002B040000}"/>
    <cellStyle name="20% - Accent2 2 17" xfId="8775" xr:uid="{00000000-0005-0000-0000-00002C040000}"/>
    <cellStyle name="20% - Accent2 2 2" xfId="143" xr:uid="{00000000-0005-0000-0000-00002D040000}"/>
    <cellStyle name="20% - Accent2 2 2 10" xfId="5946" xr:uid="{00000000-0005-0000-0000-00002E040000}"/>
    <cellStyle name="20% - Accent2 2 2 10 2" xfId="13224" xr:uid="{00000000-0005-0000-0000-00002F040000}"/>
    <cellStyle name="20% - Accent2 2 2 11" xfId="7238" xr:uid="{00000000-0005-0000-0000-000030040000}"/>
    <cellStyle name="20% - Accent2 2 2 11 2" xfId="14330" xr:uid="{00000000-0005-0000-0000-000031040000}"/>
    <cellStyle name="20% - Accent2 2 2 12" xfId="8776" xr:uid="{00000000-0005-0000-0000-000032040000}"/>
    <cellStyle name="20% - Accent2 2 2 2" xfId="144" xr:uid="{00000000-0005-0000-0000-000033040000}"/>
    <cellStyle name="20% - Accent2 2 2 2 10" xfId="7381" xr:uid="{00000000-0005-0000-0000-000034040000}"/>
    <cellStyle name="20% - Accent2 2 2 2 10 2" xfId="14473" xr:uid="{00000000-0005-0000-0000-000035040000}"/>
    <cellStyle name="20% - Accent2 2 2 2 11" xfId="8777" xr:uid="{00000000-0005-0000-0000-000036040000}"/>
    <cellStyle name="20% - Accent2 2 2 2 2" xfId="145" xr:uid="{00000000-0005-0000-0000-000037040000}"/>
    <cellStyle name="20% - Accent2 2 2 2 2 10" xfId="8778" xr:uid="{00000000-0005-0000-0000-000038040000}"/>
    <cellStyle name="20% - Accent2 2 2 2 2 2" xfId="146" xr:uid="{00000000-0005-0000-0000-000039040000}"/>
    <cellStyle name="20% - Accent2 2 2 2 2 2 2" xfId="1917" xr:uid="{00000000-0005-0000-0000-00003A040000}"/>
    <cellStyle name="20% - Accent2 2 2 2 2 2 2 2" xfId="9713" xr:uid="{00000000-0005-0000-0000-00003B040000}"/>
    <cellStyle name="20% - Accent2 2 2 2 2 2 3" xfId="3950" xr:uid="{00000000-0005-0000-0000-00003C040000}"/>
    <cellStyle name="20% - Accent2 2 2 2 2 2 3 2" xfId="11458" xr:uid="{00000000-0005-0000-0000-00003D040000}"/>
    <cellStyle name="20% - Accent2 2 2 2 2 2 4" xfId="5949" xr:uid="{00000000-0005-0000-0000-00003E040000}"/>
    <cellStyle name="20% - Accent2 2 2 2 2 2 4 2" xfId="13227" xr:uid="{00000000-0005-0000-0000-00003F040000}"/>
    <cellStyle name="20% - Accent2 2 2 2 2 2 5" xfId="8251" xr:uid="{00000000-0005-0000-0000-000040040000}"/>
    <cellStyle name="20% - Accent2 2 2 2 2 2 5 2" xfId="15343" xr:uid="{00000000-0005-0000-0000-000041040000}"/>
    <cellStyle name="20% - Accent2 2 2 2 2 2 6" xfId="8779" xr:uid="{00000000-0005-0000-0000-000042040000}"/>
    <cellStyle name="20% - Accent2 2 2 2 2 3" xfId="1916" xr:uid="{00000000-0005-0000-0000-000043040000}"/>
    <cellStyle name="20% - Accent2 2 2 2 2 3 2" xfId="5950" xr:uid="{00000000-0005-0000-0000-000044040000}"/>
    <cellStyle name="20% - Accent2 2 2 2 2 3 2 2" xfId="13228" xr:uid="{00000000-0005-0000-0000-000045040000}"/>
    <cellStyle name="20% - Accent2 2 2 2 2 3 3" xfId="9712" xr:uid="{00000000-0005-0000-0000-000046040000}"/>
    <cellStyle name="20% - Accent2 2 2 2 2 4" xfId="3639" xr:uid="{00000000-0005-0000-0000-000047040000}"/>
    <cellStyle name="20% - Accent2 2 2 2 2 4 2" xfId="11147" xr:uid="{00000000-0005-0000-0000-000048040000}"/>
    <cellStyle name="20% - Accent2 2 2 2 2 5" xfId="4078" xr:uid="{00000000-0005-0000-0000-000049040000}"/>
    <cellStyle name="20% - Accent2 2 2 2 2 5 2" xfId="11586" xr:uid="{00000000-0005-0000-0000-00004A040000}"/>
    <cellStyle name="20% - Accent2 2 2 2 2 6" xfId="5203" xr:uid="{00000000-0005-0000-0000-00004B040000}"/>
    <cellStyle name="20% - Accent2 2 2 2 2 6 2" xfId="12481" xr:uid="{00000000-0005-0000-0000-00004C040000}"/>
    <cellStyle name="20% - Accent2 2 2 2 2 7" xfId="5784" xr:uid="{00000000-0005-0000-0000-00004D040000}"/>
    <cellStyle name="20% - Accent2 2 2 2 2 7 2" xfId="13062" xr:uid="{00000000-0005-0000-0000-00004E040000}"/>
    <cellStyle name="20% - Accent2 2 2 2 2 8" xfId="5948" xr:uid="{00000000-0005-0000-0000-00004F040000}"/>
    <cellStyle name="20% - Accent2 2 2 2 2 8 2" xfId="13226" xr:uid="{00000000-0005-0000-0000-000050040000}"/>
    <cellStyle name="20% - Accent2 2 2 2 2 9" xfId="7670" xr:uid="{00000000-0005-0000-0000-000051040000}"/>
    <cellStyle name="20% - Accent2 2 2 2 2 9 2" xfId="14762" xr:uid="{00000000-0005-0000-0000-000052040000}"/>
    <cellStyle name="20% - Accent2 2 2 2 3" xfId="147" xr:uid="{00000000-0005-0000-0000-000053040000}"/>
    <cellStyle name="20% - Accent2 2 2 2 3 2" xfId="1918" xr:uid="{00000000-0005-0000-0000-000054040000}"/>
    <cellStyle name="20% - Accent2 2 2 2 3 2 2" xfId="9714" xr:uid="{00000000-0005-0000-0000-000055040000}"/>
    <cellStyle name="20% - Accent2 2 2 2 3 3" xfId="3845" xr:uid="{00000000-0005-0000-0000-000056040000}"/>
    <cellStyle name="20% - Accent2 2 2 2 3 3 2" xfId="11353" xr:uid="{00000000-0005-0000-0000-000057040000}"/>
    <cellStyle name="20% - Accent2 2 2 2 3 4" xfId="5951" xr:uid="{00000000-0005-0000-0000-000058040000}"/>
    <cellStyle name="20% - Accent2 2 2 2 3 4 2" xfId="13229" xr:uid="{00000000-0005-0000-0000-000059040000}"/>
    <cellStyle name="20% - Accent2 2 2 2 3 5" xfId="7962" xr:uid="{00000000-0005-0000-0000-00005A040000}"/>
    <cellStyle name="20% - Accent2 2 2 2 3 5 2" xfId="15054" xr:uid="{00000000-0005-0000-0000-00005B040000}"/>
    <cellStyle name="20% - Accent2 2 2 2 3 6" xfId="8780" xr:uid="{00000000-0005-0000-0000-00005C040000}"/>
    <cellStyle name="20% - Accent2 2 2 2 4" xfId="1915" xr:uid="{00000000-0005-0000-0000-00005D040000}"/>
    <cellStyle name="20% - Accent2 2 2 2 4 2" xfId="5952" xr:uid="{00000000-0005-0000-0000-00005E040000}"/>
    <cellStyle name="20% - Accent2 2 2 2 4 2 2" xfId="13230" xr:uid="{00000000-0005-0000-0000-00005F040000}"/>
    <cellStyle name="20% - Accent2 2 2 2 4 3" xfId="9711" xr:uid="{00000000-0005-0000-0000-000060040000}"/>
    <cellStyle name="20% - Accent2 2 2 2 5" xfId="3339" xr:uid="{00000000-0005-0000-0000-000061040000}"/>
    <cellStyle name="20% - Accent2 2 2 2 5 2" xfId="10850" xr:uid="{00000000-0005-0000-0000-000062040000}"/>
    <cellStyle name="20% - Accent2 2 2 2 6" xfId="4048" xr:uid="{00000000-0005-0000-0000-000063040000}"/>
    <cellStyle name="20% - Accent2 2 2 2 6 2" xfId="11556" xr:uid="{00000000-0005-0000-0000-000064040000}"/>
    <cellStyle name="20% - Accent2 2 2 2 7" xfId="4914" xr:uid="{00000000-0005-0000-0000-000065040000}"/>
    <cellStyle name="20% - Accent2 2 2 2 7 2" xfId="12192" xr:uid="{00000000-0005-0000-0000-000066040000}"/>
    <cellStyle name="20% - Accent2 2 2 2 8" xfId="5495" xr:uid="{00000000-0005-0000-0000-000067040000}"/>
    <cellStyle name="20% - Accent2 2 2 2 8 2" xfId="12773" xr:uid="{00000000-0005-0000-0000-000068040000}"/>
    <cellStyle name="20% - Accent2 2 2 2 9" xfId="5947" xr:uid="{00000000-0005-0000-0000-000069040000}"/>
    <cellStyle name="20% - Accent2 2 2 2 9 2" xfId="13225" xr:uid="{00000000-0005-0000-0000-00006A040000}"/>
    <cellStyle name="20% - Accent2 2 2 3" xfId="148" xr:uid="{00000000-0005-0000-0000-00006B040000}"/>
    <cellStyle name="20% - Accent2 2 2 3 10" xfId="8781" xr:uid="{00000000-0005-0000-0000-00006C040000}"/>
    <cellStyle name="20% - Accent2 2 2 3 2" xfId="149" xr:uid="{00000000-0005-0000-0000-00006D040000}"/>
    <cellStyle name="20% - Accent2 2 2 3 2 2" xfId="1920" xr:uid="{00000000-0005-0000-0000-00006E040000}"/>
    <cellStyle name="20% - Accent2 2 2 3 2 2 2" xfId="9716" xr:uid="{00000000-0005-0000-0000-00006F040000}"/>
    <cellStyle name="20% - Accent2 2 2 3 2 3" xfId="4037" xr:uid="{00000000-0005-0000-0000-000070040000}"/>
    <cellStyle name="20% - Accent2 2 2 3 2 3 2" xfId="11545" xr:uid="{00000000-0005-0000-0000-000071040000}"/>
    <cellStyle name="20% - Accent2 2 2 3 2 4" xfId="5954" xr:uid="{00000000-0005-0000-0000-000072040000}"/>
    <cellStyle name="20% - Accent2 2 2 3 2 4 2" xfId="13232" xr:uid="{00000000-0005-0000-0000-000073040000}"/>
    <cellStyle name="20% - Accent2 2 2 3 2 5" xfId="8108" xr:uid="{00000000-0005-0000-0000-000074040000}"/>
    <cellStyle name="20% - Accent2 2 2 3 2 5 2" xfId="15200" xr:uid="{00000000-0005-0000-0000-000075040000}"/>
    <cellStyle name="20% - Accent2 2 2 3 2 6" xfId="8782" xr:uid="{00000000-0005-0000-0000-000076040000}"/>
    <cellStyle name="20% - Accent2 2 2 3 3" xfId="1919" xr:uid="{00000000-0005-0000-0000-000077040000}"/>
    <cellStyle name="20% - Accent2 2 2 3 3 2" xfId="5955" xr:uid="{00000000-0005-0000-0000-000078040000}"/>
    <cellStyle name="20% - Accent2 2 2 3 3 2 2" xfId="13233" xr:uid="{00000000-0005-0000-0000-000079040000}"/>
    <cellStyle name="20% - Accent2 2 2 3 3 3" xfId="9715" xr:uid="{00000000-0005-0000-0000-00007A040000}"/>
    <cellStyle name="20% - Accent2 2 2 3 4" xfId="3496" xr:uid="{00000000-0005-0000-0000-00007B040000}"/>
    <cellStyle name="20% - Accent2 2 2 3 4 2" xfId="11004" xr:uid="{00000000-0005-0000-0000-00007C040000}"/>
    <cellStyle name="20% - Accent2 2 2 3 5" xfId="3951" xr:uid="{00000000-0005-0000-0000-00007D040000}"/>
    <cellStyle name="20% - Accent2 2 2 3 5 2" xfId="11459" xr:uid="{00000000-0005-0000-0000-00007E040000}"/>
    <cellStyle name="20% - Accent2 2 2 3 6" xfId="5060" xr:uid="{00000000-0005-0000-0000-00007F040000}"/>
    <cellStyle name="20% - Accent2 2 2 3 6 2" xfId="12338" xr:uid="{00000000-0005-0000-0000-000080040000}"/>
    <cellStyle name="20% - Accent2 2 2 3 7" xfId="5641" xr:uid="{00000000-0005-0000-0000-000081040000}"/>
    <cellStyle name="20% - Accent2 2 2 3 7 2" xfId="12919" xr:uid="{00000000-0005-0000-0000-000082040000}"/>
    <cellStyle name="20% - Accent2 2 2 3 8" xfId="5953" xr:uid="{00000000-0005-0000-0000-000083040000}"/>
    <cellStyle name="20% - Accent2 2 2 3 8 2" xfId="13231" xr:uid="{00000000-0005-0000-0000-000084040000}"/>
    <cellStyle name="20% - Accent2 2 2 3 9" xfId="7527" xr:uid="{00000000-0005-0000-0000-000085040000}"/>
    <cellStyle name="20% - Accent2 2 2 3 9 2" xfId="14619" xr:uid="{00000000-0005-0000-0000-000086040000}"/>
    <cellStyle name="20% - Accent2 2 2 4" xfId="150" xr:uid="{00000000-0005-0000-0000-000087040000}"/>
    <cellStyle name="20% - Accent2 2 2 4 2" xfId="1921" xr:uid="{00000000-0005-0000-0000-000088040000}"/>
    <cellStyle name="20% - Accent2 2 2 4 2 2" xfId="9717" xr:uid="{00000000-0005-0000-0000-000089040000}"/>
    <cellStyle name="20% - Accent2 2 2 4 3" xfId="3838" xr:uid="{00000000-0005-0000-0000-00008A040000}"/>
    <cellStyle name="20% - Accent2 2 2 4 3 2" xfId="11346" xr:uid="{00000000-0005-0000-0000-00008B040000}"/>
    <cellStyle name="20% - Accent2 2 2 4 4" xfId="5956" xr:uid="{00000000-0005-0000-0000-00008C040000}"/>
    <cellStyle name="20% - Accent2 2 2 4 4 2" xfId="13234" xr:uid="{00000000-0005-0000-0000-00008D040000}"/>
    <cellStyle name="20% - Accent2 2 2 4 5" xfId="8455" xr:uid="{00000000-0005-0000-0000-00008E040000}"/>
    <cellStyle name="20% - Accent2 2 2 4 5 2" xfId="15498" xr:uid="{00000000-0005-0000-0000-00008F040000}"/>
    <cellStyle name="20% - Accent2 2 2 4 6" xfId="8783" xr:uid="{00000000-0005-0000-0000-000090040000}"/>
    <cellStyle name="20% - Accent2 2 2 5" xfId="1914" xr:uid="{00000000-0005-0000-0000-000091040000}"/>
    <cellStyle name="20% - Accent2 2 2 5 2" xfId="5957" xr:uid="{00000000-0005-0000-0000-000092040000}"/>
    <cellStyle name="20% - Accent2 2 2 5 2 2" xfId="13235" xr:uid="{00000000-0005-0000-0000-000093040000}"/>
    <cellStyle name="20% - Accent2 2 2 5 3" xfId="8544" xr:uid="{00000000-0005-0000-0000-000094040000}"/>
    <cellStyle name="20% - Accent2 2 2 5 3 2" xfId="15587" xr:uid="{00000000-0005-0000-0000-000095040000}"/>
    <cellStyle name="20% - Accent2 2 2 5 4" xfId="9710" xr:uid="{00000000-0005-0000-0000-000096040000}"/>
    <cellStyle name="20% - Accent2 2 2 6" xfId="3194" xr:uid="{00000000-0005-0000-0000-000097040000}"/>
    <cellStyle name="20% - Accent2 2 2 6 2" xfId="7819" xr:uid="{00000000-0005-0000-0000-000098040000}"/>
    <cellStyle name="20% - Accent2 2 2 6 2 2" xfId="14911" xr:uid="{00000000-0005-0000-0000-000099040000}"/>
    <cellStyle name="20% - Accent2 2 2 6 3" xfId="10705" xr:uid="{00000000-0005-0000-0000-00009A040000}"/>
    <cellStyle name="20% - Accent2 2 2 7" xfId="3161" xr:uid="{00000000-0005-0000-0000-00009B040000}"/>
    <cellStyle name="20% - Accent2 2 2 7 2" xfId="10672" xr:uid="{00000000-0005-0000-0000-00009C040000}"/>
    <cellStyle name="20% - Accent2 2 2 8" xfId="4771" xr:uid="{00000000-0005-0000-0000-00009D040000}"/>
    <cellStyle name="20% - Accent2 2 2 8 2" xfId="12049" xr:uid="{00000000-0005-0000-0000-00009E040000}"/>
    <cellStyle name="20% - Accent2 2 2 9" xfId="5352" xr:uid="{00000000-0005-0000-0000-00009F040000}"/>
    <cellStyle name="20% - Accent2 2 2 9 2" xfId="12630" xr:uid="{00000000-0005-0000-0000-0000A0040000}"/>
    <cellStyle name="20% - Accent2 2 3" xfId="151" xr:uid="{00000000-0005-0000-0000-0000A1040000}"/>
    <cellStyle name="20% - Accent2 2 3 10" xfId="7335" xr:uid="{00000000-0005-0000-0000-0000A2040000}"/>
    <cellStyle name="20% - Accent2 2 3 10 2" xfId="14427" xr:uid="{00000000-0005-0000-0000-0000A3040000}"/>
    <cellStyle name="20% - Accent2 2 3 11" xfId="8784" xr:uid="{00000000-0005-0000-0000-0000A4040000}"/>
    <cellStyle name="20% - Accent2 2 3 2" xfId="152" xr:uid="{00000000-0005-0000-0000-0000A5040000}"/>
    <cellStyle name="20% - Accent2 2 3 2 10" xfId="8785" xr:uid="{00000000-0005-0000-0000-0000A6040000}"/>
    <cellStyle name="20% - Accent2 2 3 2 2" xfId="153" xr:uid="{00000000-0005-0000-0000-0000A7040000}"/>
    <cellStyle name="20% - Accent2 2 3 2 2 2" xfId="1924" xr:uid="{00000000-0005-0000-0000-0000A8040000}"/>
    <cellStyle name="20% - Accent2 2 3 2 2 2 2" xfId="9720" xr:uid="{00000000-0005-0000-0000-0000A9040000}"/>
    <cellStyle name="20% - Accent2 2 3 2 2 3" xfId="3935" xr:uid="{00000000-0005-0000-0000-0000AA040000}"/>
    <cellStyle name="20% - Accent2 2 3 2 2 3 2" xfId="11443" xr:uid="{00000000-0005-0000-0000-0000AB040000}"/>
    <cellStyle name="20% - Accent2 2 3 2 2 4" xfId="5960" xr:uid="{00000000-0005-0000-0000-0000AC040000}"/>
    <cellStyle name="20% - Accent2 2 3 2 2 4 2" xfId="13238" xr:uid="{00000000-0005-0000-0000-0000AD040000}"/>
    <cellStyle name="20% - Accent2 2 3 2 2 5" xfId="8205" xr:uid="{00000000-0005-0000-0000-0000AE040000}"/>
    <cellStyle name="20% - Accent2 2 3 2 2 5 2" xfId="15297" xr:uid="{00000000-0005-0000-0000-0000AF040000}"/>
    <cellStyle name="20% - Accent2 2 3 2 2 6" xfId="8786" xr:uid="{00000000-0005-0000-0000-0000B0040000}"/>
    <cellStyle name="20% - Accent2 2 3 2 3" xfId="1923" xr:uid="{00000000-0005-0000-0000-0000B1040000}"/>
    <cellStyle name="20% - Accent2 2 3 2 3 2" xfId="5961" xr:uid="{00000000-0005-0000-0000-0000B2040000}"/>
    <cellStyle name="20% - Accent2 2 3 2 3 2 2" xfId="13239" xr:uid="{00000000-0005-0000-0000-0000B3040000}"/>
    <cellStyle name="20% - Accent2 2 3 2 3 3" xfId="9719" xr:uid="{00000000-0005-0000-0000-0000B4040000}"/>
    <cellStyle name="20% - Accent2 2 3 2 4" xfId="3593" xr:uid="{00000000-0005-0000-0000-0000B5040000}"/>
    <cellStyle name="20% - Accent2 2 3 2 4 2" xfId="11101" xr:uid="{00000000-0005-0000-0000-0000B6040000}"/>
    <cellStyle name="20% - Accent2 2 3 2 5" xfId="3711" xr:uid="{00000000-0005-0000-0000-0000B7040000}"/>
    <cellStyle name="20% - Accent2 2 3 2 5 2" xfId="11219" xr:uid="{00000000-0005-0000-0000-0000B8040000}"/>
    <cellStyle name="20% - Accent2 2 3 2 6" xfId="5157" xr:uid="{00000000-0005-0000-0000-0000B9040000}"/>
    <cellStyle name="20% - Accent2 2 3 2 6 2" xfId="12435" xr:uid="{00000000-0005-0000-0000-0000BA040000}"/>
    <cellStyle name="20% - Accent2 2 3 2 7" xfId="5738" xr:uid="{00000000-0005-0000-0000-0000BB040000}"/>
    <cellStyle name="20% - Accent2 2 3 2 7 2" xfId="13016" xr:uid="{00000000-0005-0000-0000-0000BC040000}"/>
    <cellStyle name="20% - Accent2 2 3 2 8" xfId="5959" xr:uid="{00000000-0005-0000-0000-0000BD040000}"/>
    <cellStyle name="20% - Accent2 2 3 2 8 2" xfId="13237" xr:uid="{00000000-0005-0000-0000-0000BE040000}"/>
    <cellStyle name="20% - Accent2 2 3 2 9" xfId="7624" xr:uid="{00000000-0005-0000-0000-0000BF040000}"/>
    <cellStyle name="20% - Accent2 2 3 2 9 2" xfId="14716" xr:uid="{00000000-0005-0000-0000-0000C0040000}"/>
    <cellStyle name="20% - Accent2 2 3 3" xfId="154" xr:uid="{00000000-0005-0000-0000-0000C1040000}"/>
    <cellStyle name="20% - Accent2 2 3 3 2" xfId="1925" xr:uid="{00000000-0005-0000-0000-0000C2040000}"/>
    <cellStyle name="20% - Accent2 2 3 3 2 2" xfId="9721" xr:uid="{00000000-0005-0000-0000-0000C3040000}"/>
    <cellStyle name="20% - Accent2 2 3 3 3" xfId="3966" xr:uid="{00000000-0005-0000-0000-0000C4040000}"/>
    <cellStyle name="20% - Accent2 2 3 3 3 2" xfId="11474" xr:uid="{00000000-0005-0000-0000-0000C5040000}"/>
    <cellStyle name="20% - Accent2 2 3 3 4" xfId="5962" xr:uid="{00000000-0005-0000-0000-0000C6040000}"/>
    <cellStyle name="20% - Accent2 2 3 3 4 2" xfId="13240" xr:uid="{00000000-0005-0000-0000-0000C7040000}"/>
    <cellStyle name="20% - Accent2 2 3 3 5" xfId="7916" xr:uid="{00000000-0005-0000-0000-0000C8040000}"/>
    <cellStyle name="20% - Accent2 2 3 3 5 2" xfId="15008" xr:uid="{00000000-0005-0000-0000-0000C9040000}"/>
    <cellStyle name="20% - Accent2 2 3 3 6" xfId="8787" xr:uid="{00000000-0005-0000-0000-0000CA040000}"/>
    <cellStyle name="20% - Accent2 2 3 4" xfId="1922" xr:uid="{00000000-0005-0000-0000-0000CB040000}"/>
    <cellStyle name="20% - Accent2 2 3 4 2" xfId="5963" xr:uid="{00000000-0005-0000-0000-0000CC040000}"/>
    <cellStyle name="20% - Accent2 2 3 4 2 2" xfId="13241" xr:uid="{00000000-0005-0000-0000-0000CD040000}"/>
    <cellStyle name="20% - Accent2 2 3 4 3" xfId="9718" xr:uid="{00000000-0005-0000-0000-0000CE040000}"/>
    <cellStyle name="20% - Accent2 2 3 5" xfId="3293" xr:uid="{00000000-0005-0000-0000-0000CF040000}"/>
    <cellStyle name="20% - Accent2 2 3 5 2" xfId="10804" xr:uid="{00000000-0005-0000-0000-0000D0040000}"/>
    <cellStyle name="20% - Accent2 2 3 6" xfId="3893" xr:uid="{00000000-0005-0000-0000-0000D1040000}"/>
    <cellStyle name="20% - Accent2 2 3 6 2" xfId="11401" xr:uid="{00000000-0005-0000-0000-0000D2040000}"/>
    <cellStyle name="20% - Accent2 2 3 7" xfId="4868" xr:uid="{00000000-0005-0000-0000-0000D3040000}"/>
    <cellStyle name="20% - Accent2 2 3 7 2" xfId="12146" xr:uid="{00000000-0005-0000-0000-0000D4040000}"/>
    <cellStyle name="20% - Accent2 2 3 8" xfId="5449" xr:uid="{00000000-0005-0000-0000-0000D5040000}"/>
    <cellStyle name="20% - Accent2 2 3 8 2" xfId="12727" xr:uid="{00000000-0005-0000-0000-0000D6040000}"/>
    <cellStyle name="20% - Accent2 2 3 9" xfId="5958" xr:uid="{00000000-0005-0000-0000-0000D7040000}"/>
    <cellStyle name="20% - Accent2 2 3 9 2" xfId="13236" xr:uid="{00000000-0005-0000-0000-0000D8040000}"/>
    <cellStyle name="20% - Accent2 2 4" xfId="155" xr:uid="{00000000-0005-0000-0000-0000D9040000}"/>
    <cellStyle name="20% - Accent2 2 4 10" xfId="8788" xr:uid="{00000000-0005-0000-0000-0000DA040000}"/>
    <cellStyle name="20% - Accent2 2 4 2" xfId="156" xr:uid="{00000000-0005-0000-0000-0000DB040000}"/>
    <cellStyle name="20% - Accent2 2 4 2 2" xfId="1927" xr:uid="{00000000-0005-0000-0000-0000DC040000}"/>
    <cellStyle name="20% - Accent2 2 4 2 2 2" xfId="9723" xr:uid="{00000000-0005-0000-0000-0000DD040000}"/>
    <cellStyle name="20% - Accent2 2 4 2 3" xfId="4062" xr:uid="{00000000-0005-0000-0000-0000DE040000}"/>
    <cellStyle name="20% - Accent2 2 4 2 3 2" xfId="11570" xr:uid="{00000000-0005-0000-0000-0000DF040000}"/>
    <cellStyle name="20% - Accent2 2 4 2 4" xfId="5965" xr:uid="{00000000-0005-0000-0000-0000E0040000}"/>
    <cellStyle name="20% - Accent2 2 4 2 4 2" xfId="13243" xr:uid="{00000000-0005-0000-0000-0000E1040000}"/>
    <cellStyle name="20% - Accent2 2 4 2 5" xfId="8062" xr:uid="{00000000-0005-0000-0000-0000E2040000}"/>
    <cellStyle name="20% - Accent2 2 4 2 5 2" xfId="15154" xr:uid="{00000000-0005-0000-0000-0000E3040000}"/>
    <cellStyle name="20% - Accent2 2 4 2 6" xfId="8789" xr:uid="{00000000-0005-0000-0000-0000E4040000}"/>
    <cellStyle name="20% - Accent2 2 4 3" xfId="1926" xr:uid="{00000000-0005-0000-0000-0000E5040000}"/>
    <cellStyle name="20% - Accent2 2 4 3 2" xfId="5966" xr:uid="{00000000-0005-0000-0000-0000E6040000}"/>
    <cellStyle name="20% - Accent2 2 4 3 2 2" xfId="13244" xr:uid="{00000000-0005-0000-0000-0000E7040000}"/>
    <cellStyle name="20% - Accent2 2 4 3 3" xfId="9722" xr:uid="{00000000-0005-0000-0000-0000E8040000}"/>
    <cellStyle name="20% - Accent2 2 4 4" xfId="3450" xr:uid="{00000000-0005-0000-0000-0000E9040000}"/>
    <cellStyle name="20% - Accent2 2 4 4 2" xfId="10958" xr:uid="{00000000-0005-0000-0000-0000EA040000}"/>
    <cellStyle name="20% - Accent2 2 4 5" xfId="3967" xr:uid="{00000000-0005-0000-0000-0000EB040000}"/>
    <cellStyle name="20% - Accent2 2 4 5 2" xfId="11475" xr:uid="{00000000-0005-0000-0000-0000EC040000}"/>
    <cellStyle name="20% - Accent2 2 4 6" xfId="5014" xr:uid="{00000000-0005-0000-0000-0000ED040000}"/>
    <cellStyle name="20% - Accent2 2 4 6 2" xfId="12292" xr:uid="{00000000-0005-0000-0000-0000EE040000}"/>
    <cellStyle name="20% - Accent2 2 4 7" xfId="5595" xr:uid="{00000000-0005-0000-0000-0000EF040000}"/>
    <cellStyle name="20% - Accent2 2 4 7 2" xfId="12873" xr:uid="{00000000-0005-0000-0000-0000F0040000}"/>
    <cellStyle name="20% - Accent2 2 4 8" xfId="5964" xr:uid="{00000000-0005-0000-0000-0000F1040000}"/>
    <cellStyle name="20% - Accent2 2 4 8 2" xfId="13242" xr:uid="{00000000-0005-0000-0000-0000F2040000}"/>
    <cellStyle name="20% - Accent2 2 4 9" xfId="7481" xr:uid="{00000000-0005-0000-0000-0000F3040000}"/>
    <cellStyle name="20% - Accent2 2 4 9 2" xfId="14573" xr:uid="{00000000-0005-0000-0000-0000F4040000}"/>
    <cellStyle name="20% - Accent2 2 5" xfId="157" xr:uid="{00000000-0005-0000-0000-0000F5040000}"/>
    <cellStyle name="20% - Accent2 2 5 2" xfId="158" xr:uid="{00000000-0005-0000-0000-0000F6040000}"/>
    <cellStyle name="20% - Accent2 2 5 2 2" xfId="1929" xr:uid="{00000000-0005-0000-0000-0000F7040000}"/>
    <cellStyle name="20% - Accent2 2 5 2 2 2" xfId="9725" xr:uid="{00000000-0005-0000-0000-0000F8040000}"/>
    <cellStyle name="20% - Accent2 2 5 2 3" xfId="3821" xr:uid="{00000000-0005-0000-0000-0000F9040000}"/>
    <cellStyle name="20% - Accent2 2 5 2 3 2" xfId="11329" xr:uid="{00000000-0005-0000-0000-0000FA040000}"/>
    <cellStyle name="20% - Accent2 2 5 2 4" xfId="5968" xr:uid="{00000000-0005-0000-0000-0000FB040000}"/>
    <cellStyle name="20% - Accent2 2 5 2 4 2" xfId="13246" xr:uid="{00000000-0005-0000-0000-0000FC040000}"/>
    <cellStyle name="20% - Accent2 2 5 2 5" xfId="8791" xr:uid="{00000000-0005-0000-0000-0000FD040000}"/>
    <cellStyle name="20% - Accent2 2 5 3" xfId="1928" xr:uid="{00000000-0005-0000-0000-0000FE040000}"/>
    <cellStyle name="20% - Accent2 2 5 3 2" xfId="9724" xr:uid="{00000000-0005-0000-0000-0000FF040000}"/>
    <cellStyle name="20% - Accent2 2 5 4" xfId="3811" xr:uid="{00000000-0005-0000-0000-000000050000}"/>
    <cellStyle name="20% - Accent2 2 5 4 2" xfId="11319" xr:uid="{00000000-0005-0000-0000-000001050000}"/>
    <cellStyle name="20% - Accent2 2 5 5" xfId="5967" xr:uid="{00000000-0005-0000-0000-000002050000}"/>
    <cellStyle name="20% - Accent2 2 5 5 2" xfId="13245" xr:uid="{00000000-0005-0000-0000-000003050000}"/>
    <cellStyle name="20% - Accent2 2 5 6" xfId="8296" xr:uid="{00000000-0005-0000-0000-000004050000}"/>
    <cellStyle name="20% - Accent2 2 5 6 2" xfId="15388" xr:uid="{00000000-0005-0000-0000-000005050000}"/>
    <cellStyle name="20% - Accent2 2 5 7" xfId="8790" xr:uid="{00000000-0005-0000-0000-000006050000}"/>
    <cellStyle name="20% - Accent2 2 6" xfId="159" xr:uid="{00000000-0005-0000-0000-000007050000}"/>
    <cellStyle name="20% - Accent2 2 6 2" xfId="1930" xr:uid="{00000000-0005-0000-0000-000008050000}"/>
    <cellStyle name="20% - Accent2 2 6 2 2" xfId="9726" xr:uid="{00000000-0005-0000-0000-000009050000}"/>
    <cellStyle name="20% - Accent2 2 6 3" xfId="3978" xr:uid="{00000000-0005-0000-0000-00000A050000}"/>
    <cellStyle name="20% - Accent2 2 6 3 2" xfId="11486" xr:uid="{00000000-0005-0000-0000-00000B050000}"/>
    <cellStyle name="20% - Accent2 2 6 4" xfId="5969" xr:uid="{00000000-0005-0000-0000-00000C050000}"/>
    <cellStyle name="20% - Accent2 2 6 4 2" xfId="13247" xr:uid="{00000000-0005-0000-0000-00000D050000}"/>
    <cellStyle name="20% - Accent2 2 6 5" xfId="8409" xr:uid="{00000000-0005-0000-0000-00000E050000}"/>
    <cellStyle name="20% - Accent2 2 6 5 2" xfId="15452" xr:uid="{00000000-0005-0000-0000-00000F050000}"/>
    <cellStyle name="20% - Accent2 2 6 6" xfId="8792" xr:uid="{00000000-0005-0000-0000-000010050000}"/>
    <cellStyle name="20% - Accent2 2 7" xfId="160" xr:uid="{00000000-0005-0000-0000-000011050000}"/>
    <cellStyle name="20% - Accent2 2 7 2" xfId="1931" xr:uid="{00000000-0005-0000-0000-000012050000}"/>
    <cellStyle name="20% - Accent2 2 7 2 2" xfId="9727" xr:uid="{00000000-0005-0000-0000-000013050000}"/>
    <cellStyle name="20% - Accent2 2 7 3" xfId="3754" xr:uid="{00000000-0005-0000-0000-000014050000}"/>
    <cellStyle name="20% - Accent2 2 7 3 2" xfId="11262" xr:uid="{00000000-0005-0000-0000-000015050000}"/>
    <cellStyle name="20% - Accent2 2 7 4" xfId="5970" xr:uid="{00000000-0005-0000-0000-000016050000}"/>
    <cellStyle name="20% - Accent2 2 7 4 2" xfId="13248" xr:uid="{00000000-0005-0000-0000-000017050000}"/>
    <cellStyle name="20% - Accent2 2 7 5" xfId="8498" xr:uid="{00000000-0005-0000-0000-000018050000}"/>
    <cellStyle name="20% - Accent2 2 7 5 2" xfId="15541" xr:uid="{00000000-0005-0000-0000-000019050000}"/>
    <cellStyle name="20% - Accent2 2 7 6" xfId="8793" xr:uid="{00000000-0005-0000-0000-00001A050000}"/>
    <cellStyle name="20% - Accent2 2 8" xfId="1816" xr:uid="{00000000-0005-0000-0000-00001B050000}"/>
    <cellStyle name="20% - Accent2 2 8 2" xfId="3860" xr:uid="{00000000-0005-0000-0000-00001C050000}"/>
    <cellStyle name="20% - Accent2 2 8 2 2" xfId="11368" xr:uid="{00000000-0005-0000-0000-00001D050000}"/>
    <cellStyle name="20% - Accent2 2 8 3" xfId="5971" xr:uid="{00000000-0005-0000-0000-00001E050000}"/>
    <cellStyle name="20% - Accent2 2 8 3 2" xfId="13249" xr:uid="{00000000-0005-0000-0000-00001F050000}"/>
    <cellStyle name="20% - Accent2 2 8 4" xfId="7773" xr:uid="{00000000-0005-0000-0000-000020050000}"/>
    <cellStyle name="20% - Accent2 2 8 4 2" xfId="14865" xr:uid="{00000000-0005-0000-0000-000021050000}"/>
    <cellStyle name="20% - Accent2 2 8 5" xfId="9612" xr:uid="{00000000-0005-0000-0000-000022050000}"/>
    <cellStyle name="20% - Accent2 2 9" xfId="1913" xr:uid="{00000000-0005-0000-0000-000023050000}"/>
    <cellStyle name="20% - Accent2 2 9 2" xfId="4077" xr:uid="{00000000-0005-0000-0000-000024050000}"/>
    <cellStyle name="20% - Accent2 2 9 2 2" xfId="11585" xr:uid="{00000000-0005-0000-0000-000025050000}"/>
    <cellStyle name="20% - Accent2 2 9 3" xfId="5972" xr:uid="{00000000-0005-0000-0000-000026050000}"/>
    <cellStyle name="20% - Accent2 2 9 3 2" xfId="13250" xr:uid="{00000000-0005-0000-0000-000027050000}"/>
    <cellStyle name="20% - Accent2 2 9 4" xfId="9709" xr:uid="{00000000-0005-0000-0000-000028050000}"/>
    <cellStyle name="20% - Accent2 20" xfId="1790" xr:uid="{00000000-0005-0000-0000-000029050000}"/>
    <cellStyle name="20% - Accent2 20 2" xfId="3965" xr:uid="{00000000-0005-0000-0000-00002A050000}"/>
    <cellStyle name="20% - Accent2 20 2 2" xfId="11473" xr:uid="{00000000-0005-0000-0000-00002B050000}"/>
    <cellStyle name="20% - Accent2 20 3" xfId="5973" xr:uid="{00000000-0005-0000-0000-00002C050000}"/>
    <cellStyle name="20% - Accent2 20 3 2" xfId="13251" xr:uid="{00000000-0005-0000-0000-00002D050000}"/>
    <cellStyle name="20% - Accent2 20 4" xfId="9595" xr:uid="{00000000-0005-0000-0000-00002E050000}"/>
    <cellStyle name="20% - Accent2 21" xfId="1902" xr:uid="{00000000-0005-0000-0000-00002F050000}"/>
    <cellStyle name="20% - Accent2 21 2" xfId="3827" xr:uid="{00000000-0005-0000-0000-000030050000}"/>
    <cellStyle name="20% - Accent2 21 2 2" xfId="11335" xr:uid="{00000000-0005-0000-0000-000031050000}"/>
    <cellStyle name="20% - Accent2 21 3" xfId="5974" xr:uid="{00000000-0005-0000-0000-000032050000}"/>
    <cellStyle name="20% - Accent2 21 3 2" xfId="13252" xr:uid="{00000000-0005-0000-0000-000033050000}"/>
    <cellStyle name="20% - Accent2 21 4" xfId="9698" xr:uid="{00000000-0005-0000-0000-000034050000}"/>
    <cellStyle name="20% - Accent2 22" xfId="3028" xr:uid="{00000000-0005-0000-0000-000035050000}"/>
    <cellStyle name="20% - Accent2 22 2" xfId="10539" xr:uid="{00000000-0005-0000-0000-000036050000}"/>
    <cellStyle name="20% - Accent2 23" xfId="4066" xr:uid="{00000000-0005-0000-0000-000037050000}"/>
    <cellStyle name="20% - Accent2 23 2" xfId="11574" xr:uid="{00000000-0005-0000-0000-000038050000}"/>
    <cellStyle name="20% - Accent2 24" xfId="4667" xr:uid="{00000000-0005-0000-0000-000039050000}"/>
    <cellStyle name="20% - Accent2 24 2" xfId="11945" xr:uid="{00000000-0005-0000-0000-00003A050000}"/>
    <cellStyle name="20% - Accent2 25" xfId="5248" xr:uid="{00000000-0005-0000-0000-00003B050000}"/>
    <cellStyle name="20% - Accent2 25 2" xfId="12526" xr:uid="{00000000-0005-0000-0000-00003C050000}"/>
    <cellStyle name="20% - Accent2 26" xfId="5931" xr:uid="{00000000-0005-0000-0000-00003D050000}"/>
    <cellStyle name="20% - Accent2 26 2" xfId="13209" xr:uid="{00000000-0005-0000-0000-00003E050000}"/>
    <cellStyle name="20% - Accent2 27" xfId="7127" xr:uid="{00000000-0005-0000-0000-00003F050000}"/>
    <cellStyle name="20% - Accent2 27 2" xfId="14219" xr:uid="{00000000-0005-0000-0000-000040050000}"/>
    <cellStyle name="20% - Accent2 28" xfId="7134" xr:uid="{00000000-0005-0000-0000-000041050000}"/>
    <cellStyle name="20% - Accent2 28 2" xfId="14226" xr:uid="{00000000-0005-0000-0000-000042050000}"/>
    <cellStyle name="20% - Accent2 29" xfId="131" xr:uid="{00000000-0005-0000-0000-000043050000}"/>
    <cellStyle name="20% - Accent2 29 2" xfId="8764" xr:uid="{00000000-0005-0000-0000-000044050000}"/>
    <cellStyle name="20% - Accent2 3" xfId="161" xr:uid="{00000000-0005-0000-0000-000045050000}"/>
    <cellStyle name="20% - Accent2 3 10" xfId="5329" xr:uid="{00000000-0005-0000-0000-000046050000}"/>
    <cellStyle name="20% - Accent2 3 10 2" xfId="12607" xr:uid="{00000000-0005-0000-0000-000047050000}"/>
    <cellStyle name="20% - Accent2 3 11" xfId="5975" xr:uid="{00000000-0005-0000-0000-000048050000}"/>
    <cellStyle name="20% - Accent2 3 11 2" xfId="13253" xr:uid="{00000000-0005-0000-0000-000049050000}"/>
    <cellStyle name="20% - Accent2 3 12" xfId="7215" xr:uid="{00000000-0005-0000-0000-00004A050000}"/>
    <cellStyle name="20% - Accent2 3 12 2" xfId="14307" xr:uid="{00000000-0005-0000-0000-00004B050000}"/>
    <cellStyle name="20% - Accent2 3 13" xfId="8794" xr:uid="{00000000-0005-0000-0000-00004C050000}"/>
    <cellStyle name="20% - Accent2 3 2" xfId="162" xr:uid="{00000000-0005-0000-0000-00004D050000}"/>
    <cellStyle name="20% - Accent2 3 2 10" xfId="7358" xr:uid="{00000000-0005-0000-0000-00004E050000}"/>
    <cellStyle name="20% - Accent2 3 2 10 2" xfId="14450" xr:uid="{00000000-0005-0000-0000-00004F050000}"/>
    <cellStyle name="20% - Accent2 3 2 11" xfId="8795" xr:uid="{00000000-0005-0000-0000-000050050000}"/>
    <cellStyle name="20% - Accent2 3 2 2" xfId="163" xr:uid="{00000000-0005-0000-0000-000051050000}"/>
    <cellStyle name="20% - Accent2 3 2 2 10" xfId="8796" xr:uid="{00000000-0005-0000-0000-000052050000}"/>
    <cellStyle name="20% - Accent2 3 2 2 2" xfId="164" xr:uid="{00000000-0005-0000-0000-000053050000}"/>
    <cellStyle name="20% - Accent2 3 2 2 2 2" xfId="1935" xr:uid="{00000000-0005-0000-0000-000054050000}"/>
    <cellStyle name="20% - Accent2 3 2 2 2 2 2" xfId="9731" xr:uid="{00000000-0005-0000-0000-000055050000}"/>
    <cellStyle name="20% - Accent2 3 2 2 2 3" xfId="4018" xr:uid="{00000000-0005-0000-0000-000056050000}"/>
    <cellStyle name="20% - Accent2 3 2 2 2 3 2" xfId="11526" xr:uid="{00000000-0005-0000-0000-000057050000}"/>
    <cellStyle name="20% - Accent2 3 2 2 2 4" xfId="5978" xr:uid="{00000000-0005-0000-0000-000058050000}"/>
    <cellStyle name="20% - Accent2 3 2 2 2 4 2" xfId="13256" xr:uid="{00000000-0005-0000-0000-000059050000}"/>
    <cellStyle name="20% - Accent2 3 2 2 2 5" xfId="8228" xr:uid="{00000000-0005-0000-0000-00005A050000}"/>
    <cellStyle name="20% - Accent2 3 2 2 2 5 2" xfId="15320" xr:uid="{00000000-0005-0000-0000-00005B050000}"/>
    <cellStyle name="20% - Accent2 3 2 2 2 6" xfId="8797" xr:uid="{00000000-0005-0000-0000-00005C050000}"/>
    <cellStyle name="20% - Accent2 3 2 2 3" xfId="1934" xr:uid="{00000000-0005-0000-0000-00005D050000}"/>
    <cellStyle name="20% - Accent2 3 2 2 3 2" xfId="5979" xr:uid="{00000000-0005-0000-0000-00005E050000}"/>
    <cellStyle name="20% - Accent2 3 2 2 3 2 2" xfId="13257" xr:uid="{00000000-0005-0000-0000-00005F050000}"/>
    <cellStyle name="20% - Accent2 3 2 2 3 3" xfId="9730" xr:uid="{00000000-0005-0000-0000-000060050000}"/>
    <cellStyle name="20% - Accent2 3 2 2 4" xfId="3616" xr:uid="{00000000-0005-0000-0000-000061050000}"/>
    <cellStyle name="20% - Accent2 3 2 2 4 2" xfId="11124" xr:uid="{00000000-0005-0000-0000-000062050000}"/>
    <cellStyle name="20% - Accent2 3 2 2 5" xfId="4044" xr:uid="{00000000-0005-0000-0000-000063050000}"/>
    <cellStyle name="20% - Accent2 3 2 2 5 2" xfId="11552" xr:uid="{00000000-0005-0000-0000-000064050000}"/>
    <cellStyle name="20% - Accent2 3 2 2 6" xfId="5180" xr:uid="{00000000-0005-0000-0000-000065050000}"/>
    <cellStyle name="20% - Accent2 3 2 2 6 2" xfId="12458" xr:uid="{00000000-0005-0000-0000-000066050000}"/>
    <cellStyle name="20% - Accent2 3 2 2 7" xfId="5761" xr:uid="{00000000-0005-0000-0000-000067050000}"/>
    <cellStyle name="20% - Accent2 3 2 2 7 2" xfId="13039" xr:uid="{00000000-0005-0000-0000-000068050000}"/>
    <cellStyle name="20% - Accent2 3 2 2 8" xfId="5977" xr:uid="{00000000-0005-0000-0000-000069050000}"/>
    <cellStyle name="20% - Accent2 3 2 2 8 2" xfId="13255" xr:uid="{00000000-0005-0000-0000-00006A050000}"/>
    <cellStyle name="20% - Accent2 3 2 2 9" xfId="7647" xr:uid="{00000000-0005-0000-0000-00006B050000}"/>
    <cellStyle name="20% - Accent2 3 2 2 9 2" xfId="14739" xr:uid="{00000000-0005-0000-0000-00006C050000}"/>
    <cellStyle name="20% - Accent2 3 2 3" xfId="165" xr:uid="{00000000-0005-0000-0000-00006D050000}"/>
    <cellStyle name="20% - Accent2 3 2 3 2" xfId="1936" xr:uid="{00000000-0005-0000-0000-00006E050000}"/>
    <cellStyle name="20% - Accent2 3 2 3 2 2" xfId="9732" xr:uid="{00000000-0005-0000-0000-00006F050000}"/>
    <cellStyle name="20% - Accent2 3 2 3 3" xfId="3940" xr:uid="{00000000-0005-0000-0000-000070050000}"/>
    <cellStyle name="20% - Accent2 3 2 3 3 2" xfId="11448" xr:uid="{00000000-0005-0000-0000-000071050000}"/>
    <cellStyle name="20% - Accent2 3 2 3 4" xfId="5980" xr:uid="{00000000-0005-0000-0000-000072050000}"/>
    <cellStyle name="20% - Accent2 3 2 3 4 2" xfId="13258" xr:uid="{00000000-0005-0000-0000-000073050000}"/>
    <cellStyle name="20% - Accent2 3 2 3 5" xfId="7939" xr:uid="{00000000-0005-0000-0000-000074050000}"/>
    <cellStyle name="20% - Accent2 3 2 3 5 2" xfId="15031" xr:uid="{00000000-0005-0000-0000-000075050000}"/>
    <cellStyle name="20% - Accent2 3 2 3 6" xfId="8798" xr:uid="{00000000-0005-0000-0000-000076050000}"/>
    <cellStyle name="20% - Accent2 3 2 4" xfId="1933" xr:uid="{00000000-0005-0000-0000-000077050000}"/>
    <cellStyle name="20% - Accent2 3 2 4 2" xfId="5981" xr:uid="{00000000-0005-0000-0000-000078050000}"/>
    <cellStyle name="20% - Accent2 3 2 4 2 2" xfId="13259" xr:uid="{00000000-0005-0000-0000-000079050000}"/>
    <cellStyle name="20% - Accent2 3 2 4 3" xfId="9729" xr:uid="{00000000-0005-0000-0000-00007A050000}"/>
    <cellStyle name="20% - Accent2 3 2 5" xfId="3316" xr:uid="{00000000-0005-0000-0000-00007B050000}"/>
    <cellStyle name="20% - Accent2 3 2 5 2" xfId="10827" xr:uid="{00000000-0005-0000-0000-00007C050000}"/>
    <cellStyle name="20% - Accent2 3 2 6" xfId="3930" xr:uid="{00000000-0005-0000-0000-00007D050000}"/>
    <cellStyle name="20% - Accent2 3 2 6 2" xfId="11438" xr:uid="{00000000-0005-0000-0000-00007E050000}"/>
    <cellStyle name="20% - Accent2 3 2 7" xfId="4891" xr:uid="{00000000-0005-0000-0000-00007F050000}"/>
    <cellStyle name="20% - Accent2 3 2 7 2" xfId="12169" xr:uid="{00000000-0005-0000-0000-000080050000}"/>
    <cellStyle name="20% - Accent2 3 2 8" xfId="5472" xr:uid="{00000000-0005-0000-0000-000081050000}"/>
    <cellStyle name="20% - Accent2 3 2 8 2" xfId="12750" xr:uid="{00000000-0005-0000-0000-000082050000}"/>
    <cellStyle name="20% - Accent2 3 2 9" xfId="5976" xr:uid="{00000000-0005-0000-0000-000083050000}"/>
    <cellStyle name="20% - Accent2 3 2 9 2" xfId="13254" xr:uid="{00000000-0005-0000-0000-000084050000}"/>
    <cellStyle name="20% - Accent2 3 3" xfId="166" xr:uid="{00000000-0005-0000-0000-000085050000}"/>
    <cellStyle name="20% - Accent2 3 3 10" xfId="8799" xr:uid="{00000000-0005-0000-0000-000086050000}"/>
    <cellStyle name="20% - Accent2 3 3 2" xfId="167" xr:uid="{00000000-0005-0000-0000-000087050000}"/>
    <cellStyle name="20% - Accent2 3 3 2 2" xfId="1938" xr:uid="{00000000-0005-0000-0000-000088050000}"/>
    <cellStyle name="20% - Accent2 3 3 2 2 2" xfId="9734" xr:uid="{00000000-0005-0000-0000-000089050000}"/>
    <cellStyle name="20% - Accent2 3 3 2 3" xfId="4079" xr:uid="{00000000-0005-0000-0000-00008A050000}"/>
    <cellStyle name="20% - Accent2 3 3 2 3 2" xfId="11587" xr:uid="{00000000-0005-0000-0000-00008B050000}"/>
    <cellStyle name="20% - Accent2 3 3 2 4" xfId="5983" xr:uid="{00000000-0005-0000-0000-00008C050000}"/>
    <cellStyle name="20% - Accent2 3 3 2 4 2" xfId="13261" xr:uid="{00000000-0005-0000-0000-00008D050000}"/>
    <cellStyle name="20% - Accent2 3 3 2 5" xfId="8085" xr:uid="{00000000-0005-0000-0000-00008E050000}"/>
    <cellStyle name="20% - Accent2 3 3 2 5 2" xfId="15177" xr:uid="{00000000-0005-0000-0000-00008F050000}"/>
    <cellStyle name="20% - Accent2 3 3 2 6" xfId="8800" xr:uid="{00000000-0005-0000-0000-000090050000}"/>
    <cellStyle name="20% - Accent2 3 3 3" xfId="1937" xr:uid="{00000000-0005-0000-0000-000091050000}"/>
    <cellStyle name="20% - Accent2 3 3 3 2" xfId="5984" xr:uid="{00000000-0005-0000-0000-000092050000}"/>
    <cellStyle name="20% - Accent2 3 3 3 2 2" xfId="13262" xr:uid="{00000000-0005-0000-0000-000093050000}"/>
    <cellStyle name="20% - Accent2 3 3 3 3" xfId="9733" xr:uid="{00000000-0005-0000-0000-000094050000}"/>
    <cellStyle name="20% - Accent2 3 3 4" xfId="3473" xr:uid="{00000000-0005-0000-0000-000095050000}"/>
    <cellStyle name="20% - Accent2 3 3 4 2" xfId="10981" xr:uid="{00000000-0005-0000-0000-000096050000}"/>
    <cellStyle name="20% - Accent2 3 3 5" xfId="4022" xr:uid="{00000000-0005-0000-0000-000097050000}"/>
    <cellStyle name="20% - Accent2 3 3 5 2" xfId="11530" xr:uid="{00000000-0005-0000-0000-000098050000}"/>
    <cellStyle name="20% - Accent2 3 3 6" xfId="5037" xr:uid="{00000000-0005-0000-0000-000099050000}"/>
    <cellStyle name="20% - Accent2 3 3 6 2" xfId="12315" xr:uid="{00000000-0005-0000-0000-00009A050000}"/>
    <cellStyle name="20% - Accent2 3 3 7" xfId="5618" xr:uid="{00000000-0005-0000-0000-00009B050000}"/>
    <cellStyle name="20% - Accent2 3 3 7 2" xfId="12896" xr:uid="{00000000-0005-0000-0000-00009C050000}"/>
    <cellStyle name="20% - Accent2 3 3 8" xfId="5982" xr:uid="{00000000-0005-0000-0000-00009D050000}"/>
    <cellStyle name="20% - Accent2 3 3 8 2" xfId="13260" xr:uid="{00000000-0005-0000-0000-00009E050000}"/>
    <cellStyle name="20% - Accent2 3 3 9" xfId="7504" xr:uid="{00000000-0005-0000-0000-00009F050000}"/>
    <cellStyle name="20% - Accent2 3 3 9 2" xfId="14596" xr:uid="{00000000-0005-0000-0000-0000A0050000}"/>
    <cellStyle name="20% - Accent2 3 4" xfId="168" xr:uid="{00000000-0005-0000-0000-0000A1050000}"/>
    <cellStyle name="20% - Accent2 3 4 2" xfId="1939" xr:uid="{00000000-0005-0000-0000-0000A2050000}"/>
    <cellStyle name="20% - Accent2 3 4 2 2" xfId="9735" xr:uid="{00000000-0005-0000-0000-0000A3050000}"/>
    <cellStyle name="20% - Accent2 3 4 3" xfId="4046" xr:uid="{00000000-0005-0000-0000-0000A4050000}"/>
    <cellStyle name="20% - Accent2 3 4 3 2" xfId="11554" xr:uid="{00000000-0005-0000-0000-0000A5050000}"/>
    <cellStyle name="20% - Accent2 3 4 4" xfId="5985" xr:uid="{00000000-0005-0000-0000-0000A6050000}"/>
    <cellStyle name="20% - Accent2 3 4 4 2" xfId="13263" xr:uid="{00000000-0005-0000-0000-0000A7050000}"/>
    <cellStyle name="20% - Accent2 3 4 5" xfId="8432" xr:uid="{00000000-0005-0000-0000-0000A8050000}"/>
    <cellStyle name="20% - Accent2 3 4 5 2" xfId="15475" xr:uid="{00000000-0005-0000-0000-0000A9050000}"/>
    <cellStyle name="20% - Accent2 3 4 6" xfId="8801" xr:uid="{00000000-0005-0000-0000-0000AA050000}"/>
    <cellStyle name="20% - Accent2 3 5" xfId="169" xr:uid="{00000000-0005-0000-0000-0000AB050000}"/>
    <cellStyle name="20% - Accent2 3 5 2" xfId="1940" xr:uid="{00000000-0005-0000-0000-0000AC050000}"/>
    <cellStyle name="20% - Accent2 3 5 2 2" xfId="9736" xr:uid="{00000000-0005-0000-0000-0000AD050000}"/>
    <cellStyle name="20% - Accent2 3 5 3" xfId="3712" xr:uid="{00000000-0005-0000-0000-0000AE050000}"/>
    <cellStyle name="20% - Accent2 3 5 3 2" xfId="11220" xr:uid="{00000000-0005-0000-0000-0000AF050000}"/>
    <cellStyle name="20% - Accent2 3 5 4" xfId="5986" xr:uid="{00000000-0005-0000-0000-0000B0050000}"/>
    <cellStyle name="20% - Accent2 3 5 4 2" xfId="13264" xr:uid="{00000000-0005-0000-0000-0000B1050000}"/>
    <cellStyle name="20% - Accent2 3 5 5" xfId="8521" xr:uid="{00000000-0005-0000-0000-0000B2050000}"/>
    <cellStyle name="20% - Accent2 3 5 5 2" xfId="15564" xr:uid="{00000000-0005-0000-0000-0000B3050000}"/>
    <cellStyle name="20% - Accent2 3 5 6" xfId="8802" xr:uid="{00000000-0005-0000-0000-0000B4050000}"/>
    <cellStyle name="20% - Accent2 3 6" xfId="1932" xr:uid="{00000000-0005-0000-0000-0000B5050000}"/>
    <cellStyle name="20% - Accent2 3 6 2" xfId="5987" xr:uid="{00000000-0005-0000-0000-0000B6050000}"/>
    <cellStyle name="20% - Accent2 3 6 2 2" xfId="13265" xr:uid="{00000000-0005-0000-0000-0000B7050000}"/>
    <cellStyle name="20% - Accent2 3 6 3" xfId="7796" xr:uid="{00000000-0005-0000-0000-0000B8050000}"/>
    <cellStyle name="20% - Accent2 3 6 3 2" xfId="14888" xr:uid="{00000000-0005-0000-0000-0000B9050000}"/>
    <cellStyle name="20% - Accent2 3 6 4" xfId="9728" xr:uid="{00000000-0005-0000-0000-0000BA050000}"/>
    <cellStyle name="20% - Accent2 3 7" xfId="3168" xr:uid="{00000000-0005-0000-0000-0000BB050000}"/>
    <cellStyle name="20% - Accent2 3 7 2" xfId="10679" xr:uid="{00000000-0005-0000-0000-0000BC050000}"/>
    <cellStyle name="20% - Accent2 3 8" xfId="4043" xr:uid="{00000000-0005-0000-0000-0000BD050000}"/>
    <cellStyle name="20% - Accent2 3 8 2" xfId="11551" xr:uid="{00000000-0005-0000-0000-0000BE050000}"/>
    <cellStyle name="20% - Accent2 3 9" xfId="4748" xr:uid="{00000000-0005-0000-0000-0000BF050000}"/>
    <cellStyle name="20% - Accent2 3 9 2" xfId="12026" xr:uid="{00000000-0005-0000-0000-0000C0050000}"/>
    <cellStyle name="20% - Accent2 30" xfId="8589" xr:uid="{00000000-0005-0000-0000-0000C1050000}"/>
    <cellStyle name="20% - Accent2 30 2" xfId="15632" xr:uid="{00000000-0005-0000-0000-0000C2050000}"/>
    <cellStyle name="20% - Accent2 31" xfId="8679" xr:uid="{00000000-0005-0000-0000-0000C3050000}"/>
    <cellStyle name="20% - Accent2 4" xfId="170" xr:uid="{00000000-0005-0000-0000-0000C4050000}"/>
    <cellStyle name="20% - Accent2 4 10" xfId="5988" xr:uid="{00000000-0005-0000-0000-0000C5050000}"/>
    <cellStyle name="20% - Accent2 4 10 2" xfId="13266" xr:uid="{00000000-0005-0000-0000-0000C6050000}"/>
    <cellStyle name="20% - Accent2 4 11" xfId="7168" xr:uid="{00000000-0005-0000-0000-0000C7050000}"/>
    <cellStyle name="20% - Accent2 4 11 2" xfId="14260" xr:uid="{00000000-0005-0000-0000-0000C8050000}"/>
    <cellStyle name="20% - Accent2 4 12" xfId="8803" xr:uid="{00000000-0005-0000-0000-0000C9050000}"/>
    <cellStyle name="20% - Accent2 4 2" xfId="171" xr:uid="{00000000-0005-0000-0000-0000CA050000}"/>
    <cellStyle name="20% - Accent2 4 2 10" xfId="7311" xr:uid="{00000000-0005-0000-0000-0000CB050000}"/>
    <cellStyle name="20% - Accent2 4 2 10 2" xfId="14403" xr:uid="{00000000-0005-0000-0000-0000CC050000}"/>
    <cellStyle name="20% - Accent2 4 2 11" xfId="8804" xr:uid="{00000000-0005-0000-0000-0000CD050000}"/>
    <cellStyle name="20% - Accent2 4 2 2" xfId="172" xr:uid="{00000000-0005-0000-0000-0000CE050000}"/>
    <cellStyle name="20% - Accent2 4 2 2 10" xfId="8805" xr:uid="{00000000-0005-0000-0000-0000CF050000}"/>
    <cellStyle name="20% - Accent2 4 2 2 2" xfId="173" xr:uid="{00000000-0005-0000-0000-0000D0050000}"/>
    <cellStyle name="20% - Accent2 4 2 2 2 2" xfId="1944" xr:uid="{00000000-0005-0000-0000-0000D1050000}"/>
    <cellStyle name="20% - Accent2 4 2 2 2 2 2" xfId="9740" xr:uid="{00000000-0005-0000-0000-0000D2050000}"/>
    <cellStyle name="20% - Accent2 4 2 2 2 3" xfId="3903" xr:uid="{00000000-0005-0000-0000-0000D3050000}"/>
    <cellStyle name="20% - Accent2 4 2 2 2 3 2" xfId="11411" xr:uid="{00000000-0005-0000-0000-0000D4050000}"/>
    <cellStyle name="20% - Accent2 4 2 2 2 4" xfId="5991" xr:uid="{00000000-0005-0000-0000-0000D5050000}"/>
    <cellStyle name="20% - Accent2 4 2 2 2 4 2" xfId="13269" xr:uid="{00000000-0005-0000-0000-0000D6050000}"/>
    <cellStyle name="20% - Accent2 4 2 2 2 5" xfId="8181" xr:uid="{00000000-0005-0000-0000-0000D7050000}"/>
    <cellStyle name="20% - Accent2 4 2 2 2 5 2" xfId="15273" xr:uid="{00000000-0005-0000-0000-0000D8050000}"/>
    <cellStyle name="20% - Accent2 4 2 2 2 6" xfId="8806" xr:uid="{00000000-0005-0000-0000-0000D9050000}"/>
    <cellStyle name="20% - Accent2 4 2 2 3" xfId="1943" xr:uid="{00000000-0005-0000-0000-0000DA050000}"/>
    <cellStyle name="20% - Accent2 4 2 2 3 2" xfId="5992" xr:uid="{00000000-0005-0000-0000-0000DB050000}"/>
    <cellStyle name="20% - Accent2 4 2 2 3 2 2" xfId="13270" xr:uid="{00000000-0005-0000-0000-0000DC050000}"/>
    <cellStyle name="20% - Accent2 4 2 2 3 3" xfId="9739" xr:uid="{00000000-0005-0000-0000-0000DD050000}"/>
    <cellStyle name="20% - Accent2 4 2 2 4" xfId="3569" xr:uid="{00000000-0005-0000-0000-0000DE050000}"/>
    <cellStyle name="20% - Accent2 4 2 2 4 2" xfId="11077" xr:uid="{00000000-0005-0000-0000-0000DF050000}"/>
    <cellStyle name="20% - Accent2 4 2 2 5" xfId="3067" xr:uid="{00000000-0005-0000-0000-0000E0050000}"/>
    <cellStyle name="20% - Accent2 4 2 2 5 2" xfId="10578" xr:uid="{00000000-0005-0000-0000-0000E1050000}"/>
    <cellStyle name="20% - Accent2 4 2 2 6" xfId="5133" xr:uid="{00000000-0005-0000-0000-0000E2050000}"/>
    <cellStyle name="20% - Accent2 4 2 2 6 2" xfId="12411" xr:uid="{00000000-0005-0000-0000-0000E3050000}"/>
    <cellStyle name="20% - Accent2 4 2 2 7" xfId="5714" xr:uid="{00000000-0005-0000-0000-0000E4050000}"/>
    <cellStyle name="20% - Accent2 4 2 2 7 2" xfId="12992" xr:uid="{00000000-0005-0000-0000-0000E5050000}"/>
    <cellStyle name="20% - Accent2 4 2 2 8" xfId="5990" xr:uid="{00000000-0005-0000-0000-0000E6050000}"/>
    <cellStyle name="20% - Accent2 4 2 2 8 2" xfId="13268" xr:uid="{00000000-0005-0000-0000-0000E7050000}"/>
    <cellStyle name="20% - Accent2 4 2 2 9" xfId="7600" xr:uid="{00000000-0005-0000-0000-0000E8050000}"/>
    <cellStyle name="20% - Accent2 4 2 2 9 2" xfId="14692" xr:uid="{00000000-0005-0000-0000-0000E9050000}"/>
    <cellStyle name="20% - Accent2 4 2 3" xfId="174" xr:uid="{00000000-0005-0000-0000-0000EA050000}"/>
    <cellStyle name="20% - Accent2 4 2 3 2" xfId="1945" xr:uid="{00000000-0005-0000-0000-0000EB050000}"/>
    <cellStyle name="20% - Accent2 4 2 3 2 2" xfId="9741" xr:uid="{00000000-0005-0000-0000-0000EC050000}"/>
    <cellStyle name="20% - Accent2 4 2 3 3" xfId="3050" xr:uid="{00000000-0005-0000-0000-0000ED050000}"/>
    <cellStyle name="20% - Accent2 4 2 3 3 2" xfId="10561" xr:uid="{00000000-0005-0000-0000-0000EE050000}"/>
    <cellStyle name="20% - Accent2 4 2 3 4" xfId="5993" xr:uid="{00000000-0005-0000-0000-0000EF050000}"/>
    <cellStyle name="20% - Accent2 4 2 3 4 2" xfId="13271" xr:uid="{00000000-0005-0000-0000-0000F0050000}"/>
    <cellStyle name="20% - Accent2 4 2 3 5" xfId="7892" xr:uid="{00000000-0005-0000-0000-0000F1050000}"/>
    <cellStyle name="20% - Accent2 4 2 3 5 2" xfId="14984" xr:uid="{00000000-0005-0000-0000-0000F2050000}"/>
    <cellStyle name="20% - Accent2 4 2 3 6" xfId="8807" xr:uid="{00000000-0005-0000-0000-0000F3050000}"/>
    <cellStyle name="20% - Accent2 4 2 4" xfId="1942" xr:uid="{00000000-0005-0000-0000-0000F4050000}"/>
    <cellStyle name="20% - Accent2 4 2 4 2" xfId="5994" xr:uid="{00000000-0005-0000-0000-0000F5050000}"/>
    <cellStyle name="20% - Accent2 4 2 4 2 2" xfId="13272" xr:uid="{00000000-0005-0000-0000-0000F6050000}"/>
    <cellStyle name="20% - Accent2 4 2 4 3" xfId="9738" xr:uid="{00000000-0005-0000-0000-0000F7050000}"/>
    <cellStyle name="20% - Accent2 4 2 5" xfId="3269" xr:uid="{00000000-0005-0000-0000-0000F8050000}"/>
    <cellStyle name="20% - Accent2 4 2 5 2" xfId="10780" xr:uid="{00000000-0005-0000-0000-0000F9050000}"/>
    <cellStyle name="20% - Accent2 4 2 6" xfId="4034" xr:uid="{00000000-0005-0000-0000-0000FA050000}"/>
    <cellStyle name="20% - Accent2 4 2 6 2" xfId="11542" xr:uid="{00000000-0005-0000-0000-0000FB050000}"/>
    <cellStyle name="20% - Accent2 4 2 7" xfId="4844" xr:uid="{00000000-0005-0000-0000-0000FC050000}"/>
    <cellStyle name="20% - Accent2 4 2 7 2" xfId="12122" xr:uid="{00000000-0005-0000-0000-0000FD050000}"/>
    <cellStyle name="20% - Accent2 4 2 8" xfId="5425" xr:uid="{00000000-0005-0000-0000-0000FE050000}"/>
    <cellStyle name="20% - Accent2 4 2 8 2" xfId="12703" xr:uid="{00000000-0005-0000-0000-0000FF050000}"/>
    <cellStyle name="20% - Accent2 4 2 9" xfId="5989" xr:uid="{00000000-0005-0000-0000-000000060000}"/>
    <cellStyle name="20% - Accent2 4 2 9 2" xfId="13267" xr:uid="{00000000-0005-0000-0000-000001060000}"/>
    <cellStyle name="20% - Accent2 4 3" xfId="175" xr:uid="{00000000-0005-0000-0000-000002060000}"/>
    <cellStyle name="20% - Accent2 4 3 10" xfId="8808" xr:uid="{00000000-0005-0000-0000-000003060000}"/>
    <cellStyle name="20% - Accent2 4 3 2" xfId="176" xr:uid="{00000000-0005-0000-0000-000004060000}"/>
    <cellStyle name="20% - Accent2 4 3 2 2" xfId="1947" xr:uid="{00000000-0005-0000-0000-000005060000}"/>
    <cellStyle name="20% - Accent2 4 3 2 2 2" xfId="9743" xr:uid="{00000000-0005-0000-0000-000006060000}"/>
    <cellStyle name="20% - Accent2 4 3 2 3" xfId="3872" xr:uid="{00000000-0005-0000-0000-000007060000}"/>
    <cellStyle name="20% - Accent2 4 3 2 3 2" xfId="11380" xr:uid="{00000000-0005-0000-0000-000008060000}"/>
    <cellStyle name="20% - Accent2 4 3 2 4" xfId="5996" xr:uid="{00000000-0005-0000-0000-000009060000}"/>
    <cellStyle name="20% - Accent2 4 3 2 4 2" xfId="13274" xr:uid="{00000000-0005-0000-0000-00000A060000}"/>
    <cellStyle name="20% - Accent2 4 3 2 5" xfId="8041" xr:uid="{00000000-0005-0000-0000-00000B060000}"/>
    <cellStyle name="20% - Accent2 4 3 2 5 2" xfId="15133" xr:uid="{00000000-0005-0000-0000-00000C060000}"/>
    <cellStyle name="20% - Accent2 4 3 2 6" xfId="8809" xr:uid="{00000000-0005-0000-0000-00000D060000}"/>
    <cellStyle name="20% - Accent2 4 3 3" xfId="1946" xr:uid="{00000000-0005-0000-0000-00000E060000}"/>
    <cellStyle name="20% - Accent2 4 3 3 2" xfId="5997" xr:uid="{00000000-0005-0000-0000-00000F060000}"/>
    <cellStyle name="20% - Accent2 4 3 3 2 2" xfId="13275" xr:uid="{00000000-0005-0000-0000-000010060000}"/>
    <cellStyle name="20% - Accent2 4 3 3 3" xfId="9742" xr:uid="{00000000-0005-0000-0000-000011060000}"/>
    <cellStyle name="20% - Accent2 4 3 4" xfId="3429" xr:uid="{00000000-0005-0000-0000-000012060000}"/>
    <cellStyle name="20% - Accent2 4 3 4 2" xfId="10937" xr:uid="{00000000-0005-0000-0000-000013060000}"/>
    <cellStyle name="20% - Accent2 4 3 5" xfId="3072" xr:uid="{00000000-0005-0000-0000-000014060000}"/>
    <cellStyle name="20% - Accent2 4 3 5 2" xfId="10583" xr:uid="{00000000-0005-0000-0000-000015060000}"/>
    <cellStyle name="20% - Accent2 4 3 6" xfId="4993" xr:uid="{00000000-0005-0000-0000-000016060000}"/>
    <cellStyle name="20% - Accent2 4 3 6 2" xfId="12271" xr:uid="{00000000-0005-0000-0000-000017060000}"/>
    <cellStyle name="20% - Accent2 4 3 7" xfId="5574" xr:uid="{00000000-0005-0000-0000-000018060000}"/>
    <cellStyle name="20% - Accent2 4 3 7 2" xfId="12852" xr:uid="{00000000-0005-0000-0000-000019060000}"/>
    <cellStyle name="20% - Accent2 4 3 8" xfId="5995" xr:uid="{00000000-0005-0000-0000-00001A060000}"/>
    <cellStyle name="20% - Accent2 4 3 8 2" xfId="13273" xr:uid="{00000000-0005-0000-0000-00001B060000}"/>
    <cellStyle name="20% - Accent2 4 3 9" xfId="7460" xr:uid="{00000000-0005-0000-0000-00001C060000}"/>
    <cellStyle name="20% - Accent2 4 3 9 2" xfId="14552" xr:uid="{00000000-0005-0000-0000-00001D060000}"/>
    <cellStyle name="20% - Accent2 4 4" xfId="177" xr:uid="{00000000-0005-0000-0000-00001E060000}"/>
    <cellStyle name="20% - Accent2 4 4 2" xfId="1948" xr:uid="{00000000-0005-0000-0000-00001F060000}"/>
    <cellStyle name="20% - Accent2 4 4 2 2" xfId="9744" xr:uid="{00000000-0005-0000-0000-000020060000}"/>
    <cellStyle name="20% - Accent2 4 4 3" xfId="3829" xr:uid="{00000000-0005-0000-0000-000021060000}"/>
    <cellStyle name="20% - Accent2 4 4 3 2" xfId="11337" xr:uid="{00000000-0005-0000-0000-000022060000}"/>
    <cellStyle name="20% - Accent2 4 4 4" xfId="5998" xr:uid="{00000000-0005-0000-0000-000023060000}"/>
    <cellStyle name="20% - Accent2 4 4 4 2" xfId="13276" xr:uid="{00000000-0005-0000-0000-000024060000}"/>
    <cellStyle name="20% - Accent2 4 4 5" xfId="7749" xr:uid="{00000000-0005-0000-0000-000025060000}"/>
    <cellStyle name="20% - Accent2 4 4 5 2" xfId="14841" xr:uid="{00000000-0005-0000-0000-000026060000}"/>
    <cellStyle name="20% - Accent2 4 4 6" xfId="8810" xr:uid="{00000000-0005-0000-0000-000027060000}"/>
    <cellStyle name="20% - Accent2 4 5" xfId="1941" xr:uid="{00000000-0005-0000-0000-000028060000}"/>
    <cellStyle name="20% - Accent2 4 5 2" xfId="5999" xr:uid="{00000000-0005-0000-0000-000029060000}"/>
    <cellStyle name="20% - Accent2 4 5 2 2" xfId="13277" xr:uid="{00000000-0005-0000-0000-00002A060000}"/>
    <cellStyle name="20% - Accent2 4 5 3" xfId="9737" xr:uid="{00000000-0005-0000-0000-00002B060000}"/>
    <cellStyle name="20% - Accent2 4 6" xfId="3100" xr:uid="{00000000-0005-0000-0000-00002C060000}"/>
    <cellStyle name="20% - Accent2 4 6 2" xfId="10611" xr:uid="{00000000-0005-0000-0000-00002D060000}"/>
    <cellStyle name="20% - Accent2 4 7" xfId="3837" xr:uid="{00000000-0005-0000-0000-00002E060000}"/>
    <cellStyle name="20% - Accent2 4 7 2" xfId="11345" xr:uid="{00000000-0005-0000-0000-00002F060000}"/>
    <cellStyle name="20% - Accent2 4 8" xfId="4701" xr:uid="{00000000-0005-0000-0000-000030060000}"/>
    <cellStyle name="20% - Accent2 4 8 2" xfId="11979" xr:uid="{00000000-0005-0000-0000-000031060000}"/>
    <cellStyle name="20% - Accent2 4 9" xfId="5282" xr:uid="{00000000-0005-0000-0000-000032060000}"/>
    <cellStyle name="20% - Accent2 4 9 2" xfId="12560" xr:uid="{00000000-0005-0000-0000-000033060000}"/>
    <cellStyle name="20% - Accent2 5" xfId="178" xr:uid="{00000000-0005-0000-0000-000034060000}"/>
    <cellStyle name="20% - Accent2 5 10" xfId="6000" xr:uid="{00000000-0005-0000-0000-000035060000}"/>
    <cellStyle name="20% - Accent2 5 10 2" xfId="13278" xr:uid="{00000000-0005-0000-0000-000036060000}"/>
    <cellStyle name="20% - Accent2 5 11" xfId="7151" xr:uid="{00000000-0005-0000-0000-000037060000}"/>
    <cellStyle name="20% - Accent2 5 11 2" xfId="14243" xr:uid="{00000000-0005-0000-0000-000038060000}"/>
    <cellStyle name="20% - Accent2 5 12" xfId="8811" xr:uid="{00000000-0005-0000-0000-000039060000}"/>
    <cellStyle name="20% - Accent2 5 2" xfId="179" xr:uid="{00000000-0005-0000-0000-00003A060000}"/>
    <cellStyle name="20% - Accent2 5 2 10" xfId="7294" xr:uid="{00000000-0005-0000-0000-00003B060000}"/>
    <cellStyle name="20% - Accent2 5 2 10 2" xfId="14386" xr:uid="{00000000-0005-0000-0000-00003C060000}"/>
    <cellStyle name="20% - Accent2 5 2 11" xfId="8812" xr:uid="{00000000-0005-0000-0000-00003D060000}"/>
    <cellStyle name="20% - Accent2 5 2 2" xfId="180" xr:uid="{00000000-0005-0000-0000-00003E060000}"/>
    <cellStyle name="20% - Accent2 5 2 2 10" xfId="8813" xr:uid="{00000000-0005-0000-0000-00003F060000}"/>
    <cellStyle name="20% - Accent2 5 2 2 2" xfId="181" xr:uid="{00000000-0005-0000-0000-000040060000}"/>
    <cellStyle name="20% - Accent2 5 2 2 2 2" xfId="1952" xr:uid="{00000000-0005-0000-0000-000041060000}"/>
    <cellStyle name="20% - Accent2 5 2 2 2 2 2" xfId="9748" xr:uid="{00000000-0005-0000-0000-000042060000}"/>
    <cellStyle name="20% - Accent2 5 2 2 2 3" xfId="3761" xr:uid="{00000000-0005-0000-0000-000043060000}"/>
    <cellStyle name="20% - Accent2 5 2 2 2 3 2" xfId="11269" xr:uid="{00000000-0005-0000-0000-000044060000}"/>
    <cellStyle name="20% - Accent2 5 2 2 2 4" xfId="6003" xr:uid="{00000000-0005-0000-0000-000045060000}"/>
    <cellStyle name="20% - Accent2 5 2 2 2 4 2" xfId="13281" xr:uid="{00000000-0005-0000-0000-000046060000}"/>
    <cellStyle name="20% - Accent2 5 2 2 2 5" xfId="8164" xr:uid="{00000000-0005-0000-0000-000047060000}"/>
    <cellStyle name="20% - Accent2 5 2 2 2 5 2" xfId="15256" xr:uid="{00000000-0005-0000-0000-000048060000}"/>
    <cellStyle name="20% - Accent2 5 2 2 2 6" xfId="8814" xr:uid="{00000000-0005-0000-0000-000049060000}"/>
    <cellStyle name="20% - Accent2 5 2 2 3" xfId="1951" xr:uid="{00000000-0005-0000-0000-00004A060000}"/>
    <cellStyle name="20% - Accent2 5 2 2 3 2" xfId="6004" xr:uid="{00000000-0005-0000-0000-00004B060000}"/>
    <cellStyle name="20% - Accent2 5 2 2 3 2 2" xfId="13282" xr:uid="{00000000-0005-0000-0000-00004C060000}"/>
    <cellStyle name="20% - Accent2 5 2 2 3 3" xfId="9747" xr:uid="{00000000-0005-0000-0000-00004D060000}"/>
    <cellStyle name="20% - Accent2 5 2 2 4" xfId="3552" xr:uid="{00000000-0005-0000-0000-00004E060000}"/>
    <cellStyle name="20% - Accent2 5 2 2 4 2" xfId="11060" xr:uid="{00000000-0005-0000-0000-00004F060000}"/>
    <cellStyle name="20% - Accent2 5 2 2 5" xfId="3854" xr:uid="{00000000-0005-0000-0000-000050060000}"/>
    <cellStyle name="20% - Accent2 5 2 2 5 2" xfId="11362" xr:uid="{00000000-0005-0000-0000-000051060000}"/>
    <cellStyle name="20% - Accent2 5 2 2 6" xfId="5116" xr:uid="{00000000-0005-0000-0000-000052060000}"/>
    <cellStyle name="20% - Accent2 5 2 2 6 2" xfId="12394" xr:uid="{00000000-0005-0000-0000-000053060000}"/>
    <cellStyle name="20% - Accent2 5 2 2 7" xfId="5697" xr:uid="{00000000-0005-0000-0000-000054060000}"/>
    <cellStyle name="20% - Accent2 5 2 2 7 2" xfId="12975" xr:uid="{00000000-0005-0000-0000-000055060000}"/>
    <cellStyle name="20% - Accent2 5 2 2 8" xfId="6002" xr:uid="{00000000-0005-0000-0000-000056060000}"/>
    <cellStyle name="20% - Accent2 5 2 2 8 2" xfId="13280" xr:uid="{00000000-0005-0000-0000-000057060000}"/>
    <cellStyle name="20% - Accent2 5 2 2 9" xfId="7583" xr:uid="{00000000-0005-0000-0000-000058060000}"/>
    <cellStyle name="20% - Accent2 5 2 2 9 2" xfId="14675" xr:uid="{00000000-0005-0000-0000-000059060000}"/>
    <cellStyle name="20% - Accent2 5 2 3" xfId="182" xr:uid="{00000000-0005-0000-0000-00005A060000}"/>
    <cellStyle name="20% - Accent2 5 2 3 2" xfId="1953" xr:uid="{00000000-0005-0000-0000-00005B060000}"/>
    <cellStyle name="20% - Accent2 5 2 3 2 2" xfId="9749" xr:uid="{00000000-0005-0000-0000-00005C060000}"/>
    <cellStyle name="20% - Accent2 5 2 3 3" xfId="3734" xr:uid="{00000000-0005-0000-0000-00005D060000}"/>
    <cellStyle name="20% - Accent2 5 2 3 3 2" xfId="11242" xr:uid="{00000000-0005-0000-0000-00005E060000}"/>
    <cellStyle name="20% - Accent2 5 2 3 4" xfId="6005" xr:uid="{00000000-0005-0000-0000-00005F060000}"/>
    <cellStyle name="20% - Accent2 5 2 3 4 2" xfId="13283" xr:uid="{00000000-0005-0000-0000-000060060000}"/>
    <cellStyle name="20% - Accent2 5 2 3 5" xfId="7875" xr:uid="{00000000-0005-0000-0000-000061060000}"/>
    <cellStyle name="20% - Accent2 5 2 3 5 2" xfId="14967" xr:uid="{00000000-0005-0000-0000-000062060000}"/>
    <cellStyle name="20% - Accent2 5 2 3 6" xfId="8815" xr:uid="{00000000-0005-0000-0000-000063060000}"/>
    <cellStyle name="20% - Accent2 5 2 4" xfId="1950" xr:uid="{00000000-0005-0000-0000-000064060000}"/>
    <cellStyle name="20% - Accent2 5 2 4 2" xfId="6006" xr:uid="{00000000-0005-0000-0000-000065060000}"/>
    <cellStyle name="20% - Accent2 5 2 4 2 2" xfId="13284" xr:uid="{00000000-0005-0000-0000-000066060000}"/>
    <cellStyle name="20% - Accent2 5 2 4 3" xfId="9746" xr:uid="{00000000-0005-0000-0000-000067060000}"/>
    <cellStyle name="20% - Accent2 5 2 5" xfId="3252" xr:uid="{00000000-0005-0000-0000-000068060000}"/>
    <cellStyle name="20% - Accent2 5 2 5 2" xfId="10763" xr:uid="{00000000-0005-0000-0000-000069060000}"/>
    <cellStyle name="20% - Accent2 5 2 6" xfId="3791" xr:uid="{00000000-0005-0000-0000-00006A060000}"/>
    <cellStyle name="20% - Accent2 5 2 6 2" xfId="11299" xr:uid="{00000000-0005-0000-0000-00006B060000}"/>
    <cellStyle name="20% - Accent2 5 2 7" xfId="4827" xr:uid="{00000000-0005-0000-0000-00006C060000}"/>
    <cellStyle name="20% - Accent2 5 2 7 2" xfId="12105" xr:uid="{00000000-0005-0000-0000-00006D060000}"/>
    <cellStyle name="20% - Accent2 5 2 8" xfId="5408" xr:uid="{00000000-0005-0000-0000-00006E060000}"/>
    <cellStyle name="20% - Accent2 5 2 8 2" xfId="12686" xr:uid="{00000000-0005-0000-0000-00006F060000}"/>
    <cellStyle name="20% - Accent2 5 2 9" xfId="6001" xr:uid="{00000000-0005-0000-0000-000070060000}"/>
    <cellStyle name="20% - Accent2 5 2 9 2" xfId="13279" xr:uid="{00000000-0005-0000-0000-000071060000}"/>
    <cellStyle name="20% - Accent2 5 3" xfId="183" xr:uid="{00000000-0005-0000-0000-000072060000}"/>
    <cellStyle name="20% - Accent2 5 3 10" xfId="8816" xr:uid="{00000000-0005-0000-0000-000073060000}"/>
    <cellStyle name="20% - Accent2 5 3 2" xfId="184" xr:uid="{00000000-0005-0000-0000-000074060000}"/>
    <cellStyle name="20% - Accent2 5 3 2 2" xfId="1955" xr:uid="{00000000-0005-0000-0000-000075060000}"/>
    <cellStyle name="20% - Accent2 5 3 2 2 2" xfId="9751" xr:uid="{00000000-0005-0000-0000-000076060000}"/>
    <cellStyle name="20% - Accent2 5 3 2 3" xfId="3834" xr:uid="{00000000-0005-0000-0000-000077060000}"/>
    <cellStyle name="20% - Accent2 5 3 2 3 2" xfId="11342" xr:uid="{00000000-0005-0000-0000-000078060000}"/>
    <cellStyle name="20% - Accent2 5 3 2 4" xfId="6008" xr:uid="{00000000-0005-0000-0000-000079060000}"/>
    <cellStyle name="20% - Accent2 5 3 2 4 2" xfId="13286" xr:uid="{00000000-0005-0000-0000-00007A060000}"/>
    <cellStyle name="20% - Accent2 5 3 2 5" xfId="8018" xr:uid="{00000000-0005-0000-0000-00007B060000}"/>
    <cellStyle name="20% - Accent2 5 3 2 5 2" xfId="15110" xr:uid="{00000000-0005-0000-0000-00007C060000}"/>
    <cellStyle name="20% - Accent2 5 3 2 6" xfId="8817" xr:uid="{00000000-0005-0000-0000-00007D060000}"/>
    <cellStyle name="20% - Accent2 5 3 3" xfId="1954" xr:uid="{00000000-0005-0000-0000-00007E060000}"/>
    <cellStyle name="20% - Accent2 5 3 3 2" xfId="6009" xr:uid="{00000000-0005-0000-0000-00007F060000}"/>
    <cellStyle name="20% - Accent2 5 3 3 2 2" xfId="13287" xr:uid="{00000000-0005-0000-0000-000080060000}"/>
    <cellStyle name="20% - Accent2 5 3 3 3" xfId="9750" xr:uid="{00000000-0005-0000-0000-000081060000}"/>
    <cellStyle name="20% - Accent2 5 3 4" xfId="3406" xr:uid="{00000000-0005-0000-0000-000082060000}"/>
    <cellStyle name="20% - Accent2 5 3 4 2" xfId="10914" xr:uid="{00000000-0005-0000-0000-000083060000}"/>
    <cellStyle name="20% - Accent2 5 3 5" xfId="3040" xr:uid="{00000000-0005-0000-0000-000084060000}"/>
    <cellStyle name="20% - Accent2 5 3 5 2" xfId="10551" xr:uid="{00000000-0005-0000-0000-000085060000}"/>
    <cellStyle name="20% - Accent2 5 3 6" xfId="4970" xr:uid="{00000000-0005-0000-0000-000086060000}"/>
    <cellStyle name="20% - Accent2 5 3 6 2" xfId="12248" xr:uid="{00000000-0005-0000-0000-000087060000}"/>
    <cellStyle name="20% - Accent2 5 3 7" xfId="5551" xr:uid="{00000000-0005-0000-0000-000088060000}"/>
    <cellStyle name="20% - Accent2 5 3 7 2" xfId="12829" xr:uid="{00000000-0005-0000-0000-000089060000}"/>
    <cellStyle name="20% - Accent2 5 3 8" xfId="6007" xr:uid="{00000000-0005-0000-0000-00008A060000}"/>
    <cellStyle name="20% - Accent2 5 3 8 2" xfId="13285" xr:uid="{00000000-0005-0000-0000-00008B060000}"/>
    <cellStyle name="20% - Accent2 5 3 9" xfId="7437" xr:uid="{00000000-0005-0000-0000-00008C060000}"/>
    <cellStyle name="20% - Accent2 5 3 9 2" xfId="14529" xr:uid="{00000000-0005-0000-0000-00008D060000}"/>
    <cellStyle name="20% - Accent2 5 4" xfId="185" xr:uid="{00000000-0005-0000-0000-00008E060000}"/>
    <cellStyle name="20% - Accent2 5 4 2" xfId="1956" xr:uid="{00000000-0005-0000-0000-00008F060000}"/>
    <cellStyle name="20% - Accent2 5 4 2 2" xfId="9752" xr:uid="{00000000-0005-0000-0000-000090060000}"/>
    <cellStyle name="20% - Accent2 5 4 3" xfId="3855" xr:uid="{00000000-0005-0000-0000-000091060000}"/>
    <cellStyle name="20% - Accent2 5 4 3 2" xfId="11363" xr:uid="{00000000-0005-0000-0000-000092060000}"/>
    <cellStyle name="20% - Accent2 5 4 4" xfId="6010" xr:uid="{00000000-0005-0000-0000-000093060000}"/>
    <cellStyle name="20% - Accent2 5 4 4 2" xfId="13288" xr:uid="{00000000-0005-0000-0000-000094060000}"/>
    <cellStyle name="20% - Accent2 5 4 5" xfId="7732" xr:uid="{00000000-0005-0000-0000-000095060000}"/>
    <cellStyle name="20% - Accent2 5 4 5 2" xfId="14824" xr:uid="{00000000-0005-0000-0000-000096060000}"/>
    <cellStyle name="20% - Accent2 5 4 6" xfId="8818" xr:uid="{00000000-0005-0000-0000-000097060000}"/>
    <cellStyle name="20% - Accent2 5 5" xfId="1949" xr:uid="{00000000-0005-0000-0000-000098060000}"/>
    <cellStyle name="20% - Accent2 5 5 2" xfId="6011" xr:uid="{00000000-0005-0000-0000-000099060000}"/>
    <cellStyle name="20% - Accent2 5 5 2 2" xfId="13289" xr:uid="{00000000-0005-0000-0000-00009A060000}"/>
    <cellStyle name="20% - Accent2 5 5 3" xfId="9745" xr:uid="{00000000-0005-0000-0000-00009B060000}"/>
    <cellStyle name="20% - Accent2 5 6" xfId="3083" xr:uid="{00000000-0005-0000-0000-00009C060000}"/>
    <cellStyle name="20% - Accent2 5 6 2" xfId="10594" xr:uid="{00000000-0005-0000-0000-00009D060000}"/>
    <cellStyle name="20% - Accent2 5 7" xfId="3700" xr:uid="{00000000-0005-0000-0000-00009E060000}"/>
    <cellStyle name="20% - Accent2 5 7 2" xfId="11208" xr:uid="{00000000-0005-0000-0000-00009F060000}"/>
    <cellStyle name="20% - Accent2 5 8" xfId="4684" xr:uid="{00000000-0005-0000-0000-0000A0060000}"/>
    <cellStyle name="20% - Accent2 5 8 2" xfId="11962" xr:uid="{00000000-0005-0000-0000-0000A1060000}"/>
    <cellStyle name="20% - Accent2 5 9" xfId="5265" xr:uid="{00000000-0005-0000-0000-0000A2060000}"/>
    <cellStyle name="20% - Accent2 5 9 2" xfId="12543" xr:uid="{00000000-0005-0000-0000-0000A3060000}"/>
    <cellStyle name="20% - Accent2 6" xfId="186" xr:uid="{00000000-0005-0000-0000-0000A4060000}"/>
    <cellStyle name="20% - Accent2 6 10" xfId="6012" xr:uid="{00000000-0005-0000-0000-0000A5060000}"/>
    <cellStyle name="20% - Accent2 6 10 2" xfId="13290" xr:uid="{00000000-0005-0000-0000-0000A6060000}"/>
    <cellStyle name="20% - Accent2 6 11" xfId="7257" xr:uid="{00000000-0005-0000-0000-0000A7060000}"/>
    <cellStyle name="20% - Accent2 6 11 2" xfId="14349" xr:uid="{00000000-0005-0000-0000-0000A8060000}"/>
    <cellStyle name="20% - Accent2 6 12" xfId="8819" xr:uid="{00000000-0005-0000-0000-0000A9060000}"/>
    <cellStyle name="20% - Accent2 6 2" xfId="187" xr:uid="{00000000-0005-0000-0000-0000AA060000}"/>
    <cellStyle name="20% - Accent2 6 2 10" xfId="7400" xr:uid="{00000000-0005-0000-0000-0000AB060000}"/>
    <cellStyle name="20% - Accent2 6 2 10 2" xfId="14492" xr:uid="{00000000-0005-0000-0000-0000AC060000}"/>
    <cellStyle name="20% - Accent2 6 2 11" xfId="8820" xr:uid="{00000000-0005-0000-0000-0000AD060000}"/>
    <cellStyle name="20% - Accent2 6 2 2" xfId="188" xr:uid="{00000000-0005-0000-0000-0000AE060000}"/>
    <cellStyle name="20% - Accent2 6 2 2 10" xfId="8821" xr:uid="{00000000-0005-0000-0000-0000AF060000}"/>
    <cellStyle name="20% - Accent2 6 2 2 2" xfId="189" xr:uid="{00000000-0005-0000-0000-0000B0060000}"/>
    <cellStyle name="20% - Accent2 6 2 2 2 2" xfId="1960" xr:uid="{00000000-0005-0000-0000-0000B1060000}"/>
    <cellStyle name="20% - Accent2 6 2 2 2 2 2" xfId="9756" xr:uid="{00000000-0005-0000-0000-0000B2060000}"/>
    <cellStyle name="20% - Accent2 6 2 2 2 3" xfId="3981" xr:uid="{00000000-0005-0000-0000-0000B3060000}"/>
    <cellStyle name="20% - Accent2 6 2 2 2 3 2" xfId="11489" xr:uid="{00000000-0005-0000-0000-0000B4060000}"/>
    <cellStyle name="20% - Accent2 6 2 2 2 4" xfId="6015" xr:uid="{00000000-0005-0000-0000-0000B5060000}"/>
    <cellStyle name="20% - Accent2 6 2 2 2 4 2" xfId="13293" xr:uid="{00000000-0005-0000-0000-0000B6060000}"/>
    <cellStyle name="20% - Accent2 6 2 2 2 5" xfId="8270" xr:uid="{00000000-0005-0000-0000-0000B7060000}"/>
    <cellStyle name="20% - Accent2 6 2 2 2 5 2" xfId="15362" xr:uid="{00000000-0005-0000-0000-0000B8060000}"/>
    <cellStyle name="20% - Accent2 6 2 2 2 6" xfId="8822" xr:uid="{00000000-0005-0000-0000-0000B9060000}"/>
    <cellStyle name="20% - Accent2 6 2 2 3" xfId="1959" xr:uid="{00000000-0005-0000-0000-0000BA060000}"/>
    <cellStyle name="20% - Accent2 6 2 2 3 2" xfId="6016" xr:uid="{00000000-0005-0000-0000-0000BB060000}"/>
    <cellStyle name="20% - Accent2 6 2 2 3 2 2" xfId="13294" xr:uid="{00000000-0005-0000-0000-0000BC060000}"/>
    <cellStyle name="20% - Accent2 6 2 2 3 3" xfId="9755" xr:uid="{00000000-0005-0000-0000-0000BD060000}"/>
    <cellStyle name="20% - Accent2 6 2 2 4" xfId="3658" xr:uid="{00000000-0005-0000-0000-0000BE060000}"/>
    <cellStyle name="20% - Accent2 6 2 2 4 2" xfId="11166" xr:uid="{00000000-0005-0000-0000-0000BF060000}"/>
    <cellStyle name="20% - Accent2 6 2 2 5" xfId="4073" xr:uid="{00000000-0005-0000-0000-0000C0060000}"/>
    <cellStyle name="20% - Accent2 6 2 2 5 2" xfId="11581" xr:uid="{00000000-0005-0000-0000-0000C1060000}"/>
    <cellStyle name="20% - Accent2 6 2 2 6" xfId="5222" xr:uid="{00000000-0005-0000-0000-0000C2060000}"/>
    <cellStyle name="20% - Accent2 6 2 2 6 2" xfId="12500" xr:uid="{00000000-0005-0000-0000-0000C3060000}"/>
    <cellStyle name="20% - Accent2 6 2 2 7" xfId="5803" xr:uid="{00000000-0005-0000-0000-0000C4060000}"/>
    <cellStyle name="20% - Accent2 6 2 2 7 2" xfId="13081" xr:uid="{00000000-0005-0000-0000-0000C5060000}"/>
    <cellStyle name="20% - Accent2 6 2 2 8" xfId="6014" xr:uid="{00000000-0005-0000-0000-0000C6060000}"/>
    <cellStyle name="20% - Accent2 6 2 2 8 2" xfId="13292" xr:uid="{00000000-0005-0000-0000-0000C7060000}"/>
    <cellStyle name="20% - Accent2 6 2 2 9" xfId="7689" xr:uid="{00000000-0005-0000-0000-0000C8060000}"/>
    <cellStyle name="20% - Accent2 6 2 2 9 2" xfId="14781" xr:uid="{00000000-0005-0000-0000-0000C9060000}"/>
    <cellStyle name="20% - Accent2 6 2 3" xfId="190" xr:uid="{00000000-0005-0000-0000-0000CA060000}"/>
    <cellStyle name="20% - Accent2 6 2 3 2" xfId="1961" xr:uid="{00000000-0005-0000-0000-0000CB060000}"/>
    <cellStyle name="20% - Accent2 6 2 3 2 2" xfId="9757" xr:uid="{00000000-0005-0000-0000-0000CC060000}"/>
    <cellStyle name="20% - Accent2 6 2 3 3" xfId="3145" xr:uid="{00000000-0005-0000-0000-0000CD060000}"/>
    <cellStyle name="20% - Accent2 6 2 3 3 2" xfId="10656" xr:uid="{00000000-0005-0000-0000-0000CE060000}"/>
    <cellStyle name="20% - Accent2 6 2 3 4" xfId="6017" xr:uid="{00000000-0005-0000-0000-0000CF060000}"/>
    <cellStyle name="20% - Accent2 6 2 3 4 2" xfId="13295" xr:uid="{00000000-0005-0000-0000-0000D0060000}"/>
    <cellStyle name="20% - Accent2 6 2 3 5" xfId="7981" xr:uid="{00000000-0005-0000-0000-0000D1060000}"/>
    <cellStyle name="20% - Accent2 6 2 3 5 2" xfId="15073" xr:uid="{00000000-0005-0000-0000-0000D2060000}"/>
    <cellStyle name="20% - Accent2 6 2 3 6" xfId="8823" xr:uid="{00000000-0005-0000-0000-0000D3060000}"/>
    <cellStyle name="20% - Accent2 6 2 4" xfId="1958" xr:uid="{00000000-0005-0000-0000-0000D4060000}"/>
    <cellStyle name="20% - Accent2 6 2 4 2" xfId="6018" xr:uid="{00000000-0005-0000-0000-0000D5060000}"/>
    <cellStyle name="20% - Accent2 6 2 4 2 2" xfId="13296" xr:uid="{00000000-0005-0000-0000-0000D6060000}"/>
    <cellStyle name="20% - Accent2 6 2 4 3" xfId="9754" xr:uid="{00000000-0005-0000-0000-0000D7060000}"/>
    <cellStyle name="20% - Accent2 6 2 5" xfId="3358" xr:uid="{00000000-0005-0000-0000-0000D8060000}"/>
    <cellStyle name="20% - Accent2 6 2 5 2" xfId="10869" xr:uid="{00000000-0005-0000-0000-0000D9060000}"/>
    <cellStyle name="20% - Accent2 6 2 6" xfId="4072" xr:uid="{00000000-0005-0000-0000-0000DA060000}"/>
    <cellStyle name="20% - Accent2 6 2 6 2" xfId="11580" xr:uid="{00000000-0005-0000-0000-0000DB060000}"/>
    <cellStyle name="20% - Accent2 6 2 7" xfId="4933" xr:uid="{00000000-0005-0000-0000-0000DC060000}"/>
    <cellStyle name="20% - Accent2 6 2 7 2" xfId="12211" xr:uid="{00000000-0005-0000-0000-0000DD060000}"/>
    <cellStyle name="20% - Accent2 6 2 8" xfId="5514" xr:uid="{00000000-0005-0000-0000-0000DE060000}"/>
    <cellStyle name="20% - Accent2 6 2 8 2" xfId="12792" xr:uid="{00000000-0005-0000-0000-0000DF060000}"/>
    <cellStyle name="20% - Accent2 6 2 9" xfId="6013" xr:uid="{00000000-0005-0000-0000-0000E0060000}"/>
    <cellStyle name="20% - Accent2 6 2 9 2" xfId="13291" xr:uid="{00000000-0005-0000-0000-0000E1060000}"/>
    <cellStyle name="20% - Accent2 6 3" xfId="191" xr:uid="{00000000-0005-0000-0000-0000E2060000}"/>
    <cellStyle name="20% - Accent2 6 3 10" xfId="8824" xr:uid="{00000000-0005-0000-0000-0000E3060000}"/>
    <cellStyle name="20% - Accent2 6 3 2" xfId="192" xr:uid="{00000000-0005-0000-0000-0000E4060000}"/>
    <cellStyle name="20% - Accent2 6 3 2 2" xfId="1963" xr:uid="{00000000-0005-0000-0000-0000E5060000}"/>
    <cellStyle name="20% - Accent2 6 3 2 2 2" xfId="9759" xr:uid="{00000000-0005-0000-0000-0000E6060000}"/>
    <cellStyle name="20% - Accent2 6 3 2 3" xfId="4014" xr:uid="{00000000-0005-0000-0000-0000E7060000}"/>
    <cellStyle name="20% - Accent2 6 3 2 3 2" xfId="11522" xr:uid="{00000000-0005-0000-0000-0000E8060000}"/>
    <cellStyle name="20% - Accent2 6 3 2 4" xfId="6020" xr:uid="{00000000-0005-0000-0000-0000E9060000}"/>
    <cellStyle name="20% - Accent2 6 3 2 4 2" xfId="13298" xr:uid="{00000000-0005-0000-0000-0000EA060000}"/>
    <cellStyle name="20% - Accent2 6 3 2 5" xfId="8127" xr:uid="{00000000-0005-0000-0000-0000EB060000}"/>
    <cellStyle name="20% - Accent2 6 3 2 5 2" xfId="15219" xr:uid="{00000000-0005-0000-0000-0000EC060000}"/>
    <cellStyle name="20% - Accent2 6 3 2 6" xfId="8825" xr:uid="{00000000-0005-0000-0000-0000ED060000}"/>
    <cellStyle name="20% - Accent2 6 3 3" xfId="1962" xr:uid="{00000000-0005-0000-0000-0000EE060000}"/>
    <cellStyle name="20% - Accent2 6 3 3 2" xfId="6021" xr:uid="{00000000-0005-0000-0000-0000EF060000}"/>
    <cellStyle name="20% - Accent2 6 3 3 2 2" xfId="13299" xr:uid="{00000000-0005-0000-0000-0000F0060000}"/>
    <cellStyle name="20% - Accent2 6 3 3 3" xfId="9758" xr:uid="{00000000-0005-0000-0000-0000F1060000}"/>
    <cellStyle name="20% - Accent2 6 3 4" xfId="3515" xr:uid="{00000000-0005-0000-0000-0000F2060000}"/>
    <cellStyle name="20% - Accent2 6 3 4 2" xfId="11023" xr:uid="{00000000-0005-0000-0000-0000F3060000}"/>
    <cellStyle name="20% - Accent2 6 3 5" xfId="4019" xr:uid="{00000000-0005-0000-0000-0000F4060000}"/>
    <cellStyle name="20% - Accent2 6 3 5 2" xfId="11527" xr:uid="{00000000-0005-0000-0000-0000F5060000}"/>
    <cellStyle name="20% - Accent2 6 3 6" xfId="5079" xr:uid="{00000000-0005-0000-0000-0000F6060000}"/>
    <cellStyle name="20% - Accent2 6 3 6 2" xfId="12357" xr:uid="{00000000-0005-0000-0000-0000F7060000}"/>
    <cellStyle name="20% - Accent2 6 3 7" xfId="5660" xr:uid="{00000000-0005-0000-0000-0000F8060000}"/>
    <cellStyle name="20% - Accent2 6 3 7 2" xfId="12938" xr:uid="{00000000-0005-0000-0000-0000F9060000}"/>
    <cellStyle name="20% - Accent2 6 3 8" xfId="6019" xr:uid="{00000000-0005-0000-0000-0000FA060000}"/>
    <cellStyle name="20% - Accent2 6 3 8 2" xfId="13297" xr:uid="{00000000-0005-0000-0000-0000FB060000}"/>
    <cellStyle name="20% - Accent2 6 3 9" xfId="7546" xr:uid="{00000000-0005-0000-0000-0000FC060000}"/>
    <cellStyle name="20% - Accent2 6 3 9 2" xfId="14638" xr:uid="{00000000-0005-0000-0000-0000FD060000}"/>
    <cellStyle name="20% - Accent2 6 4" xfId="193" xr:uid="{00000000-0005-0000-0000-0000FE060000}"/>
    <cellStyle name="20% - Accent2 6 4 2" xfId="1964" xr:uid="{00000000-0005-0000-0000-0000FF060000}"/>
    <cellStyle name="20% - Accent2 6 4 2 2" xfId="9760" xr:uid="{00000000-0005-0000-0000-000000070000}"/>
    <cellStyle name="20% - Accent2 6 4 3" xfId="4041" xr:uid="{00000000-0005-0000-0000-000001070000}"/>
    <cellStyle name="20% - Accent2 6 4 3 2" xfId="11549" xr:uid="{00000000-0005-0000-0000-000002070000}"/>
    <cellStyle name="20% - Accent2 6 4 4" xfId="6022" xr:uid="{00000000-0005-0000-0000-000003070000}"/>
    <cellStyle name="20% - Accent2 6 4 4 2" xfId="13300" xr:uid="{00000000-0005-0000-0000-000004070000}"/>
    <cellStyle name="20% - Accent2 6 4 5" xfId="7838" xr:uid="{00000000-0005-0000-0000-000005070000}"/>
    <cellStyle name="20% - Accent2 6 4 5 2" xfId="14930" xr:uid="{00000000-0005-0000-0000-000006070000}"/>
    <cellStyle name="20% - Accent2 6 4 6" xfId="8826" xr:uid="{00000000-0005-0000-0000-000007070000}"/>
    <cellStyle name="20% - Accent2 6 5" xfId="1957" xr:uid="{00000000-0005-0000-0000-000008070000}"/>
    <cellStyle name="20% - Accent2 6 5 2" xfId="6023" xr:uid="{00000000-0005-0000-0000-000009070000}"/>
    <cellStyle name="20% - Accent2 6 5 2 2" xfId="13301" xr:uid="{00000000-0005-0000-0000-00000A070000}"/>
    <cellStyle name="20% - Accent2 6 5 3" xfId="9753" xr:uid="{00000000-0005-0000-0000-00000B070000}"/>
    <cellStyle name="20% - Accent2 6 6" xfId="3213" xr:uid="{00000000-0005-0000-0000-00000C070000}"/>
    <cellStyle name="20% - Accent2 6 6 2" xfId="10724" xr:uid="{00000000-0005-0000-0000-00000D070000}"/>
    <cellStyle name="20% - Accent2 6 7" xfId="3715" xr:uid="{00000000-0005-0000-0000-00000E070000}"/>
    <cellStyle name="20% - Accent2 6 7 2" xfId="11223" xr:uid="{00000000-0005-0000-0000-00000F070000}"/>
    <cellStyle name="20% - Accent2 6 8" xfId="4790" xr:uid="{00000000-0005-0000-0000-000010070000}"/>
    <cellStyle name="20% - Accent2 6 8 2" xfId="12068" xr:uid="{00000000-0005-0000-0000-000011070000}"/>
    <cellStyle name="20% - Accent2 6 9" xfId="5371" xr:uid="{00000000-0005-0000-0000-000012070000}"/>
    <cellStyle name="20% - Accent2 6 9 2" xfId="12649" xr:uid="{00000000-0005-0000-0000-000013070000}"/>
    <cellStyle name="20% - Accent2 7" xfId="194" xr:uid="{00000000-0005-0000-0000-000014070000}"/>
    <cellStyle name="20% - Accent2 7 10" xfId="7278" xr:uid="{00000000-0005-0000-0000-000015070000}"/>
    <cellStyle name="20% - Accent2 7 10 2" xfId="14370" xr:uid="{00000000-0005-0000-0000-000016070000}"/>
    <cellStyle name="20% - Accent2 7 11" xfId="8827" xr:uid="{00000000-0005-0000-0000-000017070000}"/>
    <cellStyle name="20% - Accent2 7 2" xfId="195" xr:uid="{00000000-0005-0000-0000-000018070000}"/>
    <cellStyle name="20% - Accent2 7 2 10" xfId="8828" xr:uid="{00000000-0005-0000-0000-000019070000}"/>
    <cellStyle name="20% - Accent2 7 2 2" xfId="196" xr:uid="{00000000-0005-0000-0000-00001A070000}"/>
    <cellStyle name="20% - Accent2 7 2 2 2" xfId="1967" xr:uid="{00000000-0005-0000-0000-00001B070000}"/>
    <cellStyle name="20% - Accent2 7 2 2 2 2" xfId="9763" xr:uid="{00000000-0005-0000-0000-00001C070000}"/>
    <cellStyle name="20% - Accent2 7 2 2 3" xfId="3771" xr:uid="{00000000-0005-0000-0000-00001D070000}"/>
    <cellStyle name="20% - Accent2 7 2 2 3 2" xfId="11279" xr:uid="{00000000-0005-0000-0000-00001E070000}"/>
    <cellStyle name="20% - Accent2 7 2 2 4" xfId="6026" xr:uid="{00000000-0005-0000-0000-00001F070000}"/>
    <cellStyle name="20% - Accent2 7 2 2 4 2" xfId="13304" xr:uid="{00000000-0005-0000-0000-000020070000}"/>
    <cellStyle name="20% - Accent2 7 2 2 5" xfId="8148" xr:uid="{00000000-0005-0000-0000-000021070000}"/>
    <cellStyle name="20% - Accent2 7 2 2 5 2" xfId="15240" xr:uid="{00000000-0005-0000-0000-000022070000}"/>
    <cellStyle name="20% - Accent2 7 2 2 6" xfId="8829" xr:uid="{00000000-0005-0000-0000-000023070000}"/>
    <cellStyle name="20% - Accent2 7 2 3" xfId="1966" xr:uid="{00000000-0005-0000-0000-000024070000}"/>
    <cellStyle name="20% - Accent2 7 2 3 2" xfId="6027" xr:uid="{00000000-0005-0000-0000-000025070000}"/>
    <cellStyle name="20% - Accent2 7 2 3 2 2" xfId="13305" xr:uid="{00000000-0005-0000-0000-000026070000}"/>
    <cellStyle name="20% - Accent2 7 2 3 3" xfId="9762" xr:uid="{00000000-0005-0000-0000-000027070000}"/>
    <cellStyle name="20% - Accent2 7 2 4" xfId="3536" xr:uid="{00000000-0005-0000-0000-000028070000}"/>
    <cellStyle name="20% - Accent2 7 2 4 2" xfId="11044" xr:uid="{00000000-0005-0000-0000-000029070000}"/>
    <cellStyle name="20% - Accent2 7 2 5" xfId="3132" xr:uid="{00000000-0005-0000-0000-00002A070000}"/>
    <cellStyle name="20% - Accent2 7 2 5 2" xfId="10643" xr:uid="{00000000-0005-0000-0000-00002B070000}"/>
    <cellStyle name="20% - Accent2 7 2 6" xfId="5100" xr:uid="{00000000-0005-0000-0000-00002C070000}"/>
    <cellStyle name="20% - Accent2 7 2 6 2" xfId="12378" xr:uid="{00000000-0005-0000-0000-00002D070000}"/>
    <cellStyle name="20% - Accent2 7 2 7" xfId="5681" xr:uid="{00000000-0005-0000-0000-00002E070000}"/>
    <cellStyle name="20% - Accent2 7 2 7 2" xfId="12959" xr:uid="{00000000-0005-0000-0000-00002F070000}"/>
    <cellStyle name="20% - Accent2 7 2 8" xfId="6025" xr:uid="{00000000-0005-0000-0000-000030070000}"/>
    <cellStyle name="20% - Accent2 7 2 8 2" xfId="13303" xr:uid="{00000000-0005-0000-0000-000031070000}"/>
    <cellStyle name="20% - Accent2 7 2 9" xfId="7567" xr:uid="{00000000-0005-0000-0000-000032070000}"/>
    <cellStyle name="20% - Accent2 7 2 9 2" xfId="14659" xr:uid="{00000000-0005-0000-0000-000033070000}"/>
    <cellStyle name="20% - Accent2 7 3" xfId="197" xr:uid="{00000000-0005-0000-0000-000034070000}"/>
    <cellStyle name="20% - Accent2 7 3 2" xfId="1968" xr:uid="{00000000-0005-0000-0000-000035070000}"/>
    <cellStyle name="20% - Accent2 7 3 2 2" xfId="9764" xr:uid="{00000000-0005-0000-0000-000036070000}"/>
    <cellStyle name="20% - Accent2 7 3 3" xfId="3892" xr:uid="{00000000-0005-0000-0000-000037070000}"/>
    <cellStyle name="20% - Accent2 7 3 3 2" xfId="11400" xr:uid="{00000000-0005-0000-0000-000038070000}"/>
    <cellStyle name="20% - Accent2 7 3 4" xfId="6028" xr:uid="{00000000-0005-0000-0000-000039070000}"/>
    <cellStyle name="20% - Accent2 7 3 4 2" xfId="13306" xr:uid="{00000000-0005-0000-0000-00003A070000}"/>
    <cellStyle name="20% - Accent2 7 3 5" xfId="7859" xr:uid="{00000000-0005-0000-0000-00003B070000}"/>
    <cellStyle name="20% - Accent2 7 3 5 2" xfId="14951" xr:uid="{00000000-0005-0000-0000-00003C070000}"/>
    <cellStyle name="20% - Accent2 7 3 6" xfId="8830" xr:uid="{00000000-0005-0000-0000-00003D070000}"/>
    <cellStyle name="20% - Accent2 7 4" xfId="1965" xr:uid="{00000000-0005-0000-0000-00003E070000}"/>
    <cellStyle name="20% - Accent2 7 4 2" xfId="6029" xr:uid="{00000000-0005-0000-0000-00003F070000}"/>
    <cellStyle name="20% - Accent2 7 4 2 2" xfId="13307" xr:uid="{00000000-0005-0000-0000-000040070000}"/>
    <cellStyle name="20% - Accent2 7 4 3" xfId="9761" xr:uid="{00000000-0005-0000-0000-000041070000}"/>
    <cellStyle name="20% - Accent2 7 5" xfId="3234" xr:uid="{00000000-0005-0000-0000-000042070000}"/>
    <cellStyle name="20% - Accent2 7 5 2" xfId="10745" xr:uid="{00000000-0005-0000-0000-000043070000}"/>
    <cellStyle name="20% - Accent2 7 6" xfId="3874" xr:uid="{00000000-0005-0000-0000-000044070000}"/>
    <cellStyle name="20% - Accent2 7 6 2" xfId="11382" xr:uid="{00000000-0005-0000-0000-000045070000}"/>
    <cellStyle name="20% - Accent2 7 7" xfId="4811" xr:uid="{00000000-0005-0000-0000-000046070000}"/>
    <cellStyle name="20% - Accent2 7 7 2" xfId="12089" xr:uid="{00000000-0005-0000-0000-000047070000}"/>
    <cellStyle name="20% - Accent2 7 8" xfId="5392" xr:uid="{00000000-0005-0000-0000-000048070000}"/>
    <cellStyle name="20% - Accent2 7 8 2" xfId="12670" xr:uid="{00000000-0005-0000-0000-000049070000}"/>
    <cellStyle name="20% - Accent2 7 9" xfId="6024" xr:uid="{00000000-0005-0000-0000-00004A070000}"/>
    <cellStyle name="20% - Accent2 7 9 2" xfId="13302" xr:uid="{00000000-0005-0000-0000-00004B070000}"/>
    <cellStyle name="20% - Accent2 8" xfId="198" xr:uid="{00000000-0005-0000-0000-00004C070000}"/>
    <cellStyle name="20% - Accent2 8 10" xfId="8831" xr:uid="{00000000-0005-0000-0000-00004D070000}"/>
    <cellStyle name="20% - Accent2 8 2" xfId="199" xr:uid="{00000000-0005-0000-0000-00004E070000}"/>
    <cellStyle name="20% - Accent2 8 2 2" xfId="1970" xr:uid="{00000000-0005-0000-0000-00004F070000}"/>
    <cellStyle name="20% - Accent2 8 2 2 2" xfId="9766" xr:uid="{00000000-0005-0000-0000-000050070000}"/>
    <cellStyle name="20% - Accent2 8 2 3" xfId="4085" xr:uid="{00000000-0005-0000-0000-000051070000}"/>
    <cellStyle name="20% - Accent2 8 2 3 2" xfId="11593" xr:uid="{00000000-0005-0000-0000-000052070000}"/>
    <cellStyle name="20% - Accent2 8 2 4" xfId="6031" xr:uid="{00000000-0005-0000-0000-000053070000}"/>
    <cellStyle name="20% - Accent2 8 2 4 2" xfId="13309" xr:uid="{00000000-0005-0000-0000-000054070000}"/>
    <cellStyle name="20% - Accent2 8 2 5" xfId="8001" xr:uid="{00000000-0005-0000-0000-000055070000}"/>
    <cellStyle name="20% - Accent2 8 2 5 2" xfId="15093" xr:uid="{00000000-0005-0000-0000-000056070000}"/>
    <cellStyle name="20% - Accent2 8 2 6" xfId="8832" xr:uid="{00000000-0005-0000-0000-000057070000}"/>
    <cellStyle name="20% - Accent2 8 3" xfId="1969" xr:uid="{00000000-0005-0000-0000-000058070000}"/>
    <cellStyle name="20% - Accent2 8 3 2" xfId="6032" xr:uid="{00000000-0005-0000-0000-000059070000}"/>
    <cellStyle name="20% - Accent2 8 3 2 2" xfId="13310" xr:uid="{00000000-0005-0000-0000-00005A070000}"/>
    <cellStyle name="20% - Accent2 8 3 3" xfId="9765" xr:uid="{00000000-0005-0000-0000-00005B070000}"/>
    <cellStyle name="20% - Accent2 8 4" xfId="3379" xr:uid="{00000000-0005-0000-0000-00005C070000}"/>
    <cellStyle name="20% - Accent2 8 4 2" xfId="10889" xr:uid="{00000000-0005-0000-0000-00005D070000}"/>
    <cellStyle name="20% - Accent2 8 5" xfId="3828" xr:uid="{00000000-0005-0000-0000-00005E070000}"/>
    <cellStyle name="20% - Accent2 8 5 2" xfId="11336" xr:uid="{00000000-0005-0000-0000-00005F070000}"/>
    <cellStyle name="20% - Accent2 8 6" xfId="4953" xr:uid="{00000000-0005-0000-0000-000060070000}"/>
    <cellStyle name="20% - Accent2 8 6 2" xfId="12231" xr:uid="{00000000-0005-0000-0000-000061070000}"/>
    <cellStyle name="20% - Accent2 8 7" xfId="5534" xr:uid="{00000000-0005-0000-0000-000062070000}"/>
    <cellStyle name="20% - Accent2 8 7 2" xfId="12812" xr:uid="{00000000-0005-0000-0000-000063070000}"/>
    <cellStyle name="20% - Accent2 8 8" xfId="6030" xr:uid="{00000000-0005-0000-0000-000064070000}"/>
    <cellStyle name="20% - Accent2 8 8 2" xfId="13308" xr:uid="{00000000-0005-0000-0000-000065070000}"/>
    <cellStyle name="20% - Accent2 8 9" xfId="7420" xr:uid="{00000000-0005-0000-0000-000066070000}"/>
    <cellStyle name="20% - Accent2 8 9 2" xfId="14512" xr:uid="{00000000-0005-0000-0000-000067070000}"/>
    <cellStyle name="20% - Accent2 9" xfId="200" xr:uid="{00000000-0005-0000-0000-000068070000}"/>
    <cellStyle name="20% - Accent2 9 2" xfId="1971" xr:uid="{00000000-0005-0000-0000-000069070000}"/>
    <cellStyle name="20% - Accent2 9 2 2" xfId="9767" xr:uid="{00000000-0005-0000-0000-00006A070000}"/>
    <cellStyle name="20% - Accent2 9 3" xfId="3900" xr:uid="{00000000-0005-0000-0000-00006B070000}"/>
    <cellStyle name="20% - Accent2 9 3 2" xfId="11408" xr:uid="{00000000-0005-0000-0000-00006C070000}"/>
    <cellStyle name="20% - Accent2 9 4" xfId="6033" xr:uid="{00000000-0005-0000-0000-00006D070000}"/>
    <cellStyle name="20% - Accent2 9 4 2" xfId="13311" xr:uid="{00000000-0005-0000-0000-00006E070000}"/>
    <cellStyle name="20% - Accent2 9 5" xfId="8385" xr:uid="{00000000-0005-0000-0000-00006F070000}"/>
    <cellStyle name="20% - Accent2 9 5 2" xfId="15428" xr:uid="{00000000-0005-0000-0000-000070070000}"/>
    <cellStyle name="20% - Accent2 9 6" xfId="8833" xr:uid="{00000000-0005-0000-0000-000071070000}"/>
    <cellStyle name="20% - Accent3" xfId="27" builtinId="38" customBuiltin="1"/>
    <cellStyle name="20% - Accent3 10" xfId="202" xr:uid="{00000000-0005-0000-0000-000073070000}"/>
    <cellStyle name="20% - Accent3 10 2" xfId="1973" xr:uid="{00000000-0005-0000-0000-000074070000}"/>
    <cellStyle name="20% - Accent3 10 2 2" xfId="3745" xr:uid="{00000000-0005-0000-0000-000075070000}"/>
    <cellStyle name="20% - Accent3 10 2 2 2" xfId="11253" xr:uid="{00000000-0005-0000-0000-000076070000}"/>
    <cellStyle name="20% - Accent3 10 2 3" xfId="6036" xr:uid="{00000000-0005-0000-0000-000077070000}"/>
    <cellStyle name="20% - Accent3 10 2 3 2" xfId="13314" xr:uid="{00000000-0005-0000-0000-000078070000}"/>
    <cellStyle name="20% - Accent3 10 2 4" xfId="9769" xr:uid="{00000000-0005-0000-0000-000079070000}"/>
    <cellStyle name="20% - Accent3 10 3" xfId="3954" xr:uid="{00000000-0005-0000-0000-00007A070000}"/>
    <cellStyle name="20% - Accent3 10 3 2" xfId="11462" xr:uid="{00000000-0005-0000-0000-00007B070000}"/>
    <cellStyle name="20% - Accent3 10 4" xfId="6035" xr:uid="{00000000-0005-0000-0000-00007C070000}"/>
    <cellStyle name="20% - Accent3 10 4 2" xfId="13313" xr:uid="{00000000-0005-0000-0000-00007D070000}"/>
    <cellStyle name="20% - Accent3 10 5" xfId="8475" xr:uid="{00000000-0005-0000-0000-00007E070000}"/>
    <cellStyle name="20% - Accent3 10 5 2" xfId="15518" xr:uid="{00000000-0005-0000-0000-00007F070000}"/>
    <cellStyle name="20% - Accent3 10 6" xfId="8835" xr:uid="{00000000-0005-0000-0000-000080070000}"/>
    <cellStyle name="20% - Accent3 11" xfId="203" xr:uid="{00000000-0005-0000-0000-000081070000}"/>
    <cellStyle name="20% - Accent3 11 2" xfId="1974" xr:uid="{00000000-0005-0000-0000-000082070000}"/>
    <cellStyle name="20% - Accent3 11 2 2" xfId="9770" xr:uid="{00000000-0005-0000-0000-000083070000}"/>
    <cellStyle name="20% - Accent3 11 3" xfId="4087" xr:uid="{00000000-0005-0000-0000-000084070000}"/>
    <cellStyle name="20% - Accent3 11 3 2" xfId="11595" xr:uid="{00000000-0005-0000-0000-000085070000}"/>
    <cellStyle name="20% - Accent3 11 4" xfId="6037" xr:uid="{00000000-0005-0000-0000-000086070000}"/>
    <cellStyle name="20% - Accent3 11 4 2" xfId="13315" xr:uid="{00000000-0005-0000-0000-000087070000}"/>
    <cellStyle name="20% - Accent3 11 5" xfId="8564" xr:uid="{00000000-0005-0000-0000-000088070000}"/>
    <cellStyle name="20% - Accent3 11 5 2" xfId="15607" xr:uid="{00000000-0005-0000-0000-000089070000}"/>
    <cellStyle name="20% - Accent3 11 6" xfId="8836" xr:uid="{00000000-0005-0000-0000-00008A070000}"/>
    <cellStyle name="20% - Accent3 12" xfId="204" xr:uid="{00000000-0005-0000-0000-00008B070000}"/>
    <cellStyle name="20% - Accent3 12 2" xfId="205" xr:uid="{00000000-0005-0000-0000-00008C070000}"/>
    <cellStyle name="20% - Accent3 12 2 2" xfId="1976" xr:uid="{00000000-0005-0000-0000-00008D070000}"/>
    <cellStyle name="20% - Accent3 12 2 2 2" xfId="9772" xr:uid="{00000000-0005-0000-0000-00008E070000}"/>
    <cellStyle name="20% - Accent3 12 2 3" xfId="3916" xr:uid="{00000000-0005-0000-0000-00008F070000}"/>
    <cellStyle name="20% - Accent3 12 2 3 2" xfId="11424" xr:uid="{00000000-0005-0000-0000-000090070000}"/>
    <cellStyle name="20% - Accent3 12 2 4" xfId="6039" xr:uid="{00000000-0005-0000-0000-000091070000}"/>
    <cellStyle name="20% - Accent3 12 2 4 2" xfId="13317" xr:uid="{00000000-0005-0000-0000-000092070000}"/>
    <cellStyle name="20% - Accent3 12 2 5" xfId="8838" xr:uid="{00000000-0005-0000-0000-000093070000}"/>
    <cellStyle name="20% - Accent3 12 3" xfId="1975" xr:uid="{00000000-0005-0000-0000-000094070000}"/>
    <cellStyle name="20% - Accent3 12 3 2" xfId="9771" xr:uid="{00000000-0005-0000-0000-000095070000}"/>
    <cellStyle name="20% - Accent3 12 4" xfId="4042" xr:uid="{00000000-0005-0000-0000-000096070000}"/>
    <cellStyle name="20% - Accent3 12 4 2" xfId="11550" xr:uid="{00000000-0005-0000-0000-000097070000}"/>
    <cellStyle name="20% - Accent3 12 5" xfId="6038" xr:uid="{00000000-0005-0000-0000-000098070000}"/>
    <cellStyle name="20% - Accent3 12 5 2" xfId="13316" xr:uid="{00000000-0005-0000-0000-000099070000}"/>
    <cellStyle name="20% - Accent3 12 6" xfId="7716" xr:uid="{00000000-0005-0000-0000-00009A070000}"/>
    <cellStyle name="20% - Accent3 12 6 2" xfId="14808" xr:uid="{00000000-0005-0000-0000-00009B070000}"/>
    <cellStyle name="20% - Accent3 12 7" xfId="8837" xr:uid="{00000000-0005-0000-0000-00009C070000}"/>
    <cellStyle name="20% - Accent3 13" xfId="206" xr:uid="{00000000-0005-0000-0000-00009D070000}"/>
    <cellStyle name="20% - Accent3 13 2" xfId="1977" xr:uid="{00000000-0005-0000-0000-00009E070000}"/>
    <cellStyle name="20% - Accent3 13 2 2" xfId="9773" xr:uid="{00000000-0005-0000-0000-00009F070000}"/>
    <cellStyle name="20% - Accent3 13 3" xfId="4074" xr:uid="{00000000-0005-0000-0000-0000A0070000}"/>
    <cellStyle name="20% - Accent3 13 3 2" xfId="11582" xr:uid="{00000000-0005-0000-0000-0000A1070000}"/>
    <cellStyle name="20% - Accent3 13 4" xfId="6040" xr:uid="{00000000-0005-0000-0000-0000A2070000}"/>
    <cellStyle name="20% - Accent3 13 4 2" xfId="13318" xr:uid="{00000000-0005-0000-0000-0000A3070000}"/>
    <cellStyle name="20% - Accent3 13 5" xfId="8839" xr:uid="{00000000-0005-0000-0000-0000A4070000}"/>
    <cellStyle name="20% - Accent3 14" xfId="207" xr:uid="{00000000-0005-0000-0000-0000A5070000}"/>
    <cellStyle name="20% - Accent3 14 2" xfId="1978" xr:uid="{00000000-0005-0000-0000-0000A6070000}"/>
    <cellStyle name="20% - Accent3 14 2 2" xfId="9774" xr:uid="{00000000-0005-0000-0000-0000A7070000}"/>
    <cellStyle name="20% - Accent3 14 3" xfId="3740" xr:uid="{00000000-0005-0000-0000-0000A8070000}"/>
    <cellStyle name="20% - Accent3 14 3 2" xfId="11248" xr:uid="{00000000-0005-0000-0000-0000A9070000}"/>
    <cellStyle name="20% - Accent3 14 4" xfId="6041" xr:uid="{00000000-0005-0000-0000-0000AA070000}"/>
    <cellStyle name="20% - Accent3 14 4 2" xfId="13319" xr:uid="{00000000-0005-0000-0000-0000AB070000}"/>
    <cellStyle name="20% - Accent3 14 5" xfId="8840" xr:uid="{00000000-0005-0000-0000-0000AC070000}"/>
    <cellStyle name="20% - Accent3 15" xfId="208" xr:uid="{00000000-0005-0000-0000-0000AD070000}"/>
    <cellStyle name="20% - Accent3 15 2" xfId="1979" xr:uid="{00000000-0005-0000-0000-0000AE070000}"/>
    <cellStyle name="20% - Accent3 15 2 2" xfId="9775" xr:uid="{00000000-0005-0000-0000-0000AF070000}"/>
    <cellStyle name="20% - Accent3 15 3" xfId="3843" xr:uid="{00000000-0005-0000-0000-0000B0070000}"/>
    <cellStyle name="20% - Accent3 15 3 2" xfId="11351" xr:uid="{00000000-0005-0000-0000-0000B1070000}"/>
    <cellStyle name="20% - Accent3 15 4" xfId="6042" xr:uid="{00000000-0005-0000-0000-0000B2070000}"/>
    <cellStyle name="20% - Accent3 15 4 2" xfId="13320" xr:uid="{00000000-0005-0000-0000-0000B3070000}"/>
    <cellStyle name="20% - Accent3 15 5" xfId="8841" xr:uid="{00000000-0005-0000-0000-0000B4070000}"/>
    <cellStyle name="20% - Accent3 16" xfId="209" xr:uid="{00000000-0005-0000-0000-0000B5070000}"/>
    <cellStyle name="20% - Accent3 16 2" xfId="1980" xr:uid="{00000000-0005-0000-0000-0000B6070000}"/>
    <cellStyle name="20% - Accent3 16 2 2" xfId="9776" xr:uid="{00000000-0005-0000-0000-0000B7070000}"/>
    <cellStyle name="20% - Accent3 16 3" xfId="3066" xr:uid="{00000000-0005-0000-0000-0000B8070000}"/>
    <cellStyle name="20% - Accent3 16 3 2" xfId="10577" xr:uid="{00000000-0005-0000-0000-0000B9070000}"/>
    <cellStyle name="20% - Accent3 16 4" xfId="6043" xr:uid="{00000000-0005-0000-0000-0000BA070000}"/>
    <cellStyle name="20% - Accent3 16 4 2" xfId="13321" xr:uid="{00000000-0005-0000-0000-0000BB070000}"/>
    <cellStyle name="20% - Accent3 16 5" xfId="8842" xr:uid="{00000000-0005-0000-0000-0000BC070000}"/>
    <cellStyle name="20% - Accent3 17" xfId="210" xr:uid="{00000000-0005-0000-0000-0000BD070000}"/>
    <cellStyle name="20% - Accent3 17 2" xfId="1981" xr:uid="{00000000-0005-0000-0000-0000BE070000}"/>
    <cellStyle name="20% - Accent3 17 2 2" xfId="9777" xr:uid="{00000000-0005-0000-0000-0000BF070000}"/>
    <cellStyle name="20% - Accent3 17 3" xfId="4060" xr:uid="{00000000-0005-0000-0000-0000C0070000}"/>
    <cellStyle name="20% - Accent3 17 3 2" xfId="11568" xr:uid="{00000000-0005-0000-0000-0000C1070000}"/>
    <cellStyle name="20% - Accent3 17 4" xfId="6044" xr:uid="{00000000-0005-0000-0000-0000C2070000}"/>
    <cellStyle name="20% - Accent3 17 4 2" xfId="13322" xr:uid="{00000000-0005-0000-0000-0000C3070000}"/>
    <cellStyle name="20% - Accent3 17 5" xfId="8843" xr:uid="{00000000-0005-0000-0000-0000C4070000}"/>
    <cellStyle name="20% - Accent3 18" xfId="211" xr:uid="{00000000-0005-0000-0000-0000C5070000}"/>
    <cellStyle name="20% - Accent3 18 2" xfId="1982" xr:uid="{00000000-0005-0000-0000-0000C6070000}"/>
    <cellStyle name="20% - Accent3 18 2 2" xfId="9778" xr:uid="{00000000-0005-0000-0000-0000C7070000}"/>
    <cellStyle name="20% - Accent3 18 3" xfId="3948" xr:uid="{00000000-0005-0000-0000-0000C8070000}"/>
    <cellStyle name="20% - Accent3 18 3 2" xfId="11456" xr:uid="{00000000-0005-0000-0000-0000C9070000}"/>
    <cellStyle name="20% - Accent3 18 4" xfId="6045" xr:uid="{00000000-0005-0000-0000-0000CA070000}"/>
    <cellStyle name="20% - Accent3 18 4 2" xfId="13323" xr:uid="{00000000-0005-0000-0000-0000CB070000}"/>
    <cellStyle name="20% - Accent3 18 5" xfId="8844" xr:uid="{00000000-0005-0000-0000-0000CC070000}"/>
    <cellStyle name="20% - Accent3 19" xfId="1750" xr:uid="{00000000-0005-0000-0000-0000CD070000}"/>
    <cellStyle name="20% - Accent3 19 2" xfId="3000" xr:uid="{00000000-0005-0000-0000-0000CE070000}"/>
    <cellStyle name="20% - Accent3 19 2 2" xfId="10517" xr:uid="{00000000-0005-0000-0000-0000CF070000}"/>
    <cellStyle name="20% - Accent3 19 3" xfId="3690" xr:uid="{00000000-0005-0000-0000-0000D0070000}"/>
    <cellStyle name="20% - Accent3 19 3 2" xfId="11198" xr:uid="{00000000-0005-0000-0000-0000D1070000}"/>
    <cellStyle name="20% - Accent3 19 4" xfId="6046" xr:uid="{00000000-0005-0000-0000-0000D2070000}"/>
    <cellStyle name="20% - Accent3 19 4 2" xfId="13324" xr:uid="{00000000-0005-0000-0000-0000D3070000}"/>
    <cellStyle name="20% - Accent3 19 5" xfId="9579" xr:uid="{00000000-0005-0000-0000-0000D4070000}"/>
    <cellStyle name="20% - Accent3 2" xfId="212" xr:uid="{00000000-0005-0000-0000-0000D5070000}"/>
    <cellStyle name="20% - Accent3 2 10" xfId="3128" xr:uid="{00000000-0005-0000-0000-0000D6070000}"/>
    <cellStyle name="20% - Accent3 2 10 2" xfId="6048" xr:uid="{00000000-0005-0000-0000-0000D7070000}"/>
    <cellStyle name="20% - Accent3 2 10 2 2" xfId="13326" xr:uid="{00000000-0005-0000-0000-0000D8070000}"/>
    <cellStyle name="20% - Accent3 2 10 3" xfId="10639" xr:uid="{00000000-0005-0000-0000-0000D9070000}"/>
    <cellStyle name="20% - Accent3 2 11" xfId="3741" xr:uid="{00000000-0005-0000-0000-0000DA070000}"/>
    <cellStyle name="20% - Accent3 2 11 2" xfId="11249" xr:uid="{00000000-0005-0000-0000-0000DB070000}"/>
    <cellStyle name="20% - Accent3 2 12" xfId="4727" xr:uid="{00000000-0005-0000-0000-0000DC070000}"/>
    <cellStyle name="20% - Accent3 2 12 2" xfId="12005" xr:uid="{00000000-0005-0000-0000-0000DD070000}"/>
    <cellStyle name="20% - Accent3 2 13" xfId="5308" xr:uid="{00000000-0005-0000-0000-0000DE070000}"/>
    <cellStyle name="20% - Accent3 2 13 2" xfId="12586" xr:uid="{00000000-0005-0000-0000-0000DF070000}"/>
    <cellStyle name="20% - Accent3 2 14" xfId="6047" xr:uid="{00000000-0005-0000-0000-0000E0070000}"/>
    <cellStyle name="20% - Accent3 2 14 2" xfId="13325" xr:uid="{00000000-0005-0000-0000-0000E1070000}"/>
    <cellStyle name="20% - Accent3 2 15" xfId="7194" xr:uid="{00000000-0005-0000-0000-0000E2070000}"/>
    <cellStyle name="20% - Accent3 2 15 2" xfId="14286" xr:uid="{00000000-0005-0000-0000-0000E3070000}"/>
    <cellStyle name="20% - Accent3 2 16" xfId="8636" xr:uid="{00000000-0005-0000-0000-0000E4070000}"/>
    <cellStyle name="20% - Accent3 2 17" xfId="8845" xr:uid="{00000000-0005-0000-0000-0000E5070000}"/>
    <cellStyle name="20% - Accent3 2 2" xfId="213" xr:uid="{00000000-0005-0000-0000-0000E6070000}"/>
    <cellStyle name="20% - Accent3 2 2 10" xfId="6049" xr:uid="{00000000-0005-0000-0000-0000E7070000}"/>
    <cellStyle name="20% - Accent3 2 2 10 2" xfId="13327" xr:uid="{00000000-0005-0000-0000-0000E8070000}"/>
    <cellStyle name="20% - Accent3 2 2 11" xfId="7240" xr:uid="{00000000-0005-0000-0000-0000E9070000}"/>
    <cellStyle name="20% - Accent3 2 2 11 2" xfId="14332" xr:uid="{00000000-0005-0000-0000-0000EA070000}"/>
    <cellStyle name="20% - Accent3 2 2 12" xfId="8846" xr:uid="{00000000-0005-0000-0000-0000EB070000}"/>
    <cellStyle name="20% - Accent3 2 2 2" xfId="214" xr:uid="{00000000-0005-0000-0000-0000EC070000}"/>
    <cellStyle name="20% - Accent3 2 2 2 10" xfId="7383" xr:uid="{00000000-0005-0000-0000-0000ED070000}"/>
    <cellStyle name="20% - Accent3 2 2 2 10 2" xfId="14475" xr:uid="{00000000-0005-0000-0000-0000EE070000}"/>
    <cellStyle name="20% - Accent3 2 2 2 11" xfId="8847" xr:uid="{00000000-0005-0000-0000-0000EF070000}"/>
    <cellStyle name="20% - Accent3 2 2 2 2" xfId="215" xr:uid="{00000000-0005-0000-0000-0000F0070000}"/>
    <cellStyle name="20% - Accent3 2 2 2 2 10" xfId="8848" xr:uid="{00000000-0005-0000-0000-0000F1070000}"/>
    <cellStyle name="20% - Accent3 2 2 2 2 2" xfId="216" xr:uid="{00000000-0005-0000-0000-0000F2070000}"/>
    <cellStyle name="20% - Accent3 2 2 2 2 2 2" xfId="1987" xr:uid="{00000000-0005-0000-0000-0000F3070000}"/>
    <cellStyle name="20% - Accent3 2 2 2 2 2 2 2" xfId="9783" xr:uid="{00000000-0005-0000-0000-0000F4070000}"/>
    <cellStyle name="20% - Accent3 2 2 2 2 2 3" xfId="3961" xr:uid="{00000000-0005-0000-0000-0000F5070000}"/>
    <cellStyle name="20% - Accent3 2 2 2 2 2 3 2" xfId="11469" xr:uid="{00000000-0005-0000-0000-0000F6070000}"/>
    <cellStyle name="20% - Accent3 2 2 2 2 2 4" xfId="6052" xr:uid="{00000000-0005-0000-0000-0000F7070000}"/>
    <cellStyle name="20% - Accent3 2 2 2 2 2 4 2" xfId="13330" xr:uid="{00000000-0005-0000-0000-0000F8070000}"/>
    <cellStyle name="20% - Accent3 2 2 2 2 2 5" xfId="8253" xr:uid="{00000000-0005-0000-0000-0000F9070000}"/>
    <cellStyle name="20% - Accent3 2 2 2 2 2 5 2" xfId="15345" xr:uid="{00000000-0005-0000-0000-0000FA070000}"/>
    <cellStyle name="20% - Accent3 2 2 2 2 2 6" xfId="8849" xr:uid="{00000000-0005-0000-0000-0000FB070000}"/>
    <cellStyle name="20% - Accent3 2 2 2 2 3" xfId="1986" xr:uid="{00000000-0005-0000-0000-0000FC070000}"/>
    <cellStyle name="20% - Accent3 2 2 2 2 3 2" xfId="6053" xr:uid="{00000000-0005-0000-0000-0000FD070000}"/>
    <cellStyle name="20% - Accent3 2 2 2 2 3 2 2" xfId="13331" xr:uid="{00000000-0005-0000-0000-0000FE070000}"/>
    <cellStyle name="20% - Accent3 2 2 2 2 3 3" xfId="9782" xr:uid="{00000000-0005-0000-0000-0000FF070000}"/>
    <cellStyle name="20% - Accent3 2 2 2 2 4" xfId="3641" xr:uid="{00000000-0005-0000-0000-000000080000}"/>
    <cellStyle name="20% - Accent3 2 2 2 2 4 2" xfId="11149" xr:uid="{00000000-0005-0000-0000-000001080000}"/>
    <cellStyle name="20% - Accent3 2 2 2 2 5" xfId="3729" xr:uid="{00000000-0005-0000-0000-000002080000}"/>
    <cellStyle name="20% - Accent3 2 2 2 2 5 2" xfId="11237" xr:uid="{00000000-0005-0000-0000-000003080000}"/>
    <cellStyle name="20% - Accent3 2 2 2 2 6" xfId="5205" xr:uid="{00000000-0005-0000-0000-000004080000}"/>
    <cellStyle name="20% - Accent3 2 2 2 2 6 2" xfId="12483" xr:uid="{00000000-0005-0000-0000-000005080000}"/>
    <cellStyle name="20% - Accent3 2 2 2 2 7" xfId="5786" xr:uid="{00000000-0005-0000-0000-000006080000}"/>
    <cellStyle name="20% - Accent3 2 2 2 2 7 2" xfId="13064" xr:uid="{00000000-0005-0000-0000-000007080000}"/>
    <cellStyle name="20% - Accent3 2 2 2 2 8" xfId="6051" xr:uid="{00000000-0005-0000-0000-000008080000}"/>
    <cellStyle name="20% - Accent3 2 2 2 2 8 2" xfId="13329" xr:uid="{00000000-0005-0000-0000-000009080000}"/>
    <cellStyle name="20% - Accent3 2 2 2 2 9" xfId="7672" xr:uid="{00000000-0005-0000-0000-00000A080000}"/>
    <cellStyle name="20% - Accent3 2 2 2 2 9 2" xfId="14764" xr:uid="{00000000-0005-0000-0000-00000B080000}"/>
    <cellStyle name="20% - Accent3 2 2 2 3" xfId="217" xr:uid="{00000000-0005-0000-0000-00000C080000}"/>
    <cellStyle name="20% - Accent3 2 2 2 3 2" xfId="1988" xr:uid="{00000000-0005-0000-0000-00000D080000}"/>
    <cellStyle name="20% - Accent3 2 2 2 3 2 2" xfId="9784" xr:uid="{00000000-0005-0000-0000-00000E080000}"/>
    <cellStyle name="20% - Accent3 2 2 2 3 3" xfId="3865" xr:uid="{00000000-0005-0000-0000-00000F080000}"/>
    <cellStyle name="20% - Accent3 2 2 2 3 3 2" xfId="11373" xr:uid="{00000000-0005-0000-0000-000010080000}"/>
    <cellStyle name="20% - Accent3 2 2 2 3 4" xfId="6054" xr:uid="{00000000-0005-0000-0000-000011080000}"/>
    <cellStyle name="20% - Accent3 2 2 2 3 4 2" xfId="13332" xr:uid="{00000000-0005-0000-0000-000012080000}"/>
    <cellStyle name="20% - Accent3 2 2 2 3 5" xfId="7964" xr:uid="{00000000-0005-0000-0000-000013080000}"/>
    <cellStyle name="20% - Accent3 2 2 2 3 5 2" xfId="15056" xr:uid="{00000000-0005-0000-0000-000014080000}"/>
    <cellStyle name="20% - Accent3 2 2 2 3 6" xfId="8850" xr:uid="{00000000-0005-0000-0000-000015080000}"/>
    <cellStyle name="20% - Accent3 2 2 2 4" xfId="1985" xr:uid="{00000000-0005-0000-0000-000016080000}"/>
    <cellStyle name="20% - Accent3 2 2 2 4 2" xfId="6055" xr:uid="{00000000-0005-0000-0000-000017080000}"/>
    <cellStyle name="20% - Accent3 2 2 2 4 2 2" xfId="13333" xr:uid="{00000000-0005-0000-0000-000018080000}"/>
    <cellStyle name="20% - Accent3 2 2 2 4 3" xfId="9781" xr:uid="{00000000-0005-0000-0000-000019080000}"/>
    <cellStyle name="20% - Accent3 2 2 2 5" xfId="3341" xr:uid="{00000000-0005-0000-0000-00001A080000}"/>
    <cellStyle name="20% - Accent3 2 2 2 5 2" xfId="10852" xr:uid="{00000000-0005-0000-0000-00001B080000}"/>
    <cellStyle name="20% - Accent3 2 2 2 6" xfId="3708" xr:uid="{00000000-0005-0000-0000-00001C080000}"/>
    <cellStyle name="20% - Accent3 2 2 2 6 2" xfId="11216" xr:uid="{00000000-0005-0000-0000-00001D080000}"/>
    <cellStyle name="20% - Accent3 2 2 2 7" xfId="4916" xr:uid="{00000000-0005-0000-0000-00001E080000}"/>
    <cellStyle name="20% - Accent3 2 2 2 7 2" xfId="12194" xr:uid="{00000000-0005-0000-0000-00001F080000}"/>
    <cellStyle name="20% - Accent3 2 2 2 8" xfId="5497" xr:uid="{00000000-0005-0000-0000-000020080000}"/>
    <cellStyle name="20% - Accent3 2 2 2 8 2" xfId="12775" xr:uid="{00000000-0005-0000-0000-000021080000}"/>
    <cellStyle name="20% - Accent3 2 2 2 9" xfId="6050" xr:uid="{00000000-0005-0000-0000-000022080000}"/>
    <cellStyle name="20% - Accent3 2 2 2 9 2" xfId="13328" xr:uid="{00000000-0005-0000-0000-000023080000}"/>
    <cellStyle name="20% - Accent3 2 2 3" xfId="218" xr:uid="{00000000-0005-0000-0000-000024080000}"/>
    <cellStyle name="20% - Accent3 2 2 3 10" xfId="8851" xr:uid="{00000000-0005-0000-0000-000025080000}"/>
    <cellStyle name="20% - Accent3 2 2 3 2" xfId="219" xr:uid="{00000000-0005-0000-0000-000026080000}"/>
    <cellStyle name="20% - Accent3 2 2 3 2 2" xfId="1990" xr:uid="{00000000-0005-0000-0000-000027080000}"/>
    <cellStyle name="20% - Accent3 2 2 3 2 2 2" xfId="9786" xr:uid="{00000000-0005-0000-0000-000028080000}"/>
    <cellStyle name="20% - Accent3 2 2 3 2 3" xfId="3800" xr:uid="{00000000-0005-0000-0000-000029080000}"/>
    <cellStyle name="20% - Accent3 2 2 3 2 3 2" xfId="11308" xr:uid="{00000000-0005-0000-0000-00002A080000}"/>
    <cellStyle name="20% - Accent3 2 2 3 2 4" xfId="6057" xr:uid="{00000000-0005-0000-0000-00002B080000}"/>
    <cellStyle name="20% - Accent3 2 2 3 2 4 2" xfId="13335" xr:uid="{00000000-0005-0000-0000-00002C080000}"/>
    <cellStyle name="20% - Accent3 2 2 3 2 5" xfId="8110" xr:uid="{00000000-0005-0000-0000-00002D080000}"/>
    <cellStyle name="20% - Accent3 2 2 3 2 5 2" xfId="15202" xr:uid="{00000000-0005-0000-0000-00002E080000}"/>
    <cellStyle name="20% - Accent3 2 2 3 2 6" xfId="8852" xr:uid="{00000000-0005-0000-0000-00002F080000}"/>
    <cellStyle name="20% - Accent3 2 2 3 3" xfId="1989" xr:uid="{00000000-0005-0000-0000-000030080000}"/>
    <cellStyle name="20% - Accent3 2 2 3 3 2" xfId="6058" xr:uid="{00000000-0005-0000-0000-000031080000}"/>
    <cellStyle name="20% - Accent3 2 2 3 3 2 2" xfId="13336" xr:uid="{00000000-0005-0000-0000-000032080000}"/>
    <cellStyle name="20% - Accent3 2 2 3 3 3" xfId="9785" xr:uid="{00000000-0005-0000-0000-000033080000}"/>
    <cellStyle name="20% - Accent3 2 2 3 4" xfId="3498" xr:uid="{00000000-0005-0000-0000-000034080000}"/>
    <cellStyle name="20% - Accent3 2 2 3 4 2" xfId="11006" xr:uid="{00000000-0005-0000-0000-000035080000}"/>
    <cellStyle name="20% - Accent3 2 2 3 5" xfId="3159" xr:uid="{00000000-0005-0000-0000-000036080000}"/>
    <cellStyle name="20% - Accent3 2 2 3 5 2" xfId="10670" xr:uid="{00000000-0005-0000-0000-000037080000}"/>
    <cellStyle name="20% - Accent3 2 2 3 6" xfId="5062" xr:uid="{00000000-0005-0000-0000-000038080000}"/>
    <cellStyle name="20% - Accent3 2 2 3 6 2" xfId="12340" xr:uid="{00000000-0005-0000-0000-000039080000}"/>
    <cellStyle name="20% - Accent3 2 2 3 7" xfId="5643" xr:uid="{00000000-0005-0000-0000-00003A080000}"/>
    <cellStyle name="20% - Accent3 2 2 3 7 2" xfId="12921" xr:uid="{00000000-0005-0000-0000-00003B080000}"/>
    <cellStyle name="20% - Accent3 2 2 3 8" xfId="6056" xr:uid="{00000000-0005-0000-0000-00003C080000}"/>
    <cellStyle name="20% - Accent3 2 2 3 8 2" xfId="13334" xr:uid="{00000000-0005-0000-0000-00003D080000}"/>
    <cellStyle name="20% - Accent3 2 2 3 9" xfId="7529" xr:uid="{00000000-0005-0000-0000-00003E080000}"/>
    <cellStyle name="20% - Accent3 2 2 3 9 2" xfId="14621" xr:uid="{00000000-0005-0000-0000-00003F080000}"/>
    <cellStyle name="20% - Accent3 2 2 4" xfId="220" xr:uid="{00000000-0005-0000-0000-000040080000}"/>
    <cellStyle name="20% - Accent3 2 2 4 2" xfId="1991" xr:uid="{00000000-0005-0000-0000-000041080000}"/>
    <cellStyle name="20% - Accent3 2 2 4 2 2" xfId="9787" xr:uid="{00000000-0005-0000-0000-000042080000}"/>
    <cellStyle name="20% - Accent3 2 2 4 3" xfId="4050" xr:uid="{00000000-0005-0000-0000-000043080000}"/>
    <cellStyle name="20% - Accent3 2 2 4 3 2" xfId="11558" xr:uid="{00000000-0005-0000-0000-000044080000}"/>
    <cellStyle name="20% - Accent3 2 2 4 4" xfId="6059" xr:uid="{00000000-0005-0000-0000-000045080000}"/>
    <cellStyle name="20% - Accent3 2 2 4 4 2" xfId="13337" xr:uid="{00000000-0005-0000-0000-000046080000}"/>
    <cellStyle name="20% - Accent3 2 2 4 5" xfId="8457" xr:uid="{00000000-0005-0000-0000-000047080000}"/>
    <cellStyle name="20% - Accent3 2 2 4 5 2" xfId="15500" xr:uid="{00000000-0005-0000-0000-000048080000}"/>
    <cellStyle name="20% - Accent3 2 2 4 6" xfId="8853" xr:uid="{00000000-0005-0000-0000-000049080000}"/>
    <cellStyle name="20% - Accent3 2 2 5" xfId="1984" xr:uid="{00000000-0005-0000-0000-00004A080000}"/>
    <cellStyle name="20% - Accent3 2 2 5 2" xfId="6060" xr:uid="{00000000-0005-0000-0000-00004B080000}"/>
    <cellStyle name="20% - Accent3 2 2 5 2 2" xfId="13338" xr:uid="{00000000-0005-0000-0000-00004C080000}"/>
    <cellStyle name="20% - Accent3 2 2 5 3" xfId="8546" xr:uid="{00000000-0005-0000-0000-00004D080000}"/>
    <cellStyle name="20% - Accent3 2 2 5 3 2" xfId="15589" xr:uid="{00000000-0005-0000-0000-00004E080000}"/>
    <cellStyle name="20% - Accent3 2 2 5 4" xfId="9780" xr:uid="{00000000-0005-0000-0000-00004F080000}"/>
    <cellStyle name="20% - Accent3 2 2 6" xfId="3196" xr:uid="{00000000-0005-0000-0000-000050080000}"/>
    <cellStyle name="20% - Accent3 2 2 6 2" xfId="7821" xr:uid="{00000000-0005-0000-0000-000051080000}"/>
    <cellStyle name="20% - Accent3 2 2 6 2 2" xfId="14913" xr:uid="{00000000-0005-0000-0000-000052080000}"/>
    <cellStyle name="20% - Accent3 2 2 6 3" xfId="10707" xr:uid="{00000000-0005-0000-0000-000053080000}"/>
    <cellStyle name="20% - Accent3 2 2 7" xfId="3934" xr:uid="{00000000-0005-0000-0000-000054080000}"/>
    <cellStyle name="20% - Accent3 2 2 7 2" xfId="11442" xr:uid="{00000000-0005-0000-0000-000055080000}"/>
    <cellStyle name="20% - Accent3 2 2 8" xfId="4773" xr:uid="{00000000-0005-0000-0000-000056080000}"/>
    <cellStyle name="20% - Accent3 2 2 8 2" xfId="12051" xr:uid="{00000000-0005-0000-0000-000057080000}"/>
    <cellStyle name="20% - Accent3 2 2 9" xfId="5354" xr:uid="{00000000-0005-0000-0000-000058080000}"/>
    <cellStyle name="20% - Accent3 2 2 9 2" xfId="12632" xr:uid="{00000000-0005-0000-0000-000059080000}"/>
    <cellStyle name="20% - Accent3 2 3" xfId="221" xr:uid="{00000000-0005-0000-0000-00005A080000}"/>
    <cellStyle name="20% - Accent3 2 3 10" xfId="7337" xr:uid="{00000000-0005-0000-0000-00005B080000}"/>
    <cellStyle name="20% - Accent3 2 3 10 2" xfId="14429" xr:uid="{00000000-0005-0000-0000-00005C080000}"/>
    <cellStyle name="20% - Accent3 2 3 11" xfId="8854" xr:uid="{00000000-0005-0000-0000-00005D080000}"/>
    <cellStyle name="20% - Accent3 2 3 2" xfId="222" xr:uid="{00000000-0005-0000-0000-00005E080000}"/>
    <cellStyle name="20% - Accent3 2 3 2 10" xfId="8855" xr:uid="{00000000-0005-0000-0000-00005F080000}"/>
    <cellStyle name="20% - Accent3 2 3 2 2" xfId="223" xr:uid="{00000000-0005-0000-0000-000060080000}"/>
    <cellStyle name="20% - Accent3 2 3 2 2 2" xfId="1994" xr:uid="{00000000-0005-0000-0000-000061080000}"/>
    <cellStyle name="20% - Accent3 2 3 2 2 2 2" xfId="9790" xr:uid="{00000000-0005-0000-0000-000062080000}"/>
    <cellStyle name="20% - Accent3 2 3 2 2 3" xfId="3959" xr:uid="{00000000-0005-0000-0000-000063080000}"/>
    <cellStyle name="20% - Accent3 2 3 2 2 3 2" xfId="11467" xr:uid="{00000000-0005-0000-0000-000064080000}"/>
    <cellStyle name="20% - Accent3 2 3 2 2 4" xfId="6063" xr:uid="{00000000-0005-0000-0000-000065080000}"/>
    <cellStyle name="20% - Accent3 2 3 2 2 4 2" xfId="13341" xr:uid="{00000000-0005-0000-0000-000066080000}"/>
    <cellStyle name="20% - Accent3 2 3 2 2 5" xfId="8207" xr:uid="{00000000-0005-0000-0000-000067080000}"/>
    <cellStyle name="20% - Accent3 2 3 2 2 5 2" xfId="15299" xr:uid="{00000000-0005-0000-0000-000068080000}"/>
    <cellStyle name="20% - Accent3 2 3 2 2 6" xfId="8856" xr:uid="{00000000-0005-0000-0000-000069080000}"/>
    <cellStyle name="20% - Accent3 2 3 2 3" xfId="1993" xr:uid="{00000000-0005-0000-0000-00006A080000}"/>
    <cellStyle name="20% - Accent3 2 3 2 3 2" xfId="6064" xr:uid="{00000000-0005-0000-0000-00006B080000}"/>
    <cellStyle name="20% - Accent3 2 3 2 3 2 2" xfId="13342" xr:uid="{00000000-0005-0000-0000-00006C080000}"/>
    <cellStyle name="20% - Accent3 2 3 2 3 3" xfId="9789" xr:uid="{00000000-0005-0000-0000-00006D080000}"/>
    <cellStyle name="20% - Accent3 2 3 2 4" xfId="3595" xr:uid="{00000000-0005-0000-0000-00006E080000}"/>
    <cellStyle name="20% - Accent3 2 3 2 4 2" xfId="11103" xr:uid="{00000000-0005-0000-0000-00006F080000}"/>
    <cellStyle name="20% - Accent3 2 3 2 5" xfId="3737" xr:uid="{00000000-0005-0000-0000-000070080000}"/>
    <cellStyle name="20% - Accent3 2 3 2 5 2" xfId="11245" xr:uid="{00000000-0005-0000-0000-000071080000}"/>
    <cellStyle name="20% - Accent3 2 3 2 6" xfId="5159" xr:uid="{00000000-0005-0000-0000-000072080000}"/>
    <cellStyle name="20% - Accent3 2 3 2 6 2" xfId="12437" xr:uid="{00000000-0005-0000-0000-000073080000}"/>
    <cellStyle name="20% - Accent3 2 3 2 7" xfId="5740" xr:uid="{00000000-0005-0000-0000-000074080000}"/>
    <cellStyle name="20% - Accent3 2 3 2 7 2" xfId="13018" xr:uid="{00000000-0005-0000-0000-000075080000}"/>
    <cellStyle name="20% - Accent3 2 3 2 8" xfId="6062" xr:uid="{00000000-0005-0000-0000-000076080000}"/>
    <cellStyle name="20% - Accent3 2 3 2 8 2" xfId="13340" xr:uid="{00000000-0005-0000-0000-000077080000}"/>
    <cellStyle name="20% - Accent3 2 3 2 9" xfId="7626" xr:uid="{00000000-0005-0000-0000-000078080000}"/>
    <cellStyle name="20% - Accent3 2 3 2 9 2" xfId="14718" xr:uid="{00000000-0005-0000-0000-000079080000}"/>
    <cellStyle name="20% - Accent3 2 3 3" xfId="224" xr:uid="{00000000-0005-0000-0000-00007A080000}"/>
    <cellStyle name="20% - Accent3 2 3 3 2" xfId="1995" xr:uid="{00000000-0005-0000-0000-00007B080000}"/>
    <cellStyle name="20% - Accent3 2 3 3 2 2" xfId="9791" xr:uid="{00000000-0005-0000-0000-00007C080000}"/>
    <cellStyle name="20% - Accent3 2 3 3 3" xfId="3960" xr:uid="{00000000-0005-0000-0000-00007D080000}"/>
    <cellStyle name="20% - Accent3 2 3 3 3 2" xfId="11468" xr:uid="{00000000-0005-0000-0000-00007E080000}"/>
    <cellStyle name="20% - Accent3 2 3 3 4" xfId="6065" xr:uid="{00000000-0005-0000-0000-00007F080000}"/>
    <cellStyle name="20% - Accent3 2 3 3 4 2" xfId="13343" xr:uid="{00000000-0005-0000-0000-000080080000}"/>
    <cellStyle name="20% - Accent3 2 3 3 5" xfId="7918" xr:uid="{00000000-0005-0000-0000-000081080000}"/>
    <cellStyle name="20% - Accent3 2 3 3 5 2" xfId="15010" xr:uid="{00000000-0005-0000-0000-000082080000}"/>
    <cellStyle name="20% - Accent3 2 3 3 6" xfId="8857" xr:uid="{00000000-0005-0000-0000-000083080000}"/>
    <cellStyle name="20% - Accent3 2 3 4" xfId="1992" xr:uid="{00000000-0005-0000-0000-000084080000}"/>
    <cellStyle name="20% - Accent3 2 3 4 2" xfId="6066" xr:uid="{00000000-0005-0000-0000-000085080000}"/>
    <cellStyle name="20% - Accent3 2 3 4 2 2" xfId="13344" xr:uid="{00000000-0005-0000-0000-000086080000}"/>
    <cellStyle name="20% - Accent3 2 3 4 3" xfId="9788" xr:uid="{00000000-0005-0000-0000-000087080000}"/>
    <cellStyle name="20% - Accent3 2 3 5" xfId="3295" xr:uid="{00000000-0005-0000-0000-000088080000}"/>
    <cellStyle name="20% - Accent3 2 3 5 2" xfId="10806" xr:uid="{00000000-0005-0000-0000-000089080000}"/>
    <cellStyle name="20% - Accent3 2 3 6" xfId="4075" xr:uid="{00000000-0005-0000-0000-00008A080000}"/>
    <cellStyle name="20% - Accent3 2 3 6 2" xfId="11583" xr:uid="{00000000-0005-0000-0000-00008B080000}"/>
    <cellStyle name="20% - Accent3 2 3 7" xfId="4870" xr:uid="{00000000-0005-0000-0000-00008C080000}"/>
    <cellStyle name="20% - Accent3 2 3 7 2" xfId="12148" xr:uid="{00000000-0005-0000-0000-00008D080000}"/>
    <cellStyle name="20% - Accent3 2 3 8" xfId="5451" xr:uid="{00000000-0005-0000-0000-00008E080000}"/>
    <cellStyle name="20% - Accent3 2 3 8 2" xfId="12729" xr:uid="{00000000-0005-0000-0000-00008F080000}"/>
    <cellStyle name="20% - Accent3 2 3 9" xfId="6061" xr:uid="{00000000-0005-0000-0000-000090080000}"/>
    <cellStyle name="20% - Accent3 2 3 9 2" xfId="13339" xr:uid="{00000000-0005-0000-0000-000091080000}"/>
    <cellStyle name="20% - Accent3 2 4" xfId="225" xr:uid="{00000000-0005-0000-0000-000092080000}"/>
    <cellStyle name="20% - Accent3 2 4 10" xfId="8858" xr:uid="{00000000-0005-0000-0000-000093080000}"/>
    <cellStyle name="20% - Accent3 2 4 2" xfId="226" xr:uid="{00000000-0005-0000-0000-000094080000}"/>
    <cellStyle name="20% - Accent3 2 4 2 2" xfId="1997" xr:uid="{00000000-0005-0000-0000-000095080000}"/>
    <cellStyle name="20% - Accent3 2 4 2 2 2" xfId="9793" xr:uid="{00000000-0005-0000-0000-000096080000}"/>
    <cellStyle name="20% - Accent3 2 4 2 3" xfId="4096" xr:uid="{00000000-0005-0000-0000-000097080000}"/>
    <cellStyle name="20% - Accent3 2 4 2 3 2" xfId="11604" xr:uid="{00000000-0005-0000-0000-000098080000}"/>
    <cellStyle name="20% - Accent3 2 4 2 4" xfId="6068" xr:uid="{00000000-0005-0000-0000-000099080000}"/>
    <cellStyle name="20% - Accent3 2 4 2 4 2" xfId="13346" xr:uid="{00000000-0005-0000-0000-00009A080000}"/>
    <cellStyle name="20% - Accent3 2 4 2 5" xfId="8064" xr:uid="{00000000-0005-0000-0000-00009B080000}"/>
    <cellStyle name="20% - Accent3 2 4 2 5 2" xfId="15156" xr:uid="{00000000-0005-0000-0000-00009C080000}"/>
    <cellStyle name="20% - Accent3 2 4 2 6" xfId="8859" xr:uid="{00000000-0005-0000-0000-00009D080000}"/>
    <cellStyle name="20% - Accent3 2 4 3" xfId="1996" xr:uid="{00000000-0005-0000-0000-00009E080000}"/>
    <cellStyle name="20% - Accent3 2 4 3 2" xfId="6069" xr:uid="{00000000-0005-0000-0000-00009F080000}"/>
    <cellStyle name="20% - Accent3 2 4 3 2 2" xfId="13347" xr:uid="{00000000-0005-0000-0000-0000A0080000}"/>
    <cellStyle name="20% - Accent3 2 4 3 3" xfId="9792" xr:uid="{00000000-0005-0000-0000-0000A1080000}"/>
    <cellStyle name="20% - Accent3 2 4 4" xfId="3452" xr:uid="{00000000-0005-0000-0000-0000A2080000}"/>
    <cellStyle name="20% - Accent3 2 4 4 2" xfId="10960" xr:uid="{00000000-0005-0000-0000-0000A3080000}"/>
    <cellStyle name="20% - Accent3 2 4 5" xfId="3781" xr:uid="{00000000-0005-0000-0000-0000A4080000}"/>
    <cellStyle name="20% - Accent3 2 4 5 2" xfId="11289" xr:uid="{00000000-0005-0000-0000-0000A5080000}"/>
    <cellStyle name="20% - Accent3 2 4 6" xfId="5016" xr:uid="{00000000-0005-0000-0000-0000A6080000}"/>
    <cellStyle name="20% - Accent3 2 4 6 2" xfId="12294" xr:uid="{00000000-0005-0000-0000-0000A7080000}"/>
    <cellStyle name="20% - Accent3 2 4 7" xfId="5597" xr:uid="{00000000-0005-0000-0000-0000A8080000}"/>
    <cellStyle name="20% - Accent3 2 4 7 2" xfId="12875" xr:uid="{00000000-0005-0000-0000-0000A9080000}"/>
    <cellStyle name="20% - Accent3 2 4 8" xfId="6067" xr:uid="{00000000-0005-0000-0000-0000AA080000}"/>
    <cellStyle name="20% - Accent3 2 4 8 2" xfId="13345" xr:uid="{00000000-0005-0000-0000-0000AB080000}"/>
    <cellStyle name="20% - Accent3 2 4 9" xfId="7483" xr:uid="{00000000-0005-0000-0000-0000AC080000}"/>
    <cellStyle name="20% - Accent3 2 4 9 2" xfId="14575" xr:uid="{00000000-0005-0000-0000-0000AD080000}"/>
    <cellStyle name="20% - Accent3 2 5" xfId="227" xr:uid="{00000000-0005-0000-0000-0000AE080000}"/>
    <cellStyle name="20% - Accent3 2 5 2" xfId="228" xr:uid="{00000000-0005-0000-0000-0000AF080000}"/>
    <cellStyle name="20% - Accent3 2 5 2 2" xfId="1999" xr:uid="{00000000-0005-0000-0000-0000B0080000}"/>
    <cellStyle name="20% - Accent3 2 5 2 2 2" xfId="9795" xr:uid="{00000000-0005-0000-0000-0000B1080000}"/>
    <cellStyle name="20% - Accent3 2 5 2 3" xfId="3909" xr:uid="{00000000-0005-0000-0000-0000B2080000}"/>
    <cellStyle name="20% - Accent3 2 5 2 3 2" xfId="11417" xr:uid="{00000000-0005-0000-0000-0000B3080000}"/>
    <cellStyle name="20% - Accent3 2 5 2 4" xfId="6071" xr:uid="{00000000-0005-0000-0000-0000B4080000}"/>
    <cellStyle name="20% - Accent3 2 5 2 4 2" xfId="13349" xr:uid="{00000000-0005-0000-0000-0000B5080000}"/>
    <cellStyle name="20% - Accent3 2 5 2 5" xfId="8861" xr:uid="{00000000-0005-0000-0000-0000B6080000}"/>
    <cellStyle name="20% - Accent3 2 5 3" xfId="1998" xr:uid="{00000000-0005-0000-0000-0000B7080000}"/>
    <cellStyle name="20% - Accent3 2 5 3 2" xfId="9794" xr:uid="{00000000-0005-0000-0000-0000B8080000}"/>
    <cellStyle name="20% - Accent3 2 5 4" xfId="3912" xr:uid="{00000000-0005-0000-0000-0000B9080000}"/>
    <cellStyle name="20% - Accent3 2 5 4 2" xfId="11420" xr:uid="{00000000-0005-0000-0000-0000BA080000}"/>
    <cellStyle name="20% - Accent3 2 5 5" xfId="6070" xr:uid="{00000000-0005-0000-0000-0000BB080000}"/>
    <cellStyle name="20% - Accent3 2 5 5 2" xfId="13348" xr:uid="{00000000-0005-0000-0000-0000BC080000}"/>
    <cellStyle name="20% - Accent3 2 5 6" xfId="8297" xr:uid="{00000000-0005-0000-0000-0000BD080000}"/>
    <cellStyle name="20% - Accent3 2 5 6 2" xfId="15389" xr:uid="{00000000-0005-0000-0000-0000BE080000}"/>
    <cellStyle name="20% - Accent3 2 5 7" xfId="8860" xr:uid="{00000000-0005-0000-0000-0000BF080000}"/>
    <cellStyle name="20% - Accent3 2 6" xfId="229" xr:uid="{00000000-0005-0000-0000-0000C0080000}"/>
    <cellStyle name="20% - Accent3 2 6 2" xfId="2000" xr:uid="{00000000-0005-0000-0000-0000C1080000}"/>
    <cellStyle name="20% - Accent3 2 6 2 2" xfId="9796" xr:uid="{00000000-0005-0000-0000-0000C2080000}"/>
    <cellStyle name="20% - Accent3 2 6 3" xfId="3928" xr:uid="{00000000-0005-0000-0000-0000C3080000}"/>
    <cellStyle name="20% - Accent3 2 6 3 2" xfId="11436" xr:uid="{00000000-0005-0000-0000-0000C4080000}"/>
    <cellStyle name="20% - Accent3 2 6 4" xfId="6072" xr:uid="{00000000-0005-0000-0000-0000C5080000}"/>
    <cellStyle name="20% - Accent3 2 6 4 2" xfId="13350" xr:uid="{00000000-0005-0000-0000-0000C6080000}"/>
    <cellStyle name="20% - Accent3 2 6 5" xfId="8411" xr:uid="{00000000-0005-0000-0000-0000C7080000}"/>
    <cellStyle name="20% - Accent3 2 6 5 2" xfId="15454" xr:uid="{00000000-0005-0000-0000-0000C8080000}"/>
    <cellStyle name="20% - Accent3 2 6 6" xfId="8862" xr:uid="{00000000-0005-0000-0000-0000C9080000}"/>
    <cellStyle name="20% - Accent3 2 7" xfId="230" xr:uid="{00000000-0005-0000-0000-0000CA080000}"/>
    <cellStyle name="20% - Accent3 2 7 2" xfId="2001" xr:uid="{00000000-0005-0000-0000-0000CB080000}"/>
    <cellStyle name="20% - Accent3 2 7 2 2" xfId="9797" xr:uid="{00000000-0005-0000-0000-0000CC080000}"/>
    <cellStyle name="20% - Accent3 2 7 3" xfId="4093" xr:uid="{00000000-0005-0000-0000-0000CD080000}"/>
    <cellStyle name="20% - Accent3 2 7 3 2" xfId="11601" xr:uid="{00000000-0005-0000-0000-0000CE080000}"/>
    <cellStyle name="20% - Accent3 2 7 4" xfId="6073" xr:uid="{00000000-0005-0000-0000-0000CF080000}"/>
    <cellStyle name="20% - Accent3 2 7 4 2" xfId="13351" xr:uid="{00000000-0005-0000-0000-0000D0080000}"/>
    <cellStyle name="20% - Accent3 2 7 5" xfId="8500" xr:uid="{00000000-0005-0000-0000-0000D1080000}"/>
    <cellStyle name="20% - Accent3 2 7 5 2" xfId="15543" xr:uid="{00000000-0005-0000-0000-0000D2080000}"/>
    <cellStyle name="20% - Accent3 2 7 6" xfId="8863" xr:uid="{00000000-0005-0000-0000-0000D3080000}"/>
    <cellStyle name="20% - Accent3 2 8" xfId="1817" xr:uid="{00000000-0005-0000-0000-0000D4080000}"/>
    <cellStyle name="20% - Accent3 2 8 2" xfId="3693" xr:uid="{00000000-0005-0000-0000-0000D5080000}"/>
    <cellStyle name="20% - Accent3 2 8 2 2" xfId="11201" xr:uid="{00000000-0005-0000-0000-0000D6080000}"/>
    <cellStyle name="20% - Accent3 2 8 3" xfId="6074" xr:uid="{00000000-0005-0000-0000-0000D7080000}"/>
    <cellStyle name="20% - Accent3 2 8 3 2" xfId="13352" xr:uid="{00000000-0005-0000-0000-0000D8080000}"/>
    <cellStyle name="20% - Accent3 2 8 4" xfId="7775" xr:uid="{00000000-0005-0000-0000-0000D9080000}"/>
    <cellStyle name="20% - Accent3 2 8 4 2" xfId="14867" xr:uid="{00000000-0005-0000-0000-0000DA080000}"/>
    <cellStyle name="20% - Accent3 2 8 5" xfId="9613" xr:uid="{00000000-0005-0000-0000-0000DB080000}"/>
    <cellStyle name="20% - Accent3 2 9" xfId="1983" xr:uid="{00000000-0005-0000-0000-0000DC080000}"/>
    <cellStyle name="20% - Accent3 2 9 2" xfId="3988" xr:uid="{00000000-0005-0000-0000-0000DD080000}"/>
    <cellStyle name="20% - Accent3 2 9 2 2" xfId="11496" xr:uid="{00000000-0005-0000-0000-0000DE080000}"/>
    <cellStyle name="20% - Accent3 2 9 3" xfId="6075" xr:uid="{00000000-0005-0000-0000-0000DF080000}"/>
    <cellStyle name="20% - Accent3 2 9 3 2" xfId="13353" xr:uid="{00000000-0005-0000-0000-0000E0080000}"/>
    <cellStyle name="20% - Accent3 2 9 4" xfId="9779" xr:uid="{00000000-0005-0000-0000-0000E1080000}"/>
    <cellStyle name="20% - Accent3 20" xfId="1791" xr:uid="{00000000-0005-0000-0000-0000E2080000}"/>
    <cellStyle name="20% - Accent3 20 2" xfId="3703" xr:uid="{00000000-0005-0000-0000-0000E3080000}"/>
    <cellStyle name="20% - Accent3 20 2 2" xfId="11211" xr:uid="{00000000-0005-0000-0000-0000E4080000}"/>
    <cellStyle name="20% - Accent3 20 3" xfId="6076" xr:uid="{00000000-0005-0000-0000-0000E5080000}"/>
    <cellStyle name="20% - Accent3 20 3 2" xfId="13354" xr:uid="{00000000-0005-0000-0000-0000E6080000}"/>
    <cellStyle name="20% - Accent3 20 4" xfId="9596" xr:uid="{00000000-0005-0000-0000-0000E7080000}"/>
    <cellStyle name="20% - Accent3 21" xfId="1972" xr:uid="{00000000-0005-0000-0000-0000E8080000}"/>
    <cellStyle name="20% - Accent3 21 2" xfId="3931" xr:uid="{00000000-0005-0000-0000-0000E9080000}"/>
    <cellStyle name="20% - Accent3 21 2 2" xfId="11439" xr:uid="{00000000-0005-0000-0000-0000EA080000}"/>
    <cellStyle name="20% - Accent3 21 3" xfId="6077" xr:uid="{00000000-0005-0000-0000-0000EB080000}"/>
    <cellStyle name="20% - Accent3 21 3 2" xfId="13355" xr:uid="{00000000-0005-0000-0000-0000EC080000}"/>
    <cellStyle name="20% - Accent3 21 4" xfId="9768" xr:uid="{00000000-0005-0000-0000-0000ED080000}"/>
    <cellStyle name="20% - Accent3 22" xfId="3029" xr:uid="{00000000-0005-0000-0000-0000EE080000}"/>
    <cellStyle name="20% - Accent3 22 2" xfId="10540" xr:uid="{00000000-0005-0000-0000-0000EF080000}"/>
    <cellStyle name="20% - Accent3 23" xfId="4088" xr:uid="{00000000-0005-0000-0000-0000F0080000}"/>
    <cellStyle name="20% - Accent3 23 2" xfId="11596" xr:uid="{00000000-0005-0000-0000-0000F1080000}"/>
    <cellStyle name="20% - Accent3 24" xfId="4668" xr:uid="{00000000-0005-0000-0000-0000F2080000}"/>
    <cellStyle name="20% - Accent3 24 2" xfId="11946" xr:uid="{00000000-0005-0000-0000-0000F3080000}"/>
    <cellStyle name="20% - Accent3 25" xfId="5249" xr:uid="{00000000-0005-0000-0000-0000F4080000}"/>
    <cellStyle name="20% - Accent3 25 2" xfId="12527" xr:uid="{00000000-0005-0000-0000-0000F5080000}"/>
    <cellStyle name="20% - Accent3 26" xfId="6034" xr:uid="{00000000-0005-0000-0000-0000F6080000}"/>
    <cellStyle name="20% - Accent3 26 2" xfId="13312" xr:uid="{00000000-0005-0000-0000-0000F7080000}"/>
    <cellStyle name="20% - Accent3 27" xfId="7126" xr:uid="{00000000-0005-0000-0000-0000F8080000}"/>
    <cellStyle name="20% - Accent3 27 2" xfId="14218" xr:uid="{00000000-0005-0000-0000-0000F9080000}"/>
    <cellStyle name="20% - Accent3 28" xfId="7135" xr:uid="{00000000-0005-0000-0000-0000FA080000}"/>
    <cellStyle name="20% - Accent3 28 2" xfId="14227" xr:uid="{00000000-0005-0000-0000-0000FB080000}"/>
    <cellStyle name="20% - Accent3 29" xfId="201" xr:uid="{00000000-0005-0000-0000-0000FC080000}"/>
    <cellStyle name="20% - Accent3 29 2" xfId="8834" xr:uid="{00000000-0005-0000-0000-0000FD080000}"/>
    <cellStyle name="20% - Accent3 3" xfId="231" xr:uid="{00000000-0005-0000-0000-0000FE080000}"/>
    <cellStyle name="20% - Accent3 3 10" xfId="5331" xr:uid="{00000000-0005-0000-0000-0000FF080000}"/>
    <cellStyle name="20% - Accent3 3 10 2" xfId="12609" xr:uid="{00000000-0005-0000-0000-000000090000}"/>
    <cellStyle name="20% - Accent3 3 11" xfId="6078" xr:uid="{00000000-0005-0000-0000-000001090000}"/>
    <cellStyle name="20% - Accent3 3 11 2" xfId="13356" xr:uid="{00000000-0005-0000-0000-000002090000}"/>
    <cellStyle name="20% - Accent3 3 12" xfId="7217" xr:uid="{00000000-0005-0000-0000-000003090000}"/>
    <cellStyle name="20% - Accent3 3 12 2" xfId="14309" xr:uid="{00000000-0005-0000-0000-000004090000}"/>
    <cellStyle name="20% - Accent3 3 13" xfId="8864" xr:uid="{00000000-0005-0000-0000-000005090000}"/>
    <cellStyle name="20% - Accent3 3 2" xfId="232" xr:uid="{00000000-0005-0000-0000-000006090000}"/>
    <cellStyle name="20% - Accent3 3 2 10" xfId="7360" xr:uid="{00000000-0005-0000-0000-000007090000}"/>
    <cellStyle name="20% - Accent3 3 2 10 2" xfId="14452" xr:uid="{00000000-0005-0000-0000-000008090000}"/>
    <cellStyle name="20% - Accent3 3 2 11" xfId="8865" xr:uid="{00000000-0005-0000-0000-000009090000}"/>
    <cellStyle name="20% - Accent3 3 2 2" xfId="233" xr:uid="{00000000-0005-0000-0000-00000A090000}"/>
    <cellStyle name="20% - Accent3 3 2 2 10" xfId="8866" xr:uid="{00000000-0005-0000-0000-00000B090000}"/>
    <cellStyle name="20% - Accent3 3 2 2 2" xfId="234" xr:uid="{00000000-0005-0000-0000-00000C090000}"/>
    <cellStyle name="20% - Accent3 3 2 2 2 2" xfId="2005" xr:uid="{00000000-0005-0000-0000-00000D090000}"/>
    <cellStyle name="20% - Accent3 3 2 2 2 2 2" xfId="9801" xr:uid="{00000000-0005-0000-0000-00000E090000}"/>
    <cellStyle name="20% - Accent3 3 2 2 2 3" xfId="3815" xr:uid="{00000000-0005-0000-0000-00000F090000}"/>
    <cellStyle name="20% - Accent3 3 2 2 2 3 2" xfId="11323" xr:uid="{00000000-0005-0000-0000-000010090000}"/>
    <cellStyle name="20% - Accent3 3 2 2 2 4" xfId="6081" xr:uid="{00000000-0005-0000-0000-000011090000}"/>
    <cellStyle name="20% - Accent3 3 2 2 2 4 2" xfId="13359" xr:uid="{00000000-0005-0000-0000-000012090000}"/>
    <cellStyle name="20% - Accent3 3 2 2 2 5" xfId="8230" xr:uid="{00000000-0005-0000-0000-000013090000}"/>
    <cellStyle name="20% - Accent3 3 2 2 2 5 2" xfId="15322" xr:uid="{00000000-0005-0000-0000-000014090000}"/>
    <cellStyle name="20% - Accent3 3 2 2 2 6" xfId="8867" xr:uid="{00000000-0005-0000-0000-000015090000}"/>
    <cellStyle name="20% - Accent3 3 2 2 3" xfId="2004" xr:uid="{00000000-0005-0000-0000-000016090000}"/>
    <cellStyle name="20% - Accent3 3 2 2 3 2" xfId="6082" xr:uid="{00000000-0005-0000-0000-000017090000}"/>
    <cellStyle name="20% - Accent3 3 2 2 3 2 2" xfId="13360" xr:uid="{00000000-0005-0000-0000-000018090000}"/>
    <cellStyle name="20% - Accent3 3 2 2 3 3" xfId="9800" xr:uid="{00000000-0005-0000-0000-000019090000}"/>
    <cellStyle name="20% - Accent3 3 2 2 4" xfId="3618" xr:uid="{00000000-0005-0000-0000-00001A090000}"/>
    <cellStyle name="20% - Accent3 3 2 2 4 2" xfId="11126" xr:uid="{00000000-0005-0000-0000-00001B090000}"/>
    <cellStyle name="20% - Accent3 3 2 2 5" xfId="3980" xr:uid="{00000000-0005-0000-0000-00001C090000}"/>
    <cellStyle name="20% - Accent3 3 2 2 5 2" xfId="11488" xr:uid="{00000000-0005-0000-0000-00001D090000}"/>
    <cellStyle name="20% - Accent3 3 2 2 6" xfId="5182" xr:uid="{00000000-0005-0000-0000-00001E090000}"/>
    <cellStyle name="20% - Accent3 3 2 2 6 2" xfId="12460" xr:uid="{00000000-0005-0000-0000-00001F090000}"/>
    <cellStyle name="20% - Accent3 3 2 2 7" xfId="5763" xr:uid="{00000000-0005-0000-0000-000020090000}"/>
    <cellStyle name="20% - Accent3 3 2 2 7 2" xfId="13041" xr:uid="{00000000-0005-0000-0000-000021090000}"/>
    <cellStyle name="20% - Accent3 3 2 2 8" xfId="6080" xr:uid="{00000000-0005-0000-0000-000022090000}"/>
    <cellStyle name="20% - Accent3 3 2 2 8 2" xfId="13358" xr:uid="{00000000-0005-0000-0000-000023090000}"/>
    <cellStyle name="20% - Accent3 3 2 2 9" xfId="7649" xr:uid="{00000000-0005-0000-0000-000024090000}"/>
    <cellStyle name="20% - Accent3 3 2 2 9 2" xfId="14741" xr:uid="{00000000-0005-0000-0000-000025090000}"/>
    <cellStyle name="20% - Accent3 3 2 3" xfId="235" xr:uid="{00000000-0005-0000-0000-000026090000}"/>
    <cellStyle name="20% - Accent3 3 2 3 2" xfId="2006" xr:uid="{00000000-0005-0000-0000-000027090000}"/>
    <cellStyle name="20% - Accent3 3 2 3 2 2" xfId="9802" xr:uid="{00000000-0005-0000-0000-000028090000}"/>
    <cellStyle name="20% - Accent3 3 2 3 3" xfId="3849" xr:uid="{00000000-0005-0000-0000-000029090000}"/>
    <cellStyle name="20% - Accent3 3 2 3 3 2" xfId="11357" xr:uid="{00000000-0005-0000-0000-00002A090000}"/>
    <cellStyle name="20% - Accent3 3 2 3 4" xfId="6083" xr:uid="{00000000-0005-0000-0000-00002B090000}"/>
    <cellStyle name="20% - Accent3 3 2 3 4 2" xfId="13361" xr:uid="{00000000-0005-0000-0000-00002C090000}"/>
    <cellStyle name="20% - Accent3 3 2 3 5" xfId="7941" xr:uid="{00000000-0005-0000-0000-00002D090000}"/>
    <cellStyle name="20% - Accent3 3 2 3 5 2" xfId="15033" xr:uid="{00000000-0005-0000-0000-00002E090000}"/>
    <cellStyle name="20% - Accent3 3 2 3 6" xfId="8868" xr:uid="{00000000-0005-0000-0000-00002F090000}"/>
    <cellStyle name="20% - Accent3 3 2 4" xfId="2003" xr:uid="{00000000-0005-0000-0000-000030090000}"/>
    <cellStyle name="20% - Accent3 3 2 4 2" xfId="6084" xr:uid="{00000000-0005-0000-0000-000031090000}"/>
    <cellStyle name="20% - Accent3 3 2 4 2 2" xfId="13362" xr:uid="{00000000-0005-0000-0000-000032090000}"/>
    <cellStyle name="20% - Accent3 3 2 4 3" xfId="9799" xr:uid="{00000000-0005-0000-0000-000033090000}"/>
    <cellStyle name="20% - Accent3 3 2 5" xfId="3318" xr:uid="{00000000-0005-0000-0000-000034090000}"/>
    <cellStyle name="20% - Accent3 3 2 5 2" xfId="10829" xr:uid="{00000000-0005-0000-0000-000035090000}"/>
    <cellStyle name="20% - Accent3 3 2 6" xfId="3759" xr:uid="{00000000-0005-0000-0000-000036090000}"/>
    <cellStyle name="20% - Accent3 3 2 6 2" xfId="11267" xr:uid="{00000000-0005-0000-0000-000037090000}"/>
    <cellStyle name="20% - Accent3 3 2 7" xfId="4893" xr:uid="{00000000-0005-0000-0000-000038090000}"/>
    <cellStyle name="20% - Accent3 3 2 7 2" xfId="12171" xr:uid="{00000000-0005-0000-0000-000039090000}"/>
    <cellStyle name="20% - Accent3 3 2 8" xfId="5474" xr:uid="{00000000-0005-0000-0000-00003A090000}"/>
    <cellStyle name="20% - Accent3 3 2 8 2" xfId="12752" xr:uid="{00000000-0005-0000-0000-00003B090000}"/>
    <cellStyle name="20% - Accent3 3 2 9" xfId="6079" xr:uid="{00000000-0005-0000-0000-00003C090000}"/>
    <cellStyle name="20% - Accent3 3 2 9 2" xfId="13357" xr:uid="{00000000-0005-0000-0000-00003D090000}"/>
    <cellStyle name="20% - Accent3 3 3" xfId="236" xr:uid="{00000000-0005-0000-0000-00003E090000}"/>
    <cellStyle name="20% - Accent3 3 3 10" xfId="8869" xr:uid="{00000000-0005-0000-0000-00003F090000}"/>
    <cellStyle name="20% - Accent3 3 3 2" xfId="237" xr:uid="{00000000-0005-0000-0000-000040090000}"/>
    <cellStyle name="20% - Accent3 3 3 2 2" xfId="2008" xr:uid="{00000000-0005-0000-0000-000041090000}"/>
    <cellStyle name="20% - Accent3 3 3 2 2 2" xfId="9804" xr:uid="{00000000-0005-0000-0000-000042090000}"/>
    <cellStyle name="20% - Accent3 3 3 2 3" xfId="3929" xr:uid="{00000000-0005-0000-0000-000043090000}"/>
    <cellStyle name="20% - Accent3 3 3 2 3 2" xfId="11437" xr:uid="{00000000-0005-0000-0000-000044090000}"/>
    <cellStyle name="20% - Accent3 3 3 2 4" xfId="6086" xr:uid="{00000000-0005-0000-0000-000045090000}"/>
    <cellStyle name="20% - Accent3 3 3 2 4 2" xfId="13364" xr:uid="{00000000-0005-0000-0000-000046090000}"/>
    <cellStyle name="20% - Accent3 3 3 2 5" xfId="8087" xr:uid="{00000000-0005-0000-0000-000047090000}"/>
    <cellStyle name="20% - Accent3 3 3 2 5 2" xfId="15179" xr:uid="{00000000-0005-0000-0000-000048090000}"/>
    <cellStyle name="20% - Accent3 3 3 2 6" xfId="8870" xr:uid="{00000000-0005-0000-0000-000049090000}"/>
    <cellStyle name="20% - Accent3 3 3 3" xfId="2007" xr:uid="{00000000-0005-0000-0000-00004A090000}"/>
    <cellStyle name="20% - Accent3 3 3 3 2" xfId="6087" xr:uid="{00000000-0005-0000-0000-00004B090000}"/>
    <cellStyle name="20% - Accent3 3 3 3 2 2" xfId="13365" xr:uid="{00000000-0005-0000-0000-00004C090000}"/>
    <cellStyle name="20% - Accent3 3 3 3 3" xfId="9803" xr:uid="{00000000-0005-0000-0000-00004D090000}"/>
    <cellStyle name="20% - Accent3 3 3 4" xfId="3475" xr:uid="{00000000-0005-0000-0000-00004E090000}"/>
    <cellStyle name="20% - Accent3 3 3 4 2" xfId="10983" xr:uid="{00000000-0005-0000-0000-00004F090000}"/>
    <cellStyle name="20% - Accent3 3 3 5" xfId="3979" xr:uid="{00000000-0005-0000-0000-000050090000}"/>
    <cellStyle name="20% - Accent3 3 3 5 2" xfId="11487" xr:uid="{00000000-0005-0000-0000-000051090000}"/>
    <cellStyle name="20% - Accent3 3 3 6" xfId="5039" xr:uid="{00000000-0005-0000-0000-000052090000}"/>
    <cellStyle name="20% - Accent3 3 3 6 2" xfId="12317" xr:uid="{00000000-0005-0000-0000-000053090000}"/>
    <cellStyle name="20% - Accent3 3 3 7" xfId="5620" xr:uid="{00000000-0005-0000-0000-000054090000}"/>
    <cellStyle name="20% - Accent3 3 3 7 2" xfId="12898" xr:uid="{00000000-0005-0000-0000-000055090000}"/>
    <cellStyle name="20% - Accent3 3 3 8" xfId="6085" xr:uid="{00000000-0005-0000-0000-000056090000}"/>
    <cellStyle name="20% - Accent3 3 3 8 2" xfId="13363" xr:uid="{00000000-0005-0000-0000-000057090000}"/>
    <cellStyle name="20% - Accent3 3 3 9" xfId="7506" xr:uid="{00000000-0005-0000-0000-000058090000}"/>
    <cellStyle name="20% - Accent3 3 3 9 2" xfId="14598" xr:uid="{00000000-0005-0000-0000-000059090000}"/>
    <cellStyle name="20% - Accent3 3 4" xfId="238" xr:uid="{00000000-0005-0000-0000-00005A090000}"/>
    <cellStyle name="20% - Accent3 3 4 2" xfId="2009" xr:uid="{00000000-0005-0000-0000-00005B090000}"/>
    <cellStyle name="20% - Accent3 3 4 2 2" xfId="9805" xr:uid="{00000000-0005-0000-0000-00005C090000}"/>
    <cellStyle name="20% - Accent3 3 4 3" xfId="3720" xr:uid="{00000000-0005-0000-0000-00005D090000}"/>
    <cellStyle name="20% - Accent3 3 4 3 2" xfId="11228" xr:uid="{00000000-0005-0000-0000-00005E090000}"/>
    <cellStyle name="20% - Accent3 3 4 4" xfId="6088" xr:uid="{00000000-0005-0000-0000-00005F090000}"/>
    <cellStyle name="20% - Accent3 3 4 4 2" xfId="13366" xr:uid="{00000000-0005-0000-0000-000060090000}"/>
    <cellStyle name="20% - Accent3 3 4 5" xfId="8434" xr:uid="{00000000-0005-0000-0000-000061090000}"/>
    <cellStyle name="20% - Accent3 3 4 5 2" xfId="15477" xr:uid="{00000000-0005-0000-0000-000062090000}"/>
    <cellStyle name="20% - Accent3 3 4 6" xfId="8871" xr:uid="{00000000-0005-0000-0000-000063090000}"/>
    <cellStyle name="20% - Accent3 3 5" xfId="239" xr:uid="{00000000-0005-0000-0000-000064090000}"/>
    <cellStyle name="20% - Accent3 3 5 2" xfId="2010" xr:uid="{00000000-0005-0000-0000-000065090000}"/>
    <cellStyle name="20% - Accent3 3 5 2 2" xfId="9806" xr:uid="{00000000-0005-0000-0000-000066090000}"/>
    <cellStyle name="20% - Accent3 3 5 3" xfId="3750" xr:uid="{00000000-0005-0000-0000-000067090000}"/>
    <cellStyle name="20% - Accent3 3 5 3 2" xfId="11258" xr:uid="{00000000-0005-0000-0000-000068090000}"/>
    <cellStyle name="20% - Accent3 3 5 4" xfId="6089" xr:uid="{00000000-0005-0000-0000-000069090000}"/>
    <cellStyle name="20% - Accent3 3 5 4 2" xfId="13367" xr:uid="{00000000-0005-0000-0000-00006A090000}"/>
    <cellStyle name="20% - Accent3 3 5 5" xfId="8523" xr:uid="{00000000-0005-0000-0000-00006B090000}"/>
    <cellStyle name="20% - Accent3 3 5 5 2" xfId="15566" xr:uid="{00000000-0005-0000-0000-00006C090000}"/>
    <cellStyle name="20% - Accent3 3 5 6" xfId="8872" xr:uid="{00000000-0005-0000-0000-00006D090000}"/>
    <cellStyle name="20% - Accent3 3 6" xfId="2002" xr:uid="{00000000-0005-0000-0000-00006E090000}"/>
    <cellStyle name="20% - Accent3 3 6 2" xfId="6090" xr:uid="{00000000-0005-0000-0000-00006F090000}"/>
    <cellStyle name="20% - Accent3 3 6 2 2" xfId="13368" xr:uid="{00000000-0005-0000-0000-000070090000}"/>
    <cellStyle name="20% - Accent3 3 6 3" xfId="7798" xr:uid="{00000000-0005-0000-0000-000071090000}"/>
    <cellStyle name="20% - Accent3 3 6 3 2" xfId="14890" xr:uid="{00000000-0005-0000-0000-000072090000}"/>
    <cellStyle name="20% - Accent3 3 6 4" xfId="9798" xr:uid="{00000000-0005-0000-0000-000073090000}"/>
    <cellStyle name="20% - Accent3 3 7" xfId="3170" xr:uid="{00000000-0005-0000-0000-000074090000}"/>
    <cellStyle name="20% - Accent3 3 7 2" xfId="10681" xr:uid="{00000000-0005-0000-0000-000075090000}"/>
    <cellStyle name="20% - Accent3 3 8" xfId="3976" xr:uid="{00000000-0005-0000-0000-000076090000}"/>
    <cellStyle name="20% - Accent3 3 8 2" xfId="11484" xr:uid="{00000000-0005-0000-0000-000077090000}"/>
    <cellStyle name="20% - Accent3 3 9" xfId="4750" xr:uid="{00000000-0005-0000-0000-000078090000}"/>
    <cellStyle name="20% - Accent3 3 9 2" xfId="12028" xr:uid="{00000000-0005-0000-0000-000079090000}"/>
    <cellStyle name="20% - Accent3 30" xfId="8591" xr:uid="{00000000-0005-0000-0000-00007A090000}"/>
    <cellStyle name="20% - Accent3 30 2" xfId="15634" xr:uid="{00000000-0005-0000-0000-00007B090000}"/>
    <cellStyle name="20% - Accent3 31" xfId="8681" xr:uid="{00000000-0005-0000-0000-00007C090000}"/>
    <cellStyle name="20% - Accent3 4" xfId="240" xr:uid="{00000000-0005-0000-0000-00007D090000}"/>
    <cellStyle name="20% - Accent3 4 10" xfId="6091" xr:uid="{00000000-0005-0000-0000-00007E090000}"/>
    <cellStyle name="20% - Accent3 4 10 2" xfId="13369" xr:uid="{00000000-0005-0000-0000-00007F090000}"/>
    <cellStyle name="20% - Accent3 4 11" xfId="7169" xr:uid="{00000000-0005-0000-0000-000080090000}"/>
    <cellStyle name="20% - Accent3 4 11 2" xfId="14261" xr:uid="{00000000-0005-0000-0000-000081090000}"/>
    <cellStyle name="20% - Accent3 4 12" xfId="8873" xr:uid="{00000000-0005-0000-0000-000082090000}"/>
    <cellStyle name="20% - Accent3 4 2" xfId="241" xr:uid="{00000000-0005-0000-0000-000083090000}"/>
    <cellStyle name="20% - Accent3 4 2 10" xfId="7312" xr:uid="{00000000-0005-0000-0000-000084090000}"/>
    <cellStyle name="20% - Accent3 4 2 10 2" xfId="14404" xr:uid="{00000000-0005-0000-0000-000085090000}"/>
    <cellStyle name="20% - Accent3 4 2 11" xfId="8874" xr:uid="{00000000-0005-0000-0000-000086090000}"/>
    <cellStyle name="20% - Accent3 4 2 2" xfId="242" xr:uid="{00000000-0005-0000-0000-000087090000}"/>
    <cellStyle name="20% - Accent3 4 2 2 10" xfId="8875" xr:uid="{00000000-0005-0000-0000-000088090000}"/>
    <cellStyle name="20% - Accent3 4 2 2 2" xfId="243" xr:uid="{00000000-0005-0000-0000-000089090000}"/>
    <cellStyle name="20% - Accent3 4 2 2 2 2" xfId="2014" xr:uid="{00000000-0005-0000-0000-00008A090000}"/>
    <cellStyle name="20% - Accent3 4 2 2 2 2 2" xfId="9810" xr:uid="{00000000-0005-0000-0000-00008B090000}"/>
    <cellStyle name="20% - Accent3 4 2 2 2 3" xfId="3043" xr:uid="{00000000-0005-0000-0000-00008C090000}"/>
    <cellStyle name="20% - Accent3 4 2 2 2 3 2" xfId="10554" xr:uid="{00000000-0005-0000-0000-00008D090000}"/>
    <cellStyle name="20% - Accent3 4 2 2 2 4" xfId="6094" xr:uid="{00000000-0005-0000-0000-00008E090000}"/>
    <cellStyle name="20% - Accent3 4 2 2 2 4 2" xfId="13372" xr:uid="{00000000-0005-0000-0000-00008F090000}"/>
    <cellStyle name="20% - Accent3 4 2 2 2 5" xfId="8182" xr:uid="{00000000-0005-0000-0000-000090090000}"/>
    <cellStyle name="20% - Accent3 4 2 2 2 5 2" xfId="15274" xr:uid="{00000000-0005-0000-0000-000091090000}"/>
    <cellStyle name="20% - Accent3 4 2 2 2 6" xfId="8876" xr:uid="{00000000-0005-0000-0000-000092090000}"/>
    <cellStyle name="20% - Accent3 4 2 2 3" xfId="2013" xr:uid="{00000000-0005-0000-0000-000093090000}"/>
    <cellStyle name="20% - Accent3 4 2 2 3 2" xfId="6095" xr:uid="{00000000-0005-0000-0000-000094090000}"/>
    <cellStyle name="20% - Accent3 4 2 2 3 2 2" xfId="13373" xr:uid="{00000000-0005-0000-0000-000095090000}"/>
    <cellStyle name="20% - Accent3 4 2 2 3 3" xfId="9809" xr:uid="{00000000-0005-0000-0000-000096090000}"/>
    <cellStyle name="20% - Accent3 4 2 2 4" xfId="3570" xr:uid="{00000000-0005-0000-0000-000097090000}"/>
    <cellStyle name="20% - Accent3 4 2 2 4 2" xfId="11078" xr:uid="{00000000-0005-0000-0000-000098090000}"/>
    <cellStyle name="20% - Accent3 4 2 2 5" xfId="3915" xr:uid="{00000000-0005-0000-0000-000099090000}"/>
    <cellStyle name="20% - Accent3 4 2 2 5 2" xfId="11423" xr:uid="{00000000-0005-0000-0000-00009A090000}"/>
    <cellStyle name="20% - Accent3 4 2 2 6" xfId="5134" xr:uid="{00000000-0005-0000-0000-00009B090000}"/>
    <cellStyle name="20% - Accent3 4 2 2 6 2" xfId="12412" xr:uid="{00000000-0005-0000-0000-00009C090000}"/>
    <cellStyle name="20% - Accent3 4 2 2 7" xfId="5715" xr:uid="{00000000-0005-0000-0000-00009D090000}"/>
    <cellStyle name="20% - Accent3 4 2 2 7 2" xfId="12993" xr:uid="{00000000-0005-0000-0000-00009E090000}"/>
    <cellStyle name="20% - Accent3 4 2 2 8" xfId="6093" xr:uid="{00000000-0005-0000-0000-00009F090000}"/>
    <cellStyle name="20% - Accent3 4 2 2 8 2" xfId="13371" xr:uid="{00000000-0005-0000-0000-0000A0090000}"/>
    <cellStyle name="20% - Accent3 4 2 2 9" xfId="7601" xr:uid="{00000000-0005-0000-0000-0000A1090000}"/>
    <cellStyle name="20% - Accent3 4 2 2 9 2" xfId="14693" xr:uid="{00000000-0005-0000-0000-0000A2090000}"/>
    <cellStyle name="20% - Accent3 4 2 3" xfId="244" xr:uid="{00000000-0005-0000-0000-0000A3090000}"/>
    <cellStyle name="20% - Accent3 4 2 3 2" xfId="2015" xr:uid="{00000000-0005-0000-0000-0000A4090000}"/>
    <cellStyle name="20% - Accent3 4 2 3 2 2" xfId="9811" xr:uid="{00000000-0005-0000-0000-0000A5090000}"/>
    <cellStyle name="20% - Accent3 4 2 3 3" xfId="3794" xr:uid="{00000000-0005-0000-0000-0000A6090000}"/>
    <cellStyle name="20% - Accent3 4 2 3 3 2" xfId="11302" xr:uid="{00000000-0005-0000-0000-0000A7090000}"/>
    <cellStyle name="20% - Accent3 4 2 3 4" xfId="6096" xr:uid="{00000000-0005-0000-0000-0000A8090000}"/>
    <cellStyle name="20% - Accent3 4 2 3 4 2" xfId="13374" xr:uid="{00000000-0005-0000-0000-0000A9090000}"/>
    <cellStyle name="20% - Accent3 4 2 3 5" xfId="7893" xr:uid="{00000000-0005-0000-0000-0000AA090000}"/>
    <cellStyle name="20% - Accent3 4 2 3 5 2" xfId="14985" xr:uid="{00000000-0005-0000-0000-0000AB090000}"/>
    <cellStyle name="20% - Accent3 4 2 3 6" xfId="8877" xr:uid="{00000000-0005-0000-0000-0000AC090000}"/>
    <cellStyle name="20% - Accent3 4 2 4" xfId="2012" xr:uid="{00000000-0005-0000-0000-0000AD090000}"/>
    <cellStyle name="20% - Accent3 4 2 4 2" xfId="6097" xr:uid="{00000000-0005-0000-0000-0000AE090000}"/>
    <cellStyle name="20% - Accent3 4 2 4 2 2" xfId="13375" xr:uid="{00000000-0005-0000-0000-0000AF090000}"/>
    <cellStyle name="20% - Accent3 4 2 4 3" xfId="9808" xr:uid="{00000000-0005-0000-0000-0000B0090000}"/>
    <cellStyle name="20% - Accent3 4 2 5" xfId="3270" xr:uid="{00000000-0005-0000-0000-0000B1090000}"/>
    <cellStyle name="20% - Accent3 4 2 5 2" xfId="10781" xr:uid="{00000000-0005-0000-0000-0000B2090000}"/>
    <cellStyle name="20% - Accent3 4 2 6" xfId="4024" xr:uid="{00000000-0005-0000-0000-0000B3090000}"/>
    <cellStyle name="20% - Accent3 4 2 6 2" xfId="11532" xr:uid="{00000000-0005-0000-0000-0000B4090000}"/>
    <cellStyle name="20% - Accent3 4 2 7" xfId="4845" xr:uid="{00000000-0005-0000-0000-0000B5090000}"/>
    <cellStyle name="20% - Accent3 4 2 7 2" xfId="12123" xr:uid="{00000000-0005-0000-0000-0000B6090000}"/>
    <cellStyle name="20% - Accent3 4 2 8" xfId="5426" xr:uid="{00000000-0005-0000-0000-0000B7090000}"/>
    <cellStyle name="20% - Accent3 4 2 8 2" xfId="12704" xr:uid="{00000000-0005-0000-0000-0000B8090000}"/>
    <cellStyle name="20% - Accent3 4 2 9" xfId="6092" xr:uid="{00000000-0005-0000-0000-0000B9090000}"/>
    <cellStyle name="20% - Accent3 4 2 9 2" xfId="13370" xr:uid="{00000000-0005-0000-0000-0000BA090000}"/>
    <cellStyle name="20% - Accent3 4 3" xfId="245" xr:uid="{00000000-0005-0000-0000-0000BB090000}"/>
    <cellStyle name="20% - Accent3 4 3 10" xfId="8878" xr:uid="{00000000-0005-0000-0000-0000BC090000}"/>
    <cellStyle name="20% - Accent3 4 3 2" xfId="246" xr:uid="{00000000-0005-0000-0000-0000BD090000}"/>
    <cellStyle name="20% - Accent3 4 3 2 2" xfId="2017" xr:uid="{00000000-0005-0000-0000-0000BE090000}"/>
    <cellStyle name="20% - Accent3 4 3 2 2 2" xfId="9813" xr:uid="{00000000-0005-0000-0000-0000BF090000}"/>
    <cellStyle name="20% - Accent3 4 3 2 3" xfId="3907" xr:uid="{00000000-0005-0000-0000-0000C0090000}"/>
    <cellStyle name="20% - Accent3 4 3 2 3 2" xfId="11415" xr:uid="{00000000-0005-0000-0000-0000C1090000}"/>
    <cellStyle name="20% - Accent3 4 3 2 4" xfId="6099" xr:uid="{00000000-0005-0000-0000-0000C2090000}"/>
    <cellStyle name="20% - Accent3 4 3 2 4 2" xfId="13377" xr:uid="{00000000-0005-0000-0000-0000C3090000}"/>
    <cellStyle name="20% - Accent3 4 3 2 5" xfId="8042" xr:uid="{00000000-0005-0000-0000-0000C4090000}"/>
    <cellStyle name="20% - Accent3 4 3 2 5 2" xfId="15134" xr:uid="{00000000-0005-0000-0000-0000C5090000}"/>
    <cellStyle name="20% - Accent3 4 3 2 6" xfId="8879" xr:uid="{00000000-0005-0000-0000-0000C6090000}"/>
    <cellStyle name="20% - Accent3 4 3 3" xfId="2016" xr:uid="{00000000-0005-0000-0000-0000C7090000}"/>
    <cellStyle name="20% - Accent3 4 3 3 2" xfId="6100" xr:uid="{00000000-0005-0000-0000-0000C8090000}"/>
    <cellStyle name="20% - Accent3 4 3 3 2 2" xfId="13378" xr:uid="{00000000-0005-0000-0000-0000C9090000}"/>
    <cellStyle name="20% - Accent3 4 3 3 3" xfId="9812" xr:uid="{00000000-0005-0000-0000-0000CA090000}"/>
    <cellStyle name="20% - Accent3 4 3 4" xfId="3430" xr:uid="{00000000-0005-0000-0000-0000CB090000}"/>
    <cellStyle name="20% - Accent3 4 3 4 2" xfId="10938" xr:uid="{00000000-0005-0000-0000-0000CC090000}"/>
    <cellStyle name="20% - Accent3 4 3 5" xfId="4011" xr:uid="{00000000-0005-0000-0000-0000CD090000}"/>
    <cellStyle name="20% - Accent3 4 3 5 2" xfId="11519" xr:uid="{00000000-0005-0000-0000-0000CE090000}"/>
    <cellStyle name="20% - Accent3 4 3 6" xfId="4994" xr:uid="{00000000-0005-0000-0000-0000CF090000}"/>
    <cellStyle name="20% - Accent3 4 3 6 2" xfId="12272" xr:uid="{00000000-0005-0000-0000-0000D0090000}"/>
    <cellStyle name="20% - Accent3 4 3 7" xfId="5575" xr:uid="{00000000-0005-0000-0000-0000D1090000}"/>
    <cellStyle name="20% - Accent3 4 3 7 2" xfId="12853" xr:uid="{00000000-0005-0000-0000-0000D2090000}"/>
    <cellStyle name="20% - Accent3 4 3 8" xfId="6098" xr:uid="{00000000-0005-0000-0000-0000D3090000}"/>
    <cellStyle name="20% - Accent3 4 3 8 2" xfId="13376" xr:uid="{00000000-0005-0000-0000-0000D4090000}"/>
    <cellStyle name="20% - Accent3 4 3 9" xfId="7461" xr:uid="{00000000-0005-0000-0000-0000D5090000}"/>
    <cellStyle name="20% - Accent3 4 3 9 2" xfId="14553" xr:uid="{00000000-0005-0000-0000-0000D6090000}"/>
    <cellStyle name="20% - Accent3 4 4" xfId="247" xr:uid="{00000000-0005-0000-0000-0000D7090000}"/>
    <cellStyle name="20% - Accent3 4 4 2" xfId="2018" xr:uid="{00000000-0005-0000-0000-0000D8090000}"/>
    <cellStyle name="20% - Accent3 4 4 2 2" xfId="9814" xr:uid="{00000000-0005-0000-0000-0000D9090000}"/>
    <cellStyle name="20% - Accent3 4 4 3" xfId="3767" xr:uid="{00000000-0005-0000-0000-0000DA090000}"/>
    <cellStyle name="20% - Accent3 4 4 3 2" xfId="11275" xr:uid="{00000000-0005-0000-0000-0000DB090000}"/>
    <cellStyle name="20% - Accent3 4 4 4" xfId="6101" xr:uid="{00000000-0005-0000-0000-0000DC090000}"/>
    <cellStyle name="20% - Accent3 4 4 4 2" xfId="13379" xr:uid="{00000000-0005-0000-0000-0000DD090000}"/>
    <cellStyle name="20% - Accent3 4 4 5" xfId="7750" xr:uid="{00000000-0005-0000-0000-0000DE090000}"/>
    <cellStyle name="20% - Accent3 4 4 5 2" xfId="14842" xr:uid="{00000000-0005-0000-0000-0000DF090000}"/>
    <cellStyle name="20% - Accent3 4 4 6" xfId="8880" xr:uid="{00000000-0005-0000-0000-0000E0090000}"/>
    <cellStyle name="20% - Accent3 4 5" xfId="2011" xr:uid="{00000000-0005-0000-0000-0000E1090000}"/>
    <cellStyle name="20% - Accent3 4 5 2" xfId="6102" xr:uid="{00000000-0005-0000-0000-0000E2090000}"/>
    <cellStyle name="20% - Accent3 4 5 2 2" xfId="13380" xr:uid="{00000000-0005-0000-0000-0000E3090000}"/>
    <cellStyle name="20% - Accent3 4 5 3" xfId="9807" xr:uid="{00000000-0005-0000-0000-0000E4090000}"/>
    <cellStyle name="20% - Accent3 4 6" xfId="3101" xr:uid="{00000000-0005-0000-0000-0000E5090000}"/>
    <cellStyle name="20% - Accent3 4 6 2" xfId="10612" xr:uid="{00000000-0005-0000-0000-0000E6090000}"/>
    <cellStyle name="20% - Accent3 4 7" xfId="3808" xr:uid="{00000000-0005-0000-0000-0000E7090000}"/>
    <cellStyle name="20% - Accent3 4 7 2" xfId="11316" xr:uid="{00000000-0005-0000-0000-0000E8090000}"/>
    <cellStyle name="20% - Accent3 4 8" xfId="4702" xr:uid="{00000000-0005-0000-0000-0000E9090000}"/>
    <cellStyle name="20% - Accent3 4 8 2" xfId="11980" xr:uid="{00000000-0005-0000-0000-0000EA090000}"/>
    <cellStyle name="20% - Accent3 4 9" xfId="5283" xr:uid="{00000000-0005-0000-0000-0000EB090000}"/>
    <cellStyle name="20% - Accent3 4 9 2" xfId="12561" xr:uid="{00000000-0005-0000-0000-0000EC090000}"/>
    <cellStyle name="20% - Accent3 5" xfId="248" xr:uid="{00000000-0005-0000-0000-0000ED090000}"/>
    <cellStyle name="20% - Accent3 5 10" xfId="6103" xr:uid="{00000000-0005-0000-0000-0000EE090000}"/>
    <cellStyle name="20% - Accent3 5 10 2" xfId="13381" xr:uid="{00000000-0005-0000-0000-0000EF090000}"/>
    <cellStyle name="20% - Accent3 5 11" xfId="7152" xr:uid="{00000000-0005-0000-0000-0000F0090000}"/>
    <cellStyle name="20% - Accent3 5 11 2" xfId="14244" xr:uid="{00000000-0005-0000-0000-0000F1090000}"/>
    <cellStyle name="20% - Accent3 5 12" xfId="8881" xr:uid="{00000000-0005-0000-0000-0000F2090000}"/>
    <cellStyle name="20% - Accent3 5 2" xfId="249" xr:uid="{00000000-0005-0000-0000-0000F3090000}"/>
    <cellStyle name="20% - Accent3 5 2 10" xfId="7295" xr:uid="{00000000-0005-0000-0000-0000F4090000}"/>
    <cellStyle name="20% - Accent3 5 2 10 2" xfId="14387" xr:uid="{00000000-0005-0000-0000-0000F5090000}"/>
    <cellStyle name="20% - Accent3 5 2 11" xfId="8882" xr:uid="{00000000-0005-0000-0000-0000F6090000}"/>
    <cellStyle name="20% - Accent3 5 2 2" xfId="250" xr:uid="{00000000-0005-0000-0000-0000F7090000}"/>
    <cellStyle name="20% - Accent3 5 2 2 10" xfId="8883" xr:uid="{00000000-0005-0000-0000-0000F8090000}"/>
    <cellStyle name="20% - Accent3 5 2 2 2" xfId="251" xr:uid="{00000000-0005-0000-0000-0000F9090000}"/>
    <cellStyle name="20% - Accent3 5 2 2 2 2" xfId="2022" xr:uid="{00000000-0005-0000-0000-0000FA090000}"/>
    <cellStyle name="20% - Accent3 5 2 2 2 2 2" xfId="9818" xr:uid="{00000000-0005-0000-0000-0000FB090000}"/>
    <cellStyle name="20% - Accent3 5 2 2 2 3" xfId="3784" xr:uid="{00000000-0005-0000-0000-0000FC090000}"/>
    <cellStyle name="20% - Accent3 5 2 2 2 3 2" xfId="11292" xr:uid="{00000000-0005-0000-0000-0000FD090000}"/>
    <cellStyle name="20% - Accent3 5 2 2 2 4" xfId="6106" xr:uid="{00000000-0005-0000-0000-0000FE090000}"/>
    <cellStyle name="20% - Accent3 5 2 2 2 4 2" xfId="13384" xr:uid="{00000000-0005-0000-0000-0000FF090000}"/>
    <cellStyle name="20% - Accent3 5 2 2 2 5" xfId="8165" xr:uid="{00000000-0005-0000-0000-0000000A0000}"/>
    <cellStyle name="20% - Accent3 5 2 2 2 5 2" xfId="15257" xr:uid="{00000000-0005-0000-0000-0000010A0000}"/>
    <cellStyle name="20% - Accent3 5 2 2 2 6" xfId="8884" xr:uid="{00000000-0005-0000-0000-0000020A0000}"/>
    <cellStyle name="20% - Accent3 5 2 2 3" xfId="2021" xr:uid="{00000000-0005-0000-0000-0000030A0000}"/>
    <cellStyle name="20% - Accent3 5 2 2 3 2" xfId="6107" xr:uid="{00000000-0005-0000-0000-0000040A0000}"/>
    <cellStyle name="20% - Accent3 5 2 2 3 2 2" xfId="13385" xr:uid="{00000000-0005-0000-0000-0000050A0000}"/>
    <cellStyle name="20% - Accent3 5 2 2 3 3" xfId="9817" xr:uid="{00000000-0005-0000-0000-0000060A0000}"/>
    <cellStyle name="20% - Accent3 5 2 2 4" xfId="3553" xr:uid="{00000000-0005-0000-0000-0000070A0000}"/>
    <cellStyle name="20% - Accent3 5 2 2 4 2" xfId="11061" xr:uid="{00000000-0005-0000-0000-0000080A0000}"/>
    <cellStyle name="20% - Accent3 5 2 2 5" xfId="3983" xr:uid="{00000000-0005-0000-0000-0000090A0000}"/>
    <cellStyle name="20% - Accent3 5 2 2 5 2" xfId="11491" xr:uid="{00000000-0005-0000-0000-00000A0A0000}"/>
    <cellStyle name="20% - Accent3 5 2 2 6" xfId="5117" xr:uid="{00000000-0005-0000-0000-00000B0A0000}"/>
    <cellStyle name="20% - Accent3 5 2 2 6 2" xfId="12395" xr:uid="{00000000-0005-0000-0000-00000C0A0000}"/>
    <cellStyle name="20% - Accent3 5 2 2 7" xfId="5698" xr:uid="{00000000-0005-0000-0000-00000D0A0000}"/>
    <cellStyle name="20% - Accent3 5 2 2 7 2" xfId="12976" xr:uid="{00000000-0005-0000-0000-00000E0A0000}"/>
    <cellStyle name="20% - Accent3 5 2 2 8" xfId="6105" xr:uid="{00000000-0005-0000-0000-00000F0A0000}"/>
    <cellStyle name="20% - Accent3 5 2 2 8 2" xfId="13383" xr:uid="{00000000-0005-0000-0000-0000100A0000}"/>
    <cellStyle name="20% - Accent3 5 2 2 9" xfId="7584" xr:uid="{00000000-0005-0000-0000-0000110A0000}"/>
    <cellStyle name="20% - Accent3 5 2 2 9 2" xfId="14676" xr:uid="{00000000-0005-0000-0000-0000120A0000}"/>
    <cellStyle name="20% - Accent3 5 2 3" xfId="252" xr:uid="{00000000-0005-0000-0000-0000130A0000}"/>
    <cellStyle name="20% - Accent3 5 2 3 2" xfId="2023" xr:uid="{00000000-0005-0000-0000-0000140A0000}"/>
    <cellStyle name="20% - Accent3 5 2 3 2 2" xfId="9819" xr:uid="{00000000-0005-0000-0000-0000150A0000}"/>
    <cellStyle name="20% - Accent3 5 2 3 3" xfId="3999" xr:uid="{00000000-0005-0000-0000-0000160A0000}"/>
    <cellStyle name="20% - Accent3 5 2 3 3 2" xfId="11507" xr:uid="{00000000-0005-0000-0000-0000170A0000}"/>
    <cellStyle name="20% - Accent3 5 2 3 4" xfId="6108" xr:uid="{00000000-0005-0000-0000-0000180A0000}"/>
    <cellStyle name="20% - Accent3 5 2 3 4 2" xfId="13386" xr:uid="{00000000-0005-0000-0000-0000190A0000}"/>
    <cellStyle name="20% - Accent3 5 2 3 5" xfId="7876" xr:uid="{00000000-0005-0000-0000-00001A0A0000}"/>
    <cellStyle name="20% - Accent3 5 2 3 5 2" xfId="14968" xr:uid="{00000000-0005-0000-0000-00001B0A0000}"/>
    <cellStyle name="20% - Accent3 5 2 3 6" xfId="8885" xr:uid="{00000000-0005-0000-0000-00001C0A0000}"/>
    <cellStyle name="20% - Accent3 5 2 4" xfId="2020" xr:uid="{00000000-0005-0000-0000-00001D0A0000}"/>
    <cellStyle name="20% - Accent3 5 2 4 2" xfId="6109" xr:uid="{00000000-0005-0000-0000-00001E0A0000}"/>
    <cellStyle name="20% - Accent3 5 2 4 2 2" xfId="13387" xr:uid="{00000000-0005-0000-0000-00001F0A0000}"/>
    <cellStyle name="20% - Accent3 5 2 4 3" xfId="9816" xr:uid="{00000000-0005-0000-0000-0000200A0000}"/>
    <cellStyle name="20% - Accent3 5 2 5" xfId="3253" xr:uid="{00000000-0005-0000-0000-0000210A0000}"/>
    <cellStyle name="20% - Accent3 5 2 5 2" xfId="10764" xr:uid="{00000000-0005-0000-0000-0000220A0000}"/>
    <cellStyle name="20% - Accent3 5 2 6" xfId="4091" xr:uid="{00000000-0005-0000-0000-0000230A0000}"/>
    <cellStyle name="20% - Accent3 5 2 6 2" xfId="11599" xr:uid="{00000000-0005-0000-0000-0000240A0000}"/>
    <cellStyle name="20% - Accent3 5 2 7" xfId="4828" xr:uid="{00000000-0005-0000-0000-0000250A0000}"/>
    <cellStyle name="20% - Accent3 5 2 7 2" xfId="12106" xr:uid="{00000000-0005-0000-0000-0000260A0000}"/>
    <cellStyle name="20% - Accent3 5 2 8" xfId="5409" xr:uid="{00000000-0005-0000-0000-0000270A0000}"/>
    <cellStyle name="20% - Accent3 5 2 8 2" xfId="12687" xr:uid="{00000000-0005-0000-0000-0000280A0000}"/>
    <cellStyle name="20% - Accent3 5 2 9" xfId="6104" xr:uid="{00000000-0005-0000-0000-0000290A0000}"/>
    <cellStyle name="20% - Accent3 5 2 9 2" xfId="13382" xr:uid="{00000000-0005-0000-0000-00002A0A0000}"/>
    <cellStyle name="20% - Accent3 5 3" xfId="253" xr:uid="{00000000-0005-0000-0000-00002B0A0000}"/>
    <cellStyle name="20% - Accent3 5 3 10" xfId="8886" xr:uid="{00000000-0005-0000-0000-00002C0A0000}"/>
    <cellStyle name="20% - Accent3 5 3 2" xfId="254" xr:uid="{00000000-0005-0000-0000-00002D0A0000}"/>
    <cellStyle name="20% - Accent3 5 3 2 2" xfId="2025" xr:uid="{00000000-0005-0000-0000-00002E0A0000}"/>
    <cellStyle name="20% - Accent3 5 3 2 2 2" xfId="9821" xr:uid="{00000000-0005-0000-0000-00002F0A0000}"/>
    <cellStyle name="20% - Accent3 5 3 2 3" xfId="3899" xr:uid="{00000000-0005-0000-0000-0000300A0000}"/>
    <cellStyle name="20% - Accent3 5 3 2 3 2" xfId="11407" xr:uid="{00000000-0005-0000-0000-0000310A0000}"/>
    <cellStyle name="20% - Accent3 5 3 2 4" xfId="6111" xr:uid="{00000000-0005-0000-0000-0000320A0000}"/>
    <cellStyle name="20% - Accent3 5 3 2 4 2" xfId="13389" xr:uid="{00000000-0005-0000-0000-0000330A0000}"/>
    <cellStyle name="20% - Accent3 5 3 2 5" xfId="8025" xr:uid="{00000000-0005-0000-0000-0000340A0000}"/>
    <cellStyle name="20% - Accent3 5 3 2 5 2" xfId="15117" xr:uid="{00000000-0005-0000-0000-0000350A0000}"/>
    <cellStyle name="20% - Accent3 5 3 2 6" xfId="8887" xr:uid="{00000000-0005-0000-0000-0000360A0000}"/>
    <cellStyle name="20% - Accent3 5 3 3" xfId="2024" xr:uid="{00000000-0005-0000-0000-0000370A0000}"/>
    <cellStyle name="20% - Accent3 5 3 3 2" xfId="6112" xr:uid="{00000000-0005-0000-0000-0000380A0000}"/>
    <cellStyle name="20% - Accent3 5 3 3 2 2" xfId="13390" xr:uid="{00000000-0005-0000-0000-0000390A0000}"/>
    <cellStyle name="20% - Accent3 5 3 3 3" xfId="9820" xr:uid="{00000000-0005-0000-0000-00003A0A0000}"/>
    <cellStyle name="20% - Accent3 5 3 4" xfId="3413" xr:uid="{00000000-0005-0000-0000-00003B0A0000}"/>
    <cellStyle name="20% - Accent3 5 3 4 2" xfId="10921" xr:uid="{00000000-0005-0000-0000-00003C0A0000}"/>
    <cellStyle name="20% - Accent3 5 3 5" xfId="3895" xr:uid="{00000000-0005-0000-0000-00003D0A0000}"/>
    <cellStyle name="20% - Accent3 5 3 5 2" xfId="11403" xr:uid="{00000000-0005-0000-0000-00003E0A0000}"/>
    <cellStyle name="20% - Accent3 5 3 6" xfId="4977" xr:uid="{00000000-0005-0000-0000-00003F0A0000}"/>
    <cellStyle name="20% - Accent3 5 3 6 2" xfId="12255" xr:uid="{00000000-0005-0000-0000-0000400A0000}"/>
    <cellStyle name="20% - Accent3 5 3 7" xfId="5558" xr:uid="{00000000-0005-0000-0000-0000410A0000}"/>
    <cellStyle name="20% - Accent3 5 3 7 2" xfId="12836" xr:uid="{00000000-0005-0000-0000-0000420A0000}"/>
    <cellStyle name="20% - Accent3 5 3 8" xfId="6110" xr:uid="{00000000-0005-0000-0000-0000430A0000}"/>
    <cellStyle name="20% - Accent3 5 3 8 2" xfId="13388" xr:uid="{00000000-0005-0000-0000-0000440A0000}"/>
    <cellStyle name="20% - Accent3 5 3 9" xfId="7444" xr:uid="{00000000-0005-0000-0000-0000450A0000}"/>
    <cellStyle name="20% - Accent3 5 3 9 2" xfId="14536" xr:uid="{00000000-0005-0000-0000-0000460A0000}"/>
    <cellStyle name="20% - Accent3 5 4" xfId="255" xr:uid="{00000000-0005-0000-0000-0000470A0000}"/>
    <cellStyle name="20% - Accent3 5 4 2" xfId="2026" xr:uid="{00000000-0005-0000-0000-0000480A0000}"/>
    <cellStyle name="20% - Accent3 5 4 2 2" xfId="9822" xr:uid="{00000000-0005-0000-0000-0000490A0000}"/>
    <cellStyle name="20% - Accent3 5 4 3" xfId="3710" xr:uid="{00000000-0005-0000-0000-00004A0A0000}"/>
    <cellStyle name="20% - Accent3 5 4 3 2" xfId="11218" xr:uid="{00000000-0005-0000-0000-00004B0A0000}"/>
    <cellStyle name="20% - Accent3 5 4 4" xfId="6113" xr:uid="{00000000-0005-0000-0000-00004C0A0000}"/>
    <cellStyle name="20% - Accent3 5 4 4 2" xfId="13391" xr:uid="{00000000-0005-0000-0000-00004D0A0000}"/>
    <cellStyle name="20% - Accent3 5 4 5" xfId="7733" xr:uid="{00000000-0005-0000-0000-00004E0A0000}"/>
    <cellStyle name="20% - Accent3 5 4 5 2" xfId="14825" xr:uid="{00000000-0005-0000-0000-00004F0A0000}"/>
    <cellStyle name="20% - Accent3 5 4 6" xfId="8888" xr:uid="{00000000-0005-0000-0000-0000500A0000}"/>
    <cellStyle name="20% - Accent3 5 5" xfId="2019" xr:uid="{00000000-0005-0000-0000-0000510A0000}"/>
    <cellStyle name="20% - Accent3 5 5 2" xfId="6114" xr:uid="{00000000-0005-0000-0000-0000520A0000}"/>
    <cellStyle name="20% - Accent3 5 5 2 2" xfId="13392" xr:uid="{00000000-0005-0000-0000-0000530A0000}"/>
    <cellStyle name="20% - Accent3 5 5 3" xfId="9815" xr:uid="{00000000-0005-0000-0000-0000540A0000}"/>
    <cellStyle name="20% - Accent3 5 6" xfId="3084" xr:uid="{00000000-0005-0000-0000-0000550A0000}"/>
    <cellStyle name="20% - Accent3 5 6 2" xfId="10595" xr:uid="{00000000-0005-0000-0000-0000560A0000}"/>
    <cellStyle name="20% - Accent3 5 7" xfId="3873" xr:uid="{00000000-0005-0000-0000-0000570A0000}"/>
    <cellStyle name="20% - Accent3 5 7 2" xfId="11381" xr:uid="{00000000-0005-0000-0000-0000580A0000}"/>
    <cellStyle name="20% - Accent3 5 8" xfId="4685" xr:uid="{00000000-0005-0000-0000-0000590A0000}"/>
    <cellStyle name="20% - Accent3 5 8 2" xfId="11963" xr:uid="{00000000-0005-0000-0000-00005A0A0000}"/>
    <cellStyle name="20% - Accent3 5 9" xfId="5266" xr:uid="{00000000-0005-0000-0000-00005B0A0000}"/>
    <cellStyle name="20% - Accent3 5 9 2" xfId="12544" xr:uid="{00000000-0005-0000-0000-00005C0A0000}"/>
    <cellStyle name="20% - Accent3 6" xfId="256" xr:uid="{00000000-0005-0000-0000-00005D0A0000}"/>
    <cellStyle name="20% - Accent3 6 10" xfId="6115" xr:uid="{00000000-0005-0000-0000-00005E0A0000}"/>
    <cellStyle name="20% - Accent3 6 10 2" xfId="13393" xr:uid="{00000000-0005-0000-0000-00005F0A0000}"/>
    <cellStyle name="20% - Accent3 6 11" xfId="7258" xr:uid="{00000000-0005-0000-0000-0000600A0000}"/>
    <cellStyle name="20% - Accent3 6 11 2" xfId="14350" xr:uid="{00000000-0005-0000-0000-0000610A0000}"/>
    <cellStyle name="20% - Accent3 6 12" xfId="8889" xr:uid="{00000000-0005-0000-0000-0000620A0000}"/>
    <cellStyle name="20% - Accent3 6 2" xfId="257" xr:uid="{00000000-0005-0000-0000-0000630A0000}"/>
    <cellStyle name="20% - Accent3 6 2 10" xfId="7401" xr:uid="{00000000-0005-0000-0000-0000640A0000}"/>
    <cellStyle name="20% - Accent3 6 2 10 2" xfId="14493" xr:uid="{00000000-0005-0000-0000-0000650A0000}"/>
    <cellStyle name="20% - Accent3 6 2 11" xfId="8890" xr:uid="{00000000-0005-0000-0000-0000660A0000}"/>
    <cellStyle name="20% - Accent3 6 2 2" xfId="258" xr:uid="{00000000-0005-0000-0000-0000670A0000}"/>
    <cellStyle name="20% - Accent3 6 2 2 10" xfId="8891" xr:uid="{00000000-0005-0000-0000-0000680A0000}"/>
    <cellStyle name="20% - Accent3 6 2 2 2" xfId="259" xr:uid="{00000000-0005-0000-0000-0000690A0000}"/>
    <cellStyle name="20% - Accent3 6 2 2 2 2" xfId="2030" xr:uid="{00000000-0005-0000-0000-00006A0A0000}"/>
    <cellStyle name="20% - Accent3 6 2 2 2 2 2" xfId="9826" xr:uid="{00000000-0005-0000-0000-00006B0A0000}"/>
    <cellStyle name="20% - Accent3 6 2 2 2 3" xfId="4083" xr:uid="{00000000-0005-0000-0000-00006C0A0000}"/>
    <cellStyle name="20% - Accent3 6 2 2 2 3 2" xfId="11591" xr:uid="{00000000-0005-0000-0000-00006D0A0000}"/>
    <cellStyle name="20% - Accent3 6 2 2 2 4" xfId="6118" xr:uid="{00000000-0005-0000-0000-00006E0A0000}"/>
    <cellStyle name="20% - Accent3 6 2 2 2 4 2" xfId="13396" xr:uid="{00000000-0005-0000-0000-00006F0A0000}"/>
    <cellStyle name="20% - Accent3 6 2 2 2 5" xfId="8271" xr:uid="{00000000-0005-0000-0000-0000700A0000}"/>
    <cellStyle name="20% - Accent3 6 2 2 2 5 2" xfId="15363" xr:uid="{00000000-0005-0000-0000-0000710A0000}"/>
    <cellStyle name="20% - Accent3 6 2 2 2 6" xfId="8892" xr:uid="{00000000-0005-0000-0000-0000720A0000}"/>
    <cellStyle name="20% - Accent3 6 2 2 3" xfId="2029" xr:uid="{00000000-0005-0000-0000-0000730A0000}"/>
    <cellStyle name="20% - Accent3 6 2 2 3 2" xfId="6119" xr:uid="{00000000-0005-0000-0000-0000740A0000}"/>
    <cellStyle name="20% - Accent3 6 2 2 3 2 2" xfId="13397" xr:uid="{00000000-0005-0000-0000-0000750A0000}"/>
    <cellStyle name="20% - Accent3 6 2 2 3 3" xfId="9825" xr:uid="{00000000-0005-0000-0000-0000760A0000}"/>
    <cellStyle name="20% - Accent3 6 2 2 4" xfId="3659" xr:uid="{00000000-0005-0000-0000-0000770A0000}"/>
    <cellStyle name="20% - Accent3 6 2 2 4 2" xfId="11167" xr:uid="{00000000-0005-0000-0000-0000780A0000}"/>
    <cellStyle name="20% - Accent3 6 2 2 5" xfId="3943" xr:uid="{00000000-0005-0000-0000-0000790A0000}"/>
    <cellStyle name="20% - Accent3 6 2 2 5 2" xfId="11451" xr:uid="{00000000-0005-0000-0000-00007A0A0000}"/>
    <cellStyle name="20% - Accent3 6 2 2 6" xfId="5223" xr:uid="{00000000-0005-0000-0000-00007B0A0000}"/>
    <cellStyle name="20% - Accent3 6 2 2 6 2" xfId="12501" xr:uid="{00000000-0005-0000-0000-00007C0A0000}"/>
    <cellStyle name="20% - Accent3 6 2 2 7" xfId="5804" xr:uid="{00000000-0005-0000-0000-00007D0A0000}"/>
    <cellStyle name="20% - Accent3 6 2 2 7 2" xfId="13082" xr:uid="{00000000-0005-0000-0000-00007E0A0000}"/>
    <cellStyle name="20% - Accent3 6 2 2 8" xfId="6117" xr:uid="{00000000-0005-0000-0000-00007F0A0000}"/>
    <cellStyle name="20% - Accent3 6 2 2 8 2" xfId="13395" xr:uid="{00000000-0005-0000-0000-0000800A0000}"/>
    <cellStyle name="20% - Accent3 6 2 2 9" xfId="7690" xr:uid="{00000000-0005-0000-0000-0000810A0000}"/>
    <cellStyle name="20% - Accent3 6 2 2 9 2" xfId="14782" xr:uid="{00000000-0005-0000-0000-0000820A0000}"/>
    <cellStyle name="20% - Accent3 6 2 3" xfId="260" xr:uid="{00000000-0005-0000-0000-0000830A0000}"/>
    <cellStyle name="20% - Accent3 6 2 3 2" xfId="2031" xr:uid="{00000000-0005-0000-0000-0000840A0000}"/>
    <cellStyle name="20% - Accent3 6 2 3 2 2" xfId="9827" xr:uid="{00000000-0005-0000-0000-0000850A0000}"/>
    <cellStyle name="20% - Accent3 6 2 3 3" xfId="3148" xr:uid="{00000000-0005-0000-0000-0000860A0000}"/>
    <cellStyle name="20% - Accent3 6 2 3 3 2" xfId="10659" xr:uid="{00000000-0005-0000-0000-0000870A0000}"/>
    <cellStyle name="20% - Accent3 6 2 3 4" xfId="6120" xr:uid="{00000000-0005-0000-0000-0000880A0000}"/>
    <cellStyle name="20% - Accent3 6 2 3 4 2" xfId="13398" xr:uid="{00000000-0005-0000-0000-0000890A0000}"/>
    <cellStyle name="20% - Accent3 6 2 3 5" xfId="7982" xr:uid="{00000000-0005-0000-0000-00008A0A0000}"/>
    <cellStyle name="20% - Accent3 6 2 3 5 2" xfId="15074" xr:uid="{00000000-0005-0000-0000-00008B0A0000}"/>
    <cellStyle name="20% - Accent3 6 2 3 6" xfId="8893" xr:uid="{00000000-0005-0000-0000-00008C0A0000}"/>
    <cellStyle name="20% - Accent3 6 2 4" xfId="2028" xr:uid="{00000000-0005-0000-0000-00008D0A0000}"/>
    <cellStyle name="20% - Accent3 6 2 4 2" xfId="6121" xr:uid="{00000000-0005-0000-0000-00008E0A0000}"/>
    <cellStyle name="20% - Accent3 6 2 4 2 2" xfId="13399" xr:uid="{00000000-0005-0000-0000-00008F0A0000}"/>
    <cellStyle name="20% - Accent3 6 2 4 3" xfId="9824" xr:uid="{00000000-0005-0000-0000-0000900A0000}"/>
    <cellStyle name="20% - Accent3 6 2 5" xfId="3359" xr:uid="{00000000-0005-0000-0000-0000910A0000}"/>
    <cellStyle name="20% - Accent3 6 2 5 2" xfId="10870" xr:uid="{00000000-0005-0000-0000-0000920A0000}"/>
    <cellStyle name="20% - Accent3 6 2 6" xfId="3697" xr:uid="{00000000-0005-0000-0000-0000930A0000}"/>
    <cellStyle name="20% - Accent3 6 2 6 2" xfId="11205" xr:uid="{00000000-0005-0000-0000-0000940A0000}"/>
    <cellStyle name="20% - Accent3 6 2 7" xfId="4934" xr:uid="{00000000-0005-0000-0000-0000950A0000}"/>
    <cellStyle name="20% - Accent3 6 2 7 2" xfId="12212" xr:uid="{00000000-0005-0000-0000-0000960A0000}"/>
    <cellStyle name="20% - Accent3 6 2 8" xfId="5515" xr:uid="{00000000-0005-0000-0000-0000970A0000}"/>
    <cellStyle name="20% - Accent3 6 2 8 2" xfId="12793" xr:uid="{00000000-0005-0000-0000-0000980A0000}"/>
    <cellStyle name="20% - Accent3 6 2 9" xfId="6116" xr:uid="{00000000-0005-0000-0000-0000990A0000}"/>
    <cellStyle name="20% - Accent3 6 2 9 2" xfId="13394" xr:uid="{00000000-0005-0000-0000-00009A0A0000}"/>
    <cellStyle name="20% - Accent3 6 3" xfId="261" xr:uid="{00000000-0005-0000-0000-00009B0A0000}"/>
    <cellStyle name="20% - Accent3 6 3 10" xfId="8894" xr:uid="{00000000-0005-0000-0000-00009C0A0000}"/>
    <cellStyle name="20% - Accent3 6 3 2" xfId="262" xr:uid="{00000000-0005-0000-0000-00009D0A0000}"/>
    <cellStyle name="20% - Accent3 6 3 2 2" xfId="2033" xr:uid="{00000000-0005-0000-0000-00009E0A0000}"/>
    <cellStyle name="20% - Accent3 6 3 2 2 2" xfId="9829" xr:uid="{00000000-0005-0000-0000-00009F0A0000}"/>
    <cellStyle name="20% - Accent3 6 3 2 3" xfId="3936" xr:uid="{00000000-0005-0000-0000-0000A00A0000}"/>
    <cellStyle name="20% - Accent3 6 3 2 3 2" xfId="11444" xr:uid="{00000000-0005-0000-0000-0000A10A0000}"/>
    <cellStyle name="20% - Accent3 6 3 2 4" xfId="6123" xr:uid="{00000000-0005-0000-0000-0000A20A0000}"/>
    <cellStyle name="20% - Accent3 6 3 2 4 2" xfId="13401" xr:uid="{00000000-0005-0000-0000-0000A30A0000}"/>
    <cellStyle name="20% - Accent3 6 3 2 5" xfId="8128" xr:uid="{00000000-0005-0000-0000-0000A40A0000}"/>
    <cellStyle name="20% - Accent3 6 3 2 5 2" xfId="15220" xr:uid="{00000000-0005-0000-0000-0000A50A0000}"/>
    <cellStyle name="20% - Accent3 6 3 2 6" xfId="8895" xr:uid="{00000000-0005-0000-0000-0000A60A0000}"/>
    <cellStyle name="20% - Accent3 6 3 3" xfId="2032" xr:uid="{00000000-0005-0000-0000-0000A70A0000}"/>
    <cellStyle name="20% - Accent3 6 3 3 2" xfId="6124" xr:uid="{00000000-0005-0000-0000-0000A80A0000}"/>
    <cellStyle name="20% - Accent3 6 3 3 2 2" xfId="13402" xr:uid="{00000000-0005-0000-0000-0000A90A0000}"/>
    <cellStyle name="20% - Accent3 6 3 3 3" xfId="9828" xr:uid="{00000000-0005-0000-0000-0000AA0A0000}"/>
    <cellStyle name="20% - Accent3 6 3 4" xfId="3516" xr:uid="{00000000-0005-0000-0000-0000AB0A0000}"/>
    <cellStyle name="20% - Accent3 6 3 4 2" xfId="11024" xr:uid="{00000000-0005-0000-0000-0000AC0A0000}"/>
    <cellStyle name="20% - Accent3 6 3 5" xfId="4016" xr:uid="{00000000-0005-0000-0000-0000AD0A0000}"/>
    <cellStyle name="20% - Accent3 6 3 5 2" xfId="11524" xr:uid="{00000000-0005-0000-0000-0000AE0A0000}"/>
    <cellStyle name="20% - Accent3 6 3 6" xfId="5080" xr:uid="{00000000-0005-0000-0000-0000AF0A0000}"/>
    <cellStyle name="20% - Accent3 6 3 6 2" xfId="12358" xr:uid="{00000000-0005-0000-0000-0000B00A0000}"/>
    <cellStyle name="20% - Accent3 6 3 7" xfId="5661" xr:uid="{00000000-0005-0000-0000-0000B10A0000}"/>
    <cellStyle name="20% - Accent3 6 3 7 2" xfId="12939" xr:uid="{00000000-0005-0000-0000-0000B20A0000}"/>
    <cellStyle name="20% - Accent3 6 3 8" xfId="6122" xr:uid="{00000000-0005-0000-0000-0000B30A0000}"/>
    <cellStyle name="20% - Accent3 6 3 8 2" xfId="13400" xr:uid="{00000000-0005-0000-0000-0000B40A0000}"/>
    <cellStyle name="20% - Accent3 6 3 9" xfId="7547" xr:uid="{00000000-0005-0000-0000-0000B50A0000}"/>
    <cellStyle name="20% - Accent3 6 3 9 2" xfId="14639" xr:uid="{00000000-0005-0000-0000-0000B60A0000}"/>
    <cellStyle name="20% - Accent3 6 4" xfId="263" xr:uid="{00000000-0005-0000-0000-0000B70A0000}"/>
    <cellStyle name="20% - Accent3 6 4 2" xfId="2034" xr:uid="{00000000-0005-0000-0000-0000B80A0000}"/>
    <cellStyle name="20% - Accent3 6 4 2 2" xfId="9830" xr:uid="{00000000-0005-0000-0000-0000B90A0000}"/>
    <cellStyle name="20% - Accent3 6 4 3" xfId="3963" xr:uid="{00000000-0005-0000-0000-0000BA0A0000}"/>
    <cellStyle name="20% - Accent3 6 4 3 2" xfId="11471" xr:uid="{00000000-0005-0000-0000-0000BB0A0000}"/>
    <cellStyle name="20% - Accent3 6 4 4" xfId="6125" xr:uid="{00000000-0005-0000-0000-0000BC0A0000}"/>
    <cellStyle name="20% - Accent3 6 4 4 2" xfId="13403" xr:uid="{00000000-0005-0000-0000-0000BD0A0000}"/>
    <cellStyle name="20% - Accent3 6 4 5" xfId="7839" xr:uid="{00000000-0005-0000-0000-0000BE0A0000}"/>
    <cellStyle name="20% - Accent3 6 4 5 2" xfId="14931" xr:uid="{00000000-0005-0000-0000-0000BF0A0000}"/>
    <cellStyle name="20% - Accent3 6 4 6" xfId="8896" xr:uid="{00000000-0005-0000-0000-0000C00A0000}"/>
    <cellStyle name="20% - Accent3 6 5" xfId="2027" xr:uid="{00000000-0005-0000-0000-0000C10A0000}"/>
    <cellStyle name="20% - Accent3 6 5 2" xfId="6126" xr:uid="{00000000-0005-0000-0000-0000C20A0000}"/>
    <cellStyle name="20% - Accent3 6 5 2 2" xfId="13404" xr:uid="{00000000-0005-0000-0000-0000C30A0000}"/>
    <cellStyle name="20% - Accent3 6 5 3" xfId="9823" xr:uid="{00000000-0005-0000-0000-0000C40A0000}"/>
    <cellStyle name="20% - Accent3 6 6" xfId="3214" xr:uid="{00000000-0005-0000-0000-0000C50A0000}"/>
    <cellStyle name="20% - Accent3 6 6 2" xfId="10725" xr:uid="{00000000-0005-0000-0000-0000C60A0000}"/>
    <cellStyle name="20% - Accent3 6 7" xfId="3717" xr:uid="{00000000-0005-0000-0000-0000C70A0000}"/>
    <cellStyle name="20% - Accent3 6 7 2" xfId="11225" xr:uid="{00000000-0005-0000-0000-0000C80A0000}"/>
    <cellStyle name="20% - Accent3 6 8" xfId="4791" xr:uid="{00000000-0005-0000-0000-0000C90A0000}"/>
    <cellStyle name="20% - Accent3 6 8 2" xfId="12069" xr:uid="{00000000-0005-0000-0000-0000CA0A0000}"/>
    <cellStyle name="20% - Accent3 6 9" xfId="5372" xr:uid="{00000000-0005-0000-0000-0000CB0A0000}"/>
    <cellStyle name="20% - Accent3 6 9 2" xfId="12650" xr:uid="{00000000-0005-0000-0000-0000CC0A0000}"/>
    <cellStyle name="20% - Accent3 7" xfId="264" xr:uid="{00000000-0005-0000-0000-0000CD0A0000}"/>
    <cellStyle name="20% - Accent3 7 10" xfId="7280" xr:uid="{00000000-0005-0000-0000-0000CE0A0000}"/>
    <cellStyle name="20% - Accent3 7 10 2" xfId="14372" xr:uid="{00000000-0005-0000-0000-0000CF0A0000}"/>
    <cellStyle name="20% - Accent3 7 11" xfId="8897" xr:uid="{00000000-0005-0000-0000-0000D00A0000}"/>
    <cellStyle name="20% - Accent3 7 2" xfId="265" xr:uid="{00000000-0005-0000-0000-0000D10A0000}"/>
    <cellStyle name="20% - Accent3 7 2 10" xfId="8898" xr:uid="{00000000-0005-0000-0000-0000D20A0000}"/>
    <cellStyle name="20% - Accent3 7 2 2" xfId="266" xr:uid="{00000000-0005-0000-0000-0000D30A0000}"/>
    <cellStyle name="20% - Accent3 7 2 2 2" xfId="2037" xr:uid="{00000000-0005-0000-0000-0000D40A0000}"/>
    <cellStyle name="20% - Accent3 7 2 2 2 2" xfId="9833" xr:uid="{00000000-0005-0000-0000-0000D50A0000}"/>
    <cellStyle name="20% - Accent3 7 2 2 3" xfId="3820" xr:uid="{00000000-0005-0000-0000-0000D60A0000}"/>
    <cellStyle name="20% - Accent3 7 2 2 3 2" xfId="11328" xr:uid="{00000000-0005-0000-0000-0000D70A0000}"/>
    <cellStyle name="20% - Accent3 7 2 2 4" xfId="6129" xr:uid="{00000000-0005-0000-0000-0000D80A0000}"/>
    <cellStyle name="20% - Accent3 7 2 2 4 2" xfId="13407" xr:uid="{00000000-0005-0000-0000-0000D90A0000}"/>
    <cellStyle name="20% - Accent3 7 2 2 5" xfId="8150" xr:uid="{00000000-0005-0000-0000-0000DA0A0000}"/>
    <cellStyle name="20% - Accent3 7 2 2 5 2" xfId="15242" xr:uid="{00000000-0005-0000-0000-0000DB0A0000}"/>
    <cellStyle name="20% - Accent3 7 2 2 6" xfId="8899" xr:uid="{00000000-0005-0000-0000-0000DC0A0000}"/>
    <cellStyle name="20% - Accent3 7 2 3" xfId="2036" xr:uid="{00000000-0005-0000-0000-0000DD0A0000}"/>
    <cellStyle name="20% - Accent3 7 2 3 2" xfId="6130" xr:uid="{00000000-0005-0000-0000-0000DE0A0000}"/>
    <cellStyle name="20% - Accent3 7 2 3 2 2" xfId="13408" xr:uid="{00000000-0005-0000-0000-0000DF0A0000}"/>
    <cellStyle name="20% - Accent3 7 2 3 3" xfId="9832" xr:uid="{00000000-0005-0000-0000-0000E00A0000}"/>
    <cellStyle name="20% - Accent3 7 2 4" xfId="3538" xr:uid="{00000000-0005-0000-0000-0000E10A0000}"/>
    <cellStyle name="20% - Accent3 7 2 4 2" xfId="11046" xr:uid="{00000000-0005-0000-0000-0000E20A0000}"/>
    <cellStyle name="20% - Accent3 7 2 5" xfId="3819" xr:uid="{00000000-0005-0000-0000-0000E30A0000}"/>
    <cellStyle name="20% - Accent3 7 2 5 2" xfId="11327" xr:uid="{00000000-0005-0000-0000-0000E40A0000}"/>
    <cellStyle name="20% - Accent3 7 2 6" xfId="5102" xr:uid="{00000000-0005-0000-0000-0000E50A0000}"/>
    <cellStyle name="20% - Accent3 7 2 6 2" xfId="12380" xr:uid="{00000000-0005-0000-0000-0000E60A0000}"/>
    <cellStyle name="20% - Accent3 7 2 7" xfId="5683" xr:uid="{00000000-0005-0000-0000-0000E70A0000}"/>
    <cellStyle name="20% - Accent3 7 2 7 2" xfId="12961" xr:uid="{00000000-0005-0000-0000-0000E80A0000}"/>
    <cellStyle name="20% - Accent3 7 2 8" xfId="6128" xr:uid="{00000000-0005-0000-0000-0000E90A0000}"/>
    <cellStyle name="20% - Accent3 7 2 8 2" xfId="13406" xr:uid="{00000000-0005-0000-0000-0000EA0A0000}"/>
    <cellStyle name="20% - Accent3 7 2 9" xfId="7569" xr:uid="{00000000-0005-0000-0000-0000EB0A0000}"/>
    <cellStyle name="20% - Accent3 7 2 9 2" xfId="14661" xr:uid="{00000000-0005-0000-0000-0000EC0A0000}"/>
    <cellStyle name="20% - Accent3 7 3" xfId="267" xr:uid="{00000000-0005-0000-0000-0000ED0A0000}"/>
    <cellStyle name="20% - Accent3 7 3 2" xfId="2038" xr:uid="{00000000-0005-0000-0000-0000EE0A0000}"/>
    <cellStyle name="20% - Accent3 7 3 2 2" xfId="9834" xr:uid="{00000000-0005-0000-0000-0000EF0A0000}"/>
    <cellStyle name="20% - Accent3 7 3 3" xfId="3997" xr:uid="{00000000-0005-0000-0000-0000F00A0000}"/>
    <cellStyle name="20% - Accent3 7 3 3 2" xfId="11505" xr:uid="{00000000-0005-0000-0000-0000F10A0000}"/>
    <cellStyle name="20% - Accent3 7 3 4" xfId="6131" xr:uid="{00000000-0005-0000-0000-0000F20A0000}"/>
    <cellStyle name="20% - Accent3 7 3 4 2" xfId="13409" xr:uid="{00000000-0005-0000-0000-0000F30A0000}"/>
    <cellStyle name="20% - Accent3 7 3 5" xfId="7861" xr:uid="{00000000-0005-0000-0000-0000F40A0000}"/>
    <cellStyle name="20% - Accent3 7 3 5 2" xfId="14953" xr:uid="{00000000-0005-0000-0000-0000F50A0000}"/>
    <cellStyle name="20% - Accent3 7 3 6" xfId="8900" xr:uid="{00000000-0005-0000-0000-0000F60A0000}"/>
    <cellStyle name="20% - Accent3 7 4" xfId="2035" xr:uid="{00000000-0005-0000-0000-0000F70A0000}"/>
    <cellStyle name="20% - Accent3 7 4 2" xfId="6132" xr:uid="{00000000-0005-0000-0000-0000F80A0000}"/>
    <cellStyle name="20% - Accent3 7 4 2 2" xfId="13410" xr:uid="{00000000-0005-0000-0000-0000F90A0000}"/>
    <cellStyle name="20% - Accent3 7 4 3" xfId="9831" xr:uid="{00000000-0005-0000-0000-0000FA0A0000}"/>
    <cellStyle name="20% - Accent3 7 5" xfId="3236" xr:uid="{00000000-0005-0000-0000-0000FB0A0000}"/>
    <cellStyle name="20% - Accent3 7 5 2" xfId="10747" xr:uid="{00000000-0005-0000-0000-0000FC0A0000}"/>
    <cellStyle name="20% - Accent3 7 6" xfId="3783" xr:uid="{00000000-0005-0000-0000-0000FD0A0000}"/>
    <cellStyle name="20% - Accent3 7 6 2" xfId="11291" xr:uid="{00000000-0005-0000-0000-0000FE0A0000}"/>
    <cellStyle name="20% - Accent3 7 7" xfId="4813" xr:uid="{00000000-0005-0000-0000-0000FF0A0000}"/>
    <cellStyle name="20% - Accent3 7 7 2" xfId="12091" xr:uid="{00000000-0005-0000-0000-0000000B0000}"/>
    <cellStyle name="20% - Accent3 7 8" xfId="5394" xr:uid="{00000000-0005-0000-0000-0000010B0000}"/>
    <cellStyle name="20% - Accent3 7 8 2" xfId="12672" xr:uid="{00000000-0005-0000-0000-0000020B0000}"/>
    <cellStyle name="20% - Accent3 7 9" xfId="6127" xr:uid="{00000000-0005-0000-0000-0000030B0000}"/>
    <cellStyle name="20% - Accent3 7 9 2" xfId="13405" xr:uid="{00000000-0005-0000-0000-0000040B0000}"/>
    <cellStyle name="20% - Accent3 8" xfId="268" xr:uid="{00000000-0005-0000-0000-0000050B0000}"/>
    <cellStyle name="20% - Accent3 8 10" xfId="8901" xr:uid="{00000000-0005-0000-0000-0000060B0000}"/>
    <cellStyle name="20% - Accent3 8 2" xfId="269" xr:uid="{00000000-0005-0000-0000-0000070B0000}"/>
    <cellStyle name="20% - Accent3 8 2 2" xfId="2040" xr:uid="{00000000-0005-0000-0000-0000080B0000}"/>
    <cellStyle name="20% - Accent3 8 2 2 2" xfId="9836" xr:uid="{00000000-0005-0000-0000-0000090B0000}"/>
    <cellStyle name="20% - Accent3 8 2 3" xfId="3399" xr:uid="{00000000-0005-0000-0000-00000A0B0000}"/>
    <cellStyle name="20% - Accent3 8 2 3 2" xfId="10907" xr:uid="{00000000-0005-0000-0000-00000B0B0000}"/>
    <cellStyle name="20% - Accent3 8 2 4" xfId="6134" xr:uid="{00000000-0005-0000-0000-00000C0B0000}"/>
    <cellStyle name="20% - Accent3 8 2 4 2" xfId="13412" xr:uid="{00000000-0005-0000-0000-00000D0B0000}"/>
    <cellStyle name="20% - Accent3 8 2 5" xfId="8002" xr:uid="{00000000-0005-0000-0000-00000E0B0000}"/>
    <cellStyle name="20% - Accent3 8 2 5 2" xfId="15094" xr:uid="{00000000-0005-0000-0000-00000F0B0000}"/>
    <cellStyle name="20% - Accent3 8 2 6" xfId="8902" xr:uid="{00000000-0005-0000-0000-0000100B0000}"/>
    <cellStyle name="20% - Accent3 8 3" xfId="2039" xr:uid="{00000000-0005-0000-0000-0000110B0000}"/>
    <cellStyle name="20% - Accent3 8 3 2" xfId="6135" xr:uid="{00000000-0005-0000-0000-0000120B0000}"/>
    <cellStyle name="20% - Accent3 8 3 2 2" xfId="13413" xr:uid="{00000000-0005-0000-0000-0000130B0000}"/>
    <cellStyle name="20% - Accent3 8 3 3" xfId="9835" xr:uid="{00000000-0005-0000-0000-0000140B0000}"/>
    <cellStyle name="20% - Accent3 8 4" xfId="3380" xr:uid="{00000000-0005-0000-0000-0000150B0000}"/>
    <cellStyle name="20% - Accent3 8 4 2" xfId="10890" xr:uid="{00000000-0005-0000-0000-0000160B0000}"/>
    <cellStyle name="20% - Accent3 8 5" xfId="3395" xr:uid="{00000000-0005-0000-0000-0000170B0000}"/>
    <cellStyle name="20% - Accent3 8 5 2" xfId="10903" xr:uid="{00000000-0005-0000-0000-0000180B0000}"/>
    <cellStyle name="20% - Accent3 8 6" xfId="4954" xr:uid="{00000000-0005-0000-0000-0000190B0000}"/>
    <cellStyle name="20% - Accent3 8 6 2" xfId="12232" xr:uid="{00000000-0005-0000-0000-00001A0B0000}"/>
    <cellStyle name="20% - Accent3 8 7" xfId="5535" xr:uid="{00000000-0005-0000-0000-00001B0B0000}"/>
    <cellStyle name="20% - Accent3 8 7 2" xfId="12813" xr:uid="{00000000-0005-0000-0000-00001C0B0000}"/>
    <cellStyle name="20% - Accent3 8 8" xfId="6133" xr:uid="{00000000-0005-0000-0000-00001D0B0000}"/>
    <cellStyle name="20% - Accent3 8 8 2" xfId="13411" xr:uid="{00000000-0005-0000-0000-00001E0B0000}"/>
    <cellStyle name="20% - Accent3 8 9" xfId="7421" xr:uid="{00000000-0005-0000-0000-00001F0B0000}"/>
    <cellStyle name="20% - Accent3 8 9 2" xfId="14513" xr:uid="{00000000-0005-0000-0000-0000200B0000}"/>
    <cellStyle name="20% - Accent3 9" xfId="270" xr:uid="{00000000-0005-0000-0000-0000210B0000}"/>
    <cellStyle name="20% - Accent3 9 2" xfId="2041" xr:uid="{00000000-0005-0000-0000-0000220B0000}"/>
    <cellStyle name="20% - Accent3 9 2 2" xfId="9837" xr:uid="{00000000-0005-0000-0000-0000230B0000}"/>
    <cellStyle name="20% - Accent3 9 3" xfId="3049" xr:uid="{00000000-0005-0000-0000-0000240B0000}"/>
    <cellStyle name="20% - Accent3 9 3 2" xfId="10560" xr:uid="{00000000-0005-0000-0000-0000250B0000}"/>
    <cellStyle name="20% - Accent3 9 4" xfId="6136" xr:uid="{00000000-0005-0000-0000-0000260B0000}"/>
    <cellStyle name="20% - Accent3 9 4 2" xfId="13414" xr:uid="{00000000-0005-0000-0000-0000270B0000}"/>
    <cellStyle name="20% - Accent3 9 5" xfId="8386" xr:uid="{00000000-0005-0000-0000-0000280B0000}"/>
    <cellStyle name="20% - Accent3 9 5 2" xfId="15429" xr:uid="{00000000-0005-0000-0000-0000290B0000}"/>
    <cellStyle name="20% - Accent3 9 6" xfId="8903" xr:uid="{00000000-0005-0000-0000-00002A0B0000}"/>
    <cellStyle name="20% - Accent4" xfId="31" builtinId="42" customBuiltin="1"/>
    <cellStyle name="20% - Accent4 10" xfId="272" xr:uid="{00000000-0005-0000-0000-00002C0B0000}"/>
    <cellStyle name="20% - Accent4 10 2" xfId="2043" xr:uid="{00000000-0005-0000-0000-00002D0B0000}"/>
    <cellStyle name="20% - Accent4 10 2 2" xfId="3746" xr:uid="{00000000-0005-0000-0000-00002E0B0000}"/>
    <cellStyle name="20% - Accent4 10 2 2 2" xfId="11254" xr:uid="{00000000-0005-0000-0000-00002F0B0000}"/>
    <cellStyle name="20% - Accent4 10 2 3" xfId="6139" xr:uid="{00000000-0005-0000-0000-0000300B0000}"/>
    <cellStyle name="20% - Accent4 10 2 3 2" xfId="13417" xr:uid="{00000000-0005-0000-0000-0000310B0000}"/>
    <cellStyle name="20% - Accent4 10 2 4" xfId="9839" xr:uid="{00000000-0005-0000-0000-0000320B0000}"/>
    <cellStyle name="20% - Accent4 10 3" xfId="3985" xr:uid="{00000000-0005-0000-0000-0000330B0000}"/>
    <cellStyle name="20% - Accent4 10 3 2" xfId="11493" xr:uid="{00000000-0005-0000-0000-0000340B0000}"/>
    <cellStyle name="20% - Accent4 10 4" xfId="6138" xr:uid="{00000000-0005-0000-0000-0000350B0000}"/>
    <cellStyle name="20% - Accent4 10 4 2" xfId="13416" xr:uid="{00000000-0005-0000-0000-0000360B0000}"/>
    <cellStyle name="20% - Accent4 10 5" xfId="8476" xr:uid="{00000000-0005-0000-0000-0000370B0000}"/>
    <cellStyle name="20% - Accent4 10 5 2" xfId="15519" xr:uid="{00000000-0005-0000-0000-0000380B0000}"/>
    <cellStyle name="20% - Accent4 10 6" xfId="8905" xr:uid="{00000000-0005-0000-0000-0000390B0000}"/>
    <cellStyle name="20% - Accent4 11" xfId="273" xr:uid="{00000000-0005-0000-0000-00003A0B0000}"/>
    <cellStyle name="20% - Accent4 11 2" xfId="2044" xr:uid="{00000000-0005-0000-0000-00003B0B0000}"/>
    <cellStyle name="20% - Accent4 11 2 2" xfId="9840" xr:uid="{00000000-0005-0000-0000-00003C0B0000}"/>
    <cellStyle name="20% - Accent4 11 3" xfId="3876" xr:uid="{00000000-0005-0000-0000-00003D0B0000}"/>
    <cellStyle name="20% - Accent4 11 3 2" xfId="11384" xr:uid="{00000000-0005-0000-0000-00003E0B0000}"/>
    <cellStyle name="20% - Accent4 11 4" xfId="6140" xr:uid="{00000000-0005-0000-0000-00003F0B0000}"/>
    <cellStyle name="20% - Accent4 11 4 2" xfId="13418" xr:uid="{00000000-0005-0000-0000-0000400B0000}"/>
    <cellStyle name="20% - Accent4 11 5" xfId="8565" xr:uid="{00000000-0005-0000-0000-0000410B0000}"/>
    <cellStyle name="20% - Accent4 11 5 2" xfId="15608" xr:uid="{00000000-0005-0000-0000-0000420B0000}"/>
    <cellStyle name="20% - Accent4 11 6" xfId="8906" xr:uid="{00000000-0005-0000-0000-0000430B0000}"/>
    <cellStyle name="20% - Accent4 12" xfId="274" xr:uid="{00000000-0005-0000-0000-0000440B0000}"/>
    <cellStyle name="20% - Accent4 12 2" xfId="275" xr:uid="{00000000-0005-0000-0000-0000450B0000}"/>
    <cellStyle name="20% - Accent4 12 2 2" xfId="2046" xr:uid="{00000000-0005-0000-0000-0000460B0000}"/>
    <cellStyle name="20% - Accent4 12 2 2 2" xfId="9842" xr:uid="{00000000-0005-0000-0000-0000470B0000}"/>
    <cellStyle name="20% - Accent4 12 2 3" xfId="4061" xr:uid="{00000000-0005-0000-0000-0000480B0000}"/>
    <cellStyle name="20% - Accent4 12 2 3 2" xfId="11569" xr:uid="{00000000-0005-0000-0000-0000490B0000}"/>
    <cellStyle name="20% - Accent4 12 2 4" xfId="6142" xr:uid="{00000000-0005-0000-0000-00004A0B0000}"/>
    <cellStyle name="20% - Accent4 12 2 4 2" xfId="13420" xr:uid="{00000000-0005-0000-0000-00004B0B0000}"/>
    <cellStyle name="20% - Accent4 12 2 5" xfId="8908" xr:uid="{00000000-0005-0000-0000-00004C0B0000}"/>
    <cellStyle name="20% - Accent4 12 3" xfId="2045" xr:uid="{00000000-0005-0000-0000-00004D0B0000}"/>
    <cellStyle name="20% - Accent4 12 3 2" xfId="9841" xr:uid="{00000000-0005-0000-0000-00004E0B0000}"/>
    <cellStyle name="20% - Accent4 12 4" xfId="3753" xr:uid="{00000000-0005-0000-0000-00004F0B0000}"/>
    <cellStyle name="20% - Accent4 12 4 2" xfId="11261" xr:uid="{00000000-0005-0000-0000-0000500B0000}"/>
    <cellStyle name="20% - Accent4 12 5" xfId="6141" xr:uid="{00000000-0005-0000-0000-0000510B0000}"/>
    <cellStyle name="20% - Accent4 12 5 2" xfId="13419" xr:uid="{00000000-0005-0000-0000-0000520B0000}"/>
    <cellStyle name="20% - Accent4 12 6" xfId="7717" xr:uid="{00000000-0005-0000-0000-0000530B0000}"/>
    <cellStyle name="20% - Accent4 12 6 2" xfId="14809" xr:uid="{00000000-0005-0000-0000-0000540B0000}"/>
    <cellStyle name="20% - Accent4 12 7" xfId="8907" xr:uid="{00000000-0005-0000-0000-0000550B0000}"/>
    <cellStyle name="20% - Accent4 13" xfId="276" xr:uid="{00000000-0005-0000-0000-0000560B0000}"/>
    <cellStyle name="20% - Accent4 13 2" xfId="2047" xr:uid="{00000000-0005-0000-0000-0000570B0000}"/>
    <cellStyle name="20% - Accent4 13 2 2" xfId="9843" xr:uid="{00000000-0005-0000-0000-0000580B0000}"/>
    <cellStyle name="20% - Accent4 13 3" xfId="3772" xr:uid="{00000000-0005-0000-0000-0000590B0000}"/>
    <cellStyle name="20% - Accent4 13 3 2" xfId="11280" xr:uid="{00000000-0005-0000-0000-00005A0B0000}"/>
    <cellStyle name="20% - Accent4 13 4" xfId="6143" xr:uid="{00000000-0005-0000-0000-00005B0B0000}"/>
    <cellStyle name="20% - Accent4 13 4 2" xfId="13421" xr:uid="{00000000-0005-0000-0000-00005C0B0000}"/>
    <cellStyle name="20% - Accent4 13 5" xfId="8909" xr:uid="{00000000-0005-0000-0000-00005D0B0000}"/>
    <cellStyle name="20% - Accent4 14" xfId="277" xr:uid="{00000000-0005-0000-0000-00005E0B0000}"/>
    <cellStyle name="20% - Accent4 14 2" xfId="2048" xr:uid="{00000000-0005-0000-0000-00005F0B0000}"/>
    <cellStyle name="20% - Accent4 14 2 2" xfId="9844" xr:uid="{00000000-0005-0000-0000-0000600B0000}"/>
    <cellStyle name="20% - Accent4 14 3" xfId="3863" xr:uid="{00000000-0005-0000-0000-0000610B0000}"/>
    <cellStyle name="20% - Accent4 14 3 2" xfId="11371" xr:uid="{00000000-0005-0000-0000-0000620B0000}"/>
    <cellStyle name="20% - Accent4 14 4" xfId="6144" xr:uid="{00000000-0005-0000-0000-0000630B0000}"/>
    <cellStyle name="20% - Accent4 14 4 2" xfId="13422" xr:uid="{00000000-0005-0000-0000-0000640B0000}"/>
    <cellStyle name="20% - Accent4 14 5" xfId="8910" xr:uid="{00000000-0005-0000-0000-0000650B0000}"/>
    <cellStyle name="20% - Accent4 15" xfId="278" xr:uid="{00000000-0005-0000-0000-0000660B0000}"/>
    <cellStyle name="20% - Accent4 15 2" xfId="2049" xr:uid="{00000000-0005-0000-0000-0000670B0000}"/>
    <cellStyle name="20% - Accent4 15 2 2" xfId="9845" xr:uid="{00000000-0005-0000-0000-0000680B0000}"/>
    <cellStyle name="20% - Accent4 15 3" xfId="3779" xr:uid="{00000000-0005-0000-0000-0000690B0000}"/>
    <cellStyle name="20% - Accent4 15 3 2" xfId="11287" xr:uid="{00000000-0005-0000-0000-00006A0B0000}"/>
    <cellStyle name="20% - Accent4 15 4" xfId="6145" xr:uid="{00000000-0005-0000-0000-00006B0B0000}"/>
    <cellStyle name="20% - Accent4 15 4 2" xfId="13423" xr:uid="{00000000-0005-0000-0000-00006C0B0000}"/>
    <cellStyle name="20% - Accent4 15 5" xfId="8911" xr:uid="{00000000-0005-0000-0000-00006D0B0000}"/>
    <cellStyle name="20% - Accent4 16" xfId="279" xr:uid="{00000000-0005-0000-0000-00006E0B0000}"/>
    <cellStyle name="20% - Accent4 16 2" xfId="2050" xr:uid="{00000000-0005-0000-0000-00006F0B0000}"/>
    <cellStyle name="20% - Accent4 16 2 2" xfId="9846" xr:uid="{00000000-0005-0000-0000-0000700B0000}"/>
    <cellStyle name="20% - Accent4 16 3" xfId="4029" xr:uid="{00000000-0005-0000-0000-0000710B0000}"/>
    <cellStyle name="20% - Accent4 16 3 2" xfId="11537" xr:uid="{00000000-0005-0000-0000-0000720B0000}"/>
    <cellStyle name="20% - Accent4 16 4" xfId="6146" xr:uid="{00000000-0005-0000-0000-0000730B0000}"/>
    <cellStyle name="20% - Accent4 16 4 2" xfId="13424" xr:uid="{00000000-0005-0000-0000-0000740B0000}"/>
    <cellStyle name="20% - Accent4 16 5" xfId="8912" xr:uid="{00000000-0005-0000-0000-0000750B0000}"/>
    <cellStyle name="20% - Accent4 17" xfId="280" xr:uid="{00000000-0005-0000-0000-0000760B0000}"/>
    <cellStyle name="20% - Accent4 17 2" xfId="2051" xr:uid="{00000000-0005-0000-0000-0000770B0000}"/>
    <cellStyle name="20% - Accent4 17 2 2" xfId="9847" xr:uid="{00000000-0005-0000-0000-0000780B0000}"/>
    <cellStyle name="20% - Accent4 17 3" xfId="4067" xr:uid="{00000000-0005-0000-0000-0000790B0000}"/>
    <cellStyle name="20% - Accent4 17 3 2" xfId="11575" xr:uid="{00000000-0005-0000-0000-00007A0B0000}"/>
    <cellStyle name="20% - Accent4 17 4" xfId="6147" xr:uid="{00000000-0005-0000-0000-00007B0B0000}"/>
    <cellStyle name="20% - Accent4 17 4 2" xfId="13425" xr:uid="{00000000-0005-0000-0000-00007C0B0000}"/>
    <cellStyle name="20% - Accent4 17 5" xfId="8913" xr:uid="{00000000-0005-0000-0000-00007D0B0000}"/>
    <cellStyle name="20% - Accent4 18" xfId="281" xr:uid="{00000000-0005-0000-0000-00007E0B0000}"/>
    <cellStyle name="20% - Accent4 18 2" xfId="2052" xr:uid="{00000000-0005-0000-0000-00007F0B0000}"/>
    <cellStyle name="20% - Accent4 18 2 2" xfId="9848" xr:uid="{00000000-0005-0000-0000-0000800B0000}"/>
    <cellStyle name="20% - Accent4 18 3" xfId="3778" xr:uid="{00000000-0005-0000-0000-0000810B0000}"/>
    <cellStyle name="20% - Accent4 18 3 2" xfId="11286" xr:uid="{00000000-0005-0000-0000-0000820B0000}"/>
    <cellStyle name="20% - Accent4 18 4" xfId="6148" xr:uid="{00000000-0005-0000-0000-0000830B0000}"/>
    <cellStyle name="20% - Accent4 18 4 2" xfId="13426" xr:uid="{00000000-0005-0000-0000-0000840B0000}"/>
    <cellStyle name="20% - Accent4 18 5" xfId="8914" xr:uid="{00000000-0005-0000-0000-0000850B0000}"/>
    <cellStyle name="20% - Accent4 19" xfId="1751" xr:uid="{00000000-0005-0000-0000-0000860B0000}"/>
    <cellStyle name="20% - Accent4 19 2" xfId="3001" xr:uid="{00000000-0005-0000-0000-0000870B0000}"/>
    <cellStyle name="20% - Accent4 19 2 2" xfId="10518" xr:uid="{00000000-0005-0000-0000-0000880B0000}"/>
    <cellStyle name="20% - Accent4 19 3" xfId="3738" xr:uid="{00000000-0005-0000-0000-0000890B0000}"/>
    <cellStyle name="20% - Accent4 19 3 2" xfId="11246" xr:uid="{00000000-0005-0000-0000-00008A0B0000}"/>
    <cellStyle name="20% - Accent4 19 4" xfId="6149" xr:uid="{00000000-0005-0000-0000-00008B0B0000}"/>
    <cellStyle name="20% - Accent4 19 4 2" xfId="13427" xr:uid="{00000000-0005-0000-0000-00008C0B0000}"/>
    <cellStyle name="20% - Accent4 19 5" xfId="9580" xr:uid="{00000000-0005-0000-0000-00008D0B0000}"/>
    <cellStyle name="20% - Accent4 2" xfId="282" xr:uid="{00000000-0005-0000-0000-00008E0B0000}"/>
    <cellStyle name="20% - Accent4 2 10" xfId="3130" xr:uid="{00000000-0005-0000-0000-00008F0B0000}"/>
    <cellStyle name="20% - Accent4 2 10 2" xfId="6151" xr:uid="{00000000-0005-0000-0000-0000900B0000}"/>
    <cellStyle name="20% - Accent4 2 10 2 2" xfId="13429" xr:uid="{00000000-0005-0000-0000-0000910B0000}"/>
    <cellStyle name="20% - Accent4 2 10 3" xfId="10641" xr:uid="{00000000-0005-0000-0000-0000920B0000}"/>
    <cellStyle name="20% - Accent4 2 11" xfId="3831" xr:uid="{00000000-0005-0000-0000-0000930B0000}"/>
    <cellStyle name="20% - Accent4 2 11 2" xfId="11339" xr:uid="{00000000-0005-0000-0000-0000940B0000}"/>
    <cellStyle name="20% - Accent4 2 12" xfId="4729" xr:uid="{00000000-0005-0000-0000-0000950B0000}"/>
    <cellStyle name="20% - Accent4 2 12 2" xfId="12007" xr:uid="{00000000-0005-0000-0000-0000960B0000}"/>
    <cellStyle name="20% - Accent4 2 13" xfId="5310" xr:uid="{00000000-0005-0000-0000-0000970B0000}"/>
    <cellStyle name="20% - Accent4 2 13 2" xfId="12588" xr:uid="{00000000-0005-0000-0000-0000980B0000}"/>
    <cellStyle name="20% - Accent4 2 14" xfId="6150" xr:uid="{00000000-0005-0000-0000-0000990B0000}"/>
    <cellStyle name="20% - Accent4 2 14 2" xfId="13428" xr:uid="{00000000-0005-0000-0000-00009A0B0000}"/>
    <cellStyle name="20% - Accent4 2 15" xfId="7196" xr:uid="{00000000-0005-0000-0000-00009B0B0000}"/>
    <cellStyle name="20% - Accent4 2 15 2" xfId="14288" xr:uid="{00000000-0005-0000-0000-00009C0B0000}"/>
    <cellStyle name="20% - Accent4 2 16" xfId="8640" xr:uid="{00000000-0005-0000-0000-00009D0B0000}"/>
    <cellStyle name="20% - Accent4 2 17" xfId="8915" xr:uid="{00000000-0005-0000-0000-00009E0B0000}"/>
    <cellStyle name="20% - Accent4 2 2" xfId="283" xr:uid="{00000000-0005-0000-0000-00009F0B0000}"/>
    <cellStyle name="20% - Accent4 2 2 10" xfId="6152" xr:uid="{00000000-0005-0000-0000-0000A00B0000}"/>
    <cellStyle name="20% - Accent4 2 2 10 2" xfId="13430" xr:uid="{00000000-0005-0000-0000-0000A10B0000}"/>
    <cellStyle name="20% - Accent4 2 2 11" xfId="7242" xr:uid="{00000000-0005-0000-0000-0000A20B0000}"/>
    <cellStyle name="20% - Accent4 2 2 11 2" xfId="14334" xr:uid="{00000000-0005-0000-0000-0000A30B0000}"/>
    <cellStyle name="20% - Accent4 2 2 12" xfId="8916" xr:uid="{00000000-0005-0000-0000-0000A40B0000}"/>
    <cellStyle name="20% - Accent4 2 2 2" xfId="284" xr:uid="{00000000-0005-0000-0000-0000A50B0000}"/>
    <cellStyle name="20% - Accent4 2 2 2 10" xfId="7385" xr:uid="{00000000-0005-0000-0000-0000A60B0000}"/>
    <cellStyle name="20% - Accent4 2 2 2 10 2" xfId="14477" xr:uid="{00000000-0005-0000-0000-0000A70B0000}"/>
    <cellStyle name="20% - Accent4 2 2 2 11" xfId="8917" xr:uid="{00000000-0005-0000-0000-0000A80B0000}"/>
    <cellStyle name="20% - Accent4 2 2 2 2" xfId="285" xr:uid="{00000000-0005-0000-0000-0000A90B0000}"/>
    <cellStyle name="20% - Accent4 2 2 2 2 10" xfId="8918" xr:uid="{00000000-0005-0000-0000-0000AA0B0000}"/>
    <cellStyle name="20% - Accent4 2 2 2 2 2" xfId="286" xr:uid="{00000000-0005-0000-0000-0000AB0B0000}"/>
    <cellStyle name="20% - Accent4 2 2 2 2 2 2" xfId="2057" xr:uid="{00000000-0005-0000-0000-0000AC0B0000}"/>
    <cellStyle name="20% - Accent4 2 2 2 2 2 2 2" xfId="9853" xr:uid="{00000000-0005-0000-0000-0000AD0B0000}"/>
    <cellStyle name="20% - Accent4 2 2 2 2 2 3" xfId="3911" xr:uid="{00000000-0005-0000-0000-0000AE0B0000}"/>
    <cellStyle name="20% - Accent4 2 2 2 2 2 3 2" xfId="11419" xr:uid="{00000000-0005-0000-0000-0000AF0B0000}"/>
    <cellStyle name="20% - Accent4 2 2 2 2 2 4" xfId="6155" xr:uid="{00000000-0005-0000-0000-0000B00B0000}"/>
    <cellStyle name="20% - Accent4 2 2 2 2 2 4 2" xfId="13433" xr:uid="{00000000-0005-0000-0000-0000B10B0000}"/>
    <cellStyle name="20% - Accent4 2 2 2 2 2 5" xfId="8255" xr:uid="{00000000-0005-0000-0000-0000B20B0000}"/>
    <cellStyle name="20% - Accent4 2 2 2 2 2 5 2" xfId="15347" xr:uid="{00000000-0005-0000-0000-0000B30B0000}"/>
    <cellStyle name="20% - Accent4 2 2 2 2 2 6" xfId="8919" xr:uid="{00000000-0005-0000-0000-0000B40B0000}"/>
    <cellStyle name="20% - Accent4 2 2 2 2 3" xfId="2056" xr:uid="{00000000-0005-0000-0000-0000B50B0000}"/>
    <cellStyle name="20% - Accent4 2 2 2 2 3 2" xfId="6156" xr:uid="{00000000-0005-0000-0000-0000B60B0000}"/>
    <cellStyle name="20% - Accent4 2 2 2 2 3 2 2" xfId="13434" xr:uid="{00000000-0005-0000-0000-0000B70B0000}"/>
    <cellStyle name="20% - Accent4 2 2 2 2 3 3" xfId="9852" xr:uid="{00000000-0005-0000-0000-0000B80B0000}"/>
    <cellStyle name="20% - Accent4 2 2 2 2 4" xfId="3643" xr:uid="{00000000-0005-0000-0000-0000B90B0000}"/>
    <cellStyle name="20% - Accent4 2 2 2 2 4 2" xfId="11151" xr:uid="{00000000-0005-0000-0000-0000BA0B0000}"/>
    <cellStyle name="20% - Accent4 2 2 2 2 5" xfId="3138" xr:uid="{00000000-0005-0000-0000-0000BB0B0000}"/>
    <cellStyle name="20% - Accent4 2 2 2 2 5 2" xfId="10649" xr:uid="{00000000-0005-0000-0000-0000BC0B0000}"/>
    <cellStyle name="20% - Accent4 2 2 2 2 6" xfId="5207" xr:uid="{00000000-0005-0000-0000-0000BD0B0000}"/>
    <cellStyle name="20% - Accent4 2 2 2 2 6 2" xfId="12485" xr:uid="{00000000-0005-0000-0000-0000BE0B0000}"/>
    <cellStyle name="20% - Accent4 2 2 2 2 7" xfId="5788" xr:uid="{00000000-0005-0000-0000-0000BF0B0000}"/>
    <cellStyle name="20% - Accent4 2 2 2 2 7 2" xfId="13066" xr:uid="{00000000-0005-0000-0000-0000C00B0000}"/>
    <cellStyle name="20% - Accent4 2 2 2 2 8" xfId="6154" xr:uid="{00000000-0005-0000-0000-0000C10B0000}"/>
    <cellStyle name="20% - Accent4 2 2 2 2 8 2" xfId="13432" xr:uid="{00000000-0005-0000-0000-0000C20B0000}"/>
    <cellStyle name="20% - Accent4 2 2 2 2 9" xfId="7674" xr:uid="{00000000-0005-0000-0000-0000C30B0000}"/>
    <cellStyle name="20% - Accent4 2 2 2 2 9 2" xfId="14766" xr:uid="{00000000-0005-0000-0000-0000C40B0000}"/>
    <cellStyle name="20% - Accent4 2 2 2 3" xfId="287" xr:uid="{00000000-0005-0000-0000-0000C50B0000}"/>
    <cellStyle name="20% - Accent4 2 2 2 3 2" xfId="2058" xr:uid="{00000000-0005-0000-0000-0000C60B0000}"/>
    <cellStyle name="20% - Accent4 2 2 2 3 2 2" xfId="9854" xr:uid="{00000000-0005-0000-0000-0000C70B0000}"/>
    <cellStyle name="20% - Accent4 2 2 2 3 3" xfId="3042" xr:uid="{00000000-0005-0000-0000-0000C80B0000}"/>
    <cellStyle name="20% - Accent4 2 2 2 3 3 2" xfId="10553" xr:uid="{00000000-0005-0000-0000-0000C90B0000}"/>
    <cellStyle name="20% - Accent4 2 2 2 3 4" xfId="6157" xr:uid="{00000000-0005-0000-0000-0000CA0B0000}"/>
    <cellStyle name="20% - Accent4 2 2 2 3 4 2" xfId="13435" xr:uid="{00000000-0005-0000-0000-0000CB0B0000}"/>
    <cellStyle name="20% - Accent4 2 2 2 3 5" xfId="7966" xr:uid="{00000000-0005-0000-0000-0000CC0B0000}"/>
    <cellStyle name="20% - Accent4 2 2 2 3 5 2" xfId="15058" xr:uid="{00000000-0005-0000-0000-0000CD0B0000}"/>
    <cellStyle name="20% - Accent4 2 2 2 3 6" xfId="8920" xr:uid="{00000000-0005-0000-0000-0000CE0B0000}"/>
    <cellStyle name="20% - Accent4 2 2 2 4" xfId="2055" xr:uid="{00000000-0005-0000-0000-0000CF0B0000}"/>
    <cellStyle name="20% - Accent4 2 2 2 4 2" xfId="6158" xr:uid="{00000000-0005-0000-0000-0000D00B0000}"/>
    <cellStyle name="20% - Accent4 2 2 2 4 2 2" xfId="13436" xr:uid="{00000000-0005-0000-0000-0000D10B0000}"/>
    <cellStyle name="20% - Accent4 2 2 2 4 3" xfId="9851" xr:uid="{00000000-0005-0000-0000-0000D20B0000}"/>
    <cellStyle name="20% - Accent4 2 2 2 5" xfId="3343" xr:uid="{00000000-0005-0000-0000-0000D30B0000}"/>
    <cellStyle name="20% - Accent4 2 2 2 5 2" xfId="10854" xr:uid="{00000000-0005-0000-0000-0000D40B0000}"/>
    <cellStyle name="20% - Accent4 2 2 2 6" xfId="3776" xr:uid="{00000000-0005-0000-0000-0000D50B0000}"/>
    <cellStyle name="20% - Accent4 2 2 2 6 2" xfId="11284" xr:uid="{00000000-0005-0000-0000-0000D60B0000}"/>
    <cellStyle name="20% - Accent4 2 2 2 7" xfId="4918" xr:uid="{00000000-0005-0000-0000-0000D70B0000}"/>
    <cellStyle name="20% - Accent4 2 2 2 7 2" xfId="12196" xr:uid="{00000000-0005-0000-0000-0000D80B0000}"/>
    <cellStyle name="20% - Accent4 2 2 2 8" xfId="5499" xr:uid="{00000000-0005-0000-0000-0000D90B0000}"/>
    <cellStyle name="20% - Accent4 2 2 2 8 2" xfId="12777" xr:uid="{00000000-0005-0000-0000-0000DA0B0000}"/>
    <cellStyle name="20% - Accent4 2 2 2 9" xfId="6153" xr:uid="{00000000-0005-0000-0000-0000DB0B0000}"/>
    <cellStyle name="20% - Accent4 2 2 2 9 2" xfId="13431" xr:uid="{00000000-0005-0000-0000-0000DC0B0000}"/>
    <cellStyle name="20% - Accent4 2 2 3" xfId="288" xr:uid="{00000000-0005-0000-0000-0000DD0B0000}"/>
    <cellStyle name="20% - Accent4 2 2 3 10" xfId="8921" xr:uid="{00000000-0005-0000-0000-0000DE0B0000}"/>
    <cellStyle name="20% - Accent4 2 2 3 2" xfId="289" xr:uid="{00000000-0005-0000-0000-0000DF0B0000}"/>
    <cellStyle name="20% - Accent4 2 2 3 2 2" xfId="2060" xr:uid="{00000000-0005-0000-0000-0000E00B0000}"/>
    <cellStyle name="20% - Accent4 2 2 3 2 2 2" xfId="9856" xr:uid="{00000000-0005-0000-0000-0000E10B0000}"/>
    <cellStyle name="20% - Accent4 2 2 3 2 3" xfId="3063" xr:uid="{00000000-0005-0000-0000-0000E20B0000}"/>
    <cellStyle name="20% - Accent4 2 2 3 2 3 2" xfId="10574" xr:uid="{00000000-0005-0000-0000-0000E30B0000}"/>
    <cellStyle name="20% - Accent4 2 2 3 2 4" xfId="6160" xr:uid="{00000000-0005-0000-0000-0000E40B0000}"/>
    <cellStyle name="20% - Accent4 2 2 3 2 4 2" xfId="13438" xr:uid="{00000000-0005-0000-0000-0000E50B0000}"/>
    <cellStyle name="20% - Accent4 2 2 3 2 5" xfId="8112" xr:uid="{00000000-0005-0000-0000-0000E60B0000}"/>
    <cellStyle name="20% - Accent4 2 2 3 2 5 2" xfId="15204" xr:uid="{00000000-0005-0000-0000-0000E70B0000}"/>
    <cellStyle name="20% - Accent4 2 2 3 2 6" xfId="8922" xr:uid="{00000000-0005-0000-0000-0000E80B0000}"/>
    <cellStyle name="20% - Accent4 2 2 3 3" xfId="2059" xr:uid="{00000000-0005-0000-0000-0000E90B0000}"/>
    <cellStyle name="20% - Accent4 2 2 3 3 2" xfId="6161" xr:uid="{00000000-0005-0000-0000-0000EA0B0000}"/>
    <cellStyle name="20% - Accent4 2 2 3 3 2 2" xfId="13439" xr:uid="{00000000-0005-0000-0000-0000EB0B0000}"/>
    <cellStyle name="20% - Accent4 2 2 3 3 3" xfId="9855" xr:uid="{00000000-0005-0000-0000-0000EC0B0000}"/>
    <cellStyle name="20% - Accent4 2 2 3 4" xfId="3500" xr:uid="{00000000-0005-0000-0000-0000ED0B0000}"/>
    <cellStyle name="20% - Accent4 2 2 3 4 2" xfId="11008" xr:uid="{00000000-0005-0000-0000-0000EE0B0000}"/>
    <cellStyle name="20% - Accent4 2 2 3 5" xfId="3823" xr:uid="{00000000-0005-0000-0000-0000EF0B0000}"/>
    <cellStyle name="20% - Accent4 2 2 3 5 2" xfId="11331" xr:uid="{00000000-0005-0000-0000-0000F00B0000}"/>
    <cellStyle name="20% - Accent4 2 2 3 6" xfId="5064" xr:uid="{00000000-0005-0000-0000-0000F10B0000}"/>
    <cellStyle name="20% - Accent4 2 2 3 6 2" xfId="12342" xr:uid="{00000000-0005-0000-0000-0000F20B0000}"/>
    <cellStyle name="20% - Accent4 2 2 3 7" xfId="5645" xr:uid="{00000000-0005-0000-0000-0000F30B0000}"/>
    <cellStyle name="20% - Accent4 2 2 3 7 2" xfId="12923" xr:uid="{00000000-0005-0000-0000-0000F40B0000}"/>
    <cellStyle name="20% - Accent4 2 2 3 8" xfId="6159" xr:uid="{00000000-0005-0000-0000-0000F50B0000}"/>
    <cellStyle name="20% - Accent4 2 2 3 8 2" xfId="13437" xr:uid="{00000000-0005-0000-0000-0000F60B0000}"/>
    <cellStyle name="20% - Accent4 2 2 3 9" xfId="7531" xr:uid="{00000000-0005-0000-0000-0000F70B0000}"/>
    <cellStyle name="20% - Accent4 2 2 3 9 2" xfId="14623" xr:uid="{00000000-0005-0000-0000-0000F80B0000}"/>
    <cellStyle name="20% - Accent4 2 2 4" xfId="290" xr:uid="{00000000-0005-0000-0000-0000F90B0000}"/>
    <cellStyle name="20% - Accent4 2 2 4 2" xfId="2061" xr:uid="{00000000-0005-0000-0000-0000FA0B0000}"/>
    <cellStyle name="20% - Accent4 2 2 4 2 2" xfId="9857" xr:uid="{00000000-0005-0000-0000-0000FB0B0000}"/>
    <cellStyle name="20% - Accent4 2 2 4 3" xfId="4035" xr:uid="{00000000-0005-0000-0000-0000FC0B0000}"/>
    <cellStyle name="20% - Accent4 2 2 4 3 2" xfId="11543" xr:uid="{00000000-0005-0000-0000-0000FD0B0000}"/>
    <cellStyle name="20% - Accent4 2 2 4 4" xfId="6162" xr:uid="{00000000-0005-0000-0000-0000FE0B0000}"/>
    <cellStyle name="20% - Accent4 2 2 4 4 2" xfId="13440" xr:uid="{00000000-0005-0000-0000-0000FF0B0000}"/>
    <cellStyle name="20% - Accent4 2 2 4 5" xfId="8459" xr:uid="{00000000-0005-0000-0000-0000000C0000}"/>
    <cellStyle name="20% - Accent4 2 2 4 5 2" xfId="15502" xr:uid="{00000000-0005-0000-0000-0000010C0000}"/>
    <cellStyle name="20% - Accent4 2 2 4 6" xfId="8923" xr:uid="{00000000-0005-0000-0000-0000020C0000}"/>
    <cellStyle name="20% - Accent4 2 2 5" xfId="2054" xr:uid="{00000000-0005-0000-0000-0000030C0000}"/>
    <cellStyle name="20% - Accent4 2 2 5 2" xfId="6163" xr:uid="{00000000-0005-0000-0000-0000040C0000}"/>
    <cellStyle name="20% - Accent4 2 2 5 2 2" xfId="13441" xr:uid="{00000000-0005-0000-0000-0000050C0000}"/>
    <cellStyle name="20% - Accent4 2 2 5 3" xfId="8548" xr:uid="{00000000-0005-0000-0000-0000060C0000}"/>
    <cellStyle name="20% - Accent4 2 2 5 3 2" xfId="15591" xr:uid="{00000000-0005-0000-0000-0000070C0000}"/>
    <cellStyle name="20% - Accent4 2 2 5 4" xfId="9850" xr:uid="{00000000-0005-0000-0000-0000080C0000}"/>
    <cellStyle name="20% - Accent4 2 2 6" xfId="3198" xr:uid="{00000000-0005-0000-0000-0000090C0000}"/>
    <cellStyle name="20% - Accent4 2 2 6 2" xfId="7823" xr:uid="{00000000-0005-0000-0000-00000A0C0000}"/>
    <cellStyle name="20% - Accent4 2 2 6 2 2" xfId="14915" xr:uid="{00000000-0005-0000-0000-00000B0C0000}"/>
    <cellStyle name="20% - Accent4 2 2 6 3" xfId="10709" xr:uid="{00000000-0005-0000-0000-00000C0C0000}"/>
    <cellStyle name="20% - Accent4 2 2 7" xfId="3685" xr:uid="{00000000-0005-0000-0000-00000D0C0000}"/>
    <cellStyle name="20% - Accent4 2 2 7 2" xfId="11193" xr:uid="{00000000-0005-0000-0000-00000E0C0000}"/>
    <cellStyle name="20% - Accent4 2 2 8" xfId="4775" xr:uid="{00000000-0005-0000-0000-00000F0C0000}"/>
    <cellStyle name="20% - Accent4 2 2 8 2" xfId="12053" xr:uid="{00000000-0005-0000-0000-0000100C0000}"/>
    <cellStyle name="20% - Accent4 2 2 9" xfId="5356" xr:uid="{00000000-0005-0000-0000-0000110C0000}"/>
    <cellStyle name="20% - Accent4 2 2 9 2" xfId="12634" xr:uid="{00000000-0005-0000-0000-0000120C0000}"/>
    <cellStyle name="20% - Accent4 2 3" xfId="291" xr:uid="{00000000-0005-0000-0000-0000130C0000}"/>
    <cellStyle name="20% - Accent4 2 3 10" xfId="7339" xr:uid="{00000000-0005-0000-0000-0000140C0000}"/>
    <cellStyle name="20% - Accent4 2 3 10 2" xfId="14431" xr:uid="{00000000-0005-0000-0000-0000150C0000}"/>
    <cellStyle name="20% - Accent4 2 3 11" xfId="8924" xr:uid="{00000000-0005-0000-0000-0000160C0000}"/>
    <cellStyle name="20% - Accent4 2 3 2" xfId="292" xr:uid="{00000000-0005-0000-0000-0000170C0000}"/>
    <cellStyle name="20% - Accent4 2 3 2 10" xfId="8925" xr:uid="{00000000-0005-0000-0000-0000180C0000}"/>
    <cellStyle name="20% - Accent4 2 3 2 2" xfId="293" xr:uid="{00000000-0005-0000-0000-0000190C0000}"/>
    <cellStyle name="20% - Accent4 2 3 2 2 2" xfId="2064" xr:uid="{00000000-0005-0000-0000-00001A0C0000}"/>
    <cellStyle name="20% - Accent4 2 3 2 2 2 2" xfId="9860" xr:uid="{00000000-0005-0000-0000-00001B0C0000}"/>
    <cellStyle name="20% - Accent4 2 3 2 2 3" xfId="3057" xr:uid="{00000000-0005-0000-0000-00001C0C0000}"/>
    <cellStyle name="20% - Accent4 2 3 2 2 3 2" xfId="10568" xr:uid="{00000000-0005-0000-0000-00001D0C0000}"/>
    <cellStyle name="20% - Accent4 2 3 2 2 4" xfId="6166" xr:uid="{00000000-0005-0000-0000-00001E0C0000}"/>
    <cellStyle name="20% - Accent4 2 3 2 2 4 2" xfId="13444" xr:uid="{00000000-0005-0000-0000-00001F0C0000}"/>
    <cellStyle name="20% - Accent4 2 3 2 2 5" xfId="8209" xr:uid="{00000000-0005-0000-0000-0000200C0000}"/>
    <cellStyle name="20% - Accent4 2 3 2 2 5 2" xfId="15301" xr:uid="{00000000-0005-0000-0000-0000210C0000}"/>
    <cellStyle name="20% - Accent4 2 3 2 2 6" xfId="8926" xr:uid="{00000000-0005-0000-0000-0000220C0000}"/>
    <cellStyle name="20% - Accent4 2 3 2 3" xfId="2063" xr:uid="{00000000-0005-0000-0000-0000230C0000}"/>
    <cellStyle name="20% - Accent4 2 3 2 3 2" xfId="6167" xr:uid="{00000000-0005-0000-0000-0000240C0000}"/>
    <cellStyle name="20% - Accent4 2 3 2 3 2 2" xfId="13445" xr:uid="{00000000-0005-0000-0000-0000250C0000}"/>
    <cellStyle name="20% - Accent4 2 3 2 3 3" xfId="9859" xr:uid="{00000000-0005-0000-0000-0000260C0000}"/>
    <cellStyle name="20% - Accent4 2 3 2 4" xfId="3597" xr:uid="{00000000-0005-0000-0000-0000270C0000}"/>
    <cellStyle name="20% - Accent4 2 3 2 4 2" xfId="11105" xr:uid="{00000000-0005-0000-0000-0000280C0000}"/>
    <cellStyle name="20% - Accent4 2 3 2 5" xfId="3891" xr:uid="{00000000-0005-0000-0000-0000290C0000}"/>
    <cellStyle name="20% - Accent4 2 3 2 5 2" xfId="11399" xr:uid="{00000000-0005-0000-0000-00002A0C0000}"/>
    <cellStyle name="20% - Accent4 2 3 2 6" xfId="5161" xr:uid="{00000000-0005-0000-0000-00002B0C0000}"/>
    <cellStyle name="20% - Accent4 2 3 2 6 2" xfId="12439" xr:uid="{00000000-0005-0000-0000-00002C0C0000}"/>
    <cellStyle name="20% - Accent4 2 3 2 7" xfId="5742" xr:uid="{00000000-0005-0000-0000-00002D0C0000}"/>
    <cellStyle name="20% - Accent4 2 3 2 7 2" xfId="13020" xr:uid="{00000000-0005-0000-0000-00002E0C0000}"/>
    <cellStyle name="20% - Accent4 2 3 2 8" xfId="6165" xr:uid="{00000000-0005-0000-0000-00002F0C0000}"/>
    <cellStyle name="20% - Accent4 2 3 2 8 2" xfId="13443" xr:uid="{00000000-0005-0000-0000-0000300C0000}"/>
    <cellStyle name="20% - Accent4 2 3 2 9" xfId="7628" xr:uid="{00000000-0005-0000-0000-0000310C0000}"/>
    <cellStyle name="20% - Accent4 2 3 2 9 2" xfId="14720" xr:uid="{00000000-0005-0000-0000-0000320C0000}"/>
    <cellStyle name="20% - Accent4 2 3 3" xfId="294" xr:uid="{00000000-0005-0000-0000-0000330C0000}"/>
    <cellStyle name="20% - Accent4 2 3 3 2" xfId="2065" xr:uid="{00000000-0005-0000-0000-0000340C0000}"/>
    <cellStyle name="20% - Accent4 2 3 3 2 2" xfId="9861" xr:uid="{00000000-0005-0000-0000-0000350C0000}"/>
    <cellStyle name="20% - Accent4 2 3 3 3" xfId="3790" xr:uid="{00000000-0005-0000-0000-0000360C0000}"/>
    <cellStyle name="20% - Accent4 2 3 3 3 2" xfId="11298" xr:uid="{00000000-0005-0000-0000-0000370C0000}"/>
    <cellStyle name="20% - Accent4 2 3 3 4" xfId="6168" xr:uid="{00000000-0005-0000-0000-0000380C0000}"/>
    <cellStyle name="20% - Accent4 2 3 3 4 2" xfId="13446" xr:uid="{00000000-0005-0000-0000-0000390C0000}"/>
    <cellStyle name="20% - Accent4 2 3 3 5" xfId="7920" xr:uid="{00000000-0005-0000-0000-00003A0C0000}"/>
    <cellStyle name="20% - Accent4 2 3 3 5 2" xfId="15012" xr:uid="{00000000-0005-0000-0000-00003B0C0000}"/>
    <cellStyle name="20% - Accent4 2 3 3 6" xfId="8927" xr:uid="{00000000-0005-0000-0000-00003C0C0000}"/>
    <cellStyle name="20% - Accent4 2 3 4" xfId="2062" xr:uid="{00000000-0005-0000-0000-00003D0C0000}"/>
    <cellStyle name="20% - Accent4 2 3 4 2" xfId="6169" xr:uid="{00000000-0005-0000-0000-00003E0C0000}"/>
    <cellStyle name="20% - Accent4 2 3 4 2 2" xfId="13447" xr:uid="{00000000-0005-0000-0000-00003F0C0000}"/>
    <cellStyle name="20% - Accent4 2 3 4 3" xfId="9858" xr:uid="{00000000-0005-0000-0000-0000400C0000}"/>
    <cellStyle name="20% - Accent4 2 3 5" xfId="3297" xr:uid="{00000000-0005-0000-0000-0000410C0000}"/>
    <cellStyle name="20% - Accent4 2 3 5 2" xfId="10808" xr:uid="{00000000-0005-0000-0000-0000420C0000}"/>
    <cellStyle name="20% - Accent4 2 3 6" xfId="4036" xr:uid="{00000000-0005-0000-0000-0000430C0000}"/>
    <cellStyle name="20% - Accent4 2 3 6 2" xfId="11544" xr:uid="{00000000-0005-0000-0000-0000440C0000}"/>
    <cellStyle name="20% - Accent4 2 3 7" xfId="4872" xr:uid="{00000000-0005-0000-0000-0000450C0000}"/>
    <cellStyle name="20% - Accent4 2 3 7 2" xfId="12150" xr:uid="{00000000-0005-0000-0000-0000460C0000}"/>
    <cellStyle name="20% - Accent4 2 3 8" xfId="5453" xr:uid="{00000000-0005-0000-0000-0000470C0000}"/>
    <cellStyle name="20% - Accent4 2 3 8 2" xfId="12731" xr:uid="{00000000-0005-0000-0000-0000480C0000}"/>
    <cellStyle name="20% - Accent4 2 3 9" xfId="6164" xr:uid="{00000000-0005-0000-0000-0000490C0000}"/>
    <cellStyle name="20% - Accent4 2 3 9 2" xfId="13442" xr:uid="{00000000-0005-0000-0000-00004A0C0000}"/>
    <cellStyle name="20% - Accent4 2 4" xfId="295" xr:uid="{00000000-0005-0000-0000-00004B0C0000}"/>
    <cellStyle name="20% - Accent4 2 4 10" xfId="8928" xr:uid="{00000000-0005-0000-0000-00004C0C0000}"/>
    <cellStyle name="20% - Accent4 2 4 2" xfId="296" xr:uid="{00000000-0005-0000-0000-00004D0C0000}"/>
    <cellStyle name="20% - Accent4 2 4 2 2" xfId="2067" xr:uid="{00000000-0005-0000-0000-00004E0C0000}"/>
    <cellStyle name="20% - Accent4 2 4 2 2 2" xfId="9863" xr:uid="{00000000-0005-0000-0000-00004F0C0000}"/>
    <cellStyle name="20% - Accent4 2 4 2 3" xfId="3841" xr:uid="{00000000-0005-0000-0000-0000500C0000}"/>
    <cellStyle name="20% - Accent4 2 4 2 3 2" xfId="11349" xr:uid="{00000000-0005-0000-0000-0000510C0000}"/>
    <cellStyle name="20% - Accent4 2 4 2 4" xfId="6171" xr:uid="{00000000-0005-0000-0000-0000520C0000}"/>
    <cellStyle name="20% - Accent4 2 4 2 4 2" xfId="13449" xr:uid="{00000000-0005-0000-0000-0000530C0000}"/>
    <cellStyle name="20% - Accent4 2 4 2 5" xfId="8066" xr:uid="{00000000-0005-0000-0000-0000540C0000}"/>
    <cellStyle name="20% - Accent4 2 4 2 5 2" xfId="15158" xr:uid="{00000000-0005-0000-0000-0000550C0000}"/>
    <cellStyle name="20% - Accent4 2 4 2 6" xfId="8929" xr:uid="{00000000-0005-0000-0000-0000560C0000}"/>
    <cellStyle name="20% - Accent4 2 4 3" xfId="2066" xr:uid="{00000000-0005-0000-0000-0000570C0000}"/>
    <cellStyle name="20% - Accent4 2 4 3 2" xfId="6172" xr:uid="{00000000-0005-0000-0000-0000580C0000}"/>
    <cellStyle name="20% - Accent4 2 4 3 2 2" xfId="13450" xr:uid="{00000000-0005-0000-0000-0000590C0000}"/>
    <cellStyle name="20% - Accent4 2 4 3 3" xfId="9862" xr:uid="{00000000-0005-0000-0000-00005A0C0000}"/>
    <cellStyle name="20% - Accent4 2 4 4" xfId="3454" xr:uid="{00000000-0005-0000-0000-00005B0C0000}"/>
    <cellStyle name="20% - Accent4 2 4 4 2" xfId="10962" xr:uid="{00000000-0005-0000-0000-00005C0C0000}"/>
    <cellStyle name="20% - Accent4 2 4 5" xfId="3787" xr:uid="{00000000-0005-0000-0000-00005D0C0000}"/>
    <cellStyle name="20% - Accent4 2 4 5 2" xfId="11295" xr:uid="{00000000-0005-0000-0000-00005E0C0000}"/>
    <cellStyle name="20% - Accent4 2 4 6" xfId="5018" xr:uid="{00000000-0005-0000-0000-00005F0C0000}"/>
    <cellStyle name="20% - Accent4 2 4 6 2" xfId="12296" xr:uid="{00000000-0005-0000-0000-0000600C0000}"/>
    <cellStyle name="20% - Accent4 2 4 7" xfId="5599" xr:uid="{00000000-0005-0000-0000-0000610C0000}"/>
    <cellStyle name="20% - Accent4 2 4 7 2" xfId="12877" xr:uid="{00000000-0005-0000-0000-0000620C0000}"/>
    <cellStyle name="20% - Accent4 2 4 8" xfId="6170" xr:uid="{00000000-0005-0000-0000-0000630C0000}"/>
    <cellStyle name="20% - Accent4 2 4 8 2" xfId="13448" xr:uid="{00000000-0005-0000-0000-0000640C0000}"/>
    <cellStyle name="20% - Accent4 2 4 9" xfId="7485" xr:uid="{00000000-0005-0000-0000-0000650C0000}"/>
    <cellStyle name="20% - Accent4 2 4 9 2" xfId="14577" xr:uid="{00000000-0005-0000-0000-0000660C0000}"/>
    <cellStyle name="20% - Accent4 2 5" xfId="297" xr:uid="{00000000-0005-0000-0000-0000670C0000}"/>
    <cellStyle name="20% - Accent4 2 5 2" xfId="298" xr:uid="{00000000-0005-0000-0000-0000680C0000}"/>
    <cellStyle name="20% - Accent4 2 5 2 2" xfId="2069" xr:uid="{00000000-0005-0000-0000-0000690C0000}"/>
    <cellStyle name="20% - Accent4 2 5 2 2 2" xfId="9865" xr:uid="{00000000-0005-0000-0000-00006A0C0000}"/>
    <cellStyle name="20% - Accent4 2 5 2 3" xfId="4068" xr:uid="{00000000-0005-0000-0000-00006B0C0000}"/>
    <cellStyle name="20% - Accent4 2 5 2 3 2" xfId="11576" xr:uid="{00000000-0005-0000-0000-00006C0C0000}"/>
    <cellStyle name="20% - Accent4 2 5 2 4" xfId="6174" xr:uid="{00000000-0005-0000-0000-00006D0C0000}"/>
    <cellStyle name="20% - Accent4 2 5 2 4 2" xfId="13452" xr:uid="{00000000-0005-0000-0000-00006E0C0000}"/>
    <cellStyle name="20% - Accent4 2 5 2 5" xfId="8931" xr:uid="{00000000-0005-0000-0000-00006F0C0000}"/>
    <cellStyle name="20% - Accent4 2 5 3" xfId="2068" xr:uid="{00000000-0005-0000-0000-0000700C0000}"/>
    <cellStyle name="20% - Accent4 2 5 3 2" xfId="9864" xr:uid="{00000000-0005-0000-0000-0000710C0000}"/>
    <cellStyle name="20% - Accent4 2 5 4" xfId="3810" xr:uid="{00000000-0005-0000-0000-0000720C0000}"/>
    <cellStyle name="20% - Accent4 2 5 4 2" xfId="11318" xr:uid="{00000000-0005-0000-0000-0000730C0000}"/>
    <cellStyle name="20% - Accent4 2 5 5" xfId="6173" xr:uid="{00000000-0005-0000-0000-0000740C0000}"/>
    <cellStyle name="20% - Accent4 2 5 5 2" xfId="13451" xr:uid="{00000000-0005-0000-0000-0000750C0000}"/>
    <cellStyle name="20% - Accent4 2 5 6" xfId="8298" xr:uid="{00000000-0005-0000-0000-0000760C0000}"/>
    <cellStyle name="20% - Accent4 2 5 6 2" xfId="15390" xr:uid="{00000000-0005-0000-0000-0000770C0000}"/>
    <cellStyle name="20% - Accent4 2 5 7" xfId="8930" xr:uid="{00000000-0005-0000-0000-0000780C0000}"/>
    <cellStyle name="20% - Accent4 2 6" xfId="299" xr:uid="{00000000-0005-0000-0000-0000790C0000}"/>
    <cellStyle name="20% - Accent4 2 6 2" xfId="2070" xr:uid="{00000000-0005-0000-0000-00007A0C0000}"/>
    <cellStyle name="20% - Accent4 2 6 2 2" xfId="9866" xr:uid="{00000000-0005-0000-0000-00007B0C0000}"/>
    <cellStyle name="20% - Accent4 2 6 3" xfId="3694" xr:uid="{00000000-0005-0000-0000-00007C0C0000}"/>
    <cellStyle name="20% - Accent4 2 6 3 2" xfId="11202" xr:uid="{00000000-0005-0000-0000-00007D0C0000}"/>
    <cellStyle name="20% - Accent4 2 6 4" xfId="6175" xr:uid="{00000000-0005-0000-0000-00007E0C0000}"/>
    <cellStyle name="20% - Accent4 2 6 4 2" xfId="13453" xr:uid="{00000000-0005-0000-0000-00007F0C0000}"/>
    <cellStyle name="20% - Accent4 2 6 5" xfId="8413" xr:uid="{00000000-0005-0000-0000-0000800C0000}"/>
    <cellStyle name="20% - Accent4 2 6 5 2" xfId="15456" xr:uid="{00000000-0005-0000-0000-0000810C0000}"/>
    <cellStyle name="20% - Accent4 2 6 6" xfId="8932" xr:uid="{00000000-0005-0000-0000-0000820C0000}"/>
    <cellStyle name="20% - Accent4 2 7" xfId="300" xr:uid="{00000000-0005-0000-0000-0000830C0000}"/>
    <cellStyle name="20% - Accent4 2 7 2" xfId="2071" xr:uid="{00000000-0005-0000-0000-0000840C0000}"/>
    <cellStyle name="20% - Accent4 2 7 2 2" xfId="9867" xr:uid="{00000000-0005-0000-0000-0000850C0000}"/>
    <cellStyle name="20% - Accent4 2 7 3" xfId="4076" xr:uid="{00000000-0005-0000-0000-0000860C0000}"/>
    <cellStyle name="20% - Accent4 2 7 3 2" xfId="11584" xr:uid="{00000000-0005-0000-0000-0000870C0000}"/>
    <cellStyle name="20% - Accent4 2 7 4" xfId="6176" xr:uid="{00000000-0005-0000-0000-0000880C0000}"/>
    <cellStyle name="20% - Accent4 2 7 4 2" xfId="13454" xr:uid="{00000000-0005-0000-0000-0000890C0000}"/>
    <cellStyle name="20% - Accent4 2 7 5" xfId="8502" xr:uid="{00000000-0005-0000-0000-00008A0C0000}"/>
    <cellStyle name="20% - Accent4 2 7 5 2" xfId="15545" xr:uid="{00000000-0005-0000-0000-00008B0C0000}"/>
    <cellStyle name="20% - Accent4 2 7 6" xfId="8933" xr:uid="{00000000-0005-0000-0000-00008C0C0000}"/>
    <cellStyle name="20% - Accent4 2 8" xfId="1818" xr:uid="{00000000-0005-0000-0000-00008D0C0000}"/>
    <cellStyle name="20% - Accent4 2 8 2" xfId="3768" xr:uid="{00000000-0005-0000-0000-00008E0C0000}"/>
    <cellStyle name="20% - Accent4 2 8 2 2" xfId="11276" xr:uid="{00000000-0005-0000-0000-00008F0C0000}"/>
    <cellStyle name="20% - Accent4 2 8 3" xfId="6177" xr:uid="{00000000-0005-0000-0000-0000900C0000}"/>
    <cellStyle name="20% - Accent4 2 8 3 2" xfId="13455" xr:uid="{00000000-0005-0000-0000-0000910C0000}"/>
    <cellStyle name="20% - Accent4 2 8 4" xfId="7777" xr:uid="{00000000-0005-0000-0000-0000920C0000}"/>
    <cellStyle name="20% - Accent4 2 8 4 2" xfId="14869" xr:uid="{00000000-0005-0000-0000-0000930C0000}"/>
    <cellStyle name="20% - Accent4 2 8 5" xfId="9614" xr:uid="{00000000-0005-0000-0000-0000940C0000}"/>
    <cellStyle name="20% - Accent4 2 9" xfId="2053" xr:uid="{00000000-0005-0000-0000-0000950C0000}"/>
    <cellStyle name="20% - Accent4 2 9 2" xfId="3881" xr:uid="{00000000-0005-0000-0000-0000960C0000}"/>
    <cellStyle name="20% - Accent4 2 9 2 2" xfId="11389" xr:uid="{00000000-0005-0000-0000-0000970C0000}"/>
    <cellStyle name="20% - Accent4 2 9 3" xfId="6178" xr:uid="{00000000-0005-0000-0000-0000980C0000}"/>
    <cellStyle name="20% - Accent4 2 9 3 2" xfId="13456" xr:uid="{00000000-0005-0000-0000-0000990C0000}"/>
    <cellStyle name="20% - Accent4 2 9 4" xfId="9849" xr:uid="{00000000-0005-0000-0000-00009A0C0000}"/>
    <cellStyle name="20% - Accent4 20" xfId="1792" xr:uid="{00000000-0005-0000-0000-00009B0C0000}"/>
    <cellStyle name="20% - Accent4 20 2" xfId="3971" xr:uid="{00000000-0005-0000-0000-00009C0C0000}"/>
    <cellStyle name="20% - Accent4 20 2 2" xfId="11479" xr:uid="{00000000-0005-0000-0000-00009D0C0000}"/>
    <cellStyle name="20% - Accent4 20 3" xfId="6179" xr:uid="{00000000-0005-0000-0000-00009E0C0000}"/>
    <cellStyle name="20% - Accent4 20 3 2" xfId="13457" xr:uid="{00000000-0005-0000-0000-00009F0C0000}"/>
    <cellStyle name="20% - Accent4 20 4" xfId="9597" xr:uid="{00000000-0005-0000-0000-0000A00C0000}"/>
    <cellStyle name="20% - Accent4 21" xfId="2042" xr:uid="{00000000-0005-0000-0000-0000A10C0000}"/>
    <cellStyle name="20% - Accent4 21 2" xfId="3889" xr:uid="{00000000-0005-0000-0000-0000A20C0000}"/>
    <cellStyle name="20% - Accent4 21 2 2" xfId="11397" xr:uid="{00000000-0005-0000-0000-0000A30C0000}"/>
    <cellStyle name="20% - Accent4 21 3" xfId="6180" xr:uid="{00000000-0005-0000-0000-0000A40C0000}"/>
    <cellStyle name="20% - Accent4 21 3 2" xfId="13458" xr:uid="{00000000-0005-0000-0000-0000A50C0000}"/>
    <cellStyle name="20% - Accent4 21 4" xfId="9838" xr:uid="{00000000-0005-0000-0000-0000A60C0000}"/>
    <cellStyle name="20% - Accent4 22" xfId="3030" xr:uid="{00000000-0005-0000-0000-0000A70C0000}"/>
    <cellStyle name="20% - Accent4 22 2" xfId="10541" xr:uid="{00000000-0005-0000-0000-0000A80C0000}"/>
    <cellStyle name="20% - Accent4 23" xfId="3735" xr:uid="{00000000-0005-0000-0000-0000A90C0000}"/>
    <cellStyle name="20% - Accent4 23 2" xfId="11243" xr:uid="{00000000-0005-0000-0000-0000AA0C0000}"/>
    <cellStyle name="20% - Accent4 24" xfId="4669" xr:uid="{00000000-0005-0000-0000-0000AB0C0000}"/>
    <cellStyle name="20% - Accent4 24 2" xfId="11947" xr:uid="{00000000-0005-0000-0000-0000AC0C0000}"/>
    <cellStyle name="20% - Accent4 25" xfId="5250" xr:uid="{00000000-0005-0000-0000-0000AD0C0000}"/>
    <cellStyle name="20% - Accent4 25 2" xfId="12528" xr:uid="{00000000-0005-0000-0000-0000AE0C0000}"/>
    <cellStyle name="20% - Accent4 26" xfId="6137" xr:uid="{00000000-0005-0000-0000-0000AF0C0000}"/>
    <cellStyle name="20% - Accent4 26 2" xfId="13415" xr:uid="{00000000-0005-0000-0000-0000B00C0000}"/>
    <cellStyle name="20% - Accent4 27" xfId="7125" xr:uid="{00000000-0005-0000-0000-0000B10C0000}"/>
    <cellStyle name="20% - Accent4 27 2" xfId="14217" xr:uid="{00000000-0005-0000-0000-0000B20C0000}"/>
    <cellStyle name="20% - Accent4 28" xfId="7136" xr:uid="{00000000-0005-0000-0000-0000B30C0000}"/>
    <cellStyle name="20% - Accent4 28 2" xfId="14228" xr:uid="{00000000-0005-0000-0000-0000B40C0000}"/>
    <cellStyle name="20% - Accent4 29" xfId="271" xr:uid="{00000000-0005-0000-0000-0000B50C0000}"/>
    <cellStyle name="20% - Accent4 29 2" xfId="8904" xr:uid="{00000000-0005-0000-0000-0000B60C0000}"/>
    <cellStyle name="20% - Accent4 3" xfId="301" xr:uid="{00000000-0005-0000-0000-0000B70C0000}"/>
    <cellStyle name="20% - Accent4 3 10" xfId="5333" xr:uid="{00000000-0005-0000-0000-0000B80C0000}"/>
    <cellStyle name="20% - Accent4 3 10 2" xfId="12611" xr:uid="{00000000-0005-0000-0000-0000B90C0000}"/>
    <cellStyle name="20% - Accent4 3 11" xfId="6181" xr:uid="{00000000-0005-0000-0000-0000BA0C0000}"/>
    <cellStyle name="20% - Accent4 3 11 2" xfId="13459" xr:uid="{00000000-0005-0000-0000-0000BB0C0000}"/>
    <cellStyle name="20% - Accent4 3 12" xfId="7219" xr:uid="{00000000-0005-0000-0000-0000BC0C0000}"/>
    <cellStyle name="20% - Accent4 3 12 2" xfId="14311" xr:uid="{00000000-0005-0000-0000-0000BD0C0000}"/>
    <cellStyle name="20% - Accent4 3 13" xfId="8934" xr:uid="{00000000-0005-0000-0000-0000BE0C0000}"/>
    <cellStyle name="20% - Accent4 3 2" xfId="302" xr:uid="{00000000-0005-0000-0000-0000BF0C0000}"/>
    <cellStyle name="20% - Accent4 3 2 10" xfId="7362" xr:uid="{00000000-0005-0000-0000-0000C00C0000}"/>
    <cellStyle name="20% - Accent4 3 2 10 2" xfId="14454" xr:uid="{00000000-0005-0000-0000-0000C10C0000}"/>
    <cellStyle name="20% - Accent4 3 2 11" xfId="8935" xr:uid="{00000000-0005-0000-0000-0000C20C0000}"/>
    <cellStyle name="20% - Accent4 3 2 2" xfId="303" xr:uid="{00000000-0005-0000-0000-0000C30C0000}"/>
    <cellStyle name="20% - Accent4 3 2 2 10" xfId="8936" xr:uid="{00000000-0005-0000-0000-0000C40C0000}"/>
    <cellStyle name="20% - Accent4 3 2 2 2" xfId="304" xr:uid="{00000000-0005-0000-0000-0000C50C0000}"/>
    <cellStyle name="20% - Accent4 3 2 2 2 2" xfId="2075" xr:uid="{00000000-0005-0000-0000-0000C60C0000}"/>
    <cellStyle name="20% - Accent4 3 2 2 2 2 2" xfId="9871" xr:uid="{00000000-0005-0000-0000-0000C70C0000}"/>
    <cellStyle name="20% - Accent4 3 2 2 2 3" xfId="4059" xr:uid="{00000000-0005-0000-0000-0000C80C0000}"/>
    <cellStyle name="20% - Accent4 3 2 2 2 3 2" xfId="11567" xr:uid="{00000000-0005-0000-0000-0000C90C0000}"/>
    <cellStyle name="20% - Accent4 3 2 2 2 4" xfId="6184" xr:uid="{00000000-0005-0000-0000-0000CA0C0000}"/>
    <cellStyle name="20% - Accent4 3 2 2 2 4 2" xfId="13462" xr:uid="{00000000-0005-0000-0000-0000CB0C0000}"/>
    <cellStyle name="20% - Accent4 3 2 2 2 5" xfId="8232" xr:uid="{00000000-0005-0000-0000-0000CC0C0000}"/>
    <cellStyle name="20% - Accent4 3 2 2 2 5 2" xfId="15324" xr:uid="{00000000-0005-0000-0000-0000CD0C0000}"/>
    <cellStyle name="20% - Accent4 3 2 2 2 6" xfId="8937" xr:uid="{00000000-0005-0000-0000-0000CE0C0000}"/>
    <cellStyle name="20% - Accent4 3 2 2 3" xfId="2074" xr:uid="{00000000-0005-0000-0000-0000CF0C0000}"/>
    <cellStyle name="20% - Accent4 3 2 2 3 2" xfId="6185" xr:uid="{00000000-0005-0000-0000-0000D00C0000}"/>
    <cellStyle name="20% - Accent4 3 2 2 3 2 2" xfId="13463" xr:uid="{00000000-0005-0000-0000-0000D10C0000}"/>
    <cellStyle name="20% - Accent4 3 2 2 3 3" xfId="9870" xr:uid="{00000000-0005-0000-0000-0000D20C0000}"/>
    <cellStyle name="20% - Accent4 3 2 2 4" xfId="3620" xr:uid="{00000000-0005-0000-0000-0000D30C0000}"/>
    <cellStyle name="20% - Accent4 3 2 2 4 2" xfId="11128" xr:uid="{00000000-0005-0000-0000-0000D40C0000}"/>
    <cellStyle name="20% - Accent4 3 2 2 5" xfId="3883" xr:uid="{00000000-0005-0000-0000-0000D50C0000}"/>
    <cellStyle name="20% - Accent4 3 2 2 5 2" xfId="11391" xr:uid="{00000000-0005-0000-0000-0000D60C0000}"/>
    <cellStyle name="20% - Accent4 3 2 2 6" xfId="5184" xr:uid="{00000000-0005-0000-0000-0000D70C0000}"/>
    <cellStyle name="20% - Accent4 3 2 2 6 2" xfId="12462" xr:uid="{00000000-0005-0000-0000-0000D80C0000}"/>
    <cellStyle name="20% - Accent4 3 2 2 7" xfId="5765" xr:uid="{00000000-0005-0000-0000-0000D90C0000}"/>
    <cellStyle name="20% - Accent4 3 2 2 7 2" xfId="13043" xr:uid="{00000000-0005-0000-0000-0000DA0C0000}"/>
    <cellStyle name="20% - Accent4 3 2 2 8" xfId="6183" xr:uid="{00000000-0005-0000-0000-0000DB0C0000}"/>
    <cellStyle name="20% - Accent4 3 2 2 8 2" xfId="13461" xr:uid="{00000000-0005-0000-0000-0000DC0C0000}"/>
    <cellStyle name="20% - Accent4 3 2 2 9" xfId="7651" xr:uid="{00000000-0005-0000-0000-0000DD0C0000}"/>
    <cellStyle name="20% - Accent4 3 2 2 9 2" xfId="14743" xr:uid="{00000000-0005-0000-0000-0000DE0C0000}"/>
    <cellStyle name="20% - Accent4 3 2 3" xfId="305" xr:uid="{00000000-0005-0000-0000-0000DF0C0000}"/>
    <cellStyle name="20% - Accent4 3 2 3 2" xfId="2076" xr:uid="{00000000-0005-0000-0000-0000E00C0000}"/>
    <cellStyle name="20% - Accent4 3 2 3 2 2" xfId="9872" xr:uid="{00000000-0005-0000-0000-0000E10C0000}"/>
    <cellStyle name="20% - Accent4 3 2 3 3" xfId="3156" xr:uid="{00000000-0005-0000-0000-0000E20C0000}"/>
    <cellStyle name="20% - Accent4 3 2 3 3 2" xfId="10667" xr:uid="{00000000-0005-0000-0000-0000E30C0000}"/>
    <cellStyle name="20% - Accent4 3 2 3 4" xfId="6186" xr:uid="{00000000-0005-0000-0000-0000E40C0000}"/>
    <cellStyle name="20% - Accent4 3 2 3 4 2" xfId="13464" xr:uid="{00000000-0005-0000-0000-0000E50C0000}"/>
    <cellStyle name="20% - Accent4 3 2 3 5" xfId="7943" xr:uid="{00000000-0005-0000-0000-0000E60C0000}"/>
    <cellStyle name="20% - Accent4 3 2 3 5 2" xfId="15035" xr:uid="{00000000-0005-0000-0000-0000E70C0000}"/>
    <cellStyle name="20% - Accent4 3 2 3 6" xfId="8938" xr:uid="{00000000-0005-0000-0000-0000E80C0000}"/>
    <cellStyle name="20% - Accent4 3 2 4" xfId="2073" xr:uid="{00000000-0005-0000-0000-0000E90C0000}"/>
    <cellStyle name="20% - Accent4 3 2 4 2" xfId="6187" xr:uid="{00000000-0005-0000-0000-0000EA0C0000}"/>
    <cellStyle name="20% - Accent4 3 2 4 2 2" xfId="13465" xr:uid="{00000000-0005-0000-0000-0000EB0C0000}"/>
    <cellStyle name="20% - Accent4 3 2 4 3" xfId="9869" xr:uid="{00000000-0005-0000-0000-0000EC0C0000}"/>
    <cellStyle name="20% - Accent4 3 2 5" xfId="3320" xr:uid="{00000000-0005-0000-0000-0000ED0C0000}"/>
    <cellStyle name="20% - Accent4 3 2 5 2" xfId="10831" xr:uid="{00000000-0005-0000-0000-0000EE0C0000}"/>
    <cellStyle name="20% - Accent4 3 2 6" xfId="3816" xr:uid="{00000000-0005-0000-0000-0000EF0C0000}"/>
    <cellStyle name="20% - Accent4 3 2 6 2" xfId="11324" xr:uid="{00000000-0005-0000-0000-0000F00C0000}"/>
    <cellStyle name="20% - Accent4 3 2 7" xfId="4895" xr:uid="{00000000-0005-0000-0000-0000F10C0000}"/>
    <cellStyle name="20% - Accent4 3 2 7 2" xfId="12173" xr:uid="{00000000-0005-0000-0000-0000F20C0000}"/>
    <cellStyle name="20% - Accent4 3 2 8" xfId="5476" xr:uid="{00000000-0005-0000-0000-0000F30C0000}"/>
    <cellStyle name="20% - Accent4 3 2 8 2" xfId="12754" xr:uid="{00000000-0005-0000-0000-0000F40C0000}"/>
    <cellStyle name="20% - Accent4 3 2 9" xfId="6182" xr:uid="{00000000-0005-0000-0000-0000F50C0000}"/>
    <cellStyle name="20% - Accent4 3 2 9 2" xfId="13460" xr:uid="{00000000-0005-0000-0000-0000F60C0000}"/>
    <cellStyle name="20% - Accent4 3 3" xfId="306" xr:uid="{00000000-0005-0000-0000-0000F70C0000}"/>
    <cellStyle name="20% - Accent4 3 3 10" xfId="8939" xr:uid="{00000000-0005-0000-0000-0000F80C0000}"/>
    <cellStyle name="20% - Accent4 3 3 2" xfId="307" xr:uid="{00000000-0005-0000-0000-0000F90C0000}"/>
    <cellStyle name="20% - Accent4 3 3 2 2" xfId="2078" xr:uid="{00000000-0005-0000-0000-0000FA0C0000}"/>
    <cellStyle name="20% - Accent4 3 3 2 2 2" xfId="9874" xr:uid="{00000000-0005-0000-0000-0000FB0C0000}"/>
    <cellStyle name="20% - Accent4 3 3 2 3" xfId="3804" xr:uid="{00000000-0005-0000-0000-0000FC0C0000}"/>
    <cellStyle name="20% - Accent4 3 3 2 3 2" xfId="11312" xr:uid="{00000000-0005-0000-0000-0000FD0C0000}"/>
    <cellStyle name="20% - Accent4 3 3 2 4" xfId="6189" xr:uid="{00000000-0005-0000-0000-0000FE0C0000}"/>
    <cellStyle name="20% - Accent4 3 3 2 4 2" xfId="13467" xr:uid="{00000000-0005-0000-0000-0000FF0C0000}"/>
    <cellStyle name="20% - Accent4 3 3 2 5" xfId="8089" xr:uid="{00000000-0005-0000-0000-0000000D0000}"/>
    <cellStyle name="20% - Accent4 3 3 2 5 2" xfId="15181" xr:uid="{00000000-0005-0000-0000-0000010D0000}"/>
    <cellStyle name="20% - Accent4 3 3 2 6" xfId="8940" xr:uid="{00000000-0005-0000-0000-0000020D0000}"/>
    <cellStyle name="20% - Accent4 3 3 3" xfId="2077" xr:uid="{00000000-0005-0000-0000-0000030D0000}"/>
    <cellStyle name="20% - Accent4 3 3 3 2" xfId="6190" xr:uid="{00000000-0005-0000-0000-0000040D0000}"/>
    <cellStyle name="20% - Accent4 3 3 3 2 2" xfId="13468" xr:uid="{00000000-0005-0000-0000-0000050D0000}"/>
    <cellStyle name="20% - Accent4 3 3 3 3" xfId="9873" xr:uid="{00000000-0005-0000-0000-0000060D0000}"/>
    <cellStyle name="20% - Accent4 3 3 4" xfId="3477" xr:uid="{00000000-0005-0000-0000-0000070D0000}"/>
    <cellStyle name="20% - Accent4 3 3 4 2" xfId="10985" xr:uid="{00000000-0005-0000-0000-0000080D0000}"/>
    <cellStyle name="20% - Accent4 3 3 5" xfId="3833" xr:uid="{00000000-0005-0000-0000-0000090D0000}"/>
    <cellStyle name="20% - Accent4 3 3 5 2" xfId="11341" xr:uid="{00000000-0005-0000-0000-00000A0D0000}"/>
    <cellStyle name="20% - Accent4 3 3 6" xfId="5041" xr:uid="{00000000-0005-0000-0000-00000B0D0000}"/>
    <cellStyle name="20% - Accent4 3 3 6 2" xfId="12319" xr:uid="{00000000-0005-0000-0000-00000C0D0000}"/>
    <cellStyle name="20% - Accent4 3 3 7" xfId="5622" xr:uid="{00000000-0005-0000-0000-00000D0D0000}"/>
    <cellStyle name="20% - Accent4 3 3 7 2" xfId="12900" xr:uid="{00000000-0005-0000-0000-00000E0D0000}"/>
    <cellStyle name="20% - Accent4 3 3 8" xfId="6188" xr:uid="{00000000-0005-0000-0000-00000F0D0000}"/>
    <cellStyle name="20% - Accent4 3 3 8 2" xfId="13466" xr:uid="{00000000-0005-0000-0000-0000100D0000}"/>
    <cellStyle name="20% - Accent4 3 3 9" xfId="7508" xr:uid="{00000000-0005-0000-0000-0000110D0000}"/>
    <cellStyle name="20% - Accent4 3 3 9 2" xfId="14600" xr:uid="{00000000-0005-0000-0000-0000120D0000}"/>
    <cellStyle name="20% - Accent4 3 4" xfId="308" xr:uid="{00000000-0005-0000-0000-0000130D0000}"/>
    <cellStyle name="20% - Accent4 3 4 2" xfId="2079" xr:uid="{00000000-0005-0000-0000-0000140D0000}"/>
    <cellStyle name="20% - Accent4 3 4 2 2" xfId="9875" xr:uid="{00000000-0005-0000-0000-0000150D0000}"/>
    <cellStyle name="20% - Accent4 3 4 3" xfId="3878" xr:uid="{00000000-0005-0000-0000-0000160D0000}"/>
    <cellStyle name="20% - Accent4 3 4 3 2" xfId="11386" xr:uid="{00000000-0005-0000-0000-0000170D0000}"/>
    <cellStyle name="20% - Accent4 3 4 4" xfId="6191" xr:uid="{00000000-0005-0000-0000-0000180D0000}"/>
    <cellStyle name="20% - Accent4 3 4 4 2" xfId="13469" xr:uid="{00000000-0005-0000-0000-0000190D0000}"/>
    <cellStyle name="20% - Accent4 3 4 5" xfId="8436" xr:uid="{00000000-0005-0000-0000-00001A0D0000}"/>
    <cellStyle name="20% - Accent4 3 4 5 2" xfId="15479" xr:uid="{00000000-0005-0000-0000-00001B0D0000}"/>
    <cellStyle name="20% - Accent4 3 4 6" xfId="8941" xr:uid="{00000000-0005-0000-0000-00001C0D0000}"/>
    <cellStyle name="20% - Accent4 3 5" xfId="309" xr:uid="{00000000-0005-0000-0000-00001D0D0000}"/>
    <cellStyle name="20% - Accent4 3 5 2" xfId="2080" xr:uid="{00000000-0005-0000-0000-00001E0D0000}"/>
    <cellStyle name="20% - Accent4 3 5 2 2" xfId="9876" xr:uid="{00000000-0005-0000-0000-00001F0D0000}"/>
    <cellStyle name="20% - Accent4 3 5 3" xfId="3139" xr:uid="{00000000-0005-0000-0000-0000200D0000}"/>
    <cellStyle name="20% - Accent4 3 5 3 2" xfId="10650" xr:uid="{00000000-0005-0000-0000-0000210D0000}"/>
    <cellStyle name="20% - Accent4 3 5 4" xfId="6192" xr:uid="{00000000-0005-0000-0000-0000220D0000}"/>
    <cellStyle name="20% - Accent4 3 5 4 2" xfId="13470" xr:uid="{00000000-0005-0000-0000-0000230D0000}"/>
    <cellStyle name="20% - Accent4 3 5 5" xfId="8525" xr:uid="{00000000-0005-0000-0000-0000240D0000}"/>
    <cellStyle name="20% - Accent4 3 5 5 2" xfId="15568" xr:uid="{00000000-0005-0000-0000-0000250D0000}"/>
    <cellStyle name="20% - Accent4 3 5 6" xfId="8942" xr:uid="{00000000-0005-0000-0000-0000260D0000}"/>
    <cellStyle name="20% - Accent4 3 6" xfId="2072" xr:uid="{00000000-0005-0000-0000-0000270D0000}"/>
    <cellStyle name="20% - Accent4 3 6 2" xfId="6193" xr:uid="{00000000-0005-0000-0000-0000280D0000}"/>
    <cellStyle name="20% - Accent4 3 6 2 2" xfId="13471" xr:uid="{00000000-0005-0000-0000-0000290D0000}"/>
    <cellStyle name="20% - Accent4 3 6 3" xfId="7800" xr:uid="{00000000-0005-0000-0000-00002A0D0000}"/>
    <cellStyle name="20% - Accent4 3 6 3 2" xfId="14892" xr:uid="{00000000-0005-0000-0000-00002B0D0000}"/>
    <cellStyle name="20% - Accent4 3 6 4" xfId="9868" xr:uid="{00000000-0005-0000-0000-00002C0D0000}"/>
    <cellStyle name="20% - Accent4 3 7" xfId="3172" xr:uid="{00000000-0005-0000-0000-00002D0D0000}"/>
    <cellStyle name="20% - Accent4 3 7 2" xfId="10683" xr:uid="{00000000-0005-0000-0000-00002E0D0000}"/>
    <cellStyle name="20% - Accent4 3 8" xfId="3723" xr:uid="{00000000-0005-0000-0000-00002F0D0000}"/>
    <cellStyle name="20% - Accent4 3 8 2" xfId="11231" xr:uid="{00000000-0005-0000-0000-0000300D0000}"/>
    <cellStyle name="20% - Accent4 3 9" xfId="4752" xr:uid="{00000000-0005-0000-0000-0000310D0000}"/>
    <cellStyle name="20% - Accent4 3 9 2" xfId="12030" xr:uid="{00000000-0005-0000-0000-0000320D0000}"/>
    <cellStyle name="20% - Accent4 30" xfId="8593" xr:uid="{00000000-0005-0000-0000-0000330D0000}"/>
    <cellStyle name="20% - Accent4 30 2" xfId="15636" xr:uid="{00000000-0005-0000-0000-0000340D0000}"/>
    <cellStyle name="20% - Accent4 31" xfId="8683" xr:uid="{00000000-0005-0000-0000-0000350D0000}"/>
    <cellStyle name="20% - Accent4 4" xfId="310" xr:uid="{00000000-0005-0000-0000-0000360D0000}"/>
    <cellStyle name="20% - Accent4 4 10" xfId="6194" xr:uid="{00000000-0005-0000-0000-0000370D0000}"/>
    <cellStyle name="20% - Accent4 4 10 2" xfId="13472" xr:uid="{00000000-0005-0000-0000-0000380D0000}"/>
    <cellStyle name="20% - Accent4 4 11" xfId="7170" xr:uid="{00000000-0005-0000-0000-0000390D0000}"/>
    <cellStyle name="20% - Accent4 4 11 2" xfId="14262" xr:uid="{00000000-0005-0000-0000-00003A0D0000}"/>
    <cellStyle name="20% - Accent4 4 12" xfId="8943" xr:uid="{00000000-0005-0000-0000-00003B0D0000}"/>
    <cellStyle name="20% - Accent4 4 2" xfId="311" xr:uid="{00000000-0005-0000-0000-00003C0D0000}"/>
    <cellStyle name="20% - Accent4 4 2 10" xfId="7313" xr:uid="{00000000-0005-0000-0000-00003D0D0000}"/>
    <cellStyle name="20% - Accent4 4 2 10 2" xfId="14405" xr:uid="{00000000-0005-0000-0000-00003E0D0000}"/>
    <cellStyle name="20% - Accent4 4 2 11" xfId="8944" xr:uid="{00000000-0005-0000-0000-00003F0D0000}"/>
    <cellStyle name="20% - Accent4 4 2 2" xfId="312" xr:uid="{00000000-0005-0000-0000-0000400D0000}"/>
    <cellStyle name="20% - Accent4 4 2 2 10" xfId="8945" xr:uid="{00000000-0005-0000-0000-0000410D0000}"/>
    <cellStyle name="20% - Accent4 4 2 2 2" xfId="313" xr:uid="{00000000-0005-0000-0000-0000420D0000}"/>
    <cellStyle name="20% - Accent4 4 2 2 2 2" xfId="2084" xr:uid="{00000000-0005-0000-0000-0000430D0000}"/>
    <cellStyle name="20% - Accent4 4 2 2 2 2 2" xfId="9880" xr:uid="{00000000-0005-0000-0000-0000440D0000}"/>
    <cellStyle name="20% - Accent4 4 2 2 2 3" xfId="3026" xr:uid="{00000000-0005-0000-0000-0000450D0000}"/>
    <cellStyle name="20% - Accent4 4 2 2 2 3 2" xfId="10537" xr:uid="{00000000-0005-0000-0000-0000460D0000}"/>
    <cellStyle name="20% - Accent4 4 2 2 2 4" xfId="6197" xr:uid="{00000000-0005-0000-0000-0000470D0000}"/>
    <cellStyle name="20% - Accent4 4 2 2 2 4 2" xfId="13475" xr:uid="{00000000-0005-0000-0000-0000480D0000}"/>
    <cellStyle name="20% - Accent4 4 2 2 2 5" xfId="8183" xr:uid="{00000000-0005-0000-0000-0000490D0000}"/>
    <cellStyle name="20% - Accent4 4 2 2 2 5 2" xfId="15275" xr:uid="{00000000-0005-0000-0000-00004A0D0000}"/>
    <cellStyle name="20% - Accent4 4 2 2 2 6" xfId="8946" xr:uid="{00000000-0005-0000-0000-00004B0D0000}"/>
    <cellStyle name="20% - Accent4 4 2 2 3" xfId="2083" xr:uid="{00000000-0005-0000-0000-00004C0D0000}"/>
    <cellStyle name="20% - Accent4 4 2 2 3 2" xfId="6198" xr:uid="{00000000-0005-0000-0000-00004D0D0000}"/>
    <cellStyle name="20% - Accent4 4 2 2 3 2 2" xfId="13476" xr:uid="{00000000-0005-0000-0000-00004E0D0000}"/>
    <cellStyle name="20% - Accent4 4 2 2 3 3" xfId="9879" xr:uid="{00000000-0005-0000-0000-00004F0D0000}"/>
    <cellStyle name="20% - Accent4 4 2 2 4" xfId="3571" xr:uid="{00000000-0005-0000-0000-0000500D0000}"/>
    <cellStyle name="20% - Accent4 4 2 2 4 2" xfId="11079" xr:uid="{00000000-0005-0000-0000-0000510D0000}"/>
    <cellStyle name="20% - Accent4 4 2 2 5" xfId="4039" xr:uid="{00000000-0005-0000-0000-0000520D0000}"/>
    <cellStyle name="20% - Accent4 4 2 2 5 2" xfId="11547" xr:uid="{00000000-0005-0000-0000-0000530D0000}"/>
    <cellStyle name="20% - Accent4 4 2 2 6" xfId="5135" xr:uid="{00000000-0005-0000-0000-0000540D0000}"/>
    <cellStyle name="20% - Accent4 4 2 2 6 2" xfId="12413" xr:uid="{00000000-0005-0000-0000-0000550D0000}"/>
    <cellStyle name="20% - Accent4 4 2 2 7" xfId="5716" xr:uid="{00000000-0005-0000-0000-0000560D0000}"/>
    <cellStyle name="20% - Accent4 4 2 2 7 2" xfId="12994" xr:uid="{00000000-0005-0000-0000-0000570D0000}"/>
    <cellStyle name="20% - Accent4 4 2 2 8" xfId="6196" xr:uid="{00000000-0005-0000-0000-0000580D0000}"/>
    <cellStyle name="20% - Accent4 4 2 2 8 2" xfId="13474" xr:uid="{00000000-0005-0000-0000-0000590D0000}"/>
    <cellStyle name="20% - Accent4 4 2 2 9" xfId="7602" xr:uid="{00000000-0005-0000-0000-00005A0D0000}"/>
    <cellStyle name="20% - Accent4 4 2 2 9 2" xfId="14694" xr:uid="{00000000-0005-0000-0000-00005B0D0000}"/>
    <cellStyle name="20% - Accent4 4 2 3" xfId="314" xr:uid="{00000000-0005-0000-0000-00005C0D0000}"/>
    <cellStyle name="20% - Accent4 4 2 3 2" xfId="2085" xr:uid="{00000000-0005-0000-0000-00005D0D0000}"/>
    <cellStyle name="20% - Accent4 4 2 3 2 2" xfId="9881" xr:uid="{00000000-0005-0000-0000-00005E0D0000}"/>
    <cellStyle name="20% - Accent4 4 2 3 3" xfId="3923" xr:uid="{00000000-0005-0000-0000-00005F0D0000}"/>
    <cellStyle name="20% - Accent4 4 2 3 3 2" xfId="11431" xr:uid="{00000000-0005-0000-0000-0000600D0000}"/>
    <cellStyle name="20% - Accent4 4 2 3 4" xfId="6199" xr:uid="{00000000-0005-0000-0000-0000610D0000}"/>
    <cellStyle name="20% - Accent4 4 2 3 4 2" xfId="13477" xr:uid="{00000000-0005-0000-0000-0000620D0000}"/>
    <cellStyle name="20% - Accent4 4 2 3 5" xfId="7894" xr:uid="{00000000-0005-0000-0000-0000630D0000}"/>
    <cellStyle name="20% - Accent4 4 2 3 5 2" xfId="14986" xr:uid="{00000000-0005-0000-0000-0000640D0000}"/>
    <cellStyle name="20% - Accent4 4 2 3 6" xfId="8947" xr:uid="{00000000-0005-0000-0000-0000650D0000}"/>
    <cellStyle name="20% - Accent4 4 2 4" xfId="2082" xr:uid="{00000000-0005-0000-0000-0000660D0000}"/>
    <cellStyle name="20% - Accent4 4 2 4 2" xfId="6200" xr:uid="{00000000-0005-0000-0000-0000670D0000}"/>
    <cellStyle name="20% - Accent4 4 2 4 2 2" xfId="13478" xr:uid="{00000000-0005-0000-0000-0000680D0000}"/>
    <cellStyle name="20% - Accent4 4 2 4 3" xfId="9878" xr:uid="{00000000-0005-0000-0000-0000690D0000}"/>
    <cellStyle name="20% - Accent4 4 2 5" xfId="3271" xr:uid="{00000000-0005-0000-0000-00006A0D0000}"/>
    <cellStyle name="20% - Accent4 4 2 5 2" xfId="10782" xr:uid="{00000000-0005-0000-0000-00006B0D0000}"/>
    <cellStyle name="20% - Accent4 4 2 6" xfId="3795" xr:uid="{00000000-0005-0000-0000-00006C0D0000}"/>
    <cellStyle name="20% - Accent4 4 2 6 2" xfId="11303" xr:uid="{00000000-0005-0000-0000-00006D0D0000}"/>
    <cellStyle name="20% - Accent4 4 2 7" xfId="4846" xr:uid="{00000000-0005-0000-0000-00006E0D0000}"/>
    <cellStyle name="20% - Accent4 4 2 7 2" xfId="12124" xr:uid="{00000000-0005-0000-0000-00006F0D0000}"/>
    <cellStyle name="20% - Accent4 4 2 8" xfId="5427" xr:uid="{00000000-0005-0000-0000-0000700D0000}"/>
    <cellStyle name="20% - Accent4 4 2 8 2" xfId="12705" xr:uid="{00000000-0005-0000-0000-0000710D0000}"/>
    <cellStyle name="20% - Accent4 4 2 9" xfId="6195" xr:uid="{00000000-0005-0000-0000-0000720D0000}"/>
    <cellStyle name="20% - Accent4 4 2 9 2" xfId="13473" xr:uid="{00000000-0005-0000-0000-0000730D0000}"/>
    <cellStyle name="20% - Accent4 4 3" xfId="315" xr:uid="{00000000-0005-0000-0000-0000740D0000}"/>
    <cellStyle name="20% - Accent4 4 3 10" xfId="8948" xr:uid="{00000000-0005-0000-0000-0000750D0000}"/>
    <cellStyle name="20% - Accent4 4 3 2" xfId="316" xr:uid="{00000000-0005-0000-0000-0000760D0000}"/>
    <cellStyle name="20% - Accent4 4 3 2 2" xfId="2087" xr:uid="{00000000-0005-0000-0000-0000770D0000}"/>
    <cellStyle name="20% - Accent4 4 3 2 2 2" xfId="9883" xr:uid="{00000000-0005-0000-0000-0000780D0000}"/>
    <cellStyle name="20% - Accent4 4 3 2 3" xfId="3897" xr:uid="{00000000-0005-0000-0000-0000790D0000}"/>
    <cellStyle name="20% - Accent4 4 3 2 3 2" xfId="11405" xr:uid="{00000000-0005-0000-0000-00007A0D0000}"/>
    <cellStyle name="20% - Accent4 4 3 2 4" xfId="6202" xr:uid="{00000000-0005-0000-0000-00007B0D0000}"/>
    <cellStyle name="20% - Accent4 4 3 2 4 2" xfId="13480" xr:uid="{00000000-0005-0000-0000-00007C0D0000}"/>
    <cellStyle name="20% - Accent4 4 3 2 5" xfId="8043" xr:uid="{00000000-0005-0000-0000-00007D0D0000}"/>
    <cellStyle name="20% - Accent4 4 3 2 5 2" xfId="15135" xr:uid="{00000000-0005-0000-0000-00007E0D0000}"/>
    <cellStyle name="20% - Accent4 4 3 2 6" xfId="8949" xr:uid="{00000000-0005-0000-0000-00007F0D0000}"/>
    <cellStyle name="20% - Accent4 4 3 3" xfId="2086" xr:uid="{00000000-0005-0000-0000-0000800D0000}"/>
    <cellStyle name="20% - Accent4 4 3 3 2" xfId="6203" xr:uid="{00000000-0005-0000-0000-0000810D0000}"/>
    <cellStyle name="20% - Accent4 4 3 3 2 2" xfId="13481" xr:uid="{00000000-0005-0000-0000-0000820D0000}"/>
    <cellStyle name="20% - Accent4 4 3 3 3" xfId="9882" xr:uid="{00000000-0005-0000-0000-0000830D0000}"/>
    <cellStyle name="20% - Accent4 4 3 4" xfId="3431" xr:uid="{00000000-0005-0000-0000-0000840D0000}"/>
    <cellStyle name="20% - Accent4 4 3 4 2" xfId="10939" xr:uid="{00000000-0005-0000-0000-0000850D0000}"/>
    <cellStyle name="20% - Accent4 4 3 5" xfId="3924" xr:uid="{00000000-0005-0000-0000-0000860D0000}"/>
    <cellStyle name="20% - Accent4 4 3 5 2" xfId="11432" xr:uid="{00000000-0005-0000-0000-0000870D0000}"/>
    <cellStyle name="20% - Accent4 4 3 6" xfId="4995" xr:uid="{00000000-0005-0000-0000-0000880D0000}"/>
    <cellStyle name="20% - Accent4 4 3 6 2" xfId="12273" xr:uid="{00000000-0005-0000-0000-0000890D0000}"/>
    <cellStyle name="20% - Accent4 4 3 7" xfId="5576" xr:uid="{00000000-0005-0000-0000-00008A0D0000}"/>
    <cellStyle name="20% - Accent4 4 3 7 2" xfId="12854" xr:uid="{00000000-0005-0000-0000-00008B0D0000}"/>
    <cellStyle name="20% - Accent4 4 3 8" xfId="6201" xr:uid="{00000000-0005-0000-0000-00008C0D0000}"/>
    <cellStyle name="20% - Accent4 4 3 8 2" xfId="13479" xr:uid="{00000000-0005-0000-0000-00008D0D0000}"/>
    <cellStyle name="20% - Accent4 4 3 9" xfId="7462" xr:uid="{00000000-0005-0000-0000-00008E0D0000}"/>
    <cellStyle name="20% - Accent4 4 3 9 2" xfId="14554" xr:uid="{00000000-0005-0000-0000-00008F0D0000}"/>
    <cellStyle name="20% - Accent4 4 4" xfId="317" xr:uid="{00000000-0005-0000-0000-0000900D0000}"/>
    <cellStyle name="20% - Accent4 4 4 2" xfId="2088" xr:uid="{00000000-0005-0000-0000-0000910D0000}"/>
    <cellStyle name="20% - Accent4 4 4 2 2" xfId="9884" xr:uid="{00000000-0005-0000-0000-0000920D0000}"/>
    <cellStyle name="20% - Accent4 4 4 3" xfId="3713" xr:uid="{00000000-0005-0000-0000-0000930D0000}"/>
    <cellStyle name="20% - Accent4 4 4 3 2" xfId="11221" xr:uid="{00000000-0005-0000-0000-0000940D0000}"/>
    <cellStyle name="20% - Accent4 4 4 4" xfId="6204" xr:uid="{00000000-0005-0000-0000-0000950D0000}"/>
    <cellStyle name="20% - Accent4 4 4 4 2" xfId="13482" xr:uid="{00000000-0005-0000-0000-0000960D0000}"/>
    <cellStyle name="20% - Accent4 4 4 5" xfId="7751" xr:uid="{00000000-0005-0000-0000-0000970D0000}"/>
    <cellStyle name="20% - Accent4 4 4 5 2" xfId="14843" xr:uid="{00000000-0005-0000-0000-0000980D0000}"/>
    <cellStyle name="20% - Accent4 4 4 6" xfId="8950" xr:uid="{00000000-0005-0000-0000-0000990D0000}"/>
    <cellStyle name="20% - Accent4 4 5" xfId="2081" xr:uid="{00000000-0005-0000-0000-00009A0D0000}"/>
    <cellStyle name="20% - Accent4 4 5 2" xfId="6205" xr:uid="{00000000-0005-0000-0000-00009B0D0000}"/>
    <cellStyle name="20% - Accent4 4 5 2 2" xfId="13483" xr:uid="{00000000-0005-0000-0000-00009C0D0000}"/>
    <cellStyle name="20% - Accent4 4 5 3" xfId="9877" xr:uid="{00000000-0005-0000-0000-00009D0D0000}"/>
    <cellStyle name="20% - Accent4 4 6" xfId="3102" xr:uid="{00000000-0005-0000-0000-00009E0D0000}"/>
    <cellStyle name="20% - Accent4 4 6 2" xfId="10613" xr:uid="{00000000-0005-0000-0000-00009F0D0000}"/>
    <cellStyle name="20% - Accent4 4 7" xfId="3146" xr:uid="{00000000-0005-0000-0000-0000A00D0000}"/>
    <cellStyle name="20% - Accent4 4 7 2" xfId="10657" xr:uid="{00000000-0005-0000-0000-0000A10D0000}"/>
    <cellStyle name="20% - Accent4 4 8" xfId="4703" xr:uid="{00000000-0005-0000-0000-0000A20D0000}"/>
    <cellStyle name="20% - Accent4 4 8 2" xfId="11981" xr:uid="{00000000-0005-0000-0000-0000A30D0000}"/>
    <cellStyle name="20% - Accent4 4 9" xfId="5284" xr:uid="{00000000-0005-0000-0000-0000A40D0000}"/>
    <cellStyle name="20% - Accent4 4 9 2" xfId="12562" xr:uid="{00000000-0005-0000-0000-0000A50D0000}"/>
    <cellStyle name="20% - Accent4 5" xfId="318" xr:uid="{00000000-0005-0000-0000-0000A60D0000}"/>
    <cellStyle name="20% - Accent4 5 10" xfId="6206" xr:uid="{00000000-0005-0000-0000-0000A70D0000}"/>
    <cellStyle name="20% - Accent4 5 10 2" xfId="13484" xr:uid="{00000000-0005-0000-0000-0000A80D0000}"/>
    <cellStyle name="20% - Accent4 5 11" xfId="7153" xr:uid="{00000000-0005-0000-0000-0000A90D0000}"/>
    <cellStyle name="20% - Accent4 5 11 2" xfId="14245" xr:uid="{00000000-0005-0000-0000-0000AA0D0000}"/>
    <cellStyle name="20% - Accent4 5 12" xfId="8951" xr:uid="{00000000-0005-0000-0000-0000AB0D0000}"/>
    <cellStyle name="20% - Accent4 5 2" xfId="319" xr:uid="{00000000-0005-0000-0000-0000AC0D0000}"/>
    <cellStyle name="20% - Accent4 5 2 10" xfId="7296" xr:uid="{00000000-0005-0000-0000-0000AD0D0000}"/>
    <cellStyle name="20% - Accent4 5 2 10 2" xfId="14388" xr:uid="{00000000-0005-0000-0000-0000AE0D0000}"/>
    <cellStyle name="20% - Accent4 5 2 11" xfId="8952" xr:uid="{00000000-0005-0000-0000-0000AF0D0000}"/>
    <cellStyle name="20% - Accent4 5 2 2" xfId="320" xr:uid="{00000000-0005-0000-0000-0000B00D0000}"/>
    <cellStyle name="20% - Accent4 5 2 2 10" xfId="8953" xr:uid="{00000000-0005-0000-0000-0000B10D0000}"/>
    <cellStyle name="20% - Accent4 5 2 2 2" xfId="321" xr:uid="{00000000-0005-0000-0000-0000B20D0000}"/>
    <cellStyle name="20% - Accent4 5 2 2 2 2" xfId="2092" xr:uid="{00000000-0005-0000-0000-0000B30D0000}"/>
    <cellStyle name="20% - Accent4 5 2 2 2 2 2" xfId="9888" xr:uid="{00000000-0005-0000-0000-0000B40D0000}"/>
    <cellStyle name="20% - Accent4 5 2 2 2 3" xfId="4026" xr:uid="{00000000-0005-0000-0000-0000B50D0000}"/>
    <cellStyle name="20% - Accent4 5 2 2 2 3 2" xfId="11534" xr:uid="{00000000-0005-0000-0000-0000B60D0000}"/>
    <cellStyle name="20% - Accent4 5 2 2 2 4" xfId="6209" xr:uid="{00000000-0005-0000-0000-0000B70D0000}"/>
    <cellStyle name="20% - Accent4 5 2 2 2 4 2" xfId="13487" xr:uid="{00000000-0005-0000-0000-0000B80D0000}"/>
    <cellStyle name="20% - Accent4 5 2 2 2 5" xfId="8166" xr:uid="{00000000-0005-0000-0000-0000B90D0000}"/>
    <cellStyle name="20% - Accent4 5 2 2 2 5 2" xfId="15258" xr:uid="{00000000-0005-0000-0000-0000BA0D0000}"/>
    <cellStyle name="20% - Accent4 5 2 2 2 6" xfId="8954" xr:uid="{00000000-0005-0000-0000-0000BB0D0000}"/>
    <cellStyle name="20% - Accent4 5 2 2 3" xfId="2091" xr:uid="{00000000-0005-0000-0000-0000BC0D0000}"/>
    <cellStyle name="20% - Accent4 5 2 2 3 2" xfId="6210" xr:uid="{00000000-0005-0000-0000-0000BD0D0000}"/>
    <cellStyle name="20% - Accent4 5 2 2 3 2 2" xfId="13488" xr:uid="{00000000-0005-0000-0000-0000BE0D0000}"/>
    <cellStyle name="20% - Accent4 5 2 2 3 3" xfId="9887" xr:uid="{00000000-0005-0000-0000-0000BF0D0000}"/>
    <cellStyle name="20% - Accent4 5 2 2 4" xfId="3554" xr:uid="{00000000-0005-0000-0000-0000C00D0000}"/>
    <cellStyle name="20% - Accent4 5 2 2 4 2" xfId="11062" xr:uid="{00000000-0005-0000-0000-0000C10D0000}"/>
    <cellStyle name="20% - Accent4 5 2 2 5" xfId="4058" xr:uid="{00000000-0005-0000-0000-0000C20D0000}"/>
    <cellStyle name="20% - Accent4 5 2 2 5 2" xfId="11566" xr:uid="{00000000-0005-0000-0000-0000C30D0000}"/>
    <cellStyle name="20% - Accent4 5 2 2 6" xfId="5118" xr:uid="{00000000-0005-0000-0000-0000C40D0000}"/>
    <cellStyle name="20% - Accent4 5 2 2 6 2" xfId="12396" xr:uid="{00000000-0005-0000-0000-0000C50D0000}"/>
    <cellStyle name="20% - Accent4 5 2 2 7" xfId="5699" xr:uid="{00000000-0005-0000-0000-0000C60D0000}"/>
    <cellStyle name="20% - Accent4 5 2 2 7 2" xfId="12977" xr:uid="{00000000-0005-0000-0000-0000C70D0000}"/>
    <cellStyle name="20% - Accent4 5 2 2 8" xfId="6208" xr:uid="{00000000-0005-0000-0000-0000C80D0000}"/>
    <cellStyle name="20% - Accent4 5 2 2 8 2" xfId="13486" xr:uid="{00000000-0005-0000-0000-0000C90D0000}"/>
    <cellStyle name="20% - Accent4 5 2 2 9" xfId="7585" xr:uid="{00000000-0005-0000-0000-0000CA0D0000}"/>
    <cellStyle name="20% - Accent4 5 2 2 9 2" xfId="14677" xr:uid="{00000000-0005-0000-0000-0000CB0D0000}"/>
    <cellStyle name="20% - Accent4 5 2 3" xfId="322" xr:uid="{00000000-0005-0000-0000-0000CC0D0000}"/>
    <cellStyle name="20% - Accent4 5 2 3 2" xfId="2093" xr:uid="{00000000-0005-0000-0000-0000CD0D0000}"/>
    <cellStyle name="20% - Accent4 5 2 3 2 2" xfId="9889" xr:uid="{00000000-0005-0000-0000-0000CE0D0000}"/>
    <cellStyle name="20% - Accent4 5 2 3 3" xfId="3817" xr:uid="{00000000-0005-0000-0000-0000CF0D0000}"/>
    <cellStyle name="20% - Accent4 5 2 3 3 2" xfId="11325" xr:uid="{00000000-0005-0000-0000-0000D00D0000}"/>
    <cellStyle name="20% - Accent4 5 2 3 4" xfId="6211" xr:uid="{00000000-0005-0000-0000-0000D10D0000}"/>
    <cellStyle name="20% - Accent4 5 2 3 4 2" xfId="13489" xr:uid="{00000000-0005-0000-0000-0000D20D0000}"/>
    <cellStyle name="20% - Accent4 5 2 3 5" xfId="7877" xr:uid="{00000000-0005-0000-0000-0000D30D0000}"/>
    <cellStyle name="20% - Accent4 5 2 3 5 2" xfId="14969" xr:uid="{00000000-0005-0000-0000-0000D40D0000}"/>
    <cellStyle name="20% - Accent4 5 2 3 6" xfId="8955" xr:uid="{00000000-0005-0000-0000-0000D50D0000}"/>
    <cellStyle name="20% - Accent4 5 2 4" xfId="2090" xr:uid="{00000000-0005-0000-0000-0000D60D0000}"/>
    <cellStyle name="20% - Accent4 5 2 4 2" xfId="6212" xr:uid="{00000000-0005-0000-0000-0000D70D0000}"/>
    <cellStyle name="20% - Accent4 5 2 4 2 2" xfId="13490" xr:uid="{00000000-0005-0000-0000-0000D80D0000}"/>
    <cellStyle name="20% - Accent4 5 2 4 3" xfId="9886" xr:uid="{00000000-0005-0000-0000-0000D90D0000}"/>
    <cellStyle name="20% - Accent4 5 2 5" xfId="3254" xr:uid="{00000000-0005-0000-0000-0000DA0D0000}"/>
    <cellStyle name="20% - Accent4 5 2 5 2" xfId="10765" xr:uid="{00000000-0005-0000-0000-0000DB0D0000}"/>
    <cellStyle name="20% - Accent4 5 2 6" xfId="4003" xr:uid="{00000000-0005-0000-0000-0000DC0D0000}"/>
    <cellStyle name="20% - Accent4 5 2 6 2" xfId="11511" xr:uid="{00000000-0005-0000-0000-0000DD0D0000}"/>
    <cellStyle name="20% - Accent4 5 2 7" xfId="4829" xr:uid="{00000000-0005-0000-0000-0000DE0D0000}"/>
    <cellStyle name="20% - Accent4 5 2 7 2" xfId="12107" xr:uid="{00000000-0005-0000-0000-0000DF0D0000}"/>
    <cellStyle name="20% - Accent4 5 2 8" xfId="5410" xr:uid="{00000000-0005-0000-0000-0000E00D0000}"/>
    <cellStyle name="20% - Accent4 5 2 8 2" xfId="12688" xr:uid="{00000000-0005-0000-0000-0000E10D0000}"/>
    <cellStyle name="20% - Accent4 5 2 9" xfId="6207" xr:uid="{00000000-0005-0000-0000-0000E20D0000}"/>
    <cellStyle name="20% - Accent4 5 2 9 2" xfId="13485" xr:uid="{00000000-0005-0000-0000-0000E30D0000}"/>
    <cellStyle name="20% - Accent4 5 3" xfId="323" xr:uid="{00000000-0005-0000-0000-0000E40D0000}"/>
    <cellStyle name="20% - Accent4 5 3 10" xfId="8956" xr:uid="{00000000-0005-0000-0000-0000E50D0000}"/>
    <cellStyle name="20% - Accent4 5 3 2" xfId="324" xr:uid="{00000000-0005-0000-0000-0000E60D0000}"/>
    <cellStyle name="20% - Accent4 5 3 2 2" xfId="2095" xr:uid="{00000000-0005-0000-0000-0000E70D0000}"/>
    <cellStyle name="20% - Accent4 5 3 2 2 2" xfId="9891" xr:uid="{00000000-0005-0000-0000-0000E80D0000}"/>
    <cellStyle name="20% - Accent4 5 3 2 3" xfId="3824" xr:uid="{00000000-0005-0000-0000-0000E90D0000}"/>
    <cellStyle name="20% - Accent4 5 3 2 3 2" xfId="11332" xr:uid="{00000000-0005-0000-0000-0000EA0D0000}"/>
    <cellStyle name="20% - Accent4 5 3 2 4" xfId="6214" xr:uid="{00000000-0005-0000-0000-0000EB0D0000}"/>
    <cellStyle name="20% - Accent4 5 3 2 4 2" xfId="13492" xr:uid="{00000000-0005-0000-0000-0000EC0D0000}"/>
    <cellStyle name="20% - Accent4 5 3 2 5" xfId="8026" xr:uid="{00000000-0005-0000-0000-0000ED0D0000}"/>
    <cellStyle name="20% - Accent4 5 3 2 5 2" xfId="15118" xr:uid="{00000000-0005-0000-0000-0000EE0D0000}"/>
    <cellStyle name="20% - Accent4 5 3 2 6" xfId="8957" xr:uid="{00000000-0005-0000-0000-0000EF0D0000}"/>
    <cellStyle name="20% - Accent4 5 3 3" xfId="2094" xr:uid="{00000000-0005-0000-0000-0000F00D0000}"/>
    <cellStyle name="20% - Accent4 5 3 3 2" xfId="6215" xr:uid="{00000000-0005-0000-0000-0000F10D0000}"/>
    <cellStyle name="20% - Accent4 5 3 3 2 2" xfId="13493" xr:uid="{00000000-0005-0000-0000-0000F20D0000}"/>
    <cellStyle name="20% - Accent4 5 3 3 3" xfId="9890" xr:uid="{00000000-0005-0000-0000-0000F30D0000}"/>
    <cellStyle name="20% - Accent4 5 3 4" xfId="3414" xr:uid="{00000000-0005-0000-0000-0000F40D0000}"/>
    <cellStyle name="20% - Accent4 5 3 4 2" xfId="10922" xr:uid="{00000000-0005-0000-0000-0000F50D0000}"/>
    <cellStyle name="20% - Accent4 5 3 5" xfId="3851" xr:uid="{00000000-0005-0000-0000-0000F60D0000}"/>
    <cellStyle name="20% - Accent4 5 3 5 2" xfId="11359" xr:uid="{00000000-0005-0000-0000-0000F70D0000}"/>
    <cellStyle name="20% - Accent4 5 3 6" xfId="4978" xr:uid="{00000000-0005-0000-0000-0000F80D0000}"/>
    <cellStyle name="20% - Accent4 5 3 6 2" xfId="12256" xr:uid="{00000000-0005-0000-0000-0000F90D0000}"/>
    <cellStyle name="20% - Accent4 5 3 7" xfId="5559" xr:uid="{00000000-0005-0000-0000-0000FA0D0000}"/>
    <cellStyle name="20% - Accent4 5 3 7 2" xfId="12837" xr:uid="{00000000-0005-0000-0000-0000FB0D0000}"/>
    <cellStyle name="20% - Accent4 5 3 8" xfId="6213" xr:uid="{00000000-0005-0000-0000-0000FC0D0000}"/>
    <cellStyle name="20% - Accent4 5 3 8 2" xfId="13491" xr:uid="{00000000-0005-0000-0000-0000FD0D0000}"/>
    <cellStyle name="20% - Accent4 5 3 9" xfId="7445" xr:uid="{00000000-0005-0000-0000-0000FE0D0000}"/>
    <cellStyle name="20% - Accent4 5 3 9 2" xfId="14537" xr:uid="{00000000-0005-0000-0000-0000FF0D0000}"/>
    <cellStyle name="20% - Accent4 5 4" xfId="325" xr:uid="{00000000-0005-0000-0000-0000000E0000}"/>
    <cellStyle name="20% - Accent4 5 4 2" xfId="2096" xr:uid="{00000000-0005-0000-0000-0000010E0000}"/>
    <cellStyle name="20% - Accent4 5 4 2 2" xfId="9892" xr:uid="{00000000-0005-0000-0000-0000020E0000}"/>
    <cellStyle name="20% - Accent4 5 4 3" xfId="4092" xr:uid="{00000000-0005-0000-0000-0000030E0000}"/>
    <cellStyle name="20% - Accent4 5 4 3 2" xfId="11600" xr:uid="{00000000-0005-0000-0000-0000040E0000}"/>
    <cellStyle name="20% - Accent4 5 4 4" xfId="6216" xr:uid="{00000000-0005-0000-0000-0000050E0000}"/>
    <cellStyle name="20% - Accent4 5 4 4 2" xfId="13494" xr:uid="{00000000-0005-0000-0000-0000060E0000}"/>
    <cellStyle name="20% - Accent4 5 4 5" xfId="7734" xr:uid="{00000000-0005-0000-0000-0000070E0000}"/>
    <cellStyle name="20% - Accent4 5 4 5 2" xfId="14826" xr:uid="{00000000-0005-0000-0000-0000080E0000}"/>
    <cellStyle name="20% - Accent4 5 4 6" xfId="8958" xr:uid="{00000000-0005-0000-0000-0000090E0000}"/>
    <cellStyle name="20% - Accent4 5 5" xfId="2089" xr:uid="{00000000-0005-0000-0000-00000A0E0000}"/>
    <cellStyle name="20% - Accent4 5 5 2" xfId="6217" xr:uid="{00000000-0005-0000-0000-00000B0E0000}"/>
    <cellStyle name="20% - Accent4 5 5 2 2" xfId="13495" xr:uid="{00000000-0005-0000-0000-00000C0E0000}"/>
    <cellStyle name="20% - Accent4 5 5 3" xfId="9885" xr:uid="{00000000-0005-0000-0000-00000D0E0000}"/>
    <cellStyle name="20% - Accent4 5 6" xfId="3085" xr:uid="{00000000-0005-0000-0000-00000E0E0000}"/>
    <cellStyle name="20% - Accent4 5 6 2" xfId="10596" xr:uid="{00000000-0005-0000-0000-00000F0E0000}"/>
    <cellStyle name="20% - Accent4 5 7" xfId="4005" xr:uid="{00000000-0005-0000-0000-0000100E0000}"/>
    <cellStyle name="20% - Accent4 5 7 2" xfId="11513" xr:uid="{00000000-0005-0000-0000-0000110E0000}"/>
    <cellStyle name="20% - Accent4 5 8" xfId="4686" xr:uid="{00000000-0005-0000-0000-0000120E0000}"/>
    <cellStyle name="20% - Accent4 5 8 2" xfId="11964" xr:uid="{00000000-0005-0000-0000-0000130E0000}"/>
    <cellStyle name="20% - Accent4 5 9" xfId="5267" xr:uid="{00000000-0005-0000-0000-0000140E0000}"/>
    <cellStyle name="20% - Accent4 5 9 2" xfId="12545" xr:uid="{00000000-0005-0000-0000-0000150E0000}"/>
    <cellStyle name="20% - Accent4 6" xfId="326" xr:uid="{00000000-0005-0000-0000-0000160E0000}"/>
    <cellStyle name="20% - Accent4 6 10" xfId="6218" xr:uid="{00000000-0005-0000-0000-0000170E0000}"/>
    <cellStyle name="20% - Accent4 6 10 2" xfId="13496" xr:uid="{00000000-0005-0000-0000-0000180E0000}"/>
    <cellStyle name="20% - Accent4 6 11" xfId="7259" xr:uid="{00000000-0005-0000-0000-0000190E0000}"/>
    <cellStyle name="20% - Accent4 6 11 2" xfId="14351" xr:uid="{00000000-0005-0000-0000-00001A0E0000}"/>
    <cellStyle name="20% - Accent4 6 12" xfId="8959" xr:uid="{00000000-0005-0000-0000-00001B0E0000}"/>
    <cellStyle name="20% - Accent4 6 2" xfId="327" xr:uid="{00000000-0005-0000-0000-00001C0E0000}"/>
    <cellStyle name="20% - Accent4 6 2 10" xfId="7402" xr:uid="{00000000-0005-0000-0000-00001D0E0000}"/>
    <cellStyle name="20% - Accent4 6 2 10 2" xfId="14494" xr:uid="{00000000-0005-0000-0000-00001E0E0000}"/>
    <cellStyle name="20% - Accent4 6 2 11" xfId="8960" xr:uid="{00000000-0005-0000-0000-00001F0E0000}"/>
    <cellStyle name="20% - Accent4 6 2 2" xfId="328" xr:uid="{00000000-0005-0000-0000-0000200E0000}"/>
    <cellStyle name="20% - Accent4 6 2 2 10" xfId="8961" xr:uid="{00000000-0005-0000-0000-0000210E0000}"/>
    <cellStyle name="20% - Accent4 6 2 2 2" xfId="329" xr:uid="{00000000-0005-0000-0000-0000220E0000}"/>
    <cellStyle name="20% - Accent4 6 2 2 2 2" xfId="2100" xr:uid="{00000000-0005-0000-0000-0000230E0000}"/>
    <cellStyle name="20% - Accent4 6 2 2 2 2 2" xfId="9896" xr:uid="{00000000-0005-0000-0000-0000240E0000}"/>
    <cellStyle name="20% - Accent4 6 2 2 2 3" xfId="4051" xr:uid="{00000000-0005-0000-0000-0000250E0000}"/>
    <cellStyle name="20% - Accent4 6 2 2 2 3 2" xfId="11559" xr:uid="{00000000-0005-0000-0000-0000260E0000}"/>
    <cellStyle name="20% - Accent4 6 2 2 2 4" xfId="6221" xr:uid="{00000000-0005-0000-0000-0000270E0000}"/>
    <cellStyle name="20% - Accent4 6 2 2 2 4 2" xfId="13499" xr:uid="{00000000-0005-0000-0000-0000280E0000}"/>
    <cellStyle name="20% - Accent4 6 2 2 2 5" xfId="8272" xr:uid="{00000000-0005-0000-0000-0000290E0000}"/>
    <cellStyle name="20% - Accent4 6 2 2 2 5 2" xfId="15364" xr:uid="{00000000-0005-0000-0000-00002A0E0000}"/>
    <cellStyle name="20% - Accent4 6 2 2 2 6" xfId="8962" xr:uid="{00000000-0005-0000-0000-00002B0E0000}"/>
    <cellStyle name="20% - Accent4 6 2 2 3" xfId="2099" xr:uid="{00000000-0005-0000-0000-00002C0E0000}"/>
    <cellStyle name="20% - Accent4 6 2 2 3 2" xfId="6222" xr:uid="{00000000-0005-0000-0000-00002D0E0000}"/>
    <cellStyle name="20% - Accent4 6 2 2 3 2 2" xfId="13500" xr:uid="{00000000-0005-0000-0000-00002E0E0000}"/>
    <cellStyle name="20% - Accent4 6 2 2 3 3" xfId="9895" xr:uid="{00000000-0005-0000-0000-00002F0E0000}"/>
    <cellStyle name="20% - Accent4 6 2 2 4" xfId="3660" xr:uid="{00000000-0005-0000-0000-0000300E0000}"/>
    <cellStyle name="20% - Accent4 6 2 2 4 2" xfId="11168" xr:uid="{00000000-0005-0000-0000-0000310E0000}"/>
    <cellStyle name="20% - Accent4 6 2 2 5" xfId="3702" xr:uid="{00000000-0005-0000-0000-0000320E0000}"/>
    <cellStyle name="20% - Accent4 6 2 2 5 2" xfId="11210" xr:uid="{00000000-0005-0000-0000-0000330E0000}"/>
    <cellStyle name="20% - Accent4 6 2 2 6" xfId="5224" xr:uid="{00000000-0005-0000-0000-0000340E0000}"/>
    <cellStyle name="20% - Accent4 6 2 2 6 2" xfId="12502" xr:uid="{00000000-0005-0000-0000-0000350E0000}"/>
    <cellStyle name="20% - Accent4 6 2 2 7" xfId="5805" xr:uid="{00000000-0005-0000-0000-0000360E0000}"/>
    <cellStyle name="20% - Accent4 6 2 2 7 2" xfId="13083" xr:uid="{00000000-0005-0000-0000-0000370E0000}"/>
    <cellStyle name="20% - Accent4 6 2 2 8" xfId="6220" xr:uid="{00000000-0005-0000-0000-0000380E0000}"/>
    <cellStyle name="20% - Accent4 6 2 2 8 2" xfId="13498" xr:uid="{00000000-0005-0000-0000-0000390E0000}"/>
    <cellStyle name="20% - Accent4 6 2 2 9" xfId="7691" xr:uid="{00000000-0005-0000-0000-00003A0E0000}"/>
    <cellStyle name="20% - Accent4 6 2 2 9 2" xfId="14783" xr:uid="{00000000-0005-0000-0000-00003B0E0000}"/>
    <cellStyle name="20% - Accent4 6 2 3" xfId="330" xr:uid="{00000000-0005-0000-0000-00003C0E0000}"/>
    <cellStyle name="20% - Accent4 6 2 3 2" xfId="2101" xr:uid="{00000000-0005-0000-0000-00003D0E0000}"/>
    <cellStyle name="20% - Accent4 6 2 3 2 2" xfId="9897" xr:uid="{00000000-0005-0000-0000-00003E0E0000}"/>
    <cellStyle name="20% - Accent4 6 2 3 3" xfId="3920" xr:uid="{00000000-0005-0000-0000-00003F0E0000}"/>
    <cellStyle name="20% - Accent4 6 2 3 3 2" xfId="11428" xr:uid="{00000000-0005-0000-0000-0000400E0000}"/>
    <cellStyle name="20% - Accent4 6 2 3 4" xfId="6223" xr:uid="{00000000-0005-0000-0000-0000410E0000}"/>
    <cellStyle name="20% - Accent4 6 2 3 4 2" xfId="13501" xr:uid="{00000000-0005-0000-0000-0000420E0000}"/>
    <cellStyle name="20% - Accent4 6 2 3 5" xfId="7983" xr:uid="{00000000-0005-0000-0000-0000430E0000}"/>
    <cellStyle name="20% - Accent4 6 2 3 5 2" xfId="15075" xr:uid="{00000000-0005-0000-0000-0000440E0000}"/>
    <cellStyle name="20% - Accent4 6 2 3 6" xfId="8963" xr:uid="{00000000-0005-0000-0000-0000450E0000}"/>
    <cellStyle name="20% - Accent4 6 2 4" xfId="2098" xr:uid="{00000000-0005-0000-0000-0000460E0000}"/>
    <cellStyle name="20% - Accent4 6 2 4 2" xfId="6224" xr:uid="{00000000-0005-0000-0000-0000470E0000}"/>
    <cellStyle name="20% - Accent4 6 2 4 2 2" xfId="13502" xr:uid="{00000000-0005-0000-0000-0000480E0000}"/>
    <cellStyle name="20% - Accent4 6 2 4 3" xfId="9894" xr:uid="{00000000-0005-0000-0000-0000490E0000}"/>
    <cellStyle name="20% - Accent4 6 2 5" xfId="3360" xr:uid="{00000000-0005-0000-0000-00004A0E0000}"/>
    <cellStyle name="20% - Accent4 6 2 5 2" xfId="10871" xr:uid="{00000000-0005-0000-0000-00004B0E0000}"/>
    <cellStyle name="20% - Accent4 6 2 6" xfId="3990" xr:uid="{00000000-0005-0000-0000-00004C0E0000}"/>
    <cellStyle name="20% - Accent4 6 2 6 2" xfId="11498" xr:uid="{00000000-0005-0000-0000-00004D0E0000}"/>
    <cellStyle name="20% - Accent4 6 2 7" xfId="4935" xr:uid="{00000000-0005-0000-0000-00004E0E0000}"/>
    <cellStyle name="20% - Accent4 6 2 7 2" xfId="12213" xr:uid="{00000000-0005-0000-0000-00004F0E0000}"/>
    <cellStyle name="20% - Accent4 6 2 8" xfId="5516" xr:uid="{00000000-0005-0000-0000-0000500E0000}"/>
    <cellStyle name="20% - Accent4 6 2 8 2" xfId="12794" xr:uid="{00000000-0005-0000-0000-0000510E0000}"/>
    <cellStyle name="20% - Accent4 6 2 9" xfId="6219" xr:uid="{00000000-0005-0000-0000-0000520E0000}"/>
    <cellStyle name="20% - Accent4 6 2 9 2" xfId="13497" xr:uid="{00000000-0005-0000-0000-0000530E0000}"/>
    <cellStyle name="20% - Accent4 6 3" xfId="331" xr:uid="{00000000-0005-0000-0000-0000540E0000}"/>
    <cellStyle name="20% - Accent4 6 3 10" xfId="8964" xr:uid="{00000000-0005-0000-0000-0000550E0000}"/>
    <cellStyle name="20% - Accent4 6 3 2" xfId="332" xr:uid="{00000000-0005-0000-0000-0000560E0000}"/>
    <cellStyle name="20% - Accent4 6 3 2 2" xfId="2103" xr:uid="{00000000-0005-0000-0000-0000570E0000}"/>
    <cellStyle name="20% - Accent4 6 3 2 2 2" xfId="9899" xr:uid="{00000000-0005-0000-0000-0000580E0000}"/>
    <cellStyle name="20% - Accent4 6 3 2 3" xfId="3689" xr:uid="{00000000-0005-0000-0000-0000590E0000}"/>
    <cellStyle name="20% - Accent4 6 3 2 3 2" xfId="11197" xr:uid="{00000000-0005-0000-0000-00005A0E0000}"/>
    <cellStyle name="20% - Accent4 6 3 2 4" xfId="6226" xr:uid="{00000000-0005-0000-0000-00005B0E0000}"/>
    <cellStyle name="20% - Accent4 6 3 2 4 2" xfId="13504" xr:uid="{00000000-0005-0000-0000-00005C0E0000}"/>
    <cellStyle name="20% - Accent4 6 3 2 5" xfId="8129" xr:uid="{00000000-0005-0000-0000-00005D0E0000}"/>
    <cellStyle name="20% - Accent4 6 3 2 5 2" xfId="15221" xr:uid="{00000000-0005-0000-0000-00005E0E0000}"/>
    <cellStyle name="20% - Accent4 6 3 2 6" xfId="8965" xr:uid="{00000000-0005-0000-0000-00005F0E0000}"/>
    <cellStyle name="20% - Accent4 6 3 3" xfId="2102" xr:uid="{00000000-0005-0000-0000-0000600E0000}"/>
    <cellStyle name="20% - Accent4 6 3 3 2" xfId="6227" xr:uid="{00000000-0005-0000-0000-0000610E0000}"/>
    <cellStyle name="20% - Accent4 6 3 3 2 2" xfId="13505" xr:uid="{00000000-0005-0000-0000-0000620E0000}"/>
    <cellStyle name="20% - Accent4 6 3 3 3" xfId="9898" xr:uid="{00000000-0005-0000-0000-0000630E0000}"/>
    <cellStyle name="20% - Accent4 6 3 4" xfId="3517" xr:uid="{00000000-0005-0000-0000-0000640E0000}"/>
    <cellStyle name="20% - Accent4 6 3 4 2" xfId="11025" xr:uid="{00000000-0005-0000-0000-0000650E0000}"/>
    <cellStyle name="20% - Accent4 6 3 5" xfId="3076" xr:uid="{00000000-0005-0000-0000-0000660E0000}"/>
    <cellStyle name="20% - Accent4 6 3 5 2" xfId="10587" xr:uid="{00000000-0005-0000-0000-0000670E0000}"/>
    <cellStyle name="20% - Accent4 6 3 6" xfId="5081" xr:uid="{00000000-0005-0000-0000-0000680E0000}"/>
    <cellStyle name="20% - Accent4 6 3 6 2" xfId="12359" xr:uid="{00000000-0005-0000-0000-0000690E0000}"/>
    <cellStyle name="20% - Accent4 6 3 7" xfId="5662" xr:uid="{00000000-0005-0000-0000-00006A0E0000}"/>
    <cellStyle name="20% - Accent4 6 3 7 2" xfId="12940" xr:uid="{00000000-0005-0000-0000-00006B0E0000}"/>
    <cellStyle name="20% - Accent4 6 3 8" xfId="6225" xr:uid="{00000000-0005-0000-0000-00006C0E0000}"/>
    <cellStyle name="20% - Accent4 6 3 8 2" xfId="13503" xr:uid="{00000000-0005-0000-0000-00006D0E0000}"/>
    <cellStyle name="20% - Accent4 6 3 9" xfId="7548" xr:uid="{00000000-0005-0000-0000-00006E0E0000}"/>
    <cellStyle name="20% - Accent4 6 3 9 2" xfId="14640" xr:uid="{00000000-0005-0000-0000-00006F0E0000}"/>
    <cellStyle name="20% - Accent4 6 4" xfId="333" xr:uid="{00000000-0005-0000-0000-0000700E0000}"/>
    <cellStyle name="20% - Accent4 6 4 2" xfId="2104" xr:uid="{00000000-0005-0000-0000-0000710E0000}"/>
    <cellStyle name="20% - Accent4 6 4 2 2" xfId="9900" xr:uid="{00000000-0005-0000-0000-0000720E0000}"/>
    <cellStyle name="20% - Accent4 6 4 3" xfId="3394" xr:uid="{00000000-0005-0000-0000-0000730E0000}"/>
    <cellStyle name="20% - Accent4 6 4 3 2" xfId="10902" xr:uid="{00000000-0005-0000-0000-0000740E0000}"/>
    <cellStyle name="20% - Accent4 6 4 4" xfId="6228" xr:uid="{00000000-0005-0000-0000-0000750E0000}"/>
    <cellStyle name="20% - Accent4 6 4 4 2" xfId="13506" xr:uid="{00000000-0005-0000-0000-0000760E0000}"/>
    <cellStyle name="20% - Accent4 6 4 5" xfId="7840" xr:uid="{00000000-0005-0000-0000-0000770E0000}"/>
    <cellStyle name="20% - Accent4 6 4 5 2" xfId="14932" xr:uid="{00000000-0005-0000-0000-0000780E0000}"/>
    <cellStyle name="20% - Accent4 6 4 6" xfId="8966" xr:uid="{00000000-0005-0000-0000-0000790E0000}"/>
    <cellStyle name="20% - Accent4 6 5" xfId="2097" xr:uid="{00000000-0005-0000-0000-00007A0E0000}"/>
    <cellStyle name="20% - Accent4 6 5 2" xfId="6229" xr:uid="{00000000-0005-0000-0000-00007B0E0000}"/>
    <cellStyle name="20% - Accent4 6 5 2 2" xfId="13507" xr:uid="{00000000-0005-0000-0000-00007C0E0000}"/>
    <cellStyle name="20% - Accent4 6 5 3" xfId="9893" xr:uid="{00000000-0005-0000-0000-00007D0E0000}"/>
    <cellStyle name="20% - Accent4 6 6" xfId="3215" xr:uid="{00000000-0005-0000-0000-00007E0E0000}"/>
    <cellStyle name="20% - Accent4 6 6 2" xfId="10726" xr:uid="{00000000-0005-0000-0000-00007F0E0000}"/>
    <cellStyle name="20% - Accent4 6 7" xfId="3695" xr:uid="{00000000-0005-0000-0000-0000800E0000}"/>
    <cellStyle name="20% - Accent4 6 7 2" xfId="11203" xr:uid="{00000000-0005-0000-0000-0000810E0000}"/>
    <cellStyle name="20% - Accent4 6 8" xfId="4792" xr:uid="{00000000-0005-0000-0000-0000820E0000}"/>
    <cellStyle name="20% - Accent4 6 8 2" xfId="12070" xr:uid="{00000000-0005-0000-0000-0000830E0000}"/>
    <cellStyle name="20% - Accent4 6 9" xfId="5373" xr:uid="{00000000-0005-0000-0000-0000840E0000}"/>
    <cellStyle name="20% - Accent4 6 9 2" xfId="12651" xr:uid="{00000000-0005-0000-0000-0000850E0000}"/>
    <cellStyle name="20% - Accent4 7" xfId="334" xr:uid="{00000000-0005-0000-0000-0000860E0000}"/>
    <cellStyle name="20% - Accent4 7 10" xfId="7282" xr:uid="{00000000-0005-0000-0000-0000870E0000}"/>
    <cellStyle name="20% - Accent4 7 10 2" xfId="14374" xr:uid="{00000000-0005-0000-0000-0000880E0000}"/>
    <cellStyle name="20% - Accent4 7 11" xfId="8967" xr:uid="{00000000-0005-0000-0000-0000890E0000}"/>
    <cellStyle name="20% - Accent4 7 2" xfId="335" xr:uid="{00000000-0005-0000-0000-00008A0E0000}"/>
    <cellStyle name="20% - Accent4 7 2 10" xfId="8968" xr:uid="{00000000-0005-0000-0000-00008B0E0000}"/>
    <cellStyle name="20% - Accent4 7 2 2" xfId="336" xr:uid="{00000000-0005-0000-0000-00008C0E0000}"/>
    <cellStyle name="20% - Accent4 7 2 2 2" xfId="2107" xr:uid="{00000000-0005-0000-0000-00008D0E0000}"/>
    <cellStyle name="20% - Accent4 7 2 2 2 2" xfId="9903" xr:uid="{00000000-0005-0000-0000-00008E0E0000}"/>
    <cellStyle name="20% - Accent4 7 2 2 3" xfId="3699" xr:uid="{00000000-0005-0000-0000-00008F0E0000}"/>
    <cellStyle name="20% - Accent4 7 2 2 3 2" xfId="11207" xr:uid="{00000000-0005-0000-0000-0000900E0000}"/>
    <cellStyle name="20% - Accent4 7 2 2 4" xfId="6232" xr:uid="{00000000-0005-0000-0000-0000910E0000}"/>
    <cellStyle name="20% - Accent4 7 2 2 4 2" xfId="13510" xr:uid="{00000000-0005-0000-0000-0000920E0000}"/>
    <cellStyle name="20% - Accent4 7 2 2 5" xfId="8152" xr:uid="{00000000-0005-0000-0000-0000930E0000}"/>
    <cellStyle name="20% - Accent4 7 2 2 5 2" xfId="15244" xr:uid="{00000000-0005-0000-0000-0000940E0000}"/>
    <cellStyle name="20% - Accent4 7 2 2 6" xfId="8969" xr:uid="{00000000-0005-0000-0000-0000950E0000}"/>
    <cellStyle name="20% - Accent4 7 2 3" xfId="2106" xr:uid="{00000000-0005-0000-0000-0000960E0000}"/>
    <cellStyle name="20% - Accent4 7 2 3 2" xfId="6233" xr:uid="{00000000-0005-0000-0000-0000970E0000}"/>
    <cellStyle name="20% - Accent4 7 2 3 2 2" xfId="13511" xr:uid="{00000000-0005-0000-0000-0000980E0000}"/>
    <cellStyle name="20% - Accent4 7 2 3 3" xfId="9902" xr:uid="{00000000-0005-0000-0000-0000990E0000}"/>
    <cellStyle name="20% - Accent4 7 2 4" xfId="3540" xr:uid="{00000000-0005-0000-0000-00009A0E0000}"/>
    <cellStyle name="20% - Accent4 7 2 4 2" xfId="11048" xr:uid="{00000000-0005-0000-0000-00009B0E0000}"/>
    <cellStyle name="20% - Accent4 7 2 5" xfId="4021" xr:uid="{00000000-0005-0000-0000-00009C0E0000}"/>
    <cellStyle name="20% - Accent4 7 2 5 2" xfId="11529" xr:uid="{00000000-0005-0000-0000-00009D0E0000}"/>
    <cellStyle name="20% - Accent4 7 2 6" xfId="5104" xr:uid="{00000000-0005-0000-0000-00009E0E0000}"/>
    <cellStyle name="20% - Accent4 7 2 6 2" xfId="12382" xr:uid="{00000000-0005-0000-0000-00009F0E0000}"/>
    <cellStyle name="20% - Accent4 7 2 7" xfId="5685" xr:uid="{00000000-0005-0000-0000-0000A00E0000}"/>
    <cellStyle name="20% - Accent4 7 2 7 2" xfId="12963" xr:uid="{00000000-0005-0000-0000-0000A10E0000}"/>
    <cellStyle name="20% - Accent4 7 2 8" xfId="6231" xr:uid="{00000000-0005-0000-0000-0000A20E0000}"/>
    <cellStyle name="20% - Accent4 7 2 8 2" xfId="13509" xr:uid="{00000000-0005-0000-0000-0000A30E0000}"/>
    <cellStyle name="20% - Accent4 7 2 9" xfId="7571" xr:uid="{00000000-0005-0000-0000-0000A40E0000}"/>
    <cellStyle name="20% - Accent4 7 2 9 2" xfId="14663" xr:uid="{00000000-0005-0000-0000-0000A50E0000}"/>
    <cellStyle name="20% - Accent4 7 3" xfId="337" xr:uid="{00000000-0005-0000-0000-0000A60E0000}"/>
    <cellStyle name="20% - Accent4 7 3 2" xfId="2108" xr:uid="{00000000-0005-0000-0000-0000A70E0000}"/>
    <cellStyle name="20% - Accent4 7 3 2 2" xfId="9904" xr:uid="{00000000-0005-0000-0000-0000A80E0000}"/>
    <cellStyle name="20% - Accent4 7 3 3" xfId="3888" xr:uid="{00000000-0005-0000-0000-0000A90E0000}"/>
    <cellStyle name="20% - Accent4 7 3 3 2" xfId="11396" xr:uid="{00000000-0005-0000-0000-0000AA0E0000}"/>
    <cellStyle name="20% - Accent4 7 3 4" xfId="6234" xr:uid="{00000000-0005-0000-0000-0000AB0E0000}"/>
    <cellStyle name="20% - Accent4 7 3 4 2" xfId="13512" xr:uid="{00000000-0005-0000-0000-0000AC0E0000}"/>
    <cellStyle name="20% - Accent4 7 3 5" xfId="7863" xr:uid="{00000000-0005-0000-0000-0000AD0E0000}"/>
    <cellStyle name="20% - Accent4 7 3 5 2" xfId="14955" xr:uid="{00000000-0005-0000-0000-0000AE0E0000}"/>
    <cellStyle name="20% - Accent4 7 3 6" xfId="8970" xr:uid="{00000000-0005-0000-0000-0000AF0E0000}"/>
    <cellStyle name="20% - Accent4 7 4" xfId="2105" xr:uid="{00000000-0005-0000-0000-0000B00E0000}"/>
    <cellStyle name="20% - Accent4 7 4 2" xfId="6235" xr:uid="{00000000-0005-0000-0000-0000B10E0000}"/>
    <cellStyle name="20% - Accent4 7 4 2 2" xfId="13513" xr:uid="{00000000-0005-0000-0000-0000B20E0000}"/>
    <cellStyle name="20% - Accent4 7 4 3" xfId="9901" xr:uid="{00000000-0005-0000-0000-0000B30E0000}"/>
    <cellStyle name="20% - Accent4 7 5" xfId="3238" xr:uid="{00000000-0005-0000-0000-0000B40E0000}"/>
    <cellStyle name="20% - Accent4 7 5 2" xfId="10749" xr:uid="{00000000-0005-0000-0000-0000B50E0000}"/>
    <cellStyle name="20% - Accent4 7 6" xfId="4049" xr:uid="{00000000-0005-0000-0000-0000B60E0000}"/>
    <cellStyle name="20% - Accent4 7 6 2" xfId="11557" xr:uid="{00000000-0005-0000-0000-0000B70E0000}"/>
    <cellStyle name="20% - Accent4 7 7" xfId="4815" xr:uid="{00000000-0005-0000-0000-0000B80E0000}"/>
    <cellStyle name="20% - Accent4 7 7 2" xfId="12093" xr:uid="{00000000-0005-0000-0000-0000B90E0000}"/>
    <cellStyle name="20% - Accent4 7 8" xfId="5396" xr:uid="{00000000-0005-0000-0000-0000BA0E0000}"/>
    <cellStyle name="20% - Accent4 7 8 2" xfId="12674" xr:uid="{00000000-0005-0000-0000-0000BB0E0000}"/>
    <cellStyle name="20% - Accent4 7 9" xfId="6230" xr:uid="{00000000-0005-0000-0000-0000BC0E0000}"/>
    <cellStyle name="20% - Accent4 7 9 2" xfId="13508" xr:uid="{00000000-0005-0000-0000-0000BD0E0000}"/>
    <cellStyle name="20% - Accent4 8" xfId="338" xr:uid="{00000000-0005-0000-0000-0000BE0E0000}"/>
    <cellStyle name="20% - Accent4 8 10" xfId="8971" xr:uid="{00000000-0005-0000-0000-0000BF0E0000}"/>
    <cellStyle name="20% - Accent4 8 2" xfId="339" xr:uid="{00000000-0005-0000-0000-0000C00E0000}"/>
    <cellStyle name="20% - Accent4 8 2 2" xfId="2110" xr:uid="{00000000-0005-0000-0000-0000C10E0000}"/>
    <cellStyle name="20% - Accent4 8 2 2 2" xfId="9906" xr:uid="{00000000-0005-0000-0000-0000C20E0000}"/>
    <cellStyle name="20% - Accent4 8 2 3" xfId="4012" xr:uid="{00000000-0005-0000-0000-0000C30E0000}"/>
    <cellStyle name="20% - Accent4 8 2 3 2" xfId="11520" xr:uid="{00000000-0005-0000-0000-0000C40E0000}"/>
    <cellStyle name="20% - Accent4 8 2 4" xfId="6237" xr:uid="{00000000-0005-0000-0000-0000C50E0000}"/>
    <cellStyle name="20% - Accent4 8 2 4 2" xfId="13515" xr:uid="{00000000-0005-0000-0000-0000C60E0000}"/>
    <cellStyle name="20% - Accent4 8 2 5" xfId="8003" xr:uid="{00000000-0005-0000-0000-0000C70E0000}"/>
    <cellStyle name="20% - Accent4 8 2 5 2" xfId="15095" xr:uid="{00000000-0005-0000-0000-0000C80E0000}"/>
    <cellStyle name="20% - Accent4 8 2 6" xfId="8972" xr:uid="{00000000-0005-0000-0000-0000C90E0000}"/>
    <cellStyle name="20% - Accent4 8 3" xfId="2109" xr:uid="{00000000-0005-0000-0000-0000CA0E0000}"/>
    <cellStyle name="20% - Accent4 8 3 2" xfId="6238" xr:uid="{00000000-0005-0000-0000-0000CB0E0000}"/>
    <cellStyle name="20% - Accent4 8 3 2 2" xfId="13516" xr:uid="{00000000-0005-0000-0000-0000CC0E0000}"/>
    <cellStyle name="20% - Accent4 8 3 3" xfId="9905" xr:uid="{00000000-0005-0000-0000-0000CD0E0000}"/>
    <cellStyle name="20% - Accent4 8 4" xfId="3381" xr:uid="{00000000-0005-0000-0000-0000CE0E0000}"/>
    <cellStyle name="20% - Accent4 8 4 2" xfId="10891" xr:uid="{00000000-0005-0000-0000-0000CF0E0000}"/>
    <cellStyle name="20% - Accent4 8 5" xfId="3788" xr:uid="{00000000-0005-0000-0000-0000D00E0000}"/>
    <cellStyle name="20% - Accent4 8 5 2" xfId="11296" xr:uid="{00000000-0005-0000-0000-0000D10E0000}"/>
    <cellStyle name="20% - Accent4 8 6" xfId="4955" xr:uid="{00000000-0005-0000-0000-0000D20E0000}"/>
    <cellStyle name="20% - Accent4 8 6 2" xfId="12233" xr:uid="{00000000-0005-0000-0000-0000D30E0000}"/>
    <cellStyle name="20% - Accent4 8 7" xfId="5536" xr:uid="{00000000-0005-0000-0000-0000D40E0000}"/>
    <cellStyle name="20% - Accent4 8 7 2" xfId="12814" xr:uid="{00000000-0005-0000-0000-0000D50E0000}"/>
    <cellStyle name="20% - Accent4 8 8" xfId="6236" xr:uid="{00000000-0005-0000-0000-0000D60E0000}"/>
    <cellStyle name="20% - Accent4 8 8 2" xfId="13514" xr:uid="{00000000-0005-0000-0000-0000D70E0000}"/>
    <cellStyle name="20% - Accent4 8 9" xfId="7422" xr:uid="{00000000-0005-0000-0000-0000D80E0000}"/>
    <cellStyle name="20% - Accent4 8 9 2" xfId="14514" xr:uid="{00000000-0005-0000-0000-0000D90E0000}"/>
    <cellStyle name="20% - Accent4 9" xfId="340" xr:uid="{00000000-0005-0000-0000-0000DA0E0000}"/>
    <cellStyle name="20% - Accent4 9 2" xfId="2111" xr:uid="{00000000-0005-0000-0000-0000DB0E0000}"/>
    <cellStyle name="20% - Accent4 9 2 2" xfId="9907" xr:uid="{00000000-0005-0000-0000-0000DC0E0000}"/>
    <cellStyle name="20% - Accent4 9 3" xfId="3926" xr:uid="{00000000-0005-0000-0000-0000DD0E0000}"/>
    <cellStyle name="20% - Accent4 9 3 2" xfId="11434" xr:uid="{00000000-0005-0000-0000-0000DE0E0000}"/>
    <cellStyle name="20% - Accent4 9 4" xfId="6239" xr:uid="{00000000-0005-0000-0000-0000DF0E0000}"/>
    <cellStyle name="20% - Accent4 9 4 2" xfId="13517" xr:uid="{00000000-0005-0000-0000-0000E00E0000}"/>
    <cellStyle name="20% - Accent4 9 5" xfId="8387" xr:uid="{00000000-0005-0000-0000-0000E10E0000}"/>
    <cellStyle name="20% - Accent4 9 5 2" xfId="15430" xr:uid="{00000000-0005-0000-0000-0000E20E0000}"/>
    <cellStyle name="20% - Accent4 9 6" xfId="8973" xr:uid="{00000000-0005-0000-0000-0000E30E0000}"/>
    <cellStyle name="20% - Accent5" xfId="35" builtinId="46" customBuiltin="1"/>
    <cellStyle name="20% - Accent5 10" xfId="1793" xr:uid="{00000000-0005-0000-0000-0000E50E0000}"/>
    <cellStyle name="20% - Accent5 10 2" xfId="3727" xr:uid="{00000000-0005-0000-0000-0000E60E0000}"/>
    <cellStyle name="20% - Accent5 10 2 2" xfId="11235" xr:uid="{00000000-0005-0000-0000-0000E70E0000}"/>
    <cellStyle name="20% - Accent5 10 3" xfId="6240" xr:uid="{00000000-0005-0000-0000-0000E80E0000}"/>
    <cellStyle name="20% - Accent5 10 3 2" xfId="13518" xr:uid="{00000000-0005-0000-0000-0000E90E0000}"/>
    <cellStyle name="20% - Accent5 10 4" xfId="8477" xr:uid="{00000000-0005-0000-0000-0000EA0E0000}"/>
    <cellStyle name="20% - Accent5 10 4 2" xfId="15520" xr:uid="{00000000-0005-0000-0000-0000EB0E0000}"/>
    <cellStyle name="20% - Accent5 10 5" xfId="9598" xr:uid="{00000000-0005-0000-0000-0000EC0E0000}"/>
    <cellStyle name="20% - Accent5 11" xfId="2112" xr:uid="{00000000-0005-0000-0000-0000ED0E0000}"/>
    <cellStyle name="20% - Accent5 11 2" xfId="3728" xr:uid="{00000000-0005-0000-0000-0000EE0E0000}"/>
    <cellStyle name="20% - Accent5 11 2 2" xfId="11236" xr:uid="{00000000-0005-0000-0000-0000EF0E0000}"/>
    <cellStyle name="20% - Accent5 11 3" xfId="6241" xr:uid="{00000000-0005-0000-0000-0000F00E0000}"/>
    <cellStyle name="20% - Accent5 11 3 2" xfId="13519" xr:uid="{00000000-0005-0000-0000-0000F10E0000}"/>
    <cellStyle name="20% - Accent5 11 4" xfId="8566" xr:uid="{00000000-0005-0000-0000-0000F20E0000}"/>
    <cellStyle name="20% - Accent5 11 4 2" xfId="15609" xr:uid="{00000000-0005-0000-0000-0000F30E0000}"/>
    <cellStyle name="20% - Accent5 11 5" xfId="9908" xr:uid="{00000000-0005-0000-0000-0000F40E0000}"/>
    <cellStyle name="20% - Accent5 12" xfId="3031" xr:uid="{00000000-0005-0000-0000-0000F50E0000}"/>
    <cellStyle name="20% - Accent5 12 2" xfId="7718" xr:uid="{00000000-0005-0000-0000-0000F60E0000}"/>
    <cellStyle name="20% - Accent5 12 2 2" xfId="14810" xr:uid="{00000000-0005-0000-0000-0000F70E0000}"/>
    <cellStyle name="20% - Accent5 12 3" xfId="10542" xr:uid="{00000000-0005-0000-0000-0000F80E0000}"/>
    <cellStyle name="20% - Accent5 13" xfId="4670" xr:uid="{00000000-0005-0000-0000-0000F90E0000}"/>
    <cellStyle name="20% - Accent5 13 2" xfId="11948" xr:uid="{00000000-0005-0000-0000-0000FA0E0000}"/>
    <cellStyle name="20% - Accent5 14" xfId="5251" xr:uid="{00000000-0005-0000-0000-0000FB0E0000}"/>
    <cellStyle name="20% - Accent5 14 2" xfId="12529" xr:uid="{00000000-0005-0000-0000-0000FC0E0000}"/>
    <cellStyle name="20% - Accent5 15" xfId="7124" xr:uid="{00000000-0005-0000-0000-0000FD0E0000}"/>
    <cellStyle name="20% - Accent5 15 2" xfId="14216" xr:uid="{00000000-0005-0000-0000-0000FE0E0000}"/>
    <cellStyle name="20% - Accent5 16" xfId="7137" xr:uid="{00000000-0005-0000-0000-0000FF0E0000}"/>
    <cellStyle name="20% - Accent5 16 2" xfId="14229" xr:uid="{00000000-0005-0000-0000-0000000F0000}"/>
    <cellStyle name="20% - Accent5 17" xfId="8595" xr:uid="{00000000-0005-0000-0000-0000010F0000}"/>
    <cellStyle name="20% - Accent5 17 2" xfId="15638" xr:uid="{00000000-0005-0000-0000-0000020F0000}"/>
    <cellStyle name="20% - Accent5 18" xfId="8685" xr:uid="{00000000-0005-0000-0000-0000030F0000}"/>
    <cellStyle name="20% - Accent5 2" xfId="341" xr:uid="{00000000-0005-0000-0000-0000040F0000}"/>
    <cellStyle name="20% - Accent5 2 10" xfId="7198" xr:uid="{00000000-0005-0000-0000-0000050F0000}"/>
    <cellStyle name="20% - Accent5 2 10 2" xfId="14290" xr:uid="{00000000-0005-0000-0000-0000060F0000}"/>
    <cellStyle name="20% - Accent5 2 11" xfId="8644" xr:uid="{00000000-0005-0000-0000-0000070F0000}"/>
    <cellStyle name="20% - Accent5 2 12" xfId="8974" xr:uid="{00000000-0005-0000-0000-0000080F0000}"/>
    <cellStyle name="20% - Accent5 2 2" xfId="342" xr:uid="{00000000-0005-0000-0000-0000090F0000}"/>
    <cellStyle name="20% - Accent5 2 2 2" xfId="343" xr:uid="{00000000-0005-0000-0000-00000A0F0000}"/>
    <cellStyle name="20% - Accent5 2 2 2 2" xfId="344" xr:uid="{00000000-0005-0000-0000-00000B0F0000}"/>
    <cellStyle name="20% - Accent5 2 2 2 2 2" xfId="2116" xr:uid="{00000000-0005-0000-0000-00000C0F0000}"/>
    <cellStyle name="20% - Accent5 2 2 2 2 2 2" xfId="8257" xr:uid="{00000000-0005-0000-0000-00000D0F0000}"/>
    <cellStyle name="20% - Accent5 2 2 2 2 2 2 2" xfId="15349" xr:uid="{00000000-0005-0000-0000-00000E0F0000}"/>
    <cellStyle name="20% - Accent5 2 2 2 2 2 3" xfId="9912" xr:uid="{00000000-0005-0000-0000-00000F0F0000}"/>
    <cellStyle name="20% - Accent5 2 2 2 2 3" xfId="3645" xr:uid="{00000000-0005-0000-0000-0000100F0000}"/>
    <cellStyle name="20% - Accent5 2 2 2 2 3 2" xfId="11153" xr:uid="{00000000-0005-0000-0000-0000110F0000}"/>
    <cellStyle name="20% - Accent5 2 2 2 2 4" xfId="5209" xr:uid="{00000000-0005-0000-0000-0000120F0000}"/>
    <cellStyle name="20% - Accent5 2 2 2 2 4 2" xfId="12487" xr:uid="{00000000-0005-0000-0000-0000130F0000}"/>
    <cellStyle name="20% - Accent5 2 2 2 2 5" xfId="5790" xr:uid="{00000000-0005-0000-0000-0000140F0000}"/>
    <cellStyle name="20% - Accent5 2 2 2 2 5 2" xfId="13068" xr:uid="{00000000-0005-0000-0000-0000150F0000}"/>
    <cellStyle name="20% - Accent5 2 2 2 2 6" xfId="7676" xr:uid="{00000000-0005-0000-0000-0000160F0000}"/>
    <cellStyle name="20% - Accent5 2 2 2 2 6 2" xfId="14768" xr:uid="{00000000-0005-0000-0000-0000170F0000}"/>
    <cellStyle name="20% - Accent5 2 2 2 2 7" xfId="8977" xr:uid="{00000000-0005-0000-0000-0000180F0000}"/>
    <cellStyle name="20% - Accent5 2 2 2 3" xfId="2115" xr:uid="{00000000-0005-0000-0000-0000190F0000}"/>
    <cellStyle name="20% - Accent5 2 2 2 3 2" xfId="7968" xr:uid="{00000000-0005-0000-0000-00001A0F0000}"/>
    <cellStyle name="20% - Accent5 2 2 2 3 2 2" xfId="15060" xr:uid="{00000000-0005-0000-0000-00001B0F0000}"/>
    <cellStyle name="20% - Accent5 2 2 2 3 3" xfId="9911" xr:uid="{00000000-0005-0000-0000-00001C0F0000}"/>
    <cellStyle name="20% - Accent5 2 2 2 4" xfId="3345" xr:uid="{00000000-0005-0000-0000-00001D0F0000}"/>
    <cellStyle name="20% - Accent5 2 2 2 4 2" xfId="10856" xr:uid="{00000000-0005-0000-0000-00001E0F0000}"/>
    <cellStyle name="20% - Accent5 2 2 2 5" xfId="4920" xr:uid="{00000000-0005-0000-0000-00001F0F0000}"/>
    <cellStyle name="20% - Accent5 2 2 2 5 2" xfId="12198" xr:uid="{00000000-0005-0000-0000-0000200F0000}"/>
    <cellStyle name="20% - Accent5 2 2 2 6" xfId="5501" xr:uid="{00000000-0005-0000-0000-0000210F0000}"/>
    <cellStyle name="20% - Accent5 2 2 2 6 2" xfId="12779" xr:uid="{00000000-0005-0000-0000-0000220F0000}"/>
    <cellStyle name="20% - Accent5 2 2 2 7" xfId="7387" xr:uid="{00000000-0005-0000-0000-0000230F0000}"/>
    <cellStyle name="20% - Accent5 2 2 2 7 2" xfId="14479" xr:uid="{00000000-0005-0000-0000-0000240F0000}"/>
    <cellStyle name="20% - Accent5 2 2 2 8" xfId="8976" xr:uid="{00000000-0005-0000-0000-0000250F0000}"/>
    <cellStyle name="20% - Accent5 2 2 3" xfId="345" xr:uid="{00000000-0005-0000-0000-0000260F0000}"/>
    <cellStyle name="20% - Accent5 2 2 3 2" xfId="2117" xr:uid="{00000000-0005-0000-0000-0000270F0000}"/>
    <cellStyle name="20% - Accent5 2 2 3 2 2" xfId="8114" xr:uid="{00000000-0005-0000-0000-0000280F0000}"/>
    <cellStyle name="20% - Accent5 2 2 3 2 2 2" xfId="15206" xr:uid="{00000000-0005-0000-0000-0000290F0000}"/>
    <cellStyle name="20% - Accent5 2 2 3 2 3" xfId="9913" xr:uid="{00000000-0005-0000-0000-00002A0F0000}"/>
    <cellStyle name="20% - Accent5 2 2 3 3" xfId="3502" xr:uid="{00000000-0005-0000-0000-00002B0F0000}"/>
    <cellStyle name="20% - Accent5 2 2 3 3 2" xfId="11010" xr:uid="{00000000-0005-0000-0000-00002C0F0000}"/>
    <cellStyle name="20% - Accent5 2 2 3 4" xfId="5066" xr:uid="{00000000-0005-0000-0000-00002D0F0000}"/>
    <cellStyle name="20% - Accent5 2 2 3 4 2" xfId="12344" xr:uid="{00000000-0005-0000-0000-00002E0F0000}"/>
    <cellStyle name="20% - Accent5 2 2 3 5" xfId="5647" xr:uid="{00000000-0005-0000-0000-00002F0F0000}"/>
    <cellStyle name="20% - Accent5 2 2 3 5 2" xfId="12925" xr:uid="{00000000-0005-0000-0000-0000300F0000}"/>
    <cellStyle name="20% - Accent5 2 2 3 6" xfId="7533" xr:uid="{00000000-0005-0000-0000-0000310F0000}"/>
    <cellStyle name="20% - Accent5 2 2 3 6 2" xfId="14625" xr:uid="{00000000-0005-0000-0000-0000320F0000}"/>
    <cellStyle name="20% - Accent5 2 2 3 7" xfId="8978" xr:uid="{00000000-0005-0000-0000-0000330F0000}"/>
    <cellStyle name="20% - Accent5 2 2 4" xfId="2114" xr:uid="{00000000-0005-0000-0000-0000340F0000}"/>
    <cellStyle name="20% - Accent5 2 2 4 2" xfId="8461" xr:uid="{00000000-0005-0000-0000-0000350F0000}"/>
    <cellStyle name="20% - Accent5 2 2 4 2 2" xfId="15504" xr:uid="{00000000-0005-0000-0000-0000360F0000}"/>
    <cellStyle name="20% - Accent5 2 2 4 3" xfId="9910" xr:uid="{00000000-0005-0000-0000-0000370F0000}"/>
    <cellStyle name="20% - Accent5 2 2 5" xfId="3200" xr:uid="{00000000-0005-0000-0000-0000380F0000}"/>
    <cellStyle name="20% - Accent5 2 2 5 2" xfId="8550" xr:uid="{00000000-0005-0000-0000-0000390F0000}"/>
    <cellStyle name="20% - Accent5 2 2 5 2 2" xfId="15593" xr:uid="{00000000-0005-0000-0000-00003A0F0000}"/>
    <cellStyle name="20% - Accent5 2 2 5 3" xfId="10711" xr:uid="{00000000-0005-0000-0000-00003B0F0000}"/>
    <cellStyle name="20% - Accent5 2 2 6" xfId="4777" xr:uid="{00000000-0005-0000-0000-00003C0F0000}"/>
    <cellStyle name="20% - Accent5 2 2 6 2" xfId="7825" xr:uid="{00000000-0005-0000-0000-00003D0F0000}"/>
    <cellStyle name="20% - Accent5 2 2 6 2 2" xfId="14917" xr:uid="{00000000-0005-0000-0000-00003E0F0000}"/>
    <cellStyle name="20% - Accent5 2 2 6 3" xfId="12055" xr:uid="{00000000-0005-0000-0000-00003F0F0000}"/>
    <cellStyle name="20% - Accent5 2 2 7" xfId="5358" xr:uid="{00000000-0005-0000-0000-0000400F0000}"/>
    <cellStyle name="20% - Accent5 2 2 7 2" xfId="12636" xr:uid="{00000000-0005-0000-0000-0000410F0000}"/>
    <cellStyle name="20% - Accent5 2 2 8" xfId="7244" xr:uid="{00000000-0005-0000-0000-0000420F0000}"/>
    <cellStyle name="20% - Accent5 2 2 8 2" xfId="14336" xr:uid="{00000000-0005-0000-0000-0000430F0000}"/>
    <cellStyle name="20% - Accent5 2 2 9" xfId="8975" xr:uid="{00000000-0005-0000-0000-0000440F0000}"/>
    <cellStyle name="20% - Accent5 2 3" xfId="346" xr:uid="{00000000-0005-0000-0000-0000450F0000}"/>
    <cellStyle name="20% - Accent5 2 3 2" xfId="347" xr:uid="{00000000-0005-0000-0000-0000460F0000}"/>
    <cellStyle name="20% - Accent5 2 3 2 2" xfId="2119" xr:uid="{00000000-0005-0000-0000-0000470F0000}"/>
    <cellStyle name="20% - Accent5 2 3 2 2 2" xfId="8211" xr:uid="{00000000-0005-0000-0000-0000480F0000}"/>
    <cellStyle name="20% - Accent5 2 3 2 2 2 2" xfId="15303" xr:uid="{00000000-0005-0000-0000-0000490F0000}"/>
    <cellStyle name="20% - Accent5 2 3 2 2 3" xfId="9915" xr:uid="{00000000-0005-0000-0000-00004A0F0000}"/>
    <cellStyle name="20% - Accent5 2 3 2 3" xfId="3599" xr:uid="{00000000-0005-0000-0000-00004B0F0000}"/>
    <cellStyle name="20% - Accent5 2 3 2 3 2" xfId="11107" xr:uid="{00000000-0005-0000-0000-00004C0F0000}"/>
    <cellStyle name="20% - Accent5 2 3 2 4" xfId="5163" xr:uid="{00000000-0005-0000-0000-00004D0F0000}"/>
    <cellStyle name="20% - Accent5 2 3 2 4 2" xfId="12441" xr:uid="{00000000-0005-0000-0000-00004E0F0000}"/>
    <cellStyle name="20% - Accent5 2 3 2 5" xfId="5744" xr:uid="{00000000-0005-0000-0000-00004F0F0000}"/>
    <cellStyle name="20% - Accent5 2 3 2 5 2" xfId="13022" xr:uid="{00000000-0005-0000-0000-0000500F0000}"/>
    <cellStyle name="20% - Accent5 2 3 2 6" xfId="7630" xr:uid="{00000000-0005-0000-0000-0000510F0000}"/>
    <cellStyle name="20% - Accent5 2 3 2 6 2" xfId="14722" xr:uid="{00000000-0005-0000-0000-0000520F0000}"/>
    <cellStyle name="20% - Accent5 2 3 2 7" xfId="8980" xr:uid="{00000000-0005-0000-0000-0000530F0000}"/>
    <cellStyle name="20% - Accent5 2 3 3" xfId="2118" xr:uid="{00000000-0005-0000-0000-0000540F0000}"/>
    <cellStyle name="20% - Accent5 2 3 3 2" xfId="7922" xr:uid="{00000000-0005-0000-0000-0000550F0000}"/>
    <cellStyle name="20% - Accent5 2 3 3 2 2" xfId="15014" xr:uid="{00000000-0005-0000-0000-0000560F0000}"/>
    <cellStyle name="20% - Accent5 2 3 3 3" xfId="9914" xr:uid="{00000000-0005-0000-0000-0000570F0000}"/>
    <cellStyle name="20% - Accent5 2 3 4" xfId="3299" xr:uid="{00000000-0005-0000-0000-0000580F0000}"/>
    <cellStyle name="20% - Accent5 2 3 4 2" xfId="10810" xr:uid="{00000000-0005-0000-0000-0000590F0000}"/>
    <cellStyle name="20% - Accent5 2 3 5" xfId="4874" xr:uid="{00000000-0005-0000-0000-00005A0F0000}"/>
    <cellStyle name="20% - Accent5 2 3 5 2" xfId="12152" xr:uid="{00000000-0005-0000-0000-00005B0F0000}"/>
    <cellStyle name="20% - Accent5 2 3 6" xfId="5455" xr:uid="{00000000-0005-0000-0000-00005C0F0000}"/>
    <cellStyle name="20% - Accent5 2 3 6 2" xfId="12733" xr:uid="{00000000-0005-0000-0000-00005D0F0000}"/>
    <cellStyle name="20% - Accent5 2 3 7" xfId="7341" xr:uid="{00000000-0005-0000-0000-00005E0F0000}"/>
    <cellStyle name="20% - Accent5 2 3 7 2" xfId="14433" xr:uid="{00000000-0005-0000-0000-00005F0F0000}"/>
    <cellStyle name="20% - Accent5 2 3 8" xfId="8979" xr:uid="{00000000-0005-0000-0000-0000600F0000}"/>
    <cellStyle name="20% - Accent5 2 4" xfId="348" xr:uid="{00000000-0005-0000-0000-0000610F0000}"/>
    <cellStyle name="20% - Accent5 2 4 2" xfId="2120" xr:uid="{00000000-0005-0000-0000-0000620F0000}"/>
    <cellStyle name="20% - Accent5 2 4 2 2" xfId="8068" xr:uid="{00000000-0005-0000-0000-0000630F0000}"/>
    <cellStyle name="20% - Accent5 2 4 2 2 2" xfId="15160" xr:uid="{00000000-0005-0000-0000-0000640F0000}"/>
    <cellStyle name="20% - Accent5 2 4 2 3" xfId="9916" xr:uid="{00000000-0005-0000-0000-0000650F0000}"/>
    <cellStyle name="20% - Accent5 2 4 3" xfId="3456" xr:uid="{00000000-0005-0000-0000-0000660F0000}"/>
    <cellStyle name="20% - Accent5 2 4 3 2" xfId="10964" xr:uid="{00000000-0005-0000-0000-0000670F0000}"/>
    <cellStyle name="20% - Accent5 2 4 4" xfId="5020" xr:uid="{00000000-0005-0000-0000-0000680F0000}"/>
    <cellStyle name="20% - Accent5 2 4 4 2" xfId="12298" xr:uid="{00000000-0005-0000-0000-0000690F0000}"/>
    <cellStyle name="20% - Accent5 2 4 5" xfId="5601" xr:uid="{00000000-0005-0000-0000-00006A0F0000}"/>
    <cellStyle name="20% - Accent5 2 4 5 2" xfId="12879" xr:uid="{00000000-0005-0000-0000-00006B0F0000}"/>
    <cellStyle name="20% - Accent5 2 4 6" xfId="7487" xr:uid="{00000000-0005-0000-0000-00006C0F0000}"/>
    <cellStyle name="20% - Accent5 2 4 6 2" xfId="14579" xr:uid="{00000000-0005-0000-0000-00006D0F0000}"/>
    <cellStyle name="20% - Accent5 2 4 7" xfId="8981" xr:uid="{00000000-0005-0000-0000-00006E0F0000}"/>
    <cellStyle name="20% - Accent5 2 5" xfId="1819" xr:uid="{00000000-0005-0000-0000-00006F0F0000}"/>
    <cellStyle name="20% - Accent5 2 5 2" xfId="3927" xr:uid="{00000000-0005-0000-0000-0000700F0000}"/>
    <cellStyle name="20% - Accent5 2 5 2 2" xfId="11435" xr:uid="{00000000-0005-0000-0000-0000710F0000}"/>
    <cellStyle name="20% - Accent5 2 5 3" xfId="6242" xr:uid="{00000000-0005-0000-0000-0000720F0000}"/>
    <cellStyle name="20% - Accent5 2 5 3 2" xfId="13520" xr:uid="{00000000-0005-0000-0000-0000730F0000}"/>
    <cellStyle name="20% - Accent5 2 5 4" xfId="8299" xr:uid="{00000000-0005-0000-0000-0000740F0000}"/>
    <cellStyle name="20% - Accent5 2 5 4 2" xfId="15391" xr:uid="{00000000-0005-0000-0000-0000750F0000}"/>
    <cellStyle name="20% - Accent5 2 5 5" xfId="9615" xr:uid="{00000000-0005-0000-0000-0000760F0000}"/>
    <cellStyle name="20% - Accent5 2 6" xfId="2113" xr:uid="{00000000-0005-0000-0000-0000770F0000}"/>
    <cellStyle name="20% - Accent5 2 6 2" xfId="3809" xr:uid="{00000000-0005-0000-0000-0000780F0000}"/>
    <cellStyle name="20% - Accent5 2 6 2 2" xfId="11317" xr:uid="{00000000-0005-0000-0000-0000790F0000}"/>
    <cellStyle name="20% - Accent5 2 6 3" xfId="6243" xr:uid="{00000000-0005-0000-0000-00007A0F0000}"/>
    <cellStyle name="20% - Accent5 2 6 3 2" xfId="13521" xr:uid="{00000000-0005-0000-0000-00007B0F0000}"/>
    <cellStyle name="20% - Accent5 2 6 4" xfId="8415" xr:uid="{00000000-0005-0000-0000-00007C0F0000}"/>
    <cellStyle name="20% - Accent5 2 6 4 2" xfId="15458" xr:uid="{00000000-0005-0000-0000-00007D0F0000}"/>
    <cellStyle name="20% - Accent5 2 6 5" xfId="9909" xr:uid="{00000000-0005-0000-0000-00007E0F0000}"/>
    <cellStyle name="20% - Accent5 2 7" xfId="3133" xr:uid="{00000000-0005-0000-0000-00007F0F0000}"/>
    <cellStyle name="20% - Accent5 2 7 2" xfId="8504" xr:uid="{00000000-0005-0000-0000-0000800F0000}"/>
    <cellStyle name="20% - Accent5 2 7 2 2" xfId="15547" xr:uid="{00000000-0005-0000-0000-0000810F0000}"/>
    <cellStyle name="20% - Accent5 2 7 3" xfId="10644" xr:uid="{00000000-0005-0000-0000-0000820F0000}"/>
    <cellStyle name="20% - Accent5 2 8" xfId="4731" xr:uid="{00000000-0005-0000-0000-0000830F0000}"/>
    <cellStyle name="20% - Accent5 2 8 2" xfId="7779" xr:uid="{00000000-0005-0000-0000-0000840F0000}"/>
    <cellStyle name="20% - Accent5 2 8 2 2" xfId="14871" xr:uid="{00000000-0005-0000-0000-0000850F0000}"/>
    <cellStyle name="20% - Accent5 2 8 3" xfId="12009" xr:uid="{00000000-0005-0000-0000-0000860F0000}"/>
    <cellStyle name="20% - Accent5 2 9" xfId="5312" xr:uid="{00000000-0005-0000-0000-0000870F0000}"/>
    <cellStyle name="20% - Accent5 2 9 2" xfId="12590" xr:uid="{00000000-0005-0000-0000-0000880F0000}"/>
    <cellStyle name="20% - Accent5 3" xfId="349" xr:uid="{00000000-0005-0000-0000-0000890F0000}"/>
    <cellStyle name="20% - Accent5 3 2" xfId="350" xr:uid="{00000000-0005-0000-0000-00008A0F0000}"/>
    <cellStyle name="20% - Accent5 3 2 2" xfId="351" xr:uid="{00000000-0005-0000-0000-00008B0F0000}"/>
    <cellStyle name="20% - Accent5 3 2 2 2" xfId="2123" xr:uid="{00000000-0005-0000-0000-00008C0F0000}"/>
    <cellStyle name="20% - Accent5 3 2 2 2 2" xfId="8234" xr:uid="{00000000-0005-0000-0000-00008D0F0000}"/>
    <cellStyle name="20% - Accent5 3 2 2 2 2 2" xfId="15326" xr:uid="{00000000-0005-0000-0000-00008E0F0000}"/>
    <cellStyle name="20% - Accent5 3 2 2 2 3" xfId="9919" xr:uid="{00000000-0005-0000-0000-00008F0F0000}"/>
    <cellStyle name="20% - Accent5 3 2 2 3" xfId="3622" xr:uid="{00000000-0005-0000-0000-0000900F0000}"/>
    <cellStyle name="20% - Accent5 3 2 2 3 2" xfId="11130" xr:uid="{00000000-0005-0000-0000-0000910F0000}"/>
    <cellStyle name="20% - Accent5 3 2 2 4" xfId="5186" xr:uid="{00000000-0005-0000-0000-0000920F0000}"/>
    <cellStyle name="20% - Accent5 3 2 2 4 2" xfId="12464" xr:uid="{00000000-0005-0000-0000-0000930F0000}"/>
    <cellStyle name="20% - Accent5 3 2 2 5" xfId="5767" xr:uid="{00000000-0005-0000-0000-0000940F0000}"/>
    <cellStyle name="20% - Accent5 3 2 2 5 2" xfId="13045" xr:uid="{00000000-0005-0000-0000-0000950F0000}"/>
    <cellStyle name="20% - Accent5 3 2 2 6" xfId="7653" xr:uid="{00000000-0005-0000-0000-0000960F0000}"/>
    <cellStyle name="20% - Accent5 3 2 2 6 2" xfId="14745" xr:uid="{00000000-0005-0000-0000-0000970F0000}"/>
    <cellStyle name="20% - Accent5 3 2 2 7" xfId="8984" xr:uid="{00000000-0005-0000-0000-0000980F0000}"/>
    <cellStyle name="20% - Accent5 3 2 3" xfId="2122" xr:uid="{00000000-0005-0000-0000-0000990F0000}"/>
    <cellStyle name="20% - Accent5 3 2 3 2" xfId="7945" xr:uid="{00000000-0005-0000-0000-00009A0F0000}"/>
    <cellStyle name="20% - Accent5 3 2 3 2 2" xfId="15037" xr:uid="{00000000-0005-0000-0000-00009B0F0000}"/>
    <cellStyle name="20% - Accent5 3 2 3 3" xfId="9918" xr:uid="{00000000-0005-0000-0000-00009C0F0000}"/>
    <cellStyle name="20% - Accent5 3 2 4" xfId="3322" xr:uid="{00000000-0005-0000-0000-00009D0F0000}"/>
    <cellStyle name="20% - Accent5 3 2 4 2" xfId="10833" xr:uid="{00000000-0005-0000-0000-00009E0F0000}"/>
    <cellStyle name="20% - Accent5 3 2 5" xfId="4897" xr:uid="{00000000-0005-0000-0000-00009F0F0000}"/>
    <cellStyle name="20% - Accent5 3 2 5 2" xfId="12175" xr:uid="{00000000-0005-0000-0000-0000A00F0000}"/>
    <cellStyle name="20% - Accent5 3 2 6" xfId="5478" xr:uid="{00000000-0005-0000-0000-0000A10F0000}"/>
    <cellStyle name="20% - Accent5 3 2 6 2" xfId="12756" xr:uid="{00000000-0005-0000-0000-0000A20F0000}"/>
    <cellStyle name="20% - Accent5 3 2 7" xfId="7364" xr:uid="{00000000-0005-0000-0000-0000A30F0000}"/>
    <cellStyle name="20% - Accent5 3 2 7 2" xfId="14456" xr:uid="{00000000-0005-0000-0000-0000A40F0000}"/>
    <cellStyle name="20% - Accent5 3 2 8" xfId="8983" xr:uid="{00000000-0005-0000-0000-0000A50F0000}"/>
    <cellStyle name="20% - Accent5 3 3" xfId="352" xr:uid="{00000000-0005-0000-0000-0000A60F0000}"/>
    <cellStyle name="20% - Accent5 3 3 2" xfId="2124" xr:uid="{00000000-0005-0000-0000-0000A70F0000}"/>
    <cellStyle name="20% - Accent5 3 3 2 2" xfId="8091" xr:uid="{00000000-0005-0000-0000-0000A80F0000}"/>
    <cellStyle name="20% - Accent5 3 3 2 2 2" xfId="15183" xr:uid="{00000000-0005-0000-0000-0000A90F0000}"/>
    <cellStyle name="20% - Accent5 3 3 2 3" xfId="9920" xr:uid="{00000000-0005-0000-0000-0000AA0F0000}"/>
    <cellStyle name="20% - Accent5 3 3 3" xfId="3479" xr:uid="{00000000-0005-0000-0000-0000AB0F0000}"/>
    <cellStyle name="20% - Accent5 3 3 3 2" xfId="10987" xr:uid="{00000000-0005-0000-0000-0000AC0F0000}"/>
    <cellStyle name="20% - Accent5 3 3 4" xfId="5043" xr:uid="{00000000-0005-0000-0000-0000AD0F0000}"/>
    <cellStyle name="20% - Accent5 3 3 4 2" xfId="12321" xr:uid="{00000000-0005-0000-0000-0000AE0F0000}"/>
    <cellStyle name="20% - Accent5 3 3 5" xfId="5624" xr:uid="{00000000-0005-0000-0000-0000AF0F0000}"/>
    <cellStyle name="20% - Accent5 3 3 5 2" xfId="12902" xr:uid="{00000000-0005-0000-0000-0000B00F0000}"/>
    <cellStyle name="20% - Accent5 3 3 6" xfId="7510" xr:uid="{00000000-0005-0000-0000-0000B10F0000}"/>
    <cellStyle name="20% - Accent5 3 3 6 2" xfId="14602" xr:uid="{00000000-0005-0000-0000-0000B20F0000}"/>
    <cellStyle name="20% - Accent5 3 3 7" xfId="8985" xr:uid="{00000000-0005-0000-0000-0000B30F0000}"/>
    <cellStyle name="20% - Accent5 3 4" xfId="2121" xr:uid="{00000000-0005-0000-0000-0000B40F0000}"/>
    <cellStyle name="20% - Accent5 3 4 2" xfId="8438" xr:uid="{00000000-0005-0000-0000-0000B50F0000}"/>
    <cellStyle name="20% - Accent5 3 4 2 2" xfId="15481" xr:uid="{00000000-0005-0000-0000-0000B60F0000}"/>
    <cellStyle name="20% - Accent5 3 4 3" xfId="9917" xr:uid="{00000000-0005-0000-0000-0000B70F0000}"/>
    <cellStyle name="20% - Accent5 3 5" xfId="3174" xr:uid="{00000000-0005-0000-0000-0000B80F0000}"/>
    <cellStyle name="20% - Accent5 3 5 2" xfId="8527" xr:uid="{00000000-0005-0000-0000-0000B90F0000}"/>
    <cellStyle name="20% - Accent5 3 5 2 2" xfId="15570" xr:uid="{00000000-0005-0000-0000-0000BA0F0000}"/>
    <cellStyle name="20% - Accent5 3 5 3" xfId="10685" xr:uid="{00000000-0005-0000-0000-0000BB0F0000}"/>
    <cellStyle name="20% - Accent5 3 6" xfId="4754" xr:uid="{00000000-0005-0000-0000-0000BC0F0000}"/>
    <cellStyle name="20% - Accent5 3 6 2" xfId="7802" xr:uid="{00000000-0005-0000-0000-0000BD0F0000}"/>
    <cellStyle name="20% - Accent5 3 6 2 2" xfId="14894" xr:uid="{00000000-0005-0000-0000-0000BE0F0000}"/>
    <cellStyle name="20% - Accent5 3 6 3" xfId="12032" xr:uid="{00000000-0005-0000-0000-0000BF0F0000}"/>
    <cellStyle name="20% - Accent5 3 7" xfId="5335" xr:uid="{00000000-0005-0000-0000-0000C00F0000}"/>
    <cellStyle name="20% - Accent5 3 7 2" xfId="12613" xr:uid="{00000000-0005-0000-0000-0000C10F0000}"/>
    <cellStyle name="20% - Accent5 3 8" xfId="7221" xr:uid="{00000000-0005-0000-0000-0000C20F0000}"/>
    <cellStyle name="20% - Accent5 3 8 2" xfId="14313" xr:uid="{00000000-0005-0000-0000-0000C30F0000}"/>
    <cellStyle name="20% - Accent5 3 9" xfId="8982" xr:uid="{00000000-0005-0000-0000-0000C40F0000}"/>
    <cellStyle name="20% - Accent5 4" xfId="353" xr:uid="{00000000-0005-0000-0000-0000C50F0000}"/>
    <cellStyle name="20% - Accent5 4 2" xfId="354" xr:uid="{00000000-0005-0000-0000-0000C60F0000}"/>
    <cellStyle name="20% - Accent5 4 2 2" xfId="355" xr:uid="{00000000-0005-0000-0000-0000C70F0000}"/>
    <cellStyle name="20% - Accent5 4 2 2 2" xfId="2127" xr:uid="{00000000-0005-0000-0000-0000C80F0000}"/>
    <cellStyle name="20% - Accent5 4 2 2 2 2" xfId="8184" xr:uid="{00000000-0005-0000-0000-0000C90F0000}"/>
    <cellStyle name="20% - Accent5 4 2 2 2 2 2" xfId="15276" xr:uid="{00000000-0005-0000-0000-0000CA0F0000}"/>
    <cellStyle name="20% - Accent5 4 2 2 2 3" xfId="9923" xr:uid="{00000000-0005-0000-0000-0000CB0F0000}"/>
    <cellStyle name="20% - Accent5 4 2 2 3" xfId="3572" xr:uid="{00000000-0005-0000-0000-0000CC0F0000}"/>
    <cellStyle name="20% - Accent5 4 2 2 3 2" xfId="11080" xr:uid="{00000000-0005-0000-0000-0000CD0F0000}"/>
    <cellStyle name="20% - Accent5 4 2 2 4" xfId="5136" xr:uid="{00000000-0005-0000-0000-0000CE0F0000}"/>
    <cellStyle name="20% - Accent5 4 2 2 4 2" xfId="12414" xr:uid="{00000000-0005-0000-0000-0000CF0F0000}"/>
    <cellStyle name="20% - Accent5 4 2 2 5" xfId="5717" xr:uid="{00000000-0005-0000-0000-0000D00F0000}"/>
    <cellStyle name="20% - Accent5 4 2 2 5 2" xfId="12995" xr:uid="{00000000-0005-0000-0000-0000D10F0000}"/>
    <cellStyle name="20% - Accent5 4 2 2 6" xfId="7603" xr:uid="{00000000-0005-0000-0000-0000D20F0000}"/>
    <cellStyle name="20% - Accent5 4 2 2 6 2" xfId="14695" xr:uid="{00000000-0005-0000-0000-0000D30F0000}"/>
    <cellStyle name="20% - Accent5 4 2 2 7" xfId="8988" xr:uid="{00000000-0005-0000-0000-0000D40F0000}"/>
    <cellStyle name="20% - Accent5 4 2 3" xfId="2126" xr:uid="{00000000-0005-0000-0000-0000D50F0000}"/>
    <cellStyle name="20% - Accent5 4 2 3 2" xfId="7895" xr:uid="{00000000-0005-0000-0000-0000D60F0000}"/>
    <cellStyle name="20% - Accent5 4 2 3 2 2" xfId="14987" xr:uid="{00000000-0005-0000-0000-0000D70F0000}"/>
    <cellStyle name="20% - Accent5 4 2 3 3" xfId="9922" xr:uid="{00000000-0005-0000-0000-0000D80F0000}"/>
    <cellStyle name="20% - Accent5 4 2 4" xfId="3272" xr:uid="{00000000-0005-0000-0000-0000D90F0000}"/>
    <cellStyle name="20% - Accent5 4 2 4 2" xfId="10783" xr:uid="{00000000-0005-0000-0000-0000DA0F0000}"/>
    <cellStyle name="20% - Accent5 4 2 5" xfId="4847" xr:uid="{00000000-0005-0000-0000-0000DB0F0000}"/>
    <cellStyle name="20% - Accent5 4 2 5 2" xfId="12125" xr:uid="{00000000-0005-0000-0000-0000DC0F0000}"/>
    <cellStyle name="20% - Accent5 4 2 6" xfId="5428" xr:uid="{00000000-0005-0000-0000-0000DD0F0000}"/>
    <cellStyle name="20% - Accent5 4 2 6 2" xfId="12706" xr:uid="{00000000-0005-0000-0000-0000DE0F0000}"/>
    <cellStyle name="20% - Accent5 4 2 7" xfId="7314" xr:uid="{00000000-0005-0000-0000-0000DF0F0000}"/>
    <cellStyle name="20% - Accent5 4 2 7 2" xfId="14406" xr:uid="{00000000-0005-0000-0000-0000E00F0000}"/>
    <cellStyle name="20% - Accent5 4 2 8" xfId="8987" xr:uid="{00000000-0005-0000-0000-0000E10F0000}"/>
    <cellStyle name="20% - Accent5 4 3" xfId="356" xr:uid="{00000000-0005-0000-0000-0000E20F0000}"/>
    <cellStyle name="20% - Accent5 4 3 2" xfId="2128" xr:uid="{00000000-0005-0000-0000-0000E30F0000}"/>
    <cellStyle name="20% - Accent5 4 3 2 2" xfId="8044" xr:uid="{00000000-0005-0000-0000-0000E40F0000}"/>
    <cellStyle name="20% - Accent5 4 3 2 2 2" xfId="15136" xr:uid="{00000000-0005-0000-0000-0000E50F0000}"/>
    <cellStyle name="20% - Accent5 4 3 2 3" xfId="9924" xr:uid="{00000000-0005-0000-0000-0000E60F0000}"/>
    <cellStyle name="20% - Accent5 4 3 3" xfId="3432" xr:uid="{00000000-0005-0000-0000-0000E70F0000}"/>
    <cellStyle name="20% - Accent5 4 3 3 2" xfId="10940" xr:uid="{00000000-0005-0000-0000-0000E80F0000}"/>
    <cellStyle name="20% - Accent5 4 3 4" xfId="4996" xr:uid="{00000000-0005-0000-0000-0000E90F0000}"/>
    <cellStyle name="20% - Accent5 4 3 4 2" xfId="12274" xr:uid="{00000000-0005-0000-0000-0000EA0F0000}"/>
    <cellStyle name="20% - Accent5 4 3 5" xfId="5577" xr:uid="{00000000-0005-0000-0000-0000EB0F0000}"/>
    <cellStyle name="20% - Accent5 4 3 5 2" xfId="12855" xr:uid="{00000000-0005-0000-0000-0000EC0F0000}"/>
    <cellStyle name="20% - Accent5 4 3 6" xfId="7463" xr:uid="{00000000-0005-0000-0000-0000ED0F0000}"/>
    <cellStyle name="20% - Accent5 4 3 6 2" xfId="14555" xr:uid="{00000000-0005-0000-0000-0000EE0F0000}"/>
    <cellStyle name="20% - Accent5 4 3 7" xfId="8989" xr:uid="{00000000-0005-0000-0000-0000EF0F0000}"/>
    <cellStyle name="20% - Accent5 4 4" xfId="2125" xr:uid="{00000000-0005-0000-0000-0000F00F0000}"/>
    <cellStyle name="20% - Accent5 4 4 2" xfId="7752" xr:uid="{00000000-0005-0000-0000-0000F10F0000}"/>
    <cellStyle name="20% - Accent5 4 4 2 2" xfId="14844" xr:uid="{00000000-0005-0000-0000-0000F20F0000}"/>
    <cellStyle name="20% - Accent5 4 4 3" xfId="9921" xr:uid="{00000000-0005-0000-0000-0000F30F0000}"/>
    <cellStyle name="20% - Accent5 4 5" xfId="3103" xr:uid="{00000000-0005-0000-0000-0000F40F0000}"/>
    <cellStyle name="20% - Accent5 4 5 2" xfId="10614" xr:uid="{00000000-0005-0000-0000-0000F50F0000}"/>
    <cellStyle name="20% - Accent5 4 6" xfId="4704" xr:uid="{00000000-0005-0000-0000-0000F60F0000}"/>
    <cellStyle name="20% - Accent5 4 6 2" xfId="11982" xr:uid="{00000000-0005-0000-0000-0000F70F0000}"/>
    <cellStyle name="20% - Accent5 4 7" xfId="5285" xr:uid="{00000000-0005-0000-0000-0000F80F0000}"/>
    <cellStyle name="20% - Accent5 4 7 2" xfId="12563" xr:uid="{00000000-0005-0000-0000-0000F90F0000}"/>
    <cellStyle name="20% - Accent5 4 8" xfId="7171" xr:uid="{00000000-0005-0000-0000-0000FA0F0000}"/>
    <cellStyle name="20% - Accent5 4 8 2" xfId="14263" xr:uid="{00000000-0005-0000-0000-0000FB0F0000}"/>
    <cellStyle name="20% - Accent5 4 9" xfId="8986" xr:uid="{00000000-0005-0000-0000-0000FC0F0000}"/>
    <cellStyle name="20% - Accent5 5" xfId="357" xr:uid="{00000000-0005-0000-0000-0000FD0F0000}"/>
    <cellStyle name="20% - Accent5 5 2" xfId="358" xr:uid="{00000000-0005-0000-0000-0000FE0F0000}"/>
    <cellStyle name="20% - Accent5 5 2 2" xfId="359" xr:uid="{00000000-0005-0000-0000-0000FF0F0000}"/>
    <cellStyle name="20% - Accent5 5 2 2 2" xfId="2131" xr:uid="{00000000-0005-0000-0000-000000100000}"/>
    <cellStyle name="20% - Accent5 5 2 2 2 2" xfId="8167" xr:uid="{00000000-0005-0000-0000-000001100000}"/>
    <cellStyle name="20% - Accent5 5 2 2 2 2 2" xfId="15259" xr:uid="{00000000-0005-0000-0000-000002100000}"/>
    <cellStyle name="20% - Accent5 5 2 2 2 3" xfId="9927" xr:uid="{00000000-0005-0000-0000-000003100000}"/>
    <cellStyle name="20% - Accent5 5 2 2 3" xfId="3555" xr:uid="{00000000-0005-0000-0000-000004100000}"/>
    <cellStyle name="20% - Accent5 5 2 2 3 2" xfId="11063" xr:uid="{00000000-0005-0000-0000-000005100000}"/>
    <cellStyle name="20% - Accent5 5 2 2 4" xfId="5119" xr:uid="{00000000-0005-0000-0000-000006100000}"/>
    <cellStyle name="20% - Accent5 5 2 2 4 2" xfId="12397" xr:uid="{00000000-0005-0000-0000-000007100000}"/>
    <cellStyle name="20% - Accent5 5 2 2 5" xfId="5700" xr:uid="{00000000-0005-0000-0000-000008100000}"/>
    <cellStyle name="20% - Accent5 5 2 2 5 2" xfId="12978" xr:uid="{00000000-0005-0000-0000-000009100000}"/>
    <cellStyle name="20% - Accent5 5 2 2 6" xfId="7586" xr:uid="{00000000-0005-0000-0000-00000A100000}"/>
    <cellStyle name="20% - Accent5 5 2 2 6 2" xfId="14678" xr:uid="{00000000-0005-0000-0000-00000B100000}"/>
    <cellStyle name="20% - Accent5 5 2 2 7" xfId="8992" xr:uid="{00000000-0005-0000-0000-00000C100000}"/>
    <cellStyle name="20% - Accent5 5 2 3" xfId="2130" xr:uid="{00000000-0005-0000-0000-00000D100000}"/>
    <cellStyle name="20% - Accent5 5 2 3 2" xfId="7878" xr:uid="{00000000-0005-0000-0000-00000E100000}"/>
    <cellStyle name="20% - Accent5 5 2 3 2 2" xfId="14970" xr:uid="{00000000-0005-0000-0000-00000F100000}"/>
    <cellStyle name="20% - Accent5 5 2 3 3" xfId="9926" xr:uid="{00000000-0005-0000-0000-000010100000}"/>
    <cellStyle name="20% - Accent5 5 2 4" xfId="3255" xr:uid="{00000000-0005-0000-0000-000011100000}"/>
    <cellStyle name="20% - Accent5 5 2 4 2" xfId="10766" xr:uid="{00000000-0005-0000-0000-000012100000}"/>
    <cellStyle name="20% - Accent5 5 2 5" xfId="4830" xr:uid="{00000000-0005-0000-0000-000013100000}"/>
    <cellStyle name="20% - Accent5 5 2 5 2" xfId="12108" xr:uid="{00000000-0005-0000-0000-000014100000}"/>
    <cellStyle name="20% - Accent5 5 2 6" xfId="5411" xr:uid="{00000000-0005-0000-0000-000015100000}"/>
    <cellStyle name="20% - Accent5 5 2 6 2" xfId="12689" xr:uid="{00000000-0005-0000-0000-000016100000}"/>
    <cellStyle name="20% - Accent5 5 2 7" xfId="7297" xr:uid="{00000000-0005-0000-0000-000017100000}"/>
    <cellStyle name="20% - Accent5 5 2 7 2" xfId="14389" xr:uid="{00000000-0005-0000-0000-000018100000}"/>
    <cellStyle name="20% - Accent5 5 2 8" xfId="8991" xr:uid="{00000000-0005-0000-0000-000019100000}"/>
    <cellStyle name="20% - Accent5 5 3" xfId="360" xr:uid="{00000000-0005-0000-0000-00001A100000}"/>
    <cellStyle name="20% - Accent5 5 3 2" xfId="2132" xr:uid="{00000000-0005-0000-0000-00001B100000}"/>
    <cellStyle name="20% - Accent5 5 3 2 2" xfId="8027" xr:uid="{00000000-0005-0000-0000-00001C100000}"/>
    <cellStyle name="20% - Accent5 5 3 2 2 2" xfId="15119" xr:uid="{00000000-0005-0000-0000-00001D100000}"/>
    <cellStyle name="20% - Accent5 5 3 2 3" xfId="9928" xr:uid="{00000000-0005-0000-0000-00001E100000}"/>
    <cellStyle name="20% - Accent5 5 3 3" xfId="3415" xr:uid="{00000000-0005-0000-0000-00001F100000}"/>
    <cellStyle name="20% - Accent5 5 3 3 2" xfId="10923" xr:uid="{00000000-0005-0000-0000-000020100000}"/>
    <cellStyle name="20% - Accent5 5 3 4" xfId="4979" xr:uid="{00000000-0005-0000-0000-000021100000}"/>
    <cellStyle name="20% - Accent5 5 3 4 2" xfId="12257" xr:uid="{00000000-0005-0000-0000-000022100000}"/>
    <cellStyle name="20% - Accent5 5 3 5" xfId="5560" xr:uid="{00000000-0005-0000-0000-000023100000}"/>
    <cellStyle name="20% - Accent5 5 3 5 2" xfId="12838" xr:uid="{00000000-0005-0000-0000-000024100000}"/>
    <cellStyle name="20% - Accent5 5 3 6" xfId="7446" xr:uid="{00000000-0005-0000-0000-000025100000}"/>
    <cellStyle name="20% - Accent5 5 3 6 2" xfId="14538" xr:uid="{00000000-0005-0000-0000-000026100000}"/>
    <cellStyle name="20% - Accent5 5 3 7" xfId="8993" xr:uid="{00000000-0005-0000-0000-000027100000}"/>
    <cellStyle name="20% - Accent5 5 4" xfId="2129" xr:uid="{00000000-0005-0000-0000-000028100000}"/>
    <cellStyle name="20% - Accent5 5 4 2" xfId="7735" xr:uid="{00000000-0005-0000-0000-000029100000}"/>
    <cellStyle name="20% - Accent5 5 4 2 2" xfId="14827" xr:uid="{00000000-0005-0000-0000-00002A100000}"/>
    <cellStyle name="20% - Accent5 5 4 3" xfId="9925" xr:uid="{00000000-0005-0000-0000-00002B100000}"/>
    <cellStyle name="20% - Accent5 5 5" xfId="3086" xr:uid="{00000000-0005-0000-0000-00002C100000}"/>
    <cellStyle name="20% - Accent5 5 5 2" xfId="10597" xr:uid="{00000000-0005-0000-0000-00002D100000}"/>
    <cellStyle name="20% - Accent5 5 6" xfId="4687" xr:uid="{00000000-0005-0000-0000-00002E100000}"/>
    <cellStyle name="20% - Accent5 5 6 2" xfId="11965" xr:uid="{00000000-0005-0000-0000-00002F100000}"/>
    <cellStyle name="20% - Accent5 5 7" xfId="5268" xr:uid="{00000000-0005-0000-0000-000030100000}"/>
    <cellStyle name="20% - Accent5 5 7 2" xfId="12546" xr:uid="{00000000-0005-0000-0000-000031100000}"/>
    <cellStyle name="20% - Accent5 5 8" xfId="7154" xr:uid="{00000000-0005-0000-0000-000032100000}"/>
    <cellStyle name="20% - Accent5 5 8 2" xfId="14246" xr:uid="{00000000-0005-0000-0000-000033100000}"/>
    <cellStyle name="20% - Accent5 5 9" xfId="8990" xr:uid="{00000000-0005-0000-0000-000034100000}"/>
    <cellStyle name="20% - Accent5 6" xfId="361" xr:uid="{00000000-0005-0000-0000-000035100000}"/>
    <cellStyle name="20% - Accent5 6 2" xfId="362" xr:uid="{00000000-0005-0000-0000-000036100000}"/>
    <cellStyle name="20% - Accent5 6 2 2" xfId="363" xr:uid="{00000000-0005-0000-0000-000037100000}"/>
    <cellStyle name="20% - Accent5 6 2 2 2" xfId="2135" xr:uid="{00000000-0005-0000-0000-000038100000}"/>
    <cellStyle name="20% - Accent5 6 2 2 2 2" xfId="8273" xr:uid="{00000000-0005-0000-0000-000039100000}"/>
    <cellStyle name="20% - Accent5 6 2 2 2 2 2" xfId="15365" xr:uid="{00000000-0005-0000-0000-00003A100000}"/>
    <cellStyle name="20% - Accent5 6 2 2 2 3" xfId="9931" xr:uid="{00000000-0005-0000-0000-00003B100000}"/>
    <cellStyle name="20% - Accent5 6 2 2 3" xfId="3661" xr:uid="{00000000-0005-0000-0000-00003C100000}"/>
    <cellStyle name="20% - Accent5 6 2 2 3 2" xfId="11169" xr:uid="{00000000-0005-0000-0000-00003D100000}"/>
    <cellStyle name="20% - Accent5 6 2 2 4" xfId="5225" xr:uid="{00000000-0005-0000-0000-00003E100000}"/>
    <cellStyle name="20% - Accent5 6 2 2 4 2" xfId="12503" xr:uid="{00000000-0005-0000-0000-00003F100000}"/>
    <cellStyle name="20% - Accent5 6 2 2 5" xfId="5806" xr:uid="{00000000-0005-0000-0000-000040100000}"/>
    <cellStyle name="20% - Accent5 6 2 2 5 2" xfId="13084" xr:uid="{00000000-0005-0000-0000-000041100000}"/>
    <cellStyle name="20% - Accent5 6 2 2 6" xfId="7692" xr:uid="{00000000-0005-0000-0000-000042100000}"/>
    <cellStyle name="20% - Accent5 6 2 2 6 2" xfId="14784" xr:uid="{00000000-0005-0000-0000-000043100000}"/>
    <cellStyle name="20% - Accent5 6 2 2 7" xfId="8996" xr:uid="{00000000-0005-0000-0000-000044100000}"/>
    <cellStyle name="20% - Accent5 6 2 3" xfId="2134" xr:uid="{00000000-0005-0000-0000-000045100000}"/>
    <cellStyle name="20% - Accent5 6 2 3 2" xfId="7984" xr:uid="{00000000-0005-0000-0000-000046100000}"/>
    <cellStyle name="20% - Accent5 6 2 3 2 2" xfId="15076" xr:uid="{00000000-0005-0000-0000-000047100000}"/>
    <cellStyle name="20% - Accent5 6 2 3 3" xfId="9930" xr:uid="{00000000-0005-0000-0000-000048100000}"/>
    <cellStyle name="20% - Accent5 6 2 4" xfId="3361" xr:uid="{00000000-0005-0000-0000-000049100000}"/>
    <cellStyle name="20% - Accent5 6 2 4 2" xfId="10872" xr:uid="{00000000-0005-0000-0000-00004A100000}"/>
    <cellStyle name="20% - Accent5 6 2 5" xfId="4936" xr:uid="{00000000-0005-0000-0000-00004B100000}"/>
    <cellStyle name="20% - Accent5 6 2 5 2" xfId="12214" xr:uid="{00000000-0005-0000-0000-00004C100000}"/>
    <cellStyle name="20% - Accent5 6 2 6" xfId="5517" xr:uid="{00000000-0005-0000-0000-00004D100000}"/>
    <cellStyle name="20% - Accent5 6 2 6 2" xfId="12795" xr:uid="{00000000-0005-0000-0000-00004E100000}"/>
    <cellStyle name="20% - Accent5 6 2 7" xfId="7403" xr:uid="{00000000-0005-0000-0000-00004F100000}"/>
    <cellStyle name="20% - Accent5 6 2 7 2" xfId="14495" xr:uid="{00000000-0005-0000-0000-000050100000}"/>
    <cellStyle name="20% - Accent5 6 2 8" xfId="8995" xr:uid="{00000000-0005-0000-0000-000051100000}"/>
    <cellStyle name="20% - Accent5 6 3" xfId="364" xr:uid="{00000000-0005-0000-0000-000052100000}"/>
    <cellStyle name="20% - Accent5 6 3 2" xfId="2136" xr:uid="{00000000-0005-0000-0000-000053100000}"/>
    <cellStyle name="20% - Accent5 6 3 2 2" xfId="8130" xr:uid="{00000000-0005-0000-0000-000054100000}"/>
    <cellStyle name="20% - Accent5 6 3 2 2 2" xfId="15222" xr:uid="{00000000-0005-0000-0000-000055100000}"/>
    <cellStyle name="20% - Accent5 6 3 2 3" xfId="9932" xr:uid="{00000000-0005-0000-0000-000056100000}"/>
    <cellStyle name="20% - Accent5 6 3 3" xfId="3518" xr:uid="{00000000-0005-0000-0000-000057100000}"/>
    <cellStyle name="20% - Accent5 6 3 3 2" xfId="11026" xr:uid="{00000000-0005-0000-0000-000058100000}"/>
    <cellStyle name="20% - Accent5 6 3 4" xfId="5082" xr:uid="{00000000-0005-0000-0000-000059100000}"/>
    <cellStyle name="20% - Accent5 6 3 4 2" xfId="12360" xr:uid="{00000000-0005-0000-0000-00005A100000}"/>
    <cellStyle name="20% - Accent5 6 3 5" xfId="5663" xr:uid="{00000000-0005-0000-0000-00005B100000}"/>
    <cellStyle name="20% - Accent5 6 3 5 2" xfId="12941" xr:uid="{00000000-0005-0000-0000-00005C100000}"/>
    <cellStyle name="20% - Accent5 6 3 6" xfId="7549" xr:uid="{00000000-0005-0000-0000-00005D100000}"/>
    <cellStyle name="20% - Accent5 6 3 6 2" xfId="14641" xr:uid="{00000000-0005-0000-0000-00005E100000}"/>
    <cellStyle name="20% - Accent5 6 3 7" xfId="8997" xr:uid="{00000000-0005-0000-0000-00005F100000}"/>
    <cellStyle name="20% - Accent5 6 4" xfId="2133" xr:uid="{00000000-0005-0000-0000-000060100000}"/>
    <cellStyle name="20% - Accent5 6 4 2" xfId="7841" xr:uid="{00000000-0005-0000-0000-000061100000}"/>
    <cellStyle name="20% - Accent5 6 4 2 2" xfId="14933" xr:uid="{00000000-0005-0000-0000-000062100000}"/>
    <cellStyle name="20% - Accent5 6 4 3" xfId="9929" xr:uid="{00000000-0005-0000-0000-000063100000}"/>
    <cellStyle name="20% - Accent5 6 5" xfId="3216" xr:uid="{00000000-0005-0000-0000-000064100000}"/>
    <cellStyle name="20% - Accent5 6 5 2" xfId="10727" xr:uid="{00000000-0005-0000-0000-000065100000}"/>
    <cellStyle name="20% - Accent5 6 6" xfId="4793" xr:uid="{00000000-0005-0000-0000-000066100000}"/>
    <cellStyle name="20% - Accent5 6 6 2" xfId="12071" xr:uid="{00000000-0005-0000-0000-000067100000}"/>
    <cellStyle name="20% - Accent5 6 7" xfId="5374" xr:uid="{00000000-0005-0000-0000-000068100000}"/>
    <cellStyle name="20% - Accent5 6 7 2" xfId="12652" xr:uid="{00000000-0005-0000-0000-000069100000}"/>
    <cellStyle name="20% - Accent5 6 8" xfId="7260" xr:uid="{00000000-0005-0000-0000-00006A100000}"/>
    <cellStyle name="20% - Accent5 6 8 2" xfId="14352" xr:uid="{00000000-0005-0000-0000-00006B100000}"/>
    <cellStyle name="20% - Accent5 6 9" xfId="8994" xr:uid="{00000000-0005-0000-0000-00006C100000}"/>
    <cellStyle name="20% - Accent5 7" xfId="365" xr:uid="{00000000-0005-0000-0000-00006D100000}"/>
    <cellStyle name="20% - Accent5 7 2" xfId="366" xr:uid="{00000000-0005-0000-0000-00006E100000}"/>
    <cellStyle name="20% - Accent5 7 2 2" xfId="2138" xr:uid="{00000000-0005-0000-0000-00006F100000}"/>
    <cellStyle name="20% - Accent5 7 2 2 2" xfId="8154" xr:uid="{00000000-0005-0000-0000-000070100000}"/>
    <cellStyle name="20% - Accent5 7 2 2 2 2" xfId="15246" xr:uid="{00000000-0005-0000-0000-000071100000}"/>
    <cellStyle name="20% - Accent5 7 2 2 3" xfId="9934" xr:uid="{00000000-0005-0000-0000-000072100000}"/>
    <cellStyle name="20% - Accent5 7 2 3" xfId="3542" xr:uid="{00000000-0005-0000-0000-000073100000}"/>
    <cellStyle name="20% - Accent5 7 2 3 2" xfId="11050" xr:uid="{00000000-0005-0000-0000-000074100000}"/>
    <cellStyle name="20% - Accent5 7 2 4" xfId="5106" xr:uid="{00000000-0005-0000-0000-000075100000}"/>
    <cellStyle name="20% - Accent5 7 2 4 2" xfId="12384" xr:uid="{00000000-0005-0000-0000-000076100000}"/>
    <cellStyle name="20% - Accent5 7 2 5" xfId="5687" xr:uid="{00000000-0005-0000-0000-000077100000}"/>
    <cellStyle name="20% - Accent5 7 2 5 2" xfId="12965" xr:uid="{00000000-0005-0000-0000-000078100000}"/>
    <cellStyle name="20% - Accent5 7 2 6" xfId="7573" xr:uid="{00000000-0005-0000-0000-000079100000}"/>
    <cellStyle name="20% - Accent5 7 2 6 2" xfId="14665" xr:uid="{00000000-0005-0000-0000-00007A100000}"/>
    <cellStyle name="20% - Accent5 7 2 7" xfId="8999" xr:uid="{00000000-0005-0000-0000-00007B100000}"/>
    <cellStyle name="20% - Accent5 7 3" xfId="2137" xr:uid="{00000000-0005-0000-0000-00007C100000}"/>
    <cellStyle name="20% - Accent5 7 3 2" xfId="7865" xr:uid="{00000000-0005-0000-0000-00007D100000}"/>
    <cellStyle name="20% - Accent5 7 3 2 2" xfId="14957" xr:uid="{00000000-0005-0000-0000-00007E100000}"/>
    <cellStyle name="20% - Accent5 7 3 3" xfId="9933" xr:uid="{00000000-0005-0000-0000-00007F100000}"/>
    <cellStyle name="20% - Accent5 7 4" xfId="3240" xr:uid="{00000000-0005-0000-0000-000080100000}"/>
    <cellStyle name="20% - Accent5 7 4 2" xfId="10751" xr:uid="{00000000-0005-0000-0000-000081100000}"/>
    <cellStyle name="20% - Accent5 7 5" xfId="4817" xr:uid="{00000000-0005-0000-0000-000082100000}"/>
    <cellStyle name="20% - Accent5 7 5 2" xfId="12095" xr:uid="{00000000-0005-0000-0000-000083100000}"/>
    <cellStyle name="20% - Accent5 7 6" xfId="5398" xr:uid="{00000000-0005-0000-0000-000084100000}"/>
    <cellStyle name="20% - Accent5 7 6 2" xfId="12676" xr:uid="{00000000-0005-0000-0000-000085100000}"/>
    <cellStyle name="20% - Accent5 7 7" xfId="7284" xr:uid="{00000000-0005-0000-0000-000086100000}"/>
    <cellStyle name="20% - Accent5 7 7 2" xfId="14376" xr:uid="{00000000-0005-0000-0000-000087100000}"/>
    <cellStyle name="20% - Accent5 7 8" xfId="8998" xr:uid="{00000000-0005-0000-0000-000088100000}"/>
    <cellStyle name="20% - Accent5 8" xfId="367" xr:uid="{00000000-0005-0000-0000-000089100000}"/>
    <cellStyle name="20% - Accent5 8 2" xfId="2139" xr:uid="{00000000-0005-0000-0000-00008A100000}"/>
    <cellStyle name="20% - Accent5 8 2 2" xfId="8004" xr:uid="{00000000-0005-0000-0000-00008B100000}"/>
    <cellStyle name="20% - Accent5 8 2 2 2" xfId="15096" xr:uid="{00000000-0005-0000-0000-00008C100000}"/>
    <cellStyle name="20% - Accent5 8 2 3" xfId="9935" xr:uid="{00000000-0005-0000-0000-00008D100000}"/>
    <cellStyle name="20% - Accent5 8 3" xfId="3382" xr:uid="{00000000-0005-0000-0000-00008E100000}"/>
    <cellStyle name="20% - Accent5 8 3 2" xfId="10892" xr:uid="{00000000-0005-0000-0000-00008F100000}"/>
    <cellStyle name="20% - Accent5 8 4" xfId="4956" xr:uid="{00000000-0005-0000-0000-000090100000}"/>
    <cellStyle name="20% - Accent5 8 4 2" xfId="12234" xr:uid="{00000000-0005-0000-0000-000091100000}"/>
    <cellStyle name="20% - Accent5 8 5" xfId="5537" xr:uid="{00000000-0005-0000-0000-000092100000}"/>
    <cellStyle name="20% - Accent5 8 5 2" xfId="12815" xr:uid="{00000000-0005-0000-0000-000093100000}"/>
    <cellStyle name="20% - Accent5 8 6" xfId="7423" xr:uid="{00000000-0005-0000-0000-000094100000}"/>
    <cellStyle name="20% - Accent5 8 6 2" xfId="14515" xr:uid="{00000000-0005-0000-0000-000095100000}"/>
    <cellStyle name="20% - Accent5 8 7" xfId="9000" xr:uid="{00000000-0005-0000-0000-000096100000}"/>
    <cellStyle name="20% - Accent5 9" xfId="1752" xr:uid="{00000000-0005-0000-0000-000097100000}"/>
    <cellStyle name="20% - Accent5 9 2" xfId="3002" xr:uid="{00000000-0005-0000-0000-000098100000}"/>
    <cellStyle name="20% - Accent5 9 2 2" xfId="10519" xr:uid="{00000000-0005-0000-0000-000099100000}"/>
    <cellStyle name="20% - Accent5 9 3" xfId="4097" xr:uid="{00000000-0005-0000-0000-00009A100000}"/>
    <cellStyle name="20% - Accent5 9 3 2" xfId="11605" xr:uid="{00000000-0005-0000-0000-00009B100000}"/>
    <cellStyle name="20% - Accent5 9 4" xfId="6244" xr:uid="{00000000-0005-0000-0000-00009C100000}"/>
    <cellStyle name="20% - Accent5 9 4 2" xfId="13522" xr:uid="{00000000-0005-0000-0000-00009D100000}"/>
    <cellStyle name="20% - Accent5 9 5" xfId="8388" xr:uid="{00000000-0005-0000-0000-00009E100000}"/>
    <cellStyle name="20% - Accent5 9 5 2" xfId="15431" xr:uid="{00000000-0005-0000-0000-00009F100000}"/>
    <cellStyle name="20% - Accent5 9 6" xfId="9581" xr:uid="{00000000-0005-0000-0000-0000A0100000}"/>
    <cellStyle name="20% - Accent6" xfId="39" builtinId="50" customBuiltin="1"/>
    <cellStyle name="20% - Accent6 10" xfId="369" xr:uid="{00000000-0005-0000-0000-0000A2100000}"/>
    <cellStyle name="20% - Accent6 10 2" xfId="2141" xr:uid="{00000000-0005-0000-0000-0000A3100000}"/>
    <cellStyle name="20% - Accent6 10 2 2" xfId="3688" xr:uid="{00000000-0005-0000-0000-0000A4100000}"/>
    <cellStyle name="20% - Accent6 10 2 2 2" xfId="11196" xr:uid="{00000000-0005-0000-0000-0000A5100000}"/>
    <cellStyle name="20% - Accent6 10 2 3" xfId="6247" xr:uid="{00000000-0005-0000-0000-0000A6100000}"/>
    <cellStyle name="20% - Accent6 10 2 3 2" xfId="13525" xr:uid="{00000000-0005-0000-0000-0000A7100000}"/>
    <cellStyle name="20% - Accent6 10 2 4" xfId="9937" xr:uid="{00000000-0005-0000-0000-0000A8100000}"/>
    <cellStyle name="20% - Accent6 10 3" xfId="3760" xr:uid="{00000000-0005-0000-0000-0000A9100000}"/>
    <cellStyle name="20% - Accent6 10 3 2" xfId="11268" xr:uid="{00000000-0005-0000-0000-0000AA100000}"/>
    <cellStyle name="20% - Accent6 10 4" xfId="6246" xr:uid="{00000000-0005-0000-0000-0000AB100000}"/>
    <cellStyle name="20% - Accent6 10 4 2" xfId="13524" xr:uid="{00000000-0005-0000-0000-0000AC100000}"/>
    <cellStyle name="20% - Accent6 10 5" xfId="8478" xr:uid="{00000000-0005-0000-0000-0000AD100000}"/>
    <cellStyle name="20% - Accent6 10 5 2" xfId="15521" xr:uid="{00000000-0005-0000-0000-0000AE100000}"/>
    <cellStyle name="20% - Accent6 10 6" xfId="9002" xr:uid="{00000000-0005-0000-0000-0000AF100000}"/>
    <cellStyle name="20% - Accent6 11" xfId="370" xr:uid="{00000000-0005-0000-0000-0000B0100000}"/>
    <cellStyle name="20% - Accent6 11 2" xfId="2142" xr:uid="{00000000-0005-0000-0000-0000B1100000}"/>
    <cellStyle name="20% - Accent6 11 2 2" xfId="9938" xr:uid="{00000000-0005-0000-0000-0000B2100000}"/>
    <cellStyle name="20% - Accent6 11 3" xfId="4100" xr:uid="{00000000-0005-0000-0000-0000B3100000}"/>
    <cellStyle name="20% - Accent6 11 3 2" xfId="11608" xr:uid="{00000000-0005-0000-0000-0000B4100000}"/>
    <cellStyle name="20% - Accent6 11 4" xfId="6248" xr:uid="{00000000-0005-0000-0000-0000B5100000}"/>
    <cellStyle name="20% - Accent6 11 4 2" xfId="13526" xr:uid="{00000000-0005-0000-0000-0000B6100000}"/>
    <cellStyle name="20% - Accent6 11 5" xfId="8567" xr:uid="{00000000-0005-0000-0000-0000B7100000}"/>
    <cellStyle name="20% - Accent6 11 5 2" xfId="15610" xr:uid="{00000000-0005-0000-0000-0000B8100000}"/>
    <cellStyle name="20% - Accent6 11 6" xfId="9003" xr:uid="{00000000-0005-0000-0000-0000B9100000}"/>
    <cellStyle name="20% - Accent6 12" xfId="371" xr:uid="{00000000-0005-0000-0000-0000BA100000}"/>
    <cellStyle name="20% - Accent6 12 2" xfId="372" xr:uid="{00000000-0005-0000-0000-0000BB100000}"/>
    <cellStyle name="20% - Accent6 12 2 2" xfId="2144" xr:uid="{00000000-0005-0000-0000-0000BC100000}"/>
    <cellStyle name="20% - Accent6 12 2 2 2" xfId="9940" xr:uid="{00000000-0005-0000-0000-0000BD100000}"/>
    <cellStyle name="20% - Accent6 12 2 3" xfId="4032" xr:uid="{00000000-0005-0000-0000-0000BE100000}"/>
    <cellStyle name="20% - Accent6 12 2 3 2" xfId="11540" xr:uid="{00000000-0005-0000-0000-0000BF100000}"/>
    <cellStyle name="20% - Accent6 12 2 4" xfId="6250" xr:uid="{00000000-0005-0000-0000-0000C0100000}"/>
    <cellStyle name="20% - Accent6 12 2 4 2" xfId="13528" xr:uid="{00000000-0005-0000-0000-0000C1100000}"/>
    <cellStyle name="20% - Accent6 12 2 5" xfId="9005" xr:uid="{00000000-0005-0000-0000-0000C2100000}"/>
    <cellStyle name="20% - Accent6 12 3" xfId="2143" xr:uid="{00000000-0005-0000-0000-0000C3100000}"/>
    <cellStyle name="20% - Accent6 12 3 2" xfId="9939" xr:uid="{00000000-0005-0000-0000-0000C4100000}"/>
    <cellStyle name="20% - Accent6 12 4" xfId="3836" xr:uid="{00000000-0005-0000-0000-0000C5100000}"/>
    <cellStyle name="20% - Accent6 12 4 2" xfId="11344" xr:uid="{00000000-0005-0000-0000-0000C6100000}"/>
    <cellStyle name="20% - Accent6 12 5" xfId="6249" xr:uid="{00000000-0005-0000-0000-0000C7100000}"/>
    <cellStyle name="20% - Accent6 12 5 2" xfId="13527" xr:uid="{00000000-0005-0000-0000-0000C8100000}"/>
    <cellStyle name="20% - Accent6 12 6" xfId="7719" xr:uid="{00000000-0005-0000-0000-0000C9100000}"/>
    <cellStyle name="20% - Accent6 12 6 2" xfId="14811" xr:uid="{00000000-0005-0000-0000-0000CA100000}"/>
    <cellStyle name="20% - Accent6 12 7" xfId="9004" xr:uid="{00000000-0005-0000-0000-0000CB100000}"/>
    <cellStyle name="20% - Accent6 13" xfId="373" xr:uid="{00000000-0005-0000-0000-0000CC100000}"/>
    <cellStyle name="20% - Accent6 13 2" xfId="2145" xr:uid="{00000000-0005-0000-0000-0000CD100000}"/>
    <cellStyle name="20% - Accent6 13 2 2" xfId="9941" xr:uid="{00000000-0005-0000-0000-0000CE100000}"/>
    <cellStyle name="20% - Accent6 13 3" xfId="3840" xr:uid="{00000000-0005-0000-0000-0000CF100000}"/>
    <cellStyle name="20% - Accent6 13 3 2" xfId="11348" xr:uid="{00000000-0005-0000-0000-0000D0100000}"/>
    <cellStyle name="20% - Accent6 13 4" xfId="6251" xr:uid="{00000000-0005-0000-0000-0000D1100000}"/>
    <cellStyle name="20% - Accent6 13 4 2" xfId="13529" xr:uid="{00000000-0005-0000-0000-0000D2100000}"/>
    <cellStyle name="20% - Accent6 13 5" xfId="9006" xr:uid="{00000000-0005-0000-0000-0000D3100000}"/>
    <cellStyle name="20% - Accent6 14" xfId="374" xr:uid="{00000000-0005-0000-0000-0000D4100000}"/>
    <cellStyle name="20% - Accent6 14 2" xfId="2146" xr:uid="{00000000-0005-0000-0000-0000D5100000}"/>
    <cellStyle name="20% - Accent6 14 2 2" xfId="9942" xr:uid="{00000000-0005-0000-0000-0000D6100000}"/>
    <cellStyle name="20% - Accent6 14 3" xfId="3896" xr:uid="{00000000-0005-0000-0000-0000D7100000}"/>
    <cellStyle name="20% - Accent6 14 3 2" xfId="11404" xr:uid="{00000000-0005-0000-0000-0000D8100000}"/>
    <cellStyle name="20% - Accent6 14 4" xfId="6252" xr:uid="{00000000-0005-0000-0000-0000D9100000}"/>
    <cellStyle name="20% - Accent6 14 4 2" xfId="13530" xr:uid="{00000000-0005-0000-0000-0000DA100000}"/>
    <cellStyle name="20% - Accent6 14 5" xfId="9007" xr:uid="{00000000-0005-0000-0000-0000DB100000}"/>
    <cellStyle name="20% - Accent6 15" xfId="375" xr:uid="{00000000-0005-0000-0000-0000DC100000}"/>
    <cellStyle name="20% - Accent6 15 2" xfId="2147" xr:uid="{00000000-0005-0000-0000-0000DD100000}"/>
    <cellStyle name="20% - Accent6 15 2 2" xfId="9943" xr:uid="{00000000-0005-0000-0000-0000DE100000}"/>
    <cellStyle name="20% - Accent6 15 3" xfId="3957" xr:uid="{00000000-0005-0000-0000-0000DF100000}"/>
    <cellStyle name="20% - Accent6 15 3 2" xfId="11465" xr:uid="{00000000-0005-0000-0000-0000E0100000}"/>
    <cellStyle name="20% - Accent6 15 4" xfId="6253" xr:uid="{00000000-0005-0000-0000-0000E1100000}"/>
    <cellStyle name="20% - Accent6 15 4 2" xfId="13531" xr:uid="{00000000-0005-0000-0000-0000E2100000}"/>
    <cellStyle name="20% - Accent6 15 5" xfId="9008" xr:uid="{00000000-0005-0000-0000-0000E3100000}"/>
    <cellStyle name="20% - Accent6 16" xfId="376" xr:uid="{00000000-0005-0000-0000-0000E4100000}"/>
    <cellStyle name="20% - Accent6 16 2" xfId="2148" xr:uid="{00000000-0005-0000-0000-0000E5100000}"/>
    <cellStyle name="20% - Accent6 16 2 2" xfId="9944" xr:uid="{00000000-0005-0000-0000-0000E6100000}"/>
    <cellStyle name="20% - Accent6 16 3" xfId="3749" xr:uid="{00000000-0005-0000-0000-0000E7100000}"/>
    <cellStyle name="20% - Accent6 16 3 2" xfId="11257" xr:uid="{00000000-0005-0000-0000-0000E8100000}"/>
    <cellStyle name="20% - Accent6 16 4" xfId="6254" xr:uid="{00000000-0005-0000-0000-0000E9100000}"/>
    <cellStyle name="20% - Accent6 16 4 2" xfId="13532" xr:uid="{00000000-0005-0000-0000-0000EA100000}"/>
    <cellStyle name="20% - Accent6 16 5" xfId="9009" xr:uid="{00000000-0005-0000-0000-0000EB100000}"/>
    <cellStyle name="20% - Accent6 17" xfId="377" xr:uid="{00000000-0005-0000-0000-0000EC100000}"/>
    <cellStyle name="20% - Accent6 17 2" xfId="2149" xr:uid="{00000000-0005-0000-0000-0000ED100000}"/>
    <cellStyle name="20% - Accent6 17 2 2" xfId="9945" xr:uid="{00000000-0005-0000-0000-0000EE100000}"/>
    <cellStyle name="20% - Accent6 17 3" xfId="3069" xr:uid="{00000000-0005-0000-0000-0000EF100000}"/>
    <cellStyle name="20% - Accent6 17 3 2" xfId="10580" xr:uid="{00000000-0005-0000-0000-0000F0100000}"/>
    <cellStyle name="20% - Accent6 17 4" xfId="6255" xr:uid="{00000000-0005-0000-0000-0000F1100000}"/>
    <cellStyle name="20% - Accent6 17 4 2" xfId="13533" xr:uid="{00000000-0005-0000-0000-0000F2100000}"/>
    <cellStyle name="20% - Accent6 17 5" xfId="9010" xr:uid="{00000000-0005-0000-0000-0000F3100000}"/>
    <cellStyle name="20% - Accent6 18" xfId="378" xr:uid="{00000000-0005-0000-0000-0000F4100000}"/>
    <cellStyle name="20% - Accent6 18 2" xfId="2150" xr:uid="{00000000-0005-0000-0000-0000F5100000}"/>
    <cellStyle name="20% - Accent6 18 2 2" xfId="9946" xr:uid="{00000000-0005-0000-0000-0000F6100000}"/>
    <cellStyle name="20% - Accent6 18 3" xfId="4017" xr:uid="{00000000-0005-0000-0000-0000F7100000}"/>
    <cellStyle name="20% - Accent6 18 3 2" xfId="11525" xr:uid="{00000000-0005-0000-0000-0000F8100000}"/>
    <cellStyle name="20% - Accent6 18 4" xfId="6256" xr:uid="{00000000-0005-0000-0000-0000F9100000}"/>
    <cellStyle name="20% - Accent6 18 4 2" xfId="13534" xr:uid="{00000000-0005-0000-0000-0000FA100000}"/>
    <cellStyle name="20% - Accent6 18 5" xfId="9011" xr:uid="{00000000-0005-0000-0000-0000FB100000}"/>
    <cellStyle name="20% - Accent6 19" xfId="1753" xr:uid="{00000000-0005-0000-0000-0000FC100000}"/>
    <cellStyle name="20% - Accent6 19 2" xfId="3003" xr:uid="{00000000-0005-0000-0000-0000FD100000}"/>
    <cellStyle name="20% - Accent6 19 2 2" xfId="10520" xr:uid="{00000000-0005-0000-0000-0000FE100000}"/>
    <cellStyle name="20% - Accent6 19 3" xfId="3938" xr:uid="{00000000-0005-0000-0000-0000FF100000}"/>
    <cellStyle name="20% - Accent6 19 3 2" xfId="11446" xr:uid="{00000000-0005-0000-0000-000000110000}"/>
    <cellStyle name="20% - Accent6 19 4" xfId="6257" xr:uid="{00000000-0005-0000-0000-000001110000}"/>
    <cellStyle name="20% - Accent6 19 4 2" xfId="13535" xr:uid="{00000000-0005-0000-0000-000002110000}"/>
    <cellStyle name="20% - Accent6 19 5" xfId="9582" xr:uid="{00000000-0005-0000-0000-000003110000}"/>
    <cellStyle name="20% - Accent6 2" xfId="379" xr:uid="{00000000-0005-0000-0000-000004110000}"/>
    <cellStyle name="20% - Accent6 2 10" xfId="3136" xr:uid="{00000000-0005-0000-0000-000005110000}"/>
    <cellStyle name="20% - Accent6 2 10 2" xfId="6259" xr:uid="{00000000-0005-0000-0000-000006110000}"/>
    <cellStyle name="20% - Accent6 2 10 2 2" xfId="13537" xr:uid="{00000000-0005-0000-0000-000007110000}"/>
    <cellStyle name="20% - Accent6 2 10 3" xfId="10647" xr:uid="{00000000-0005-0000-0000-000008110000}"/>
    <cellStyle name="20% - Accent6 2 11" xfId="3154" xr:uid="{00000000-0005-0000-0000-000009110000}"/>
    <cellStyle name="20% - Accent6 2 11 2" xfId="10665" xr:uid="{00000000-0005-0000-0000-00000A110000}"/>
    <cellStyle name="20% - Accent6 2 12" xfId="4733" xr:uid="{00000000-0005-0000-0000-00000B110000}"/>
    <cellStyle name="20% - Accent6 2 12 2" xfId="12011" xr:uid="{00000000-0005-0000-0000-00000C110000}"/>
    <cellStyle name="20% - Accent6 2 13" xfId="5314" xr:uid="{00000000-0005-0000-0000-00000D110000}"/>
    <cellStyle name="20% - Accent6 2 13 2" xfId="12592" xr:uid="{00000000-0005-0000-0000-00000E110000}"/>
    <cellStyle name="20% - Accent6 2 14" xfId="6258" xr:uid="{00000000-0005-0000-0000-00000F110000}"/>
    <cellStyle name="20% - Accent6 2 14 2" xfId="13536" xr:uid="{00000000-0005-0000-0000-000010110000}"/>
    <cellStyle name="20% - Accent6 2 15" xfId="7200" xr:uid="{00000000-0005-0000-0000-000011110000}"/>
    <cellStyle name="20% - Accent6 2 15 2" xfId="14292" xr:uid="{00000000-0005-0000-0000-000012110000}"/>
    <cellStyle name="20% - Accent6 2 16" xfId="8648" xr:uid="{00000000-0005-0000-0000-000013110000}"/>
    <cellStyle name="20% - Accent6 2 17" xfId="9012" xr:uid="{00000000-0005-0000-0000-000014110000}"/>
    <cellStyle name="20% - Accent6 2 2" xfId="380" xr:uid="{00000000-0005-0000-0000-000015110000}"/>
    <cellStyle name="20% - Accent6 2 2 10" xfId="6260" xr:uid="{00000000-0005-0000-0000-000016110000}"/>
    <cellStyle name="20% - Accent6 2 2 10 2" xfId="13538" xr:uid="{00000000-0005-0000-0000-000017110000}"/>
    <cellStyle name="20% - Accent6 2 2 11" xfId="7246" xr:uid="{00000000-0005-0000-0000-000018110000}"/>
    <cellStyle name="20% - Accent6 2 2 11 2" xfId="14338" xr:uid="{00000000-0005-0000-0000-000019110000}"/>
    <cellStyle name="20% - Accent6 2 2 12" xfId="9013" xr:uid="{00000000-0005-0000-0000-00001A110000}"/>
    <cellStyle name="20% - Accent6 2 2 2" xfId="381" xr:uid="{00000000-0005-0000-0000-00001B110000}"/>
    <cellStyle name="20% - Accent6 2 2 2 10" xfId="7389" xr:uid="{00000000-0005-0000-0000-00001C110000}"/>
    <cellStyle name="20% - Accent6 2 2 2 10 2" xfId="14481" xr:uid="{00000000-0005-0000-0000-00001D110000}"/>
    <cellStyle name="20% - Accent6 2 2 2 11" xfId="9014" xr:uid="{00000000-0005-0000-0000-00001E110000}"/>
    <cellStyle name="20% - Accent6 2 2 2 2" xfId="382" xr:uid="{00000000-0005-0000-0000-00001F110000}"/>
    <cellStyle name="20% - Accent6 2 2 2 2 10" xfId="9015" xr:uid="{00000000-0005-0000-0000-000020110000}"/>
    <cellStyle name="20% - Accent6 2 2 2 2 2" xfId="383" xr:uid="{00000000-0005-0000-0000-000021110000}"/>
    <cellStyle name="20% - Accent6 2 2 2 2 2 2" xfId="2155" xr:uid="{00000000-0005-0000-0000-000022110000}"/>
    <cellStyle name="20% - Accent6 2 2 2 2 2 2 2" xfId="9951" xr:uid="{00000000-0005-0000-0000-000023110000}"/>
    <cellStyle name="20% - Accent6 2 2 2 2 2 3" xfId="3962" xr:uid="{00000000-0005-0000-0000-000024110000}"/>
    <cellStyle name="20% - Accent6 2 2 2 2 2 3 2" xfId="11470" xr:uid="{00000000-0005-0000-0000-000025110000}"/>
    <cellStyle name="20% - Accent6 2 2 2 2 2 4" xfId="6263" xr:uid="{00000000-0005-0000-0000-000026110000}"/>
    <cellStyle name="20% - Accent6 2 2 2 2 2 4 2" xfId="13541" xr:uid="{00000000-0005-0000-0000-000027110000}"/>
    <cellStyle name="20% - Accent6 2 2 2 2 2 5" xfId="8259" xr:uid="{00000000-0005-0000-0000-000028110000}"/>
    <cellStyle name="20% - Accent6 2 2 2 2 2 5 2" xfId="15351" xr:uid="{00000000-0005-0000-0000-000029110000}"/>
    <cellStyle name="20% - Accent6 2 2 2 2 2 6" xfId="9016" xr:uid="{00000000-0005-0000-0000-00002A110000}"/>
    <cellStyle name="20% - Accent6 2 2 2 2 3" xfId="2154" xr:uid="{00000000-0005-0000-0000-00002B110000}"/>
    <cellStyle name="20% - Accent6 2 2 2 2 3 2" xfId="6264" xr:uid="{00000000-0005-0000-0000-00002C110000}"/>
    <cellStyle name="20% - Accent6 2 2 2 2 3 2 2" xfId="13542" xr:uid="{00000000-0005-0000-0000-00002D110000}"/>
    <cellStyle name="20% - Accent6 2 2 2 2 3 3" xfId="9950" xr:uid="{00000000-0005-0000-0000-00002E110000}"/>
    <cellStyle name="20% - Accent6 2 2 2 2 4" xfId="3647" xr:uid="{00000000-0005-0000-0000-00002F110000}"/>
    <cellStyle name="20% - Accent6 2 2 2 2 4 2" xfId="11155" xr:uid="{00000000-0005-0000-0000-000030110000}"/>
    <cellStyle name="20% - Accent6 2 2 2 2 5" xfId="3047" xr:uid="{00000000-0005-0000-0000-000031110000}"/>
    <cellStyle name="20% - Accent6 2 2 2 2 5 2" xfId="10558" xr:uid="{00000000-0005-0000-0000-000032110000}"/>
    <cellStyle name="20% - Accent6 2 2 2 2 6" xfId="5211" xr:uid="{00000000-0005-0000-0000-000033110000}"/>
    <cellStyle name="20% - Accent6 2 2 2 2 6 2" xfId="12489" xr:uid="{00000000-0005-0000-0000-000034110000}"/>
    <cellStyle name="20% - Accent6 2 2 2 2 7" xfId="5792" xr:uid="{00000000-0005-0000-0000-000035110000}"/>
    <cellStyle name="20% - Accent6 2 2 2 2 7 2" xfId="13070" xr:uid="{00000000-0005-0000-0000-000036110000}"/>
    <cellStyle name="20% - Accent6 2 2 2 2 8" xfId="6262" xr:uid="{00000000-0005-0000-0000-000037110000}"/>
    <cellStyle name="20% - Accent6 2 2 2 2 8 2" xfId="13540" xr:uid="{00000000-0005-0000-0000-000038110000}"/>
    <cellStyle name="20% - Accent6 2 2 2 2 9" xfId="7678" xr:uid="{00000000-0005-0000-0000-000039110000}"/>
    <cellStyle name="20% - Accent6 2 2 2 2 9 2" xfId="14770" xr:uid="{00000000-0005-0000-0000-00003A110000}"/>
    <cellStyle name="20% - Accent6 2 2 2 3" xfId="384" xr:uid="{00000000-0005-0000-0000-00003B110000}"/>
    <cellStyle name="20% - Accent6 2 2 2 3 2" xfId="2156" xr:uid="{00000000-0005-0000-0000-00003C110000}"/>
    <cellStyle name="20% - Accent6 2 2 2 3 2 2" xfId="9952" xr:uid="{00000000-0005-0000-0000-00003D110000}"/>
    <cellStyle name="20% - Accent6 2 2 2 3 3" xfId="3736" xr:uid="{00000000-0005-0000-0000-00003E110000}"/>
    <cellStyle name="20% - Accent6 2 2 2 3 3 2" xfId="11244" xr:uid="{00000000-0005-0000-0000-00003F110000}"/>
    <cellStyle name="20% - Accent6 2 2 2 3 4" xfId="6265" xr:uid="{00000000-0005-0000-0000-000040110000}"/>
    <cellStyle name="20% - Accent6 2 2 2 3 4 2" xfId="13543" xr:uid="{00000000-0005-0000-0000-000041110000}"/>
    <cellStyle name="20% - Accent6 2 2 2 3 5" xfId="7970" xr:uid="{00000000-0005-0000-0000-000042110000}"/>
    <cellStyle name="20% - Accent6 2 2 2 3 5 2" xfId="15062" xr:uid="{00000000-0005-0000-0000-000043110000}"/>
    <cellStyle name="20% - Accent6 2 2 2 3 6" xfId="9017" xr:uid="{00000000-0005-0000-0000-000044110000}"/>
    <cellStyle name="20% - Accent6 2 2 2 4" xfId="2153" xr:uid="{00000000-0005-0000-0000-000045110000}"/>
    <cellStyle name="20% - Accent6 2 2 2 4 2" xfId="6266" xr:uid="{00000000-0005-0000-0000-000046110000}"/>
    <cellStyle name="20% - Accent6 2 2 2 4 2 2" xfId="13544" xr:uid="{00000000-0005-0000-0000-000047110000}"/>
    <cellStyle name="20% - Accent6 2 2 2 4 3" xfId="9949" xr:uid="{00000000-0005-0000-0000-000048110000}"/>
    <cellStyle name="20% - Accent6 2 2 2 5" xfId="3347" xr:uid="{00000000-0005-0000-0000-000049110000}"/>
    <cellStyle name="20% - Accent6 2 2 2 5 2" xfId="10858" xr:uid="{00000000-0005-0000-0000-00004A110000}"/>
    <cellStyle name="20% - Accent6 2 2 2 6" xfId="3739" xr:uid="{00000000-0005-0000-0000-00004B110000}"/>
    <cellStyle name="20% - Accent6 2 2 2 6 2" xfId="11247" xr:uid="{00000000-0005-0000-0000-00004C110000}"/>
    <cellStyle name="20% - Accent6 2 2 2 7" xfId="4922" xr:uid="{00000000-0005-0000-0000-00004D110000}"/>
    <cellStyle name="20% - Accent6 2 2 2 7 2" xfId="12200" xr:uid="{00000000-0005-0000-0000-00004E110000}"/>
    <cellStyle name="20% - Accent6 2 2 2 8" xfId="5503" xr:uid="{00000000-0005-0000-0000-00004F110000}"/>
    <cellStyle name="20% - Accent6 2 2 2 8 2" xfId="12781" xr:uid="{00000000-0005-0000-0000-000050110000}"/>
    <cellStyle name="20% - Accent6 2 2 2 9" xfId="6261" xr:uid="{00000000-0005-0000-0000-000051110000}"/>
    <cellStyle name="20% - Accent6 2 2 2 9 2" xfId="13539" xr:uid="{00000000-0005-0000-0000-000052110000}"/>
    <cellStyle name="20% - Accent6 2 2 3" xfId="385" xr:uid="{00000000-0005-0000-0000-000053110000}"/>
    <cellStyle name="20% - Accent6 2 2 3 10" xfId="9018" xr:uid="{00000000-0005-0000-0000-000054110000}"/>
    <cellStyle name="20% - Accent6 2 2 3 2" xfId="386" xr:uid="{00000000-0005-0000-0000-000055110000}"/>
    <cellStyle name="20% - Accent6 2 2 3 2 2" xfId="2158" xr:uid="{00000000-0005-0000-0000-000056110000}"/>
    <cellStyle name="20% - Accent6 2 2 3 2 2 2" xfId="9954" xr:uid="{00000000-0005-0000-0000-000057110000}"/>
    <cellStyle name="20% - Accent6 2 2 3 2 3" xfId="3245" xr:uid="{00000000-0005-0000-0000-000058110000}"/>
    <cellStyle name="20% - Accent6 2 2 3 2 3 2" xfId="10756" xr:uid="{00000000-0005-0000-0000-000059110000}"/>
    <cellStyle name="20% - Accent6 2 2 3 2 4" xfId="6268" xr:uid="{00000000-0005-0000-0000-00005A110000}"/>
    <cellStyle name="20% - Accent6 2 2 3 2 4 2" xfId="13546" xr:uid="{00000000-0005-0000-0000-00005B110000}"/>
    <cellStyle name="20% - Accent6 2 2 3 2 5" xfId="8116" xr:uid="{00000000-0005-0000-0000-00005C110000}"/>
    <cellStyle name="20% - Accent6 2 2 3 2 5 2" xfId="15208" xr:uid="{00000000-0005-0000-0000-00005D110000}"/>
    <cellStyle name="20% - Accent6 2 2 3 2 6" xfId="9019" xr:uid="{00000000-0005-0000-0000-00005E110000}"/>
    <cellStyle name="20% - Accent6 2 2 3 3" xfId="2157" xr:uid="{00000000-0005-0000-0000-00005F110000}"/>
    <cellStyle name="20% - Accent6 2 2 3 3 2" xfId="6269" xr:uid="{00000000-0005-0000-0000-000060110000}"/>
    <cellStyle name="20% - Accent6 2 2 3 3 2 2" xfId="13547" xr:uid="{00000000-0005-0000-0000-000061110000}"/>
    <cellStyle name="20% - Accent6 2 2 3 3 3" xfId="9953" xr:uid="{00000000-0005-0000-0000-000062110000}"/>
    <cellStyle name="20% - Accent6 2 2 3 4" xfId="3504" xr:uid="{00000000-0005-0000-0000-000063110000}"/>
    <cellStyle name="20% - Accent6 2 2 3 4 2" xfId="11012" xr:uid="{00000000-0005-0000-0000-000064110000}"/>
    <cellStyle name="20% - Accent6 2 2 3 5" xfId="3902" xr:uid="{00000000-0005-0000-0000-000065110000}"/>
    <cellStyle name="20% - Accent6 2 2 3 5 2" xfId="11410" xr:uid="{00000000-0005-0000-0000-000066110000}"/>
    <cellStyle name="20% - Accent6 2 2 3 6" xfId="5068" xr:uid="{00000000-0005-0000-0000-000067110000}"/>
    <cellStyle name="20% - Accent6 2 2 3 6 2" xfId="12346" xr:uid="{00000000-0005-0000-0000-000068110000}"/>
    <cellStyle name="20% - Accent6 2 2 3 7" xfId="5649" xr:uid="{00000000-0005-0000-0000-000069110000}"/>
    <cellStyle name="20% - Accent6 2 2 3 7 2" xfId="12927" xr:uid="{00000000-0005-0000-0000-00006A110000}"/>
    <cellStyle name="20% - Accent6 2 2 3 8" xfId="6267" xr:uid="{00000000-0005-0000-0000-00006B110000}"/>
    <cellStyle name="20% - Accent6 2 2 3 8 2" xfId="13545" xr:uid="{00000000-0005-0000-0000-00006C110000}"/>
    <cellStyle name="20% - Accent6 2 2 3 9" xfId="7535" xr:uid="{00000000-0005-0000-0000-00006D110000}"/>
    <cellStyle name="20% - Accent6 2 2 3 9 2" xfId="14627" xr:uid="{00000000-0005-0000-0000-00006E110000}"/>
    <cellStyle name="20% - Accent6 2 2 4" xfId="387" xr:uid="{00000000-0005-0000-0000-00006F110000}"/>
    <cellStyle name="20% - Accent6 2 2 4 2" xfId="2159" xr:uid="{00000000-0005-0000-0000-000070110000}"/>
    <cellStyle name="20% - Accent6 2 2 4 2 2" xfId="9955" xr:uid="{00000000-0005-0000-0000-000071110000}"/>
    <cellStyle name="20% - Accent6 2 2 4 3" xfId="3839" xr:uid="{00000000-0005-0000-0000-000072110000}"/>
    <cellStyle name="20% - Accent6 2 2 4 3 2" xfId="11347" xr:uid="{00000000-0005-0000-0000-000073110000}"/>
    <cellStyle name="20% - Accent6 2 2 4 4" xfId="6270" xr:uid="{00000000-0005-0000-0000-000074110000}"/>
    <cellStyle name="20% - Accent6 2 2 4 4 2" xfId="13548" xr:uid="{00000000-0005-0000-0000-000075110000}"/>
    <cellStyle name="20% - Accent6 2 2 4 5" xfId="8463" xr:uid="{00000000-0005-0000-0000-000076110000}"/>
    <cellStyle name="20% - Accent6 2 2 4 5 2" xfId="15506" xr:uid="{00000000-0005-0000-0000-000077110000}"/>
    <cellStyle name="20% - Accent6 2 2 4 6" xfId="9020" xr:uid="{00000000-0005-0000-0000-000078110000}"/>
    <cellStyle name="20% - Accent6 2 2 5" xfId="2152" xr:uid="{00000000-0005-0000-0000-000079110000}"/>
    <cellStyle name="20% - Accent6 2 2 5 2" xfId="6271" xr:uid="{00000000-0005-0000-0000-00007A110000}"/>
    <cellStyle name="20% - Accent6 2 2 5 2 2" xfId="13549" xr:uid="{00000000-0005-0000-0000-00007B110000}"/>
    <cellStyle name="20% - Accent6 2 2 5 3" xfId="8552" xr:uid="{00000000-0005-0000-0000-00007C110000}"/>
    <cellStyle name="20% - Accent6 2 2 5 3 2" xfId="15595" xr:uid="{00000000-0005-0000-0000-00007D110000}"/>
    <cellStyle name="20% - Accent6 2 2 5 4" xfId="9948" xr:uid="{00000000-0005-0000-0000-00007E110000}"/>
    <cellStyle name="20% - Accent6 2 2 6" xfId="3202" xr:uid="{00000000-0005-0000-0000-00007F110000}"/>
    <cellStyle name="20% - Accent6 2 2 6 2" xfId="7827" xr:uid="{00000000-0005-0000-0000-000080110000}"/>
    <cellStyle name="20% - Accent6 2 2 6 2 2" xfId="14919" xr:uid="{00000000-0005-0000-0000-000081110000}"/>
    <cellStyle name="20% - Accent6 2 2 6 3" xfId="10713" xr:uid="{00000000-0005-0000-0000-000082110000}"/>
    <cellStyle name="20% - Accent6 2 2 7" xfId="4098" xr:uid="{00000000-0005-0000-0000-000083110000}"/>
    <cellStyle name="20% - Accent6 2 2 7 2" xfId="11606" xr:uid="{00000000-0005-0000-0000-000084110000}"/>
    <cellStyle name="20% - Accent6 2 2 8" xfId="4779" xr:uid="{00000000-0005-0000-0000-000085110000}"/>
    <cellStyle name="20% - Accent6 2 2 8 2" xfId="12057" xr:uid="{00000000-0005-0000-0000-000086110000}"/>
    <cellStyle name="20% - Accent6 2 2 9" xfId="5360" xr:uid="{00000000-0005-0000-0000-000087110000}"/>
    <cellStyle name="20% - Accent6 2 2 9 2" xfId="12638" xr:uid="{00000000-0005-0000-0000-000088110000}"/>
    <cellStyle name="20% - Accent6 2 3" xfId="388" xr:uid="{00000000-0005-0000-0000-000089110000}"/>
    <cellStyle name="20% - Accent6 2 3 10" xfId="7343" xr:uid="{00000000-0005-0000-0000-00008A110000}"/>
    <cellStyle name="20% - Accent6 2 3 10 2" xfId="14435" xr:uid="{00000000-0005-0000-0000-00008B110000}"/>
    <cellStyle name="20% - Accent6 2 3 11" xfId="9021" xr:uid="{00000000-0005-0000-0000-00008C110000}"/>
    <cellStyle name="20% - Accent6 2 3 2" xfId="389" xr:uid="{00000000-0005-0000-0000-00008D110000}"/>
    <cellStyle name="20% - Accent6 2 3 2 10" xfId="9022" xr:uid="{00000000-0005-0000-0000-00008E110000}"/>
    <cellStyle name="20% - Accent6 2 3 2 2" xfId="390" xr:uid="{00000000-0005-0000-0000-00008F110000}"/>
    <cellStyle name="20% - Accent6 2 3 2 2 2" xfId="2162" xr:uid="{00000000-0005-0000-0000-000090110000}"/>
    <cellStyle name="20% - Accent6 2 3 2 2 2 2" xfId="9958" xr:uid="{00000000-0005-0000-0000-000091110000}"/>
    <cellStyle name="20% - Accent6 2 3 2 2 3" xfId="4056" xr:uid="{00000000-0005-0000-0000-000092110000}"/>
    <cellStyle name="20% - Accent6 2 3 2 2 3 2" xfId="11564" xr:uid="{00000000-0005-0000-0000-000093110000}"/>
    <cellStyle name="20% - Accent6 2 3 2 2 4" xfId="6274" xr:uid="{00000000-0005-0000-0000-000094110000}"/>
    <cellStyle name="20% - Accent6 2 3 2 2 4 2" xfId="13552" xr:uid="{00000000-0005-0000-0000-000095110000}"/>
    <cellStyle name="20% - Accent6 2 3 2 2 5" xfId="8213" xr:uid="{00000000-0005-0000-0000-000096110000}"/>
    <cellStyle name="20% - Accent6 2 3 2 2 5 2" xfId="15305" xr:uid="{00000000-0005-0000-0000-000097110000}"/>
    <cellStyle name="20% - Accent6 2 3 2 2 6" xfId="9023" xr:uid="{00000000-0005-0000-0000-000098110000}"/>
    <cellStyle name="20% - Accent6 2 3 2 3" xfId="2161" xr:uid="{00000000-0005-0000-0000-000099110000}"/>
    <cellStyle name="20% - Accent6 2 3 2 3 2" xfId="6275" xr:uid="{00000000-0005-0000-0000-00009A110000}"/>
    <cellStyle name="20% - Accent6 2 3 2 3 2 2" xfId="13553" xr:uid="{00000000-0005-0000-0000-00009B110000}"/>
    <cellStyle name="20% - Accent6 2 3 2 3 3" xfId="9957" xr:uid="{00000000-0005-0000-0000-00009C110000}"/>
    <cellStyle name="20% - Accent6 2 3 2 4" xfId="3601" xr:uid="{00000000-0005-0000-0000-00009D110000}"/>
    <cellStyle name="20% - Accent6 2 3 2 4 2" xfId="11109" xr:uid="{00000000-0005-0000-0000-00009E110000}"/>
    <cellStyle name="20% - Accent6 2 3 2 5" xfId="4055" xr:uid="{00000000-0005-0000-0000-00009F110000}"/>
    <cellStyle name="20% - Accent6 2 3 2 5 2" xfId="11563" xr:uid="{00000000-0005-0000-0000-0000A0110000}"/>
    <cellStyle name="20% - Accent6 2 3 2 6" xfId="5165" xr:uid="{00000000-0005-0000-0000-0000A1110000}"/>
    <cellStyle name="20% - Accent6 2 3 2 6 2" xfId="12443" xr:uid="{00000000-0005-0000-0000-0000A2110000}"/>
    <cellStyle name="20% - Accent6 2 3 2 7" xfId="5746" xr:uid="{00000000-0005-0000-0000-0000A3110000}"/>
    <cellStyle name="20% - Accent6 2 3 2 7 2" xfId="13024" xr:uid="{00000000-0005-0000-0000-0000A4110000}"/>
    <cellStyle name="20% - Accent6 2 3 2 8" xfId="6273" xr:uid="{00000000-0005-0000-0000-0000A5110000}"/>
    <cellStyle name="20% - Accent6 2 3 2 8 2" xfId="13551" xr:uid="{00000000-0005-0000-0000-0000A6110000}"/>
    <cellStyle name="20% - Accent6 2 3 2 9" xfId="7632" xr:uid="{00000000-0005-0000-0000-0000A7110000}"/>
    <cellStyle name="20% - Accent6 2 3 2 9 2" xfId="14724" xr:uid="{00000000-0005-0000-0000-0000A8110000}"/>
    <cellStyle name="20% - Accent6 2 3 3" xfId="391" xr:uid="{00000000-0005-0000-0000-0000A9110000}"/>
    <cellStyle name="20% - Accent6 2 3 3 2" xfId="2163" xr:uid="{00000000-0005-0000-0000-0000AA110000}"/>
    <cellStyle name="20% - Accent6 2 3 3 2 2" xfId="9959" xr:uid="{00000000-0005-0000-0000-0000AB110000}"/>
    <cellStyle name="20% - Accent6 2 3 3 3" xfId="3743" xr:uid="{00000000-0005-0000-0000-0000AC110000}"/>
    <cellStyle name="20% - Accent6 2 3 3 3 2" xfId="11251" xr:uid="{00000000-0005-0000-0000-0000AD110000}"/>
    <cellStyle name="20% - Accent6 2 3 3 4" xfId="6276" xr:uid="{00000000-0005-0000-0000-0000AE110000}"/>
    <cellStyle name="20% - Accent6 2 3 3 4 2" xfId="13554" xr:uid="{00000000-0005-0000-0000-0000AF110000}"/>
    <cellStyle name="20% - Accent6 2 3 3 5" xfId="7924" xr:uid="{00000000-0005-0000-0000-0000B0110000}"/>
    <cellStyle name="20% - Accent6 2 3 3 5 2" xfId="15016" xr:uid="{00000000-0005-0000-0000-0000B1110000}"/>
    <cellStyle name="20% - Accent6 2 3 3 6" xfId="9024" xr:uid="{00000000-0005-0000-0000-0000B2110000}"/>
    <cellStyle name="20% - Accent6 2 3 4" xfId="2160" xr:uid="{00000000-0005-0000-0000-0000B3110000}"/>
    <cellStyle name="20% - Accent6 2 3 4 2" xfId="6277" xr:uid="{00000000-0005-0000-0000-0000B4110000}"/>
    <cellStyle name="20% - Accent6 2 3 4 2 2" xfId="13555" xr:uid="{00000000-0005-0000-0000-0000B5110000}"/>
    <cellStyle name="20% - Accent6 2 3 4 3" xfId="9956" xr:uid="{00000000-0005-0000-0000-0000B6110000}"/>
    <cellStyle name="20% - Accent6 2 3 5" xfId="3301" xr:uid="{00000000-0005-0000-0000-0000B7110000}"/>
    <cellStyle name="20% - Accent6 2 3 5 2" xfId="10812" xr:uid="{00000000-0005-0000-0000-0000B8110000}"/>
    <cellStyle name="20% - Accent6 2 3 6" xfId="3062" xr:uid="{00000000-0005-0000-0000-0000B9110000}"/>
    <cellStyle name="20% - Accent6 2 3 6 2" xfId="10573" xr:uid="{00000000-0005-0000-0000-0000BA110000}"/>
    <cellStyle name="20% - Accent6 2 3 7" xfId="4876" xr:uid="{00000000-0005-0000-0000-0000BB110000}"/>
    <cellStyle name="20% - Accent6 2 3 7 2" xfId="12154" xr:uid="{00000000-0005-0000-0000-0000BC110000}"/>
    <cellStyle name="20% - Accent6 2 3 8" xfId="5457" xr:uid="{00000000-0005-0000-0000-0000BD110000}"/>
    <cellStyle name="20% - Accent6 2 3 8 2" xfId="12735" xr:uid="{00000000-0005-0000-0000-0000BE110000}"/>
    <cellStyle name="20% - Accent6 2 3 9" xfId="6272" xr:uid="{00000000-0005-0000-0000-0000BF110000}"/>
    <cellStyle name="20% - Accent6 2 3 9 2" xfId="13550" xr:uid="{00000000-0005-0000-0000-0000C0110000}"/>
    <cellStyle name="20% - Accent6 2 4" xfId="392" xr:uid="{00000000-0005-0000-0000-0000C1110000}"/>
    <cellStyle name="20% - Accent6 2 4 10" xfId="9025" xr:uid="{00000000-0005-0000-0000-0000C2110000}"/>
    <cellStyle name="20% - Accent6 2 4 2" xfId="393" xr:uid="{00000000-0005-0000-0000-0000C3110000}"/>
    <cellStyle name="20% - Accent6 2 4 2 2" xfId="2165" xr:uid="{00000000-0005-0000-0000-0000C4110000}"/>
    <cellStyle name="20% - Accent6 2 4 2 2 2" xfId="9961" xr:uid="{00000000-0005-0000-0000-0000C5110000}"/>
    <cellStyle name="20% - Accent6 2 4 2 3" xfId="3869" xr:uid="{00000000-0005-0000-0000-0000C6110000}"/>
    <cellStyle name="20% - Accent6 2 4 2 3 2" xfId="11377" xr:uid="{00000000-0005-0000-0000-0000C7110000}"/>
    <cellStyle name="20% - Accent6 2 4 2 4" xfId="6279" xr:uid="{00000000-0005-0000-0000-0000C8110000}"/>
    <cellStyle name="20% - Accent6 2 4 2 4 2" xfId="13557" xr:uid="{00000000-0005-0000-0000-0000C9110000}"/>
    <cellStyle name="20% - Accent6 2 4 2 5" xfId="8070" xr:uid="{00000000-0005-0000-0000-0000CA110000}"/>
    <cellStyle name="20% - Accent6 2 4 2 5 2" xfId="15162" xr:uid="{00000000-0005-0000-0000-0000CB110000}"/>
    <cellStyle name="20% - Accent6 2 4 2 6" xfId="9026" xr:uid="{00000000-0005-0000-0000-0000CC110000}"/>
    <cellStyle name="20% - Accent6 2 4 3" xfId="2164" xr:uid="{00000000-0005-0000-0000-0000CD110000}"/>
    <cellStyle name="20% - Accent6 2 4 3 2" xfId="6280" xr:uid="{00000000-0005-0000-0000-0000CE110000}"/>
    <cellStyle name="20% - Accent6 2 4 3 2 2" xfId="13558" xr:uid="{00000000-0005-0000-0000-0000CF110000}"/>
    <cellStyle name="20% - Accent6 2 4 3 3" xfId="9960" xr:uid="{00000000-0005-0000-0000-0000D0110000}"/>
    <cellStyle name="20% - Accent6 2 4 4" xfId="3458" xr:uid="{00000000-0005-0000-0000-0000D1110000}"/>
    <cellStyle name="20% - Accent6 2 4 4 2" xfId="10966" xr:uid="{00000000-0005-0000-0000-0000D2110000}"/>
    <cellStyle name="20% - Accent6 2 4 5" xfId="3056" xr:uid="{00000000-0005-0000-0000-0000D3110000}"/>
    <cellStyle name="20% - Accent6 2 4 5 2" xfId="10567" xr:uid="{00000000-0005-0000-0000-0000D4110000}"/>
    <cellStyle name="20% - Accent6 2 4 6" xfId="5022" xr:uid="{00000000-0005-0000-0000-0000D5110000}"/>
    <cellStyle name="20% - Accent6 2 4 6 2" xfId="12300" xr:uid="{00000000-0005-0000-0000-0000D6110000}"/>
    <cellStyle name="20% - Accent6 2 4 7" xfId="5603" xr:uid="{00000000-0005-0000-0000-0000D7110000}"/>
    <cellStyle name="20% - Accent6 2 4 7 2" xfId="12881" xr:uid="{00000000-0005-0000-0000-0000D8110000}"/>
    <cellStyle name="20% - Accent6 2 4 8" xfId="6278" xr:uid="{00000000-0005-0000-0000-0000D9110000}"/>
    <cellStyle name="20% - Accent6 2 4 8 2" xfId="13556" xr:uid="{00000000-0005-0000-0000-0000DA110000}"/>
    <cellStyle name="20% - Accent6 2 4 9" xfId="7489" xr:uid="{00000000-0005-0000-0000-0000DB110000}"/>
    <cellStyle name="20% - Accent6 2 4 9 2" xfId="14581" xr:uid="{00000000-0005-0000-0000-0000DC110000}"/>
    <cellStyle name="20% - Accent6 2 5" xfId="394" xr:uid="{00000000-0005-0000-0000-0000DD110000}"/>
    <cellStyle name="20% - Accent6 2 5 2" xfId="395" xr:uid="{00000000-0005-0000-0000-0000DE110000}"/>
    <cellStyle name="20% - Accent6 2 5 2 2" xfId="2167" xr:uid="{00000000-0005-0000-0000-0000DF110000}"/>
    <cellStyle name="20% - Accent6 2 5 2 2 2" xfId="9963" xr:uid="{00000000-0005-0000-0000-0000E0110000}"/>
    <cellStyle name="20% - Accent6 2 5 2 3" xfId="3806" xr:uid="{00000000-0005-0000-0000-0000E1110000}"/>
    <cellStyle name="20% - Accent6 2 5 2 3 2" xfId="11314" xr:uid="{00000000-0005-0000-0000-0000E2110000}"/>
    <cellStyle name="20% - Accent6 2 5 2 4" xfId="6282" xr:uid="{00000000-0005-0000-0000-0000E3110000}"/>
    <cellStyle name="20% - Accent6 2 5 2 4 2" xfId="13560" xr:uid="{00000000-0005-0000-0000-0000E4110000}"/>
    <cellStyle name="20% - Accent6 2 5 2 5" xfId="9028" xr:uid="{00000000-0005-0000-0000-0000E5110000}"/>
    <cellStyle name="20% - Accent6 2 5 3" xfId="2166" xr:uid="{00000000-0005-0000-0000-0000E6110000}"/>
    <cellStyle name="20% - Accent6 2 5 3 2" xfId="9962" xr:uid="{00000000-0005-0000-0000-0000E7110000}"/>
    <cellStyle name="20% - Accent6 2 5 4" xfId="3864" xr:uid="{00000000-0005-0000-0000-0000E8110000}"/>
    <cellStyle name="20% - Accent6 2 5 4 2" xfId="11372" xr:uid="{00000000-0005-0000-0000-0000E9110000}"/>
    <cellStyle name="20% - Accent6 2 5 5" xfId="6281" xr:uid="{00000000-0005-0000-0000-0000EA110000}"/>
    <cellStyle name="20% - Accent6 2 5 5 2" xfId="13559" xr:uid="{00000000-0005-0000-0000-0000EB110000}"/>
    <cellStyle name="20% - Accent6 2 5 6" xfId="8300" xr:uid="{00000000-0005-0000-0000-0000EC110000}"/>
    <cellStyle name="20% - Accent6 2 5 6 2" xfId="15392" xr:uid="{00000000-0005-0000-0000-0000ED110000}"/>
    <cellStyle name="20% - Accent6 2 5 7" xfId="9027" xr:uid="{00000000-0005-0000-0000-0000EE110000}"/>
    <cellStyle name="20% - Accent6 2 6" xfId="396" xr:uid="{00000000-0005-0000-0000-0000EF110000}"/>
    <cellStyle name="20% - Accent6 2 6 2" xfId="2168" xr:uid="{00000000-0005-0000-0000-0000F0110000}"/>
    <cellStyle name="20% - Accent6 2 6 2 2" xfId="9964" xr:uid="{00000000-0005-0000-0000-0000F1110000}"/>
    <cellStyle name="20% - Accent6 2 6 3" xfId="3898" xr:uid="{00000000-0005-0000-0000-0000F2110000}"/>
    <cellStyle name="20% - Accent6 2 6 3 2" xfId="11406" xr:uid="{00000000-0005-0000-0000-0000F3110000}"/>
    <cellStyle name="20% - Accent6 2 6 4" xfId="6283" xr:uid="{00000000-0005-0000-0000-0000F4110000}"/>
    <cellStyle name="20% - Accent6 2 6 4 2" xfId="13561" xr:uid="{00000000-0005-0000-0000-0000F5110000}"/>
    <cellStyle name="20% - Accent6 2 6 5" xfId="8417" xr:uid="{00000000-0005-0000-0000-0000F6110000}"/>
    <cellStyle name="20% - Accent6 2 6 5 2" xfId="15460" xr:uid="{00000000-0005-0000-0000-0000F7110000}"/>
    <cellStyle name="20% - Accent6 2 6 6" xfId="9029" xr:uid="{00000000-0005-0000-0000-0000F8110000}"/>
    <cellStyle name="20% - Accent6 2 7" xfId="397" xr:uid="{00000000-0005-0000-0000-0000F9110000}"/>
    <cellStyle name="20% - Accent6 2 7 2" xfId="2169" xr:uid="{00000000-0005-0000-0000-0000FA110000}"/>
    <cellStyle name="20% - Accent6 2 7 2 2" xfId="9965" xr:uid="{00000000-0005-0000-0000-0000FB110000}"/>
    <cellStyle name="20% - Accent6 2 7 3" xfId="3939" xr:uid="{00000000-0005-0000-0000-0000FC110000}"/>
    <cellStyle name="20% - Accent6 2 7 3 2" xfId="11447" xr:uid="{00000000-0005-0000-0000-0000FD110000}"/>
    <cellStyle name="20% - Accent6 2 7 4" xfId="6284" xr:uid="{00000000-0005-0000-0000-0000FE110000}"/>
    <cellStyle name="20% - Accent6 2 7 4 2" xfId="13562" xr:uid="{00000000-0005-0000-0000-0000FF110000}"/>
    <cellStyle name="20% - Accent6 2 7 5" xfId="8506" xr:uid="{00000000-0005-0000-0000-000000120000}"/>
    <cellStyle name="20% - Accent6 2 7 5 2" xfId="15549" xr:uid="{00000000-0005-0000-0000-000001120000}"/>
    <cellStyle name="20% - Accent6 2 7 6" xfId="9030" xr:uid="{00000000-0005-0000-0000-000002120000}"/>
    <cellStyle name="20% - Accent6 2 8" xfId="1820" xr:uid="{00000000-0005-0000-0000-000003120000}"/>
    <cellStyle name="20% - Accent6 2 8 2" xfId="3726" xr:uid="{00000000-0005-0000-0000-000004120000}"/>
    <cellStyle name="20% - Accent6 2 8 2 2" xfId="11234" xr:uid="{00000000-0005-0000-0000-000005120000}"/>
    <cellStyle name="20% - Accent6 2 8 3" xfId="6285" xr:uid="{00000000-0005-0000-0000-000006120000}"/>
    <cellStyle name="20% - Accent6 2 8 3 2" xfId="13563" xr:uid="{00000000-0005-0000-0000-000007120000}"/>
    <cellStyle name="20% - Accent6 2 8 4" xfId="7781" xr:uid="{00000000-0005-0000-0000-000008120000}"/>
    <cellStyle name="20% - Accent6 2 8 4 2" xfId="14873" xr:uid="{00000000-0005-0000-0000-000009120000}"/>
    <cellStyle name="20% - Accent6 2 8 5" xfId="9616" xr:uid="{00000000-0005-0000-0000-00000A120000}"/>
    <cellStyle name="20% - Accent6 2 9" xfId="2151" xr:uid="{00000000-0005-0000-0000-00000B120000}"/>
    <cellStyle name="20% - Accent6 2 9 2" xfId="3946" xr:uid="{00000000-0005-0000-0000-00000C120000}"/>
    <cellStyle name="20% - Accent6 2 9 2 2" xfId="11454" xr:uid="{00000000-0005-0000-0000-00000D120000}"/>
    <cellStyle name="20% - Accent6 2 9 3" xfId="6286" xr:uid="{00000000-0005-0000-0000-00000E120000}"/>
    <cellStyle name="20% - Accent6 2 9 3 2" xfId="13564" xr:uid="{00000000-0005-0000-0000-00000F120000}"/>
    <cellStyle name="20% - Accent6 2 9 4" xfId="9947" xr:uid="{00000000-0005-0000-0000-000010120000}"/>
    <cellStyle name="20% - Accent6 20" xfId="1794" xr:uid="{00000000-0005-0000-0000-000011120000}"/>
    <cellStyle name="20% - Accent6 20 2" xfId="3714" xr:uid="{00000000-0005-0000-0000-000012120000}"/>
    <cellStyle name="20% - Accent6 20 2 2" xfId="11222" xr:uid="{00000000-0005-0000-0000-000013120000}"/>
    <cellStyle name="20% - Accent6 20 3" xfId="6287" xr:uid="{00000000-0005-0000-0000-000014120000}"/>
    <cellStyle name="20% - Accent6 20 3 2" xfId="13565" xr:uid="{00000000-0005-0000-0000-000015120000}"/>
    <cellStyle name="20% - Accent6 20 4" xfId="9599" xr:uid="{00000000-0005-0000-0000-000016120000}"/>
    <cellStyle name="20% - Accent6 21" xfId="2140" xr:uid="{00000000-0005-0000-0000-000017120000}"/>
    <cellStyle name="20% - Accent6 21 2" xfId="4033" xr:uid="{00000000-0005-0000-0000-000018120000}"/>
    <cellStyle name="20% - Accent6 21 2 2" xfId="11541" xr:uid="{00000000-0005-0000-0000-000019120000}"/>
    <cellStyle name="20% - Accent6 21 3" xfId="6288" xr:uid="{00000000-0005-0000-0000-00001A120000}"/>
    <cellStyle name="20% - Accent6 21 3 2" xfId="13566" xr:uid="{00000000-0005-0000-0000-00001B120000}"/>
    <cellStyle name="20% - Accent6 21 4" xfId="9936" xr:uid="{00000000-0005-0000-0000-00001C120000}"/>
    <cellStyle name="20% - Accent6 22" xfId="3032" xr:uid="{00000000-0005-0000-0000-00001D120000}"/>
    <cellStyle name="20% - Accent6 22 2" xfId="10543" xr:uid="{00000000-0005-0000-0000-00001E120000}"/>
    <cellStyle name="20% - Accent6 23" xfId="3764" xr:uid="{00000000-0005-0000-0000-00001F120000}"/>
    <cellStyle name="20% - Accent6 23 2" xfId="11272" xr:uid="{00000000-0005-0000-0000-000020120000}"/>
    <cellStyle name="20% - Accent6 24" xfId="4671" xr:uid="{00000000-0005-0000-0000-000021120000}"/>
    <cellStyle name="20% - Accent6 24 2" xfId="11949" xr:uid="{00000000-0005-0000-0000-000022120000}"/>
    <cellStyle name="20% - Accent6 25" xfId="5252" xr:uid="{00000000-0005-0000-0000-000023120000}"/>
    <cellStyle name="20% - Accent6 25 2" xfId="12530" xr:uid="{00000000-0005-0000-0000-000024120000}"/>
    <cellStyle name="20% - Accent6 26" xfId="6245" xr:uid="{00000000-0005-0000-0000-000025120000}"/>
    <cellStyle name="20% - Accent6 26 2" xfId="13523" xr:uid="{00000000-0005-0000-0000-000026120000}"/>
    <cellStyle name="20% - Accent6 27" xfId="7129" xr:uid="{00000000-0005-0000-0000-000027120000}"/>
    <cellStyle name="20% - Accent6 27 2" xfId="14221" xr:uid="{00000000-0005-0000-0000-000028120000}"/>
    <cellStyle name="20% - Accent6 28" xfId="7138" xr:uid="{00000000-0005-0000-0000-000029120000}"/>
    <cellStyle name="20% - Accent6 28 2" xfId="14230" xr:uid="{00000000-0005-0000-0000-00002A120000}"/>
    <cellStyle name="20% - Accent6 29" xfId="368" xr:uid="{00000000-0005-0000-0000-00002B120000}"/>
    <cellStyle name="20% - Accent6 29 2" xfId="9001" xr:uid="{00000000-0005-0000-0000-00002C120000}"/>
    <cellStyle name="20% - Accent6 3" xfId="398" xr:uid="{00000000-0005-0000-0000-00002D120000}"/>
    <cellStyle name="20% - Accent6 3 10" xfId="5337" xr:uid="{00000000-0005-0000-0000-00002E120000}"/>
    <cellStyle name="20% - Accent6 3 10 2" xfId="12615" xr:uid="{00000000-0005-0000-0000-00002F120000}"/>
    <cellStyle name="20% - Accent6 3 11" xfId="6289" xr:uid="{00000000-0005-0000-0000-000030120000}"/>
    <cellStyle name="20% - Accent6 3 11 2" xfId="13567" xr:uid="{00000000-0005-0000-0000-000031120000}"/>
    <cellStyle name="20% - Accent6 3 12" xfId="7223" xr:uid="{00000000-0005-0000-0000-000032120000}"/>
    <cellStyle name="20% - Accent6 3 12 2" xfId="14315" xr:uid="{00000000-0005-0000-0000-000033120000}"/>
    <cellStyle name="20% - Accent6 3 13" xfId="9031" xr:uid="{00000000-0005-0000-0000-000034120000}"/>
    <cellStyle name="20% - Accent6 3 2" xfId="399" xr:uid="{00000000-0005-0000-0000-000035120000}"/>
    <cellStyle name="20% - Accent6 3 2 10" xfId="7366" xr:uid="{00000000-0005-0000-0000-000036120000}"/>
    <cellStyle name="20% - Accent6 3 2 10 2" xfId="14458" xr:uid="{00000000-0005-0000-0000-000037120000}"/>
    <cellStyle name="20% - Accent6 3 2 11" xfId="9032" xr:uid="{00000000-0005-0000-0000-000038120000}"/>
    <cellStyle name="20% - Accent6 3 2 2" xfId="400" xr:uid="{00000000-0005-0000-0000-000039120000}"/>
    <cellStyle name="20% - Accent6 3 2 2 10" xfId="9033" xr:uid="{00000000-0005-0000-0000-00003A120000}"/>
    <cellStyle name="20% - Accent6 3 2 2 2" xfId="401" xr:uid="{00000000-0005-0000-0000-00003B120000}"/>
    <cellStyle name="20% - Accent6 3 2 2 2 2" xfId="2173" xr:uid="{00000000-0005-0000-0000-00003C120000}"/>
    <cellStyle name="20% - Accent6 3 2 2 2 2 2" xfId="9969" xr:uid="{00000000-0005-0000-0000-00003D120000}"/>
    <cellStyle name="20% - Accent6 3 2 2 2 3" xfId="3796" xr:uid="{00000000-0005-0000-0000-00003E120000}"/>
    <cellStyle name="20% - Accent6 3 2 2 2 3 2" xfId="11304" xr:uid="{00000000-0005-0000-0000-00003F120000}"/>
    <cellStyle name="20% - Accent6 3 2 2 2 4" xfId="6292" xr:uid="{00000000-0005-0000-0000-000040120000}"/>
    <cellStyle name="20% - Accent6 3 2 2 2 4 2" xfId="13570" xr:uid="{00000000-0005-0000-0000-000041120000}"/>
    <cellStyle name="20% - Accent6 3 2 2 2 5" xfId="8236" xr:uid="{00000000-0005-0000-0000-000042120000}"/>
    <cellStyle name="20% - Accent6 3 2 2 2 5 2" xfId="15328" xr:uid="{00000000-0005-0000-0000-000043120000}"/>
    <cellStyle name="20% - Accent6 3 2 2 2 6" xfId="9034" xr:uid="{00000000-0005-0000-0000-000044120000}"/>
    <cellStyle name="20% - Accent6 3 2 2 3" xfId="2172" xr:uid="{00000000-0005-0000-0000-000045120000}"/>
    <cellStyle name="20% - Accent6 3 2 2 3 2" xfId="6293" xr:uid="{00000000-0005-0000-0000-000046120000}"/>
    <cellStyle name="20% - Accent6 3 2 2 3 2 2" xfId="13571" xr:uid="{00000000-0005-0000-0000-000047120000}"/>
    <cellStyle name="20% - Accent6 3 2 2 3 3" xfId="9968" xr:uid="{00000000-0005-0000-0000-000048120000}"/>
    <cellStyle name="20% - Accent6 3 2 2 4" xfId="3624" xr:uid="{00000000-0005-0000-0000-000049120000}"/>
    <cellStyle name="20% - Accent6 3 2 2 4 2" xfId="11132" xr:uid="{00000000-0005-0000-0000-00004A120000}"/>
    <cellStyle name="20% - Accent6 3 2 2 5" xfId="3135" xr:uid="{00000000-0005-0000-0000-00004B120000}"/>
    <cellStyle name="20% - Accent6 3 2 2 5 2" xfId="10646" xr:uid="{00000000-0005-0000-0000-00004C120000}"/>
    <cellStyle name="20% - Accent6 3 2 2 6" xfId="5188" xr:uid="{00000000-0005-0000-0000-00004D120000}"/>
    <cellStyle name="20% - Accent6 3 2 2 6 2" xfId="12466" xr:uid="{00000000-0005-0000-0000-00004E120000}"/>
    <cellStyle name="20% - Accent6 3 2 2 7" xfId="5769" xr:uid="{00000000-0005-0000-0000-00004F120000}"/>
    <cellStyle name="20% - Accent6 3 2 2 7 2" xfId="13047" xr:uid="{00000000-0005-0000-0000-000050120000}"/>
    <cellStyle name="20% - Accent6 3 2 2 8" xfId="6291" xr:uid="{00000000-0005-0000-0000-000051120000}"/>
    <cellStyle name="20% - Accent6 3 2 2 8 2" xfId="13569" xr:uid="{00000000-0005-0000-0000-000052120000}"/>
    <cellStyle name="20% - Accent6 3 2 2 9" xfId="7655" xr:uid="{00000000-0005-0000-0000-000053120000}"/>
    <cellStyle name="20% - Accent6 3 2 2 9 2" xfId="14747" xr:uid="{00000000-0005-0000-0000-000054120000}"/>
    <cellStyle name="20% - Accent6 3 2 3" xfId="402" xr:uid="{00000000-0005-0000-0000-000055120000}"/>
    <cellStyle name="20% - Accent6 3 2 3 2" xfId="2174" xr:uid="{00000000-0005-0000-0000-000056120000}"/>
    <cellStyle name="20% - Accent6 3 2 3 2 2" xfId="9970" xr:uid="{00000000-0005-0000-0000-000057120000}"/>
    <cellStyle name="20% - Accent6 3 2 3 3" xfId="3073" xr:uid="{00000000-0005-0000-0000-000058120000}"/>
    <cellStyle name="20% - Accent6 3 2 3 3 2" xfId="10584" xr:uid="{00000000-0005-0000-0000-000059120000}"/>
    <cellStyle name="20% - Accent6 3 2 3 4" xfId="6294" xr:uid="{00000000-0005-0000-0000-00005A120000}"/>
    <cellStyle name="20% - Accent6 3 2 3 4 2" xfId="13572" xr:uid="{00000000-0005-0000-0000-00005B120000}"/>
    <cellStyle name="20% - Accent6 3 2 3 5" xfId="7947" xr:uid="{00000000-0005-0000-0000-00005C120000}"/>
    <cellStyle name="20% - Accent6 3 2 3 5 2" xfId="15039" xr:uid="{00000000-0005-0000-0000-00005D120000}"/>
    <cellStyle name="20% - Accent6 3 2 3 6" xfId="9035" xr:uid="{00000000-0005-0000-0000-00005E120000}"/>
    <cellStyle name="20% - Accent6 3 2 4" xfId="2171" xr:uid="{00000000-0005-0000-0000-00005F120000}"/>
    <cellStyle name="20% - Accent6 3 2 4 2" xfId="6295" xr:uid="{00000000-0005-0000-0000-000060120000}"/>
    <cellStyle name="20% - Accent6 3 2 4 2 2" xfId="13573" xr:uid="{00000000-0005-0000-0000-000061120000}"/>
    <cellStyle name="20% - Accent6 3 2 4 3" xfId="9967" xr:uid="{00000000-0005-0000-0000-000062120000}"/>
    <cellStyle name="20% - Accent6 3 2 5" xfId="3324" xr:uid="{00000000-0005-0000-0000-000063120000}"/>
    <cellStyle name="20% - Accent6 3 2 5 2" xfId="10835" xr:uid="{00000000-0005-0000-0000-000064120000}"/>
    <cellStyle name="20% - Accent6 3 2 6" xfId="3068" xr:uid="{00000000-0005-0000-0000-000065120000}"/>
    <cellStyle name="20% - Accent6 3 2 6 2" xfId="10579" xr:uid="{00000000-0005-0000-0000-000066120000}"/>
    <cellStyle name="20% - Accent6 3 2 7" xfId="4899" xr:uid="{00000000-0005-0000-0000-000067120000}"/>
    <cellStyle name="20% - Accent6 3 2 7 2" xfId="12177" xr:uid="{00000000-0005-0000-0000-000068120000}"/>
    <cellStyle name="20% - Accent6 3 2 8" xfId="5480" xr:uid="{00000000-0005-0000-0000-000069120000}"/>
    <cellStyle name="20% - Accent6 3 2 8 2" xfId="12758" xr:uid="{00000000-0005-0000-0000-00006A120000}"/>
    <cellStyle name="20% - Accent6 3 2 9" xfId="6290" xr:uid="{00000000-0005-0000-0000-00006B120000}"/>
    <cellStyle name="20% - Accent6 3 2 9 2" xfId="13568" xr:uid="{00000000-0005-0000-0000-00006C120000}"/>
    <cellStyle name="20% - Accent6 3 3" xfId="403" xr:uid="{00000000-0005-0000-0000-00006D120000}"/>
    <cellStyle name="20% - Accent6 3 3 10" xfId="9036" xr:uid="{00000000-0005-0000-0000-00006E120000}"/>
    <cellStyle name="20% - Accent6 3 3 2" xfId="404" xr:uid="{00000000-0005-0000-0000-00006F120000}"/>
    <cellStyle name="20% - Accent6 3 3 2 2" xfId="2176" xr:uid="{00000000-0005-0000-0000-000070120000}"/>
    <cellStyle name="20% - Accent6 3 3 2 2 2" xfId="9972" xr:uid="{00000000-0005-0000-0000-000071120000}"/>
    <cellStyle name="20% - Accent6 3 3 2 3" xfId="3755" xr:uid="{00000000-0005-0000-0000-000072120000}"/>
    <cellStyle name="20% - Accent6 3 3 2 3 2" xfId="11263" xr:uid="{00000000-0005-0000-0000-000073120000}"/>
    <cellStyle name="20% - Accent6 3 3 2 4" xfId="6297" xr:uid="{00000000-0005-0000-0000-000074120000}"/>
    <cellStyle name="20% - Accent6 3 3 2 4 2" xfId="13575" xr:uid="{00000000-0005-0000-0000-000075120000}"/>
    <cellStyle name="20% - Accent6 3 3 2 5" xfId="8093" xr:uid="{00000000-0005-0000-0000-000076120000}"/>
    <cellStyle name="20% - Accent6 3 3 2 5 2" xfId="15185" xr:uid="{00000000-0005-0000-0000-000077120000}"/>
    <cellStyle name="20% - Accent6 3 3 2 6" xfId="9037" xr:uid="{00000000-0005-0000-0000-000078120000}"/>
    <cellStyle name="20% - Accent6 3 3 3" xfId="2175" xr:uid="{00000000-0005-0000-0000-000079120000}"/>
    <cellStyle name="20% - Accent6 3 3 3 2" xfId="6298" xr:uid="{00000000-0005-0000-0000-00007A120000}"/>
    <cellStyle name="20% - Accent6 3 3 3 2 2" xfId="13576" xr:uid="{00000000-0005-0000-0000-00007B120000}"/>
    <cellStyle name="20% - Accent6 3 3 3 3" xfId="9971" xr:uid="{00000000-0005-0000-0000-00007C120000}"/>
    <cellStyle name="20% - Accent6 3 3 4" xfId="3481" xr:uid="{00000000-0005-0000-0000-00007D120000}"/>
    <cellStyle name="20% - Accent6 3 3 4 2" xfId="10989" xr:uid="{00000000-0005-0000-0000-00007E120000}"/>
    <cellStyle name="20% - Accent6 3 3 5" xfId="4010" xr:uid="{00000000-0005-0000-0000-00007F120000}"/>
    <cellStyle name="20% - Accent6 3 3 5 2" xfId="11518" xr:uid="{00000000-0005-0000-0000-000080120000}"/>
    <cellStyle name="20% - Accent6 3 3 6" xfId="5045" xr:uid="{00000000-0005-0000-0000-000081120000}"/>
    <cellStyle name="20% - Accent6 3 3 6 2" xfId="12323" xr:uid="{00000000-0005-0000-0000-000082120000}"/>
    <cellStyle name="20% - Accent6 3 3 7" xfId="5626" xr:uid="{00000000-0005-0000-0000-000083120000}"/>
    <cellStyle name="20% - Accent6 3 3 7 2" xfId="12904" xr:uid="{00000000-0005-0000-0000-000084120000}"/>
    <cellStyle name="20% - Accent6 3 3 8" xfId="6296" xr:uid="{00000000-0005-0000-0000-000085120000}"/>
    <cellStyle name="20% - Accent6 3 3 8 2" xfId="13574" xr:uid="{00000000-0005-0000-0000-000086120000}"/>
    <cellStyle name="20% - Accent6 3 3 9" xfId="7512" xr:uid="{00000000-0005-0000-0000-000087120000}"/>
    <cellStyle name="20% - Accent6 3 3 9 2" xfId="14604" xr:uid="{00000000-0005-0000-0000-000088120000}"/>
    <cellStyle name="20% - Accent6 3 4" xfId="405" xr:uid="{00000000-0005-0000-0000-000089120000}"/>
    <cellStyle name="20% - Accent6 3 4 2" xfId="2177" xr:uid="{00000000-0005-0000-0000-00008A120000}"/>
    <cellStyle name="20% - Accent6 3 4 2 2" xfId="9973" xr:uid="{00000000-0005-0000-0000-00008B120000}"/>
    <cellStyle name="20% - Accent6 3 4 3" xfId="3125" xr:uid="{00000000-0005-0000-0000-00008C120000}"/>
    <cellStyle name="20% - Accent6 3 4 3 2" xfId="10636" xr:uid="{00000000-0005-0000-0000-00008D120000}"/>
    <cellStyle name="20% - Accent6 3 4 4" xfId="6299" xr:uid="{00000000-0005-0000-0000-00008E120000}"/>
    <cellStyle name="20% - Accent6 3 4 4 2" xfId="13577" xr:uid="{00000000-0005-0000-0000-00008F120000}"/>
    <cellStyle name="20% - Accent6 3 4 5" xfId="8440" xr:uid="{00000000-0005-0000-0000-000090120000}"/>
    <cellStyle name="20% - Accent6 3 4 5 2" xfId="15483" xr:uid="{00000000-0005-0000-0000-000091120000}"/>
    <cellStyle name="20% - Accent6 3 4 6" xfId="9038" xr:uid="{00000000-0005-0000-0000-000092120000}"/>
    <cellStyle name="20% - Accent6 3 5" xfId="406" xr:uid="{00000000-0005-0000-0000-000093120000}"/>
    <cellStyle name="20% - Accent6 3 5 2" xfId="2178" xr:uid="{00000000-0005-0000-0000-000094120000}"/>
    <cellStyle name="20% - Accent6 3 5 2 2" xfId="9974" xr:uid="{00000000-0005-0000-0000-000095120000}"/>
    <cellStyle name="20% - Accent6 3 5 3" xfId="3792" xr:uid="{00000000-0005-0000-0000-000096120000}"/>
    <cellStyle name="20% - Accent6 3 5 3 2" xfId="11300" xr:uid="{00000000-0005-0000-0000-000097120000}"/>
    <cellStyle name="20% - Accent6 3 5 4" xfId="6300" xr:uid="{00000000-0005-0000-0000-000098120000}"/>
    <cellStyle name="20% - Accent6 3 5 4 2" xfId="13578" xr:uid="{00000000-0005-0000-0000-000099120000}"/>
    <cellStyle name="20% - Accent6 3 5 5" xfId="8529" xr:uid="{00000000-0005-0000-0000-00009A120000}"/>
    <cellStyle name="20% - Accent6 3 5 5 2" xfId="15572" xr:uid="{00000000-0005-0000-0000-00009B120000}"/>
    <cellStyle name="20% - Accent6 3 5 6" xfId="9039" xr:uid="{00000000-0005-0000-0000-00009C120000}"/>
    <cellStyle name="20% - Accent6 3 6" xfId="2170" xr:uid="{00000000-0005-0000-0000-00009D120000}"/>
    <cellStyle name="20% - Accent6 3 6 2" xfId="6301" xr:uid="{00000000-0005-0000-0000-00009E120000}"/>
    <cellStyle name="20% - Accent6 3 6 2 2" xfId="13579" xr:uid="{00000000-0005-0000-0000-00009F120000}"/>
    <cellStyle name="20% - Accent6 3 6 3" xfId="7804" xr:uid="{00000000-0005-0000-0000-0000A0120000}"/>
    <cellStyle name="20% - Accent6 3 6 3 2" xfId="14896" xr:uid="{00000000-0005-0000-0000-0000A1120000}"/>
    <cellStyle name="20% - Accent6 3 6 4" xfId="9966" xr:uid="{00000000-0005-0000-0000-0000A2120000}"/>
    <cellStyle name="20% - Accent6 3 7" xfId="3176" xr:uid="{00000000-0005-0000-0000-0000A3120000}"/>
    <cellStyle name="20% - Accent6 3 7 2" xfId="10687" xr:uid="{00000000-0005-0000-0000-0000A4120000}"/>
    <cellStyle name="20% - Accent6 3 8" xfId="4071" xr:uid="{00000000-0005-0000-0000-0000A5120000}"/>
    <cellStyle name="20% - Accent6 3 8 2" xfId="11579" xr:uid="{00000000-0005-0000-0000-0000A6120000}"/>
    <cellStyle name="20% - Accent6 3 9" xfId="4756" xr:uid="{00000000-0005-0000-0000-0000A7120000}"/>
    <cellStyle name="20% - Accent6 3 9 2" xfId="12034" xr:uid="{00000000-0005-0000-0000-0000A8120000}"/>
    <cellStyle name="20% - Accent6 30" xfId="8597" xr:uid="{00000000-0005-0000-0000-0000A9120000}"/>
    <cellStyle name="20% - Accent6 30 2" xfId="15640" xr:uid="{00000000-0005-0000-0000-0000AA120000}"/>
    <cellStyle name="20% - Accent6 31" xfId="8687" xr:uid="{00000000-0005-0000-0000-0000AB120000}"/>
    <cellStyle name="20% - Accent6 4" xfId="407" xr:uid="{00000000-0005-0000-0000-0000AC120000}"/>
    <cellStyle name="20% - Accent6 4 10" xfId="6302" xr:uid="{00000000-0005-0000-0000-0000AD120000}"/>
    <cellStyle name="20% - Accent6 4 10 2" xfId="13580" xr:uid="{00000000-0005-0000-0000-0000AE120000}"/>
    <cellStyle name="20% - Accent6 4 11" xfId="7172" xr:uid="{00000000-0005-0000-0000-0000AF120000}"/>
    <cellStyle name="20% - Accent6 4 11 2" xfId="14264" xr:uid="{00000000-0005-0000-0000-0000B0120000}"/>
    <cellStyle name="20% - Accent6 4 12" xfId="9040" xr:uid="{00000000-0005-0000-0000-0000B1120000}"/>
    <cellStyle name="20% - Accent6 4 2" xfId="408" xr:uid="{00000000-0005-0000-0000-0000B2120000}"/>
    <cellStyle name="20% - Accent6 4 2 10" xfId="7315" xr:uid="{00000000-0005-0000-0000-0000B3120000}"/>
    <cellStyle name="20% - Accent6 4 2 10 2" xfId="14407" xr:uid="{00000000-0005-0000-0000-0000B4120000}"/>
    <cellStyle name="20% - Accent6 4 2 11" xfId="9041" xr:uid="{00000000-0005-0000-0000-0000B5120000}"/>
    <cellStyle name="20% - Accent6 4 2 2" xfId="409" xr:uid="{00000000-0005-0000-0000-0000B6120000}"/>
    <cellStyle name="20% - Accent6 4 2 2 10" xfId="9042" xr:uid="{00000000-0005-0000-0000-0000B7120000}"/>
    <cellStyle name="20% - Accent6 4 2 2 2" xfId="410" xr:uid="{00000000-0005-0000-0000-0000B8120000}"/>
    <cellStyle name="20% - Accent6 4 2 2 2 2" xfId="2182" xr:uid="{00000000-0005-0000-0000-0000B9120000}"/>
    <cellStyle name="20% - Accent6 4 2 2 2 2 2" xfId="9978" xr:uid="{00000000-0005-0000-0000-0000BA120000}"/>
    <cellStyle name="20% - Accent6 4 2 2 2 3" xfId="3785" xr:uid="{00000000-0005-0000-0000-0000BB120000}"/>
    <cellStyle name="20% - Accent6 4 2 2 2 3 2" xfId="11293" xr:uid="{00000000-0005-0000-0000-0000BC120000}"/>
    <cellStyle name="20% - Accent6 4 2 2 2 4" xfId="6305" xr:uid="{00000000-0005-0000-0000-0000BD120000}"/>
    <cellStyle name="20% - Accent6 4 2 2 2 4 2" xfId="13583" xr:uid="{00000000-0005-0000-0000-0000BE120000}"/>
    <cellStyle name="20% - Accent6 4 2 2 2 5" xfId="8185" xr:uid="{00000000-0005-0000-0000-0000BF120000}"/>
    <cellStyle name="20% - Accent6 4 2 2 2 5 2" xfId="15277" xr:uid="{00000000-0005-0000-0000-0000C0120000}"/>
    <cellStyle name="20% - Accent6 4 2 2 2 6" xfId="9043" xr:uid="{00000000-0005-0000-0000-0000C1120000}"/>
    <cellStyle name="20% - Accent6 4 2 2 3" xfId="2181" xr:uid="{00000000-0005-0000-0000-0000C2120000}"/>
    <cellStyle name="20% - Accent6 4 2 2 3 2" xfId="6306" xr:uid="{00000000-0005-0000-0000-0000C3120000}"/>
    <cellStyle name="20% - Accent6 4 2 2 3 2 2" xfId="13584" xr:uid="{00000000-0005-0000-0000-0000C4120000}"/>
    <cellStyle name="20% - Accent6 4 2 2 3 3" xfId="9977" xr:uid="{00000000-0005-0000-0000-0000C5120000}"/>
    <cellStyle name="20% - Accent6 4 2 2 4" xfId="3573" xr:uid="{00000000-0005-0000-0000-0000C6120000}"/>
    <cellStyle name="20% - Accent6 4 2 2 4 2" xfId="11081" xr:uid="{00000000-0005-0000-0000-0000C7120000}"/>
    <cellStyle name="20% - Accent6 4 2 2 5" xfId="3762" xr:uid="{00000000-0005-0000-0000-0000C8120000}"/>
    <cellStyle name="20% - Accent6 4 2 2 5 2" xfId="11270" xr:uid="{00000000-0005-0000-0000-0000C9120000}"/>
    <cellStyle name="20% - Accent6 4 2 2 6" xfId="5137" xr:uid="{00000000-0005-0000-0000-0000CA120000}"/>
    <cellStyle name="20% - Accent6 4 2 2 6 2" xfId="12415" xr:uid="{00000000-0005-0000-0000-0000CB120000}"/>
    <cellStyle name="20% - Accent6 4 2 2 7" xfId="5718" xr:uid="{00000000-0005-0000-0000-0000CC120000}"/>
    <cellStyle name="20% - Accent6 4 2 2 7 2" xfId="12996" xr:uid="{00000000-0005-0000-0000-0000CD120000}"/>
    <cellStyle name="20% - Accent6 4 2 2 8" xfId="6304" xr:uid="{00000000-0005-0000-0000-0000CE120000}"/>
    <cellStyle name="20% - Accent6 4 2 2 8 2" xfId="13582" xr:uid="{00000000-0005-0000-0000-0000CF120000}"/>
    <cellStyle name="20% - Accent6 4 2 2 9" xfId="7604" xr:uid="{00000000-0005-0000-0000-0000D0120000}"/>
    <cellStyle name="20% - Accent6 4 2 2 9 2" xfId="14696" xr:uid="{00000000-0005-0000-0000-0000D1120000}"/>
    <cellStyle name="20% - Accent6 4 2 3" xfId="411" xr:uid="{00000000-0005-0000-0000-0000D2120000}"/>
    <cellStyle name="20% - Accent6 4 2 3 2" xfId="2183" xr:uid="{00000000-0005-0000-0000-0000D3120000}"/>
    <cellStyle name="20% - Accent6 4 2 3 2 2" xfId="9979" xr:uid="{00000000-0005-0000-0000-0000D4120000}"/>
    <cellStyle name="20% - Accent6 4 2 3 3" xfId="4057" xr:uid="{00000000-0005-0000-0000-0000D5120000}"/>
    <cellStyle name="20% - Accent6 4 2 3 3 2" xfId="11565" xr:uid="{00000000-0005-0000-0000-0000D6120000}"/>
    <cellStyle name="20% - Accent6 4 2 3 4" xfId="6307" xr:uid="{00000000-0005-0000-0000-0000D7120000}"/>
    <cellStyle name="20% - Accent6 4 2 3 4 2" xfId="13585" xr:uid="{00000000-0005-0000-0000-0000D8120000}"/>
    <cellStyle name="20% - Accent6 4 2 3 5" xfId="7896" xr:uid="{00000000-0005-0000-0000-0000D9120000}"/>
    <cellStyle name="20% - Accent6 4 2 3 5 2" xfId="14988" xr:uid="{00000000-0005-0000-0000-0000DA120000}"/>
    <cellStyle name="20% - Accent6 4 2 3 6" xfId="9044" xr:uid="{00000000-0005-0000-0000-0000DB120000}"/>
    <cellStyle name="20% - Accent6 4 2 4" xfId="2180" xr:uid="{00000000-0005-0000-0000-0000DC120000}"/>
    <cellStyle name="20% - Accent6 4 2 4 2" xfId="6308" xr:uid="{00000000-0005-0000-0000-0000DD120000}"/>
    <cellStyle name="20% - Accent6 4 2 4 2 2" xfId="13586" xr:uid="{00000000-0005-0000-0000-0000DE120000}"/>
    <cellStyle name="20% - Accent6 4 2 4 3" xfId="9976" xr:uid="{00000000-0005-0000-0000-0000DF120000}"/>
    <cellStyle name="20% - Accent6 4 2 5" xfId="3273" xr:uid="{00000000-0005-0000-0000-0000E0120000}"/>
    <cellStyle name="20% - Accent6 4 2 5 2" xfId="10784" xr:uid="{00000000-0005-0000-0000-0000E1120000}"/>
    <cellStyle name="20% - Accent6 4 2 6" xfId="3160" xr:uid="{00000000-0005-0000-0000-0000E2120000}"/>
    <cellStyle name="20% - Accent6 4 2 6 2" xfId="10671" xr:uid="{00000000-0005-0000-0000-0000E3120000}"/>
    <cellStyle name="20% - Accent6 4 2 7" xfId="4848" xr:uid="{00000000-0005-0000-0000-0000E4120000}"/>
    <cellStyle name="20% - Accent6 4 2 7 2" xfId="12126" xr:uid="{00000000-0005-0000-0000-0000E5120000}"/>
    <cellStyle name="20% - Accent6 4 2 8" xfId="5429" xr:uid="{00000000-0005-0000-0000-0000E6120000}"/>
    <cellStyle name="20% - Accent6 4 2 8 2" xfId="12707" xr:uid="{00000000-0005-0000-0000-0000E7120000}"/>
    <cellStyle name="20% - Accent6 4 2 9" xfId="6303" xr:uid="{00000000-0005-0000-0000-0000E8120000}"/>
    <cellStyle name="20% - Accent6 4 2 9 2" xfId="13581" xr:uid="{00000000-0005-0000-0000-0000E9120000}"/>
    <cellStyle name="20% - Accent6 4 3" xfId="412" xr:uid="{00000000-0005-0000-0000-0000EA120000}"/>
    <cellStyle name="20% - Accent6 4 3 10" xfId="9045" xr:uid="{00000000-0005-0000-0000-0000EB120000}"/>
    <cellStyle name="20% - Accent6 4 3 2" xfId="413" xr:uid="{00000000-0005-0000-0000-0000EC120000}"/>
    <cellStyle name="20% - Accent6 4 3 2 2" xfId="2185" xr:uid="{00000000-0005-0000-0000-0000ED120000}"/>
    <cellStyle name="20% - Accent6 4 3 2 2 2" xfId="9981" xr:uid="{00000000-0005-0000-0000-0000EE120000}"/>
    <cellStyle name="20% - Accent6 4 3 2 3" xfId="3941" xr:uid="{00000000-0005-0000-0000-0000EF120000}"/>
    <cellStyle name="20% - Accent6 4 3 2 3 2" xfId="11449" xr:uid="{00000000-0005-0000-0000-0000F0120000}"/>
    <cellStyle name="20% - Accent6 4 3 2 4" xfId="6310" xr:uid="{00000000-0005-0000-0000-0000F1120000}"/>
    <cellStyle name="20% - Accent6 4 3 2 4 2" xfId="13588" xr:uid="{00000000-0005-0000-0000-0000F2120000}"/>
    <cellStyle name="20% - Accent6 4 3 2 5" xfId="8045" xr:uid="{00000000-0005-0000-0000-0000F3120000}"/>
    <cellStyle name="20% - Accent6 4 3 2 5 2" xfId="15137" xr:uid="{00000000-0005-0000-0000-0000F4120000}"/>
    <cellStyle name="20% - Accent6 4 3 2 6" xfId="9046" xr:uid="{00000000-0005-0000-0000-0000F5120000}"/>
    <cellStyle name="20% - Accent6 4 3 3" xfId="2184" xr:uid="{00000000-0005-0000-0000-0000F6120000}"/>
    <cellStyle name="20% - Accent6 4 3 3 2" xfId="6311" xr:uid="{00000000-0005-0000-0000-0000F7120000}"/>
    <cellStyle name="20% - Accent6 4 3 3 2 2" xfId="13589" xr:uid="{00000000-0005-0000-0000-0000F8120000}"/>
    <cellStyle name="20% - Accent6 4 3 3 3" xfId="9980" xr:uid="{00000000-0005-0000-0000-0000F9120000}"/>
    <cellStyle name="20% - Accent6 4 3 4" xfId="3433" xr:uid="{00000000-0005-0000-0000-0000FA120000}"/>
    <cellStyle name="20% - Accent6 4 3 4 2" xfId="10941" xr:uid="{00000000-0005-0000-0000-0000FB120000}"/>
    <cellStyle name="20% - Accent6 4 3 5" xfId="3061" xr:uid="{00000000-0005-0000-0000-0000FC120000}"/>
    <cellStyle name="20% - Accent6 4 3 5 2" xfId="10572" xr:uid="{00000000-0005-0000-0000-0000FD120000}"/>
    <cellStyle name="20% - Accent6 4 3 6" xfId="4997" xr:uid="{00000000-0005-0000-0000-0000FE120000}"/>
    <cellStyle name="20% - Accent6 4 3 6 2" xfId="12275" xr:uid="{00000000-0005-0000-0000-0000FF120000}"/>
    <cellStyle name="20% - Accent6 4 3 7" xfId="5578" xr:uid="{00000000-0005-0000-0000-000000130000}"/>
    <cellStyle name="20% - Accent6 4 3 7 2" xfId="12856" xr:uid="{00000000-0005-0000-0000-000001130000}"/>
    <cellStyle name="20% - Accent6 4 3 8" xfId="6309" xr:uid="{00000000-0005-0000-0000-000002130000}"/>
    <cellStyle name="20% - Accent6 4 3 8 2" xfId="13587" xr:uid="{00000000-0005-0000-0000-000003130000}"/>
    <cellStyle name="20% - Accent6 4 3 9" xfId="7464" xr:uid="{00000000-0005-0000-0000-000004130000}"/>
    <cellStyle name="20% - Accent6 4 3 9 2" xfId="14556" xr:uid="{00000000-0005-0000-0000-000005130000}"/>
    <cellStyle name="20% - Accent6 4 4" xfId="414" xr:uid="{00000000-0005-0000-0000-000006130000}"/>
    <cellStyle name="20% - Accent6 4 4 2" xfId="2186" xr:uid="{00000000-0005-0000-0000-000007130000}"/>
    <cellStyle name="20% - Accent6 4 4 2 2" xfId="9982" xr:uid="{00000000-0005-0000-0000-000008130000}"/>
    <cellStyle name="20% - Accent6 4 4 3" xfId="3942" xr:uid="{00000000-0005-0000-0000-000009130000}"/>
    <cellStyle name="20% - Accent6 4 4 3 2" xfId="11450" xr:uid="{00000000-0005-0000-0000-00000A130000}"/>
    <cellStyle name="20% - Accent6 4 4 4" xfId="6312" xr:uid="{00000000-0005-0000-0000-00000B130000}"/>
    <cellStyle name="20% - Accent6 4 4 4 2" xfId="13590" xr:uid="{00000000-0005-0000-0000-00000C130000}"/>
    <cellStyle name="20% - Accent6 4 4 5" xfId="7753" xr:uid="{00000000-0005-0000-0000-00000D130000}"/>
    <cellStyle name="20% - Accent6 4 4 5 2" xfId="14845" xr:uid="{00000000-0005-0000-0000-00000E130000}"/>
    <cellStyle name="20% - Accent6 4 4 6" xfId="9047" xr:uid="{00000000-0005-0000-0000-00000F130000}"/>
    <cellStyle name="20% - Accent6 4 5" xfId="2179" xr:uid="{00000000-0005-0000-0000-000010130000}"/>
    <cellStyle name="20% - Accent6 4 5 2" xfId="6313" xr:uid="{00000000-0005-0000-0000-000011130000}"/>
    <cellStyle name="20% - Accent6 4 5 2 2" xfId="13591" xr:uid="{00000000-0005-0000-0000-000012130000}"/>
    <cellStyle name="20% - Accent6 4 5 3" xfId="9975" xr:uid="{00000000-0005-0000-0000-000013130000}"/>
    <cellStyle name="20% - Accent6 4 6" xfId="3104" xr:uid="{00000000-0005-0000-0000-000014130000}"/>
    <cellStyle name="20% - Accent6 4 6 2" xfId="10615" xr:uid="{00000000-0005-0000-0000-000015130000}"/>
    <cellStyle name="20% - Accent6 4 7" xfId="3973" xr:uid="{00000000-0005-0000-0000-000016130000}"/>
    <cellStyle name="20% - Accent6 4 7 2" xfId="11481" xr:uid="{00000000-0005-0000-0000-000017130000}"/>
    <cellStyle name="20% - Accent6 4 8" xfId="4705" xr:uid="{00000000-0005-0000-0000-000018130000}"/>
    <cellStyle name="20% - Accent6 4 8 2" xfId="11983" xr:uid="{00000000-0005-0000-0000-000019130000}"/>
    <cellStyle name="20% - Accent6 4 9" xfId="5286" xr:uid="{00000000-0005-0000-0000-00001A130000}"/>
    <cellStyle name="20% - Accent6 4 9 2" xfId="12564" xr:uid="{00000000-0005-0000-0000-00001B130000}"/>
    <cellStyle name="20% - Accent6 5" xfId="415" xr:uid="{00000000-0005-0000-0000-00001C130000}"/>
    <cellStyle name="20% - Accent6 5 10" xfId="6314" xr:uid="{00000000-0005-0000-0000-00001D130000}"/>
    <cellStyle name="20% - Accent6 5 10 2" xfId="13592" xr:uid="{00000000-0005-0000-0000-00001E130000}"/>
    <cellStyle name="20% - Accent6 5 11" xfId="7155" xr:uid="{00000000-0005-0000-0000-00001F130000}"/>
    <cellStyle name="20% - Accent6 5 11 2" xfId="14247" xr:uid="{00000000-0005-0000-0000-000020130000}"/>
    <cellStyle name="20% - Accent6 5 12" xfId="9048" xr:uid="{00000000-0005-0000-0000-000021130000}"/>
    <cellStyle name="20% - Accent6 5 2" xfId="416" xr:uid="{00000000-0005-0000-0000-000022130000}"/>
    <cellStyle name="20% - Accent6 5 2 10" xfId="7298" xr:uid="{00000000-0005-0000-0000-000023130000}"/>
    <cellStyle name="20% - Accent6 5 2 10 2" xfId="14390" xr:uid="{00000000-0005-0000-0000-000024130000}"/>
    <cellStyle name="20% - Accent6 5 2 11" xfId="9049" xr:uid="{00000000-0005-0000-0000-000025130000}"/>
    <cellStyle name="20% - Accent6 5 2 2" xfId="417" xr:uid="{00000000-0005-0000-0000-000026130000}"/>
    <cellStyle name="20% - Accent6 5 2 2 10" xfId="9050" xr:uid="{00000000-0005-0000-0000-000027130000}"/>
    <cellStyle name="20% - Accent6 5 2 2 2" xfId="418" xr:uid="{00000000-0005-0000-0000-000028130000}"/>
    <cellStyle name="20% - Accent6 5 2 2 2 2" xfId="2190" xr:uid="{00000000-0005-0000-0000-000029130000}"/>
    <cellStyle name="20% - Accent6 5 2 2 2 2 2" xfId="9986" xr:uid="{00000000-0005-0000-0000-00002A130000}"/>
    <cellStyle name="20% - Accent6 5 2 2 2 3" xfId="4082" xr:uid="{00000000-0005-0000-0000-00002B130000}"/>
    <cellStyle name="20% - Accent6 5 2 2 2 3 2" xfId="11590" xr:uid="{00000000-0005-0000-0000-00002C130000}"/>
    <cellStyle name="20% - Accent6 5 2 2 2 4" xfId="6317" xr:uid="{00000000-0005-0000-0000-00002D130000}"/>
    <cellStyle name="20% - Accent6 5 2 2 2 4 2" xfId="13595" xr:uid="{00000000-0005-0000-0000-00002E130000}"/>
    <cellStyle name="20% - Accent6 5 2 2 2 5" xfId="8168" xr:uid="{00000000-0005-0000-0000-00002F130000}"/>
    <cellStyle name="20% - Accent6 5 2 2 2 5 2" xfId="15260" xr:uid="{00000000-0005-0000-0000-000030130000}"/>
    <cellStyle name="20% - Accent6 5 2 2 2 6" xfId="9051" xr:uid="{00000000-0005-0000-0000-000031130000}"/>
    <cellStyle name="20% - Accent6 5 2 2 3" xfId="2189" xr:uid="{00000000-0005-0000-0000-000032130000}"/>
    <cellStyle name="20% - Accent6 5 2 2 3 2" xfId="6318" xr:uid="{00000000-0005-0000-0000-000033130000}"/>
    <cellStyle name="20% - Accent6 5 2 2 3 2 2" xfId="13596" xr:uid="{00000000-0005-0000-0000-000034130000}"/>
    <cellStyle name="20% - Accent6 5 2 2 3 3" xfId="9985" xr:uid="{00000000-0005-0000-0000-000035130000}"/>
    <cellStyle name="20% - Accent6 5 2 2 4" xfId="3556" xr:uid="{00000000-0005-0000-0000-000036130000}"/>
    <cellStyle name="20% - Accent6 5 2 2 4 2" xfId="11064" xr:uid="{00000000-0005-0000-0000-000037130000}"/>
    <cellStyle name="20% - Accent6 5 2 2 5" xfId="4086" xr:uid="{00000000-0005-0000-0000-000038130000}"/>
    <cellStyle name="20% - Accent6 5 2 2 5 2" xfId="11594" xr:uid="{00000000-0005-0000-0000-000039130000}"/>
    <cellStyle name="20% - Accent6 5 2 2 6" xfId="5120" xr:uid="{00000000-0005-0000-0000-00003A130000}"/>
    <cellStyle name="20% - Accent6 5 2 2 6 2" xfId="12398" xr:uid="{00000000-0005-0000-0000-00003B130000}"/>
    <cellStyle name="20% - Accent6 5 2 2 7" xfId="5701" xr:uid="{00000000-0005-0000-0000-00003C130000}"/>
    <cellStyle name="20% - Accent6 5 2 2 7 2" xfId="12979" xr:uid="{00000000-0005-0000-0000-00003D130000}"/>
    <cellStyle name="20% - Accent6 5 2 2 8" xfId="6316" xr:uid="{00000000-0005-0000-0000-00003E130000}"/>
    <cellStyle name="20% - Accent6 5 2 2 8 2" xfId="13594" xr:uid="{00000000-0005-0000-0000-00003F130000}"/>
    <cellStyle name="20% - Accent6 5 2 2 9" xfId="7587" xr:uid="{00000000-0005-0000-0000-000040130000}"/>
    <cellStyle name="20% - Accent6 5 2 2 9 2" xfId="14679" xr:uid="{00000000-0005-0000-0000-000041130000}"/>
    <cellStyle name="20% - Accent6 5 2 3" xfId="419" xr:uid="{00000000-0005-0000-0000-000042130000}"/>
    <cellStyle name="20% - Accent6 5 2 3 2" xfId="2191" xr:uid="{00000000-0005-0000-0000-000043130000}"/>
    <cellStyle name="20% - Accent6 5 2 3 2 2" xfId="9987" xr:uid="{00000000-0005-0000-0000-000044130000}"/>
    <cellStyle name="20% - Accent6 5 2 3 3" xfId="4023" xr:uid="{00000000-0005-0000-0000-000045130000}"/>
    <cellStyle name="20% - Accent6 5 2 3 3 2" xfId="11531" xr:uid="{00000000-0005-0000-0000-000046130000}"/>
    <cellStyle name="20% - Accent6 5 2 3 4" xfId="6319" xr:uid="{00000000-0005-0000-0000-000047130000}"/>
    <cellStyle name="20% - Accent6 5 2 3 4 2" xfId="13597" xr:uid="{00000000-0005-0000-0000-000048130000}"/>
    <cellStyle name="20% - Accent6 5 2 3 5" xfId="7879" xr:uid="{00000000-0005-0000-0000-000049130000}"/>
    <cellStyle name="20% - Accent6 5 2 3 5 2" xfId="14971" xr:uid="{00000000-0005-0000-0000-00004A130000}"/>
    <cellStyle name="20% - Accent6 5 2 3 6" xfId="9052" xr:uid="{00000000-0005-0000-0000-00004B130000}"/>
    <cellStyle name="20% - Accent6 5 2 4" xfId="2188" xr:uid="{00000000-0005-0000-0000-00004C130000}"/>
    <cellStyle name="20% - Accent6 5 2 4 2" xfId="6320" xr:uid="{00000000-0005-0000-0000-00004D130000}"/>
    <cellStyle name="20% - Accent6 5 2 4 2 2" xfId="13598" xr:uid="{00000000-0005-0000-0000-00004E130000}"/>
    <cellStyle name="20% - Accent6 5 2 4 3" xfId="9984" xr:uid="{00000000-0005-0000-0000-00004F130000}"/>
    <cellStyle name="20% - Accent6 5 2 5" xfId="3256" xr:uid="{00000000-0005-0000-0000-000050130000}"/>
    <cellStyle name="20% - Accent6 5 2 5 2" xfId="10767" xr:uid="{00000000-0005-0000-0000-000051130000}"/>
    <cellStyle name="20% - Accent6 5 2 6" xfId="3055" xr:uid="{00000000-0005-0000-0000-000052130000}"/>
    <cellStyle name="20% - Accent6 5 2 6 2" xfId="10566" xr:uid="{00000000-0005-0000-0000-000053130000}"/>
    <cellStyle name="20% - Accent6 5 2 7" xfId="4831" xr:uid="{00000000-0005-0000-0000-000054130000}"/>
    <cellStyle name="20% - Accent6 5 2 7 2" xfId="12109" xr:uid="{00000000-0005-0000-0000-000055130000}"/>
    <cellStyle name="20% - Accent6 5 2 8" xfId="5412" xr:uid="{00000000-0005-0000-0000-000056130000}"/>
    <cellStyle name="20% - Accent6 5 2 8 2" xfId="12690" xr:uid="{00000000-0005-0000-0000-000057130000}"/>
    <cellStyle name="20% - Accent6 5 2 9" xfId="6315" xr:uid="{00000000-0005-0000-0000-000058130000}"/>
    <cellStyle name="20% - Accent6 5 2 9 2" xfId="13593" xr:uid="{00000000-0005-0000-0000-000059130000}"/>
    <cellStyle name="20% - Accent6 5 3" xfId="420" xr:uid="{00000000-0005-0000-0000-00005A130000}"/>
    <cellStyle name="20% - Accent6 5 3 10" xfId="9053" xr:uid="{00000000-0005-0000-0000-00005B130000}"/>
    <cellStyle name="20% - Accent6 5 3 2" xfId="421" xr:uid="{00000000-0005-0000-0000-00005C130000}"/>
    <cellStyle name="20% - Accent6 5 3 2 2" xfId="2193" xr:uid="{00000000-0005-0000-0000-00005D130000}"/>
    <cellStyle name="20% - Accent6 5 3 2 2 2" xfId="9989" xr:uid="{00000000-0005-0000-0000-00005E130000}"/>
    <cellStyle name="20% - Accent6 5 3 2 3" xfId="3850" xr:uid="{00000000-0005-0000-0000-00005F130000}"/>
    <cellStyle name="20% - Accent6 5 3 2 3 2" xfId="11358" xr:uid="{00000000-0005-0000-0000-000060130000}"/>
    <cellStyle name="20% - Accent6 5 3 2 4" xfId="6322" xr:uid="{00000000-0005-0000-0000-000061130000}"/>
    <cellStyle name="20% - Accent6 5 3 2 4 2" xfId="13600" xr:uid="{00000000-0005-0000-0000-000062130000}"/>
    <cellStyle name="20% - Accent6 5 3 2 5" xfId="8028" xr:uid="{00000000-0005-0000-0000-000063130000}"/>
    <cellStyle name="20% - Accent6 5 3 2 5 2" xfId="15120" xr:uid="{00000000-0005-0000-0000-000064130000}"/>
    <cellStyle name="20% - Accent6 5 3 2 6" xfId="9054" xr:uid="{00000000-0005-0000-0000-000065130000}"/>
    <cellStyle name="20% - Accent6 5 3 3" xfId="2192" xr:uid="{00000000-0005-0000-0000-000066130000}"/>
    <cellStyle name="20% - Accent6 5 3 3 2" xfId="6323" xr:uid="{00000000-0005-0000-0000-000067130000}"/>
    <cellStyle name="20% - Accent6 5 3 3 2 2" xfId="13601" xr:uid="{00000000-0005-0000-0000-000068130000}"/>
    <cellStyle name="20% - Accent6 5 3 3 3" xfId="9988" xr:uid="{00000000-0005-0000-0000-000069130000}"/>
    <cellStyle name="20% - Accent6 5 3 4" xfId="3416" xr:uid="{00000000-0005-0000-0000-00006A130000}"/>
    <cellStyle name="20% - Accent6 5 3 4 2" xfId="10924" xr:uid="{00000000-0005-0000-0000-00006B130000}"/>
    <cellStyle name="20% - Accent6 5 3 5" xfId="4094" xr:uid="{00000000-0005-0000-0000-00006C130000}"/>
    <cellStyle name="20% - Accent6 5 3 5 2" xfId="11602" xr:uid="{00000000-0005-0000-0000-00006D130000}"/>
    <cellStyle name="20% - Accent6 5 3 6" xfId="4980" xr:uid="{00000000-0005-0000-0000-00006E130000}"/>
    <cellStyle name="20% - Accent6 5 3 6 2" xfId="12258" xr:uid="{00000000-0005-0000-0000-00006F130000}"/>
    <cellStyle name="20% - Accent6 5 3 7" xfId="5561" xr:uid="{00000000-0005-0000-0000-000070130000}"/>
    <cellStyle name="20% - Accent6 5 3 7 2" xfId="12839" xr:uid="{00000000-0005-0000-0000-000071130000}"/>
    <cellStyle name="20% - Accent6 5 3 8" xfId="6321" xr:uid="{00000000-0005-0000-0000-000072130000}"/>
    <cellStyle name="20% - Accent6 5 3 8 2" xfId="13599" xr:uid="{00000000-0005-0000-0000-000073130000}"/>
    <cellStyle name="20% - Accent6 5 3 9" xfId="7447" xr:uid="{00000000-0005-0000-0000-000074130000}"/>
    <cellStyle name="20% - Accent6 5 3 9 2" xfId="14539" xr:uid="{00000000-0005-0000-0000-000075130000}"/>
    <cellStyle name="20% - Accent6 5 4" xfId="422" xr:uid="{00000000-0005-0000-0000-000076130000}"/>
    <cellStyle name="20% - Accent6 5 4 2" xfId="2194" xr:uid="{00000000-0005-0000-0000-000077130000}"/>
    <cellStyle name="20% - Accent6 5 4 2 2" xfId="9990" xr:uid="{00000000-0005-0000-0000-000078130000}"/>
    <cellStyle name="20% - Accent6 5 4 3" xfId="3404" xr:uid="{00000000-0005-0000-0000-000079130000}"/>
    <cellStyle name="20% - Accent6 5 4 3 2" xfId="10912" xr:uid="{00000000-0005-0000-0000-00007A130000}"/>
    <cellStyle name="20% - Accent6 5 4 4" xfId="6324" xr:uid="{00000000-0005-0000-0000-00007B130000}"/>
    <cellStyle name="20% - Accent6 5 4 4 2" xfId="13602" xr:uid="{00000000-0005-0000-0000-00007C130000}"/>
    <cellStyle name="20% - Accent6 5 4 5" xfId="7736" xr:uid="{00000000-0005-0000-0000-00007D130000}"/>
    <cellStyle name="20% - Accent6 5 4 5 2" xfId="14828" xr:uid="{00000000-0005-0000-0000-00007E130000}"/>
    <cellStyle name="20% - Accent6 5 4 6" xfId="9055" xr:uid="{00000000-0005-0000-0000-00007F130000}"/>
    <cellStyle name="20% - Accent6 5 5" xfId="2187" xr:uid="{00000000-0005-0000-0000-000080130000}"/>
    <cellStyle name="20% - Accent6 5 5 2" xfId="6325" xr:uid="{00000000-0005-0000-0000-000081130000}"/>
    <cellStyle name="20% - Accent6 5 5 2 2" xfId="13603" xr:uid="{00000000-0005-0000-0000-000082130000}"/>
    <cellStyle name="20% - Accent6 5 5 3" xfId="9983" xr:uid="{00000000-0005-0000-0000-000083130000}"/>
    <cellStyle name="20% - Accent6 5 6" xfId="3087" xr:uid="{00000000-0005-0000-0000-000084130000}"/>
    <cellStyle name="20% - Accent6 5 6 2" xfId="10598" xr:uid="{00000000-0005-0000-0000-000085130000}"/>
    <cellStyle name="20% - Accent6 5 7" xfId="3847" xr:uid="{00000000-0005-0000-0000-000086130000}"/>
    <cellStyle name="20% - Accent6 5 7 2" xfId="11355" xr:uid="{00000000-0005-0000-0000-000087130000}"/>
    <cellStyle name="20% - Accent6 5 8" xfId="4688" xr:uid="{00000000-0005-0000-0000-000088130000}"/>
    <cellStyle name="20% - Accent6 5 8 2" xfId="11966" xr:uid="{00000000-0005-0000-0000-000089130000}"/>
    <cellStyle name="20% - Accent6 5 9" xfId="5269" xr:uid="{00000000-0005-0000-0000-00008A130000}"/>
    <cellStyle name="20% - Accent6 5 9 2" xfId="12547" xr:uid="{00000000-0005-0000-0000-00008B130000}"/>
    <cellStyle name="20% - Accent6 6" xfId="423" xr:uid="{00000000-0005-0000-0000-00008C130000}"/>
    <cellStyle name="20% - Accent6 6 10" xfId="6326" xr:uid="{00000000-0005-0000-0000-00008D130000}"/>
    <cellStyle name="20% - Accent6 6 10 2" xfId="13604" xr:uid="{00000000-0005-0000-0000-00008E130000}"/>
    <cellStyle name="20% - Accent6 6 11" xfId="7261" xr:uid="{00000000-0005-0000-0000-00008F130000}"/>
    <cellStyle name="20% - Accent6 6 11 2" xfId="14353" xr:uid="{00000000-0005-0000-0000-000090130000}"/>
    <cellStyle name="20% - Accent6 6 12" xfId="9056" xr:uid="{00000000-0005-0000-0000-000091130000}"/>
    <cellStyle name="20% - Accent6 6 2" xfId="424" xr:uid="{00000000-0005-0000-0000-000092130000}"/>
    <cellStyle name="20% - Accent6 6 2 10" xfId="7404" xr:uid="{00000000-0005-0000-0000-000093130000}"/>
    <cellStyle name="20% - Accent6 6 2 10 2" xfId="14496" xr:uid="{00000000-0005-0000-0000-000094130000}"/>
    <cellStyle name="20% - Accent6 6 2 11" xfId="9057" xr:uid="{00000000-0005-0000-0000-000095130000}"/>
    <cellStyle name="20% - Accent6 6 2 2" xfId="425" xr:uid="{00000000-0005-0000-0000-000096130000}"/>
    <cellStyle name="20% - Accent6 6 2 2 10" xfId="9058" xr:uid="{00000000-0005-0000-0000-000097130000}"/>
    <cellStyle name="20% - Accent6 6 2 2 2" xfId="426" xr:uid="{00000000-0005-0000-0000-000098130000}"/>
    <cellStyle name="20% - Accent6 6 2 2 2 2" xfId="2198" xr:uid="{00000000-0005-0000-0000-000099130000}"/>
    <cellStyle name="20% - Accent6 6 2 2 2 2 2" xfId="9994" xr:uid="{00000000-0005-0000-0000-00009A130000}"/>
    <cellStyle name="20% - Accent6 6 2 2 2 3" xfId="4081" xr:uid="{00000000-0005-0000-0000-00009B130000}"/>
    <cellStyle name="20% - Accent6 6 2 2 2 3 2" xfId="11589" xr:uid="{00000000-0005-0000-0000-00009C130000}"/>
    <cellStyle name="20% - Accent6 6 2 2 2 4" xfId="6329" xr:uid="{00000000-0005-0000-0000-00009D130000}"/>
    <cellStyle name="20% - Accent6 6 2 2 2 4 2" xfId="13607" xr:uid="{00000000-0005-0000-0000-00009E130000}"/>
    <cellStyle name="20% - Accent6 6 2 2 2 5" xfId="8274" xr:uid="{00000000-0005-0000-0000-00009F130000}"/>
    <cellStyle name="20% - Accent6 6 2 2 2 5 2" xfId="15366" xr:uid="{00000000-0005-0000-0000-0000A0130000}"/>
    <cellStyle name="20% - Accent6 6 2 2 2 6" xfId="9059" xr:uid="{00000000-0005-0000-0000-0000A1130000}"/>
    <cellStyle name="20% - Accent6 6 2 2 3" xfId="2197" xr:uid="{00000000-0005-0000-0000-0000A2130000}"/>
    <cellStyle name="20% - Accent6 6 2 2 3 2" xfId="6330" xr:uid="{00000000-0005-0000-0000-0000A3130000}"/>
    <cellStyle name="20% - Accent6 6 2 2 3 2 2" xfId="13608" xr:uid="{00000000-0005-0000-0000-0000A4130000}"/>
    <cellStyle name="20% - Accent6 6 2 2 3 3" xfId="9993" xr:uid="{00000000-0005-0000-0000-0000A5130000}"/>
    <cellStyle name="20% - Accent6 6 2 2 4" xfId="3662" xr:uid="{00000000-0005-0000-0000-0000A6130000}"/>
    <cellStyle name="20% - Accent6 6 2 2 4 2" xfId="11170" xr:uid="{00000000-0005-0000-0000-0000A7130000}"/>
    <cellStyle name="20% - Accent6 6 2 2 5" xfId="3989" xr:uid="{00000000-0005-0000-0000-0000A8130000}"/>
    <cellStyle name="20% - Accent6 6 2 2 5 2" xfId="11497" xr:uid="{00000000-0005-0000-0000-0000A9130000}"/>
    <cellStyle name="20% - Accent6 6 2 2 6" xfId="5226" xr:uid="{00000000-0005-0000-0000-0000AA130000}"/>
    <cellStyle name="20% - Accent6 6 2 2 6 2" xfId="12504" xr:uid="{00000000-0005-0000-0000-0000AB130000}"/>
    <cellStyle name="20% - Accent6 6 2 2 7" xfId="5807" xr:uid="{00000000-0005-0000-0000-0000AC130000}"/>
    <cellStyle name="20% - Accent6 6 2 2 7 2" xfId="13085" xr:uid="{00000000-0005-0000-0000-0000AD130000}"/>
    <cellStyle name="20% - Accent6 6 2 2 8" xfId="6328" xr:uid="{00000000-0005-0000-0000-0000AE130000}"/>
    <cellStyle name="20% - Accent6 6 2 2 8 2" xfId="13606" xr:uid="{00000000-0005-0000-0000-0000AF130000}"/>
    <cellStyle name="20% - Accent6 6 2 2 9" xfId="7693" xr:uid="{00000000-0005-0000-0000-0000B0130000}"/>
    <cellStyle name="20% - Accent6 6 2 2 9 2" xfId="14785" xr:uid="{00000000-0005-0000-0000-0000B1130000}"/>
    <cellStyle name="20% - Accent6 6 2 3" xfId="427" xr:uid="{00000000-0005-0000-0000-0000B2130000}"/>
    <cellStyle name="20% - Accent6 6 2 3 2" xfId="2199" xr:uid="{00000000-0005-0000-0000-0000B3130000}"/>
    <cellStyle name="20% - Accent6 6 2 3 2 2" xfId="9995" xr:uid="{00000000-0005-0000-0000-0000B4130000}"/>
    <cellStyle name="20% - Accent6 6 2 3 3" xfId="3996" xr:uid="{00000000-0005-0000-0000-0000B5130000}"/>
    <cellStyle name="20% - Accent6 6 2 3 3 2" xfId="11504" xr:uid="{00000000-0005-0000-0000-0000B6130000}"/>
    <cellStyle name="20% - Accent6 6 2 3 4" xfId="6331" xr:uid="{00000000-0005-0000-0000-0000B7130000}"/>
    <cellStyle name="20% - Accent6 6 2 3 4 2" xfId="13609" xr:uid="{00000000-0005-0000-0000-0000B8130000}"/>
    <cellStyle name="20% - Accent6 6 2 3 5" xfId="7985" xr:uid="{00000000-0005-0000-0000-0000B9130000}"/>
    <cellStyle name="20% - Accent6 6 2 3 5 2" xfId="15077" xr:uid="{00000000-0005-0000-0000-0000BA130000}"/>
    <cellStyle name="20% - Accent6 6 2 3 6" xfId="9060" xr:uid="{00000000-0005-0000-0000-0000BB130000}"/>
    <cellStyle name="20% - Accent6 6 2 4" xfId="2196" xr:uid="{00000000-0005-0000-0000-0000BC130000}"/>
    <cellStyle name="20% - Accent6 6 2 4 2" xfId="6332" xr:uid="{00000000-0005-0000-0000-0000BD130000}"/>
    <cellStyle name="20% - Accent6 6 2 4 2 2" xfId="13610" xr:uid="{00000000-0005-0000-0000-0000BE130000}"/>
    <cellStyle name="20% - Accent6 6 2 4 3" xfId="9992" xr:uid="{00000000-0005-0000-0000-0000BF130000}"/>
    <cellStyle name="20% - Accent6 6 2 5" xfId="3362" xr:uid="{00000000-0005-0000-0000-0000C0130000}"/>
    <cellStyle name="20% - Accent6 6 2 5 2" xfId="10873" xr:uid="{00000000-0005-0000-0000-0000C1130000}"/>
    <cellStyle name="20% - Accent6 6 2 6" xfId="3949" xr:uid="{00000000-0005-0000-0000-0000C2130000}"/>
    <cellStyle name="20% - Accent6 6 2 6 2" xfId="11457" xr:uid="{00000000-0005-0000-0000-0000C3130000}"/>
    <cellStyle name="20% - Accent6 6 2 7" xfId="4937" xr:uid="{00000000-0005-0000-0000-0000C4130000}"/>
    <cellStyle name="20% - Accent6 6 2 7 2" xfId="12215" xr:uid="{00000000-0005-0000-0000-0000C5130000}"/>
    <cellStyle name="20% - Accent6 6 2 8" xfId="5518" xr:uid="{00000000-0005-0000-0000-0000C6130000}"/>
    <cellStyle name="20% - Accent6 6 2 8 2" xfId="12796" xr:uid="{00000000-0005-0000-0000-0000C7130000}"/>
    <cellStyle name="20% - Accent6 6 2 9" xfId="6327" xr:uid="{00000000-0005-0000-0000-0000C8130000}"/>
    <cellStyle name="20% - Accent6 6 2 9 2" xfId="13605" xr:uid="{00000000-0005-0000-0000-0000C9130000}"/>
    <cellStyle name="20% - Accent6 6 3" xfId="428" xr:uid="{00000000-0005-0000-0000-0000CA130000}"/>
    <cellStyle name="20% - Accent6 6 3 10" xfId="9061" xr:uid="{00000000-0005-0000-0000-0000CB130000}"/>
    <cellStyle name="20% - Accent6 6 3 2" xfId="429" xr:uid="{00000000-0005-0000-0000-0000CC130000}"/>
    <cellStyle name="20% - Accent6 6 3 2 2" xfId="2201" xr:uid="{00000000-0005-0000-0000-0000CD130000}"/>
    <cellStyle name="20% - Accent6 6 3 2 2 2" xfId="9997" xr:uid="{00000000-0005-0000-0000-0000CE130000}"/>
    <cellStyle name="20% - Accent6 6 3 2 3" xfId="3955" xr:uid="{00000000-0005-0000-0000-0000CF130000}"/>
    <cellStyle name="20% - Accent6 6 3 2 3 2" xfId="11463" xr:uid="{00000000-0005-0000-0000-0000D0130000}"/>
    <cellStyle name="20% - Accent6 6 3 2 4" xfId="6334" xr:uid="{00000000-0005-0000-0000-0000D1130000}"/>
    <cellStyle name="20% - Accent6 6 3 2 4 2" xfId="13612" xr:uid="{00000000-0005-0000-0000-0000D2130000}"/>
    <cellStyle name="20% - Accent6 6 3 2 5" xfId="8131" xr:uid="{00000000-0005-0000-0000-0000D3130000}"/>
    <cellStyle name="20% - Accent6 6 3 2 5 2" xfId="15223" xr:uid="{00000000-0005-0000-0000-0000D4130000}"/>
    <cellStyle name="20% - Accent6 6 3 2 6" xfId="9062" xr:uid="{00000000-0005-0000-0000-0000D5130000}"/>
    <cellStyle name="20% - Accent6 6 3 3" xfId="2200" xr:uid="{00000000-0005-0000-0000-0000D6130000}"/>
    <cellStyle name="20% - Accent6 6 3 3 2" xfId="6335" xr:uid="{00000000-0005-0000-0000-0000D7130000}"/>
    <cellStyle name="20% - Accent6 6 3 3 2 2" xfId="13613" xr:uid="{00000000-0005-0000-0000-0000D8130000}"/>
    <cellStyle name="20% - Accent6 6 3 3 3" xfId="9996" xr:uid="{00000000-0005-0000-0000-0000D9130000}"/>
    <cellStyle name="20% - Accent6 6 3 4" xfId="3519" xr:uid="{00000000-0005-0000-0000-0000DA130000}"/>
    <cellStyle name="20% - Accent6 6 3 4 2" xfId="11027" xr:uid="{00000000-0005-0000-0000-0000DB130000}"/>
    <cellStyle name="20% - Accent6 6 3 5" xfId="3919" xr:uid="{00000000-0005-0000-0000-0000DC130000}"/>
    <cellStyle name="20% - Accent6 6 3 5 2" xfId="11427" xr:uid="{00000000-0005-0000-0000-0000DD130000}"/>
    <cellStyle name="20% - Accent6 6 3 6" xfId="5083" xr:uid="{00000000-0005-0000-0000-0000DE130000}"/>
    <cellStyle name="20% - Accent6 6 3 6 2" xfId="12361" xr:uid="{00000000-0005-0000-0000-0000DF130000}"/>
    <cellStyle name="20% - Accent6 6 3 7" xfId="5664" xr:uid="{00000000-0005-0000-0000-0000E0130000}"/>
    <cellStyle name="20% - Accent6 6 3 7 2" xfId="12942" xr:uid="{00000000-0005-0000-0000-0000E1130000}"/>
    <cellStyle name="20% - Accent6 6 3 8" xfId="6333" xr:uid="{00000000-0005-0000-0000-0000E2130000}"/>
    <cellStyle name="20% - Accent6 6 3 8 2" xfId="13611" xr:uid="{00000000-0005-0000-0000-0000E3130000}"/>
    <cellStyle name="20% - Accent6 6 3 9" xfId="7550" xr:uid="{00000000-0005-0000-0000-0000E4130000}"/>
    <cellStyle name="20% - Accent6 6 3 9 2" xfId="14642" xr:uid="{00000000-0005-0000-0000-0000E5130000}"/>
    <cellStyle name="20% - Accent6 6 4" xfId="430" xr:uid="{00000000-0005-0000-0000-0000E6130000}"/>
    <cellStyle name="20% - Accent6 6 4 2" xfId="2202" xr:uid="{00000000-0005-0000-0000-0000E7130000}"/>
    <cellStyle name="20% - Accent6 6 4 2 2" xfId="9998" xr:uid="{00000000-0005-0000-0000-0000E8130000}"/>
    <cellStyle name="20% - Accent6 6 4 3" xfId="3995" xr:uid="{00000000-0005-0000-0000-0000E9130000}"/>
    <cellStyle name="20% - Accent6 6 4 3 2" xfId="11503" xr:uid="{00000000-0005-0000-0000-0000EA130000}"/>
    <cellStyle name="20% - Accent6 6 4 4" xfId="6336" xr:uid="{00000000-0005-0000-0000-0000EB130000}"/>
    <cellStyle name="20% - Accent6 6 4 4 2" xfId="13614" xr:uid="{00000000-0005-0000-0000-0000EC130000}"/>
    <cellStyle name="20% - Accent6 6 4 5" xfId="7842" xr:uid="{00000000-0005-0000-0000-0000ED130000}"/>
    <cellStyle name="20% - Accent6 6 4 5 2" xfId="14934" xr:uid="{00000000-0005-0000-0000-0000EE130000}"/>
    <cellStyle name="20% - Accent6 6 4 6" xfId="9063" xr:uid="{00000000-0005-0000-0000-0000EF130000}"/>
    <cellStyle name="20% - Accent6 6 5" xfId="2195" xr:uid="{00000000-0005-0000-0000-0000F0130000}"/>
    <cellStyle name="20% - Accent6 6 5 2" xfId="6337" xr:uid="{00000000-0005-0000-0000-0000F1130000}"/>
    <cellStyle name="20% - Accent6 6 5 2 2" xfId="13615" xr:uid="{00000000-0005-0000-0000-0000F2130000}"/>
    <cellStyle name="20% - Accent6 6 5 3" xfId="9991" xr:uid="{00000000-0005-0000-0000-0000F3130000}"/>
    <cellStyle name="20% - Accent6 6 6" xfId="3217" xr:uid="{00000000-0005-0000-0000-0000F4130000}"/>
    <cellStyle name="20% - Accent6 6 6 2" xfId="10728" xr:uid="{00000000-0005-0000-0000-0000F5130000}"/>
    <cellStyle name="20% - Accent6 6 7" xfId="3856" xr:uid="{00000000-0005-0000-0000-0000F6130000}"/>
    <cellStyle name="20% - Accent6 6 7 2" xfId="11364" xr:uid="{00000000-0005-0000-0000-0000F7130000}"/>
    <cellStyle name="20% - Accent6 6 8" xfId="4794" xr:uid="{00000000-0005-0000-0000-0000F8130000}"/>
    <cellStyle name="20% - Accent6 6 8 2" xfId="12072" xr:uid="{00000000-0005-0000-0000-0000F9130000}"/>
    <cellStyle name="20% - Accent6 6 9" xfId="5375" xr:uid="{00000000-0005-0000-0000-0000FA130000}"/>
    <cellStyle name="20% - Accent6 6 9 2" xfId="12653" xr:uid="{00000000-0005-0000-0000-0000FB130000}"/>
    <cellStyle name="20% - Accent6 7" xfId="431" xr:uid="{00000000-0005-0000-0000-0000FC130000}"/>
    <cellStyle name="20% - Accent6 7 10" xfId="7286" xr:uid="{00000000-0005-0000-0000-0000FD130000}"/>
    <cellStyle name="20% - Accent6 7 10 2" xfId="14378" xr:uid="{00000000-0005-0000-0000-0000FE130000}"/>
    <cellStyle name="20% - Accent6 7 11" xfId="9064" xr:uid="{00000000-0005-0000-0000-0000FF130000}"/>
    <cellStyle name="20% - Accent6 7 2" xfId="432" xr:uid="{00000000-0005-0000-0000-000000140000}"/>
    <cellStyle name="20% - Accent6 7 2 10" xfId="9065" xr:uid="{00000000-0005-0000-0000-000001140000}"/>
    <cellStyle name="20% - Accent6 7 2 2" xfId="433" xr:uid="{00000000-0005-0000-0000-000002140000}"/>
    <cellStyle name="20% - Accent6 7 2 2 2" xfId="2205" xr:uid="{00000000-0005-0000-0000-000003140000}"/>
    <cellStyle name="20% - Accent6 7 2 2 2 2" xfId="10001" xr:uid="{00000000-0005-0000-0000-000004140000}"/>
    <cellStyle name="20% - Accent6 7 2 2 3" xfId="3142" xr:uid="{00000000-0005-0000-0000-000005140000}"/>
    <cellStyle name="20% - Accent6 7 2 2 3 2" xfId="10653" xr:uid="{00000000-0005-0000-0000-000006140000}"/>
    <cellStyle name="20% - Accent6 7 2 2 4" xfId="6340" xr:uid="{00000000-0005-0000-0000-000007140000}"/>
    <cellStyle name="20% - Accent6 7 2 2 4 2" xfId="13618" xr:uid="{00000000-0005-0000-0000-000008140000}"/>
    <cellStyle name="20% - Accent6 7 2 2 5" xfId="8156" xr:uid="{00000000-0005-0000-0000-000009140000}"/>
    <cellStyle name="20% - Accent6 7 2 2 5 2" xfId="15248" xr:uid="{00000000-0005-0000-0000-00000A140000}"/>
    <cellStyle name="20% - Accent6 7 2 2 6" xfId="9066" xr:uid="{00000000-0005-0000-0000-00000B140000}"/>
    <cellStyle name="20% - Accent6 7 2 3" xfId="2204" xr:uid="{00000000-0005-0000-0000-00000C140000}"/>
    <cellStyle name="20% - Accent6 7 2 3 2" xfId="6341" xr:uid="{00000000-0005-0000-0000-00000D140000}"/>
    <cellStyle name="20% - Accent6 7 2 3 2 2" xfId="13619" xr:uid="{00000000-0005-0000-0000-00000E140000}"/>
    <cellStyle name="20% - Accent6 7 2 3 3" xfId="10000" xr:uid="{00000000-0005-0000-0000-00000F140000}"/>
    <cellStyle name="20% - Accent6 7 2 4" xfId="3544" xr:uid="{00000000-0005-0000-0000-000010140000}"/>
    <cellStyle name="20% - Accent6 7 2 4 2" xfId="11052" xr:uid="{00000000-0005-0000-0000-000011140000}"/>
    <cellStyle name="20% - Accent6 7 2 5" xfId="4047" xr:uid="{00000000-0005-0000-0000-000012140000}"/>
    <cellStyle name="20% - Accent6 7 2 5 2" xfId="11555" xr:uid="{00000000-0005-0000-0000-000013140000}"/>
    <cellStyle name="20% - Accent6 7 2 6" xfId="5108" xr:uid="{00000000-0005-0000-0000-000014140000}"/>
    <cellStyle name="20% - Accent6 7 2 6 2" xfId="12386" xr:uid="{00000000-0005-0000-0000-000015140000}"/>
    <cellStyle name="20% - Accent6 7 2 7" xfId="5689" xr:uid="{00000000-0005-0000-0000-000016140000}"/>
    <cellStyle name="20% - Accent6 7 2 7 2" xfId="12967" xr:uid="{00000000-0005-0000-0000-000017140000}"/>
    <cellStyle name="20% - Accent6 7 2 8" xfId="6339" xr:uid="{00000000-0005-0000-0000-000018140000}"/>
    <cellStyle name="20% - Accent6 7 2 8 2" xfId="13617" xr:uid="{00000000-0005-0000-0000-000019140000}"/>
    <cellStyle name="20% - Accent6 7 2 9" xfId="7575" xr:uid="{00000000-0005-0000-0000-00001A140000}"/>
    <cellStyle name="20% - Accent6 7 2 9 2" xfId="14667" xr:uid="{00000000-0005-0000-0000-00001B140000}"/>
    <cellStyle name="20% - Accent6 7 3" xfId="434" xr:uid="{00000000-0005-0000-0000-00001C140000}"/>
    <cellStyle name="20% - Accent6 7 3 2" xfId="2206" xr:uid="{00000000-0005-0000-0000-00001D140000}"/>
    <cellStyle name="20% - Accent6 7 3 2 2" xfId="10002" xr:uid="{00000000-0005-0000-0000-00001E140000}"/>
    <cellStyle name="20% - Accent6 7 3 3" xfId="4007" xr:uid="{00000000-0005-0000-0000-00001F140000}"/>
    <cellStyle name="20% - Accent6 7 3 3 2" xfId="11515" xr:uid="{00000000-0005-0000-0000-000020140000}"/>
    <cellStyle name="20% - Accent6 7 3 4" xfId="6342" xr:uid="{00000000-0005-0000-0000-000021140000}"/>
    <cellStyle name="20% - Accent6 7 3 4 2" xfId="13620" xr:uid="{00000000-0005-0000-0000-000022140000}"/>
    <cellStyle name="20% - Accent6 7 3 5" xfId="7867" xr:uid="{00000000-0005-0000-0000-000023140000}"/>
    <cellStyle name="20% - Accent6 7 3 5 2" xfId="14959" xr:uid="{00000000-0005-0000-0000-000024140000}"/>
    <cellStyle name="20% - Accent6 7 3 6" xfId="9067" xr:uid="{00000000-0005-0000-0000-000025140000}"/>
    <cellStyle name="20% - Accent6 7 4" xfId="2203" xr:uid="{00000000-0005-0000-0000-000026140000}"/>
    <cellStyle name="20% - Accent6 7 4 2" xfId="6343" xr:uid="{00000000-0005-0000-0000-000027140000}"/>
    <cellStyle name="20% - Accent6 7 4 2 2" xfId="13621" xr:uid="{00000000-0005-0000-0000-000028140000}"/>
    <cellStyle name="20% - Accent6 7 4 3" xfId="9999" xr:uid="{00000000-0005-0000-0000-000029140000}"/>
    <cellStyle name="20% - Accent6 7 5" xfId="3242" xr:uid="{00000000-0005-0000-0000-00002A140000}"/>
    <cellStyle name="20% - Accent6 7 5 2" xfId="10753" xr:uid="{00000000-0005-0000-0000-00002B140000}"/>
    <cellStyle name="20% - Accent6 7 6" xfId="3842" xr:uid="{00000000-0005-0000-0000-00002C140000}"/>
    <cellStyle name="20% - Accent6 7 6 2" xfId="11350" xr:uid="{00000000-0005-0000-0000-00002D140000}"/>
    <cellStyle name="20% - Accent6 7 7" xfId="4819" xr:uid="{00000000-0005-0000-0000-00002E140000}"/>
    <cellStyle name="20% - Accent6 7 7 2" xfId="12097" xr:uid="{00000000-0005-0000-0000-00002F140000}"/>
    <cellStyle name="20% - Accent6 7 8" xfId="5400" xr:uid="{00000000-0005-0000-0000-000030140000}"/>
    <cellStyle name="20% - Accent6 7 8 2" xfId="12678" xr:uid="{00000000-0005-0000-0000-000031140000}"/>
    <cellStyle name="20% - Accent6 7 9" xfId="6338" xr:uid="{00000000-0005-0000-0000-000032140000}"/>
    <cellStyle name="20% - Accent6 7 9 2" xfId="13616" xr:uid="{00000000-0005-0000-0000-000033140000}"/>
    <cellStyle name="20% - Accent6 8" xfId="435" xr:uid="{00000000-0005-0000-0000-000034140000}"/>
    <cellStyle name="20% - Accent6 8 10" xfId="9068" xr:uid="{00000000-0005-0000-0000-000035140000}"/>
    <cellStyle name="20% - Accent6 8 2" xfId="436" xr:uid="{00000000-0005-0000-0000-000036140000}"/>
    <cellStyle name="20% - Accent6 8 2 2" xfId="2208" xr:uid="{00000000-0005-0000-0000-000037140000}"/>
    <cellStyle name="20% - Accent6 8 2 2 2" xfId="10004" xr:uid="{00000000-0005-0000-0000-000038140000}"/>
    <cellStyle name="20% - Accent6 8 2 3" xfId="3162" xr:uid="{00000000-0005-0000-0000-000039140000}"/>
    <cellStyle name="20% - Accent6 8 2 3 2" xfId="10673" xr:uid="{00000000-0005-0000-0000-00003A140000}"/>
    <cellStyle name="20% - Accent6 8 2 4" xfId="6345" xr:uid="{00000000-0005-0000-0000-00003B140000}"/>
    <cellStyle name="20% - Accent6 8 2 4 2" xfId="13623" xr:uid="{00000000-0005-0000-0000-00003C140000}"/>
    <cellStyle name="20% - Accent6 8 2 5" xfId="8005" xr:uid="{00000000-0005-0000-0000-00003D140000}"/>
    <cellStyle name="20% - Accent6 8 2 5 2" xfId="15097" xr:uid="{00000000-0005-0000-0000-00003E140000}"/>
    <cellStyle name="20% - Accent6 8 2 6" xfId="9069" xr:uid="{00000000-0005-0000-0000-00003F140000}"/>
    <cellStyle name="20% - Accent6 8 3" xfId="2207" xr:uid="{00000000-0005-0000-0000-000040140000}"/>
    <cellStyle name="20% - Accent6 8 3 2" xfId="6346" xr:uid="{00000000-0005-0000-0000-000041140000}"/>
    <cellStyle name="20% - Accent6 8 3 2 2" xfId="13624" xr:uid="{00000000-0005-0000-0000-000042140000}"/>
    <cellStyle name="20% - Accent6 8 3 3" xfId="10003" xr:uid="{00000000-0005-0000-0000-000043140000}"/>
    <cellStyle name="20% - Accent6 8 4" xfId="3383" xr:uid="{00000000-0005-0000-0000-000044140000}"/>
    <cellStyle name="20% - Accent6 8 4 2" xfId="10893" xr:uid="{00000000-0005-0000-0000-000045140000}"/>
    <cellStyle name="20% - Accent6 8 5" xfId="3993" xr:uid="{00000000-0005-0000-0000-000046140000}"/>
    <cellStyle name="20% - Accent6 8 5 2" xfId="11501" xr:uid="{00000000-0005-0000-0000-000047140000}"/>
    <cellStyle name="20% - Accent6 8 6" xfId="4957" xr:uid="{00000000-0005-0000-0000-000048140000}"/>
    <cellStyle name="20% - Accent6 8 6 2" xfId="12235" xr:uid="{00000000-0005-0000-0000-000049140000}"/>
    <cellStyle name="20% - Accent6 8 7" xfId="5538" xr:uid="{00000000-0005-0000-0000-00004A140000}"/>
    <cellStyle name="20% - Accent6 8 7 2" xfId="12816" xr:uid="{00000000-0005-0000-0000-00004B140000}"/>
    <cellStyle name="20% - Accent6 8 8" xfId="6344" xr:uid="{00000000-0005-0000-0000-00004C140000}"/>
    <cellStyle name="20% - Accent6 8 8 2" xfId="13622" xr:uid="{00000000-0005-0000-0000-00004D140000}"/>
    <cellStyle name="20% - Accent6 8 9" xfId="7424" xr:uid="{00000000-0005-0000-0000-00004E140000}"/>
    <cellStyle name="20% - Accent6 8 9 2" xfId="14516" xr:uid="{00000000-0005-0000-0000-00004F140000}"/>
    <cellStyle name="20% - Accent6 9" xfId="437" xr:uid="{00000000-0005-0000-0000-000050140000}"/>
    <cellStyle name="20% - Accent6 9 2" xfId="2209" xr:uid="{00000000-0005-0000-0000-000051140000}"/>
    <cellStyle name="20% - Accent6 9 2 2" xfId="10005" xr:uid="{00000000-0005-0000-0000-000052140000}"/>
    <cellStyle name="20% - Accent6 9 3" xfId="3866" xr:uid="{00000000-0005-0000-0000-000053140000}"/>
    <cellStyle name="20% - Accent6 9 3 2" xfId="11374" xr:uid="{00000000-0005-0000-0000-000054140000}"/>
    <cellStyle name="20% - Accent6 9 4" xfId="6347" xr:uid="{00000000-0005-0000-0000-000055140000}"/>
    <cellStyle name="20% - Accent6 9 4 2" xfId="13625" xr:uid="{00000000-0005-0000-0000-000056140000}"/>
    <cellStyle name="20% - Accent6 9 5" xfId="8389" xr:uid="{00000000-0005-0000-0000-000057140000}"/>
    <cellStyle name="20% - Accent6 9 5 2" xfId="15432" xr:uid="{00000000-0005-0000-0000-000058140000}"/>
    <cellStyle name="20% - Accent6 9 6" xfId="9070" xr:uid="{00000000-0005-0000-0000-000059140000}"/>
    <cellStyle name="40% - Accent1" xfId="20" builtinId="31" customBuiltin="1"/>
    <cellStyle name="40% - Accent1 10" xfId="439" xr:uid="{00000000-0005-0000-0000-00005B140000}"/>
    <cellStyle name="40% - Accent1 10 2" xfId="2211" xr:uid="{00000000-0005-0000-0000-00005C140000}"/>
    <cellStyle name="40% - Accent1 10 2 2" xfId="3144" xr:uid="{00000000-0005-0000-0000-00005D140000}"/>
    <cellStyle name="40% - Accent1 10 2 2 2" xfId="10655" xr:uid="{00000000-0005-0000-0000-00005E140000}"/>
    <cellStyle name="40% - Accent1 10 2 3" xfId="6350" xr:uid="{00000000-0005-0000-0000-00005F140000}"/>
    <cellStyle name="40% - Accent1 10 2 3 2" xfId="13628" xr:uid="{00000000-0005-0000-0000-000060140000}"/>
    <cellStyle name="40% - Accent1 10 2 4" xfId="10007" xr:uid="{00000000-0005-0000-0000-000061140000}"/>
    <cellStyle name="40% - Accent1 10 3" xfId="3945" xr:uid="{00000000-0005-0000-0000-000062140000}"/>
    <cellStyle name="40% - Accent1 10 3 2" xfId="11453" xr:uid="{00000000-0005-0000-0000-000063140000}"/>
    <cellStyle name="40% - Accent1 10 4" xfId="6349" xr:uid="{00000000-0005-0000-0000-000064140000}"/>
    <cellStyle name="40% - Accent1 10 4 2" xfId="13627" xr:uid="{00000000-0005-0000-0000-000065140000}"/>
    <cellStyle name="40% - Accent1 10 5" xfId="8479" xr:uid="{00000000-0005-0000-0000-000066140000}"/>
    <cellStyle name="40% - Accent1 10 5 2" xfId="15522" xr:uid="{00000000-0005-0000-0000-000067140000}"/>
    <cellStyle name="40% - Accent1 10 6" xfId="9072" xr:uid="{00000000-0005-0000-0000-000068140000}"/>
    <cellStyle name="40% - Accent1 11" xfId="440" xr:uid="{00000000-0005-0000-0000-000069140000}"/>
    <cellStyle name="40% - Accent1 11 2" xfId="2212" xr:uid="{00000000-0005-0000-0000-00006A140000}"/>
    <cellStyle name="40% - Accent1 11 2 2" xfId="10008" xr:uid="{00000000-0005-0000-0000-00006B140000}"/>
    <cellStyle name="40% - Accent1 11 3" xfId="3684" xr:uid="{00000000-0005-0000-0000-00006C140000}"/>
    <cellStyle name="40% - Accent1 11 3 2" xfId="11192" xr:uid="{00000000-0005-0000-0000-00006D140000}"/>
    <cellStyle name="40% - Accent1 11 4" xfId="6351" xr:uid="{00000000-0005-0000-0000-00006E140000}"/>
    <cellStyle name="40% - Accent1 11 4 2" xfId="13629" xr:uid="{00000000-0005-0000-0000-00006F140000}"/>
    <cellStyle name="40% - Accent1 11 5" xfId="8568" xr:uid="{00000000-0005-0000-0000-000070140000}"/>
    <cellStyle name="40% - Accent1 11 5 2" xfId="15611" xr:uid="{00000000-0005-0000-0000-000071140000}"/>
    <cellStyle name="40% - Accent1 11 6" xfId="9073" xr:uid="{00000000-0005-0000-0000-000072140000}"/>
    <cellStyle name="40% - Accent1 12" xfId="441" xr:uid="{00000000-0005-0000-0000-000073140000}"/>
    <cellStyle name="40% - Accent1 12 2" xfId="442" xr:uid="{00000000-0005-0000-0000-000074140000}"/>
    <cellStyle name="40% - Accent1 12 2 2" xfId="2214" xr:uid="{00000000-0005-0000-0000-000075140000}"/>
    <cellStyle name="40% - Accent1 12 2 2 2" xfId="10010" xr:uid="{00000000-0005-0000-0000-000076140000}"/>
    <cellStyle name="40% - Accent1 12 2 3" xfId="4063" xr:uid="{00000000-0005-0000-0000-000077140000}"/>
    <cellStyle name="40% - Accent1 12 2 3 2" xfId="11571" xr:uid="{00000000-0005-0000-0000-000078140000}"/>
    <cellStyle name="40% - Accent1 12 2 4" xfId="6353" xr:uid="{00000000-0005-0000-0000-000079140000}"/>
    <cellStyle name="40% - Accent1 12 2 4 2" xfId="13631" xr:uid="{00000000-0005-0000-0000-00007A140000}"/>
    <cellStyle name="40% - Accent1 12 2 5" xfId="9075" xr:uid="{00000000-0005-0000-0000-00007B140000}"/>
    <cellStyle name="40% - Accent1 12 3" xfId="2213" xr:uid="{00000000-0005-0000-0000-00007C140000}"/>
    <cellStyle name="40% - Accent1 12 3 2" xfId="10009" xr:uid="{00000000-0005-0000-0000-00007D140000}"/>
    <cellStyle name="40% - Accent1 12 4" xfId="3041" xr:uid="{00000000-0005-0000-0000-00007E140000}"/>
    <cellStyle name="40% - Accent1 12 4 2" xfId="10552" xr:uid="{00000000-0005-0000-0000-00007F140000}"/>
    <cellStyle name="40% - Accent1 12 5" xfId="6352" xr:uid="{00000000-0005-0000-0000-000080140000}"/>
    <cellStyle name="40% - Accent1 12 5 2" xfId="13630" xr:uid="{00000000-0005-0000-0000-000081140000}"/>
    <cellStyle name="40% - Accent1 12 6" xfId="7720" xr:uid="{00000000-0005-0000-0000-000082140000}"/>
    <cellStyle name="40% - Accent1 12 6 2" xfId="14812" xr:uid="{00000000-0005-0000-0000-000083140000}"/>
    <cellStyle name="40% - Accent1 12 7" xfId="9074" xr:uid="{00000000-0005-0000-0000-000084140000}"/>
    <cellStyle name="40% - Accent1 13" xfId="443" xr:uid="{00000000-0005-0000-0000-000085140000}"/>
    <cellStyle name="40% - Accent1 13 2" xfId="2215" xr:uid="{00000000-0005-0000-0000-000086140000}"/>
    <cellStyle name="40% - Accent1 13 2 2" xfId="10011" xr:uid="{00000000-0005-0000-0000-000087140000}"/>
    <cellStyle name="40% - Accent1 13 3" xfId="3054" xr:uid="{00000000-0005-0000-0000-000088140000}"/>
    <cellStyle name="40% - Accent1 13 3 2" xfId="10565" xr:uid="{00000000-0005-0000-0000-000089140000}"/>
    <cellStyle name="40% - Accent1 13 4" xfId="6354" xr:uid="{00000000-0005-0000-0000-00008A140000}"/>
    <cellStyle name="40% - Accent1 13 4 2" xfId="13632" xr:uid="{00000000-0005-0000-0000-00008B140000}"/>
    <cellStyle name="40% - Accent1 13 5" xfId="9076" xr:uid="{00000000-0005-0000-0000-00008C140000}"/>
    <cellStyle name="40% - Accent1 14" xfId="444" xr:uid="{00000000-0005-0000-0000-00008D140000}"/>
    <cellStyle name="40% - Accent1 14 2" xfId="2216" xr:uid="{00000000-0005-0000-0000-00008E140000}"/>
    <cellStyle name="40% - Accent1 14 2 2" xfId="10012" xr:uid="{00000000-0005-0000-0000-00008F140000}"/>
    <cellStyle name="40% - Accent1 14 3" xfId="3977" xr:uid="{00000000-0005-0000-0000-000090140000}"/>
    <cellStyle name="40% - Accent1 14 3 2" xfId="11485" xr:uid="{00000000-0005-0000-0000-000091140000}"/>
    <cellStyle name="40% - Accent1 14 4" xfId="6355" xr:uid="{00000000-0005-0000-0000-000092140000}"/>
    <cellStyle name="40% - Accent1 14 4 2" xfId="13633" xr:uid="{00000000-0005-0000-0000-000093140000}"/>
    <cellStyle name="40% - Accent1 14 5" xfId="9077" xr:uid="{00000000-0005-0000-0000-000094140000}"/>
    <cellStyle name="40% - Accent1 15" xfId="445" xr:uid="{00000000-0005-0000-0000-000095140000}"/>
    <cellStyle name="40% - Accent1 15 2" xfId="2217" xr:uid="{00000000-0005-0000-0000-000096140000}"/>
    <cellStyle name="40% - Accent1 15 2 2" xfId="10013" xr:uid="{00000000-0005-0000-0000-000097140000}"/>
    <cellStyle name="40% - Accent1 15 3" xfId="3972" xr:uid="{00000000-0005-0000-0000-000098140000}"/>
    <cellStyle name="40% - Accent1 15 3 2" xfId="11480" xr:uid="{00000000-0005-0000-0000-000099140000}"/>
    <cellStyle name="40% - Accent1 15 4" xfId="6356" xr:uid="{00000000-0005-0000-0000-00009A140000}"/>
    <cellStyle name="40% - Accent1 15 4 2" xfId="13634" xr:uid="{00000000-0005-0000-0000-00009B140000}"/>
    <cellStyle name="40% - Accent1 15 5" xfId="9078" xr:uid="{00000000-0005-0000-0000-00009C140000}"/>
    <cellStyle name="40% - Accent1 16" xfId="446" xr:uid="{00000000-0005-0000-0000-00009D140000}"/>
    <cellStyle name="40% - Accent1 16 2" xfId="2218" xr:uid="{00000000-0005-0000-0000-00009E140000}"/>
    <cellStyle name="40% - Accent1 16 2 2" xfId="10014" xr:uid="{00000000-0005-0000-0000-00009F140000}"/>
    <cellStyle name="40% - Accent1 16 3" xfId="3914" xr:uid="{00000000-0005-0000-0000-0000A0140000}"/>
    <cellStyle name="40% - Accent1 16 3 2" xfId="11422" xr:uid="{00000000-0005-0000-0000-0000A1140000}"/>
    <cellStyle name="40% - Accent1 16 4" xfId="6357" xr:uid="{00000000-0005-0000-0000-0000A2140000}"/>
    <cellStyle name="40% - Accent1 16 4 2" xfId="13635" xr:uid="{00000000-0005-0000-0000-0000A3140000}"/>
    <cellStyle name="40% - Accent1 16 5" xfId="9079" xr:uid="{00000000-0005-0000-0000-0000A4140000}"/>
    <cellStyle name="40% - Accent1 17" xfId="447" xr:uid="{00000000-0005-0000-0000-0000A5140000}"/>
    <cellStyle name="40% - Accent1 17 2" xfId="2219" xr:uid="{00000000-0005-0000-0000-0000A6140000}"/>
    <cellStyle name="40% - Accent1 17 2 2" xfId="10015" xr:uid="{00000000-0005-0000-0000-0000A7140000}"/>
    <cellStyle name="40% - Accent1 17 3" xfId="3247" xr:uid="{00000000-0005-0000-0000-0000A8140000}"/>
    <cellStyle name="40% - Accent1 17 3 2" xfId="10758" xr:uid="{00000000-0005-0000-0000-0000A9140000}"/>
    <cellStyle name="40% - Accent1 17 4" xfId="6358" xr:uid="{00000000-0005-0000-0000-0000AA140000}"/>
    <cellStyle name="40% - Accent1 17 4 2" xfId="13636" xr:uid="{00000000-0005-0000-0000-0000AB140000}"/>
    <cellStyle name="40% - Accent1 17 5" xfId="9080" xr:uid="{00000000-0005-0000-0000-0000AC140000}"/>
    <cellStyle name="40% - Accent1 18" xfId="448" xr:uid="{00000000-0005-0000-0000-0000AD140000}"/>
    <cellStyle name="40% - Accent1 18 2" xfId="2220" xr:uid="{00000000-0005-0000-0000-0000AE140000}"/>
    <cellStyle name="40% - Accent1 18 2 2" xfId="10016" xr:uid="{00000000-0005-0000-0000-0000AF140000}"/>
    <cellStyle name="40% - Accent1 18 3" xfId="3956" xr:uid="{00000000-0005-0000-0000-0000B0140000}"/>
    <cellStyle name="40% - Accent1 18 3 2" xfId="11464" xr:uid="{00000000-0005-0000-0000-0000B1140000}"/>
    <cellStyle name="40% - Accent1 18 4" xfId="6359" xr:uid="{00000000-0005-0000-0000-0000B2140000}"/>
    <cellStyle name="40% - Accent1 18 4 2" xfId="13637" xr:uid="{00000000-0005-0000-0000-0000B3140000}"/>
    <cellStyle name="40% - Accent1 18 5" xfId="9081" xr:uid="{00000000-0005-0000-0000-0000B4140000}"/>
    <cellStyle name="40% - Accent1 19" xfId="1754" xr:uid="{00000000-0005-0000-0000-0000B5140000}"/>
    <cellStyle name="40% - Accent1 19 2" xfId="3004" xr:uid="{00000000-0005-0000-0000-0000B6140000}"/>
    <cellStyle name="40% - Accent1 19 2 2" xfId="10521" xr:uid="{00000000-0005-0000-0000-0000B7140000}"/>
    <cellStyle name="40% - Accent1 19 3" xfId="3747" xr:uid="{00000000-0005-0000-0000-0000B8140000}"/>
    <cellStyle name="40% - Accent1 19 3 2" xfId="11255" xr:uid="{00000000-0005-0000-0000-0000B9140000}"/>
    <cellStyle name="40% - Accent1 19 4" xfId="6360" xr:uid="{00000000-0005-0000-0000-0000BA140000}"/>
    <cellStyle name="40% - Accent1 19 4 2" xfId="13638" xr:uid="{00000000-0005-0000-0000-0000BB140000}"/>
    <cellStyle name="40% - Accent1 19 5" xfId="9583" xr:uid="{00000000-0005-0000-0000-0000BC140000}"/>
    <cellStyle name="40% - Accent1 2" xfId="449" xr:uid="{00000000-0005-0000-0000-0000BD140000}"/>
    <cellStyle name="40% - Accent1 2 10" xfId="3124" xr:uid="{00000000-0005-0000-0000-0000BE140000}"/>
    <cellStyle name="40% - Accent1 2 10 2" xfId="6362" xr:uid="{00000000-0005-0000-0000-0000BF140000}"/>
    <cellStyle name="40% - Accent1 2 10 2 2" xfId="13640" xr:uid="{00000000-0005-0000-0000-0000C0140000}"/>
    <cellStyle name="40% - Accent1 2 10 3" xfId="10635" xr:uid="{00000000-0005-0000-0000-0000C1140000}"/>
    <cellStyle name="40% - Accent1 2 11" xfId="3964" xr:uid="{00000000-0005-0000-0000-0000C2140000}"/>
    <cellStyle name="40% - Accent1 2 11 2" xfId="11472" xr:uid="{00000000-0005-0000-0000-0000C3140000}"/>
    <cellStyle name="40% - Accent1 2 12" xfId="4724" xr:uid="{00000000-0005-0000-0000-0000C4140000}"/>
    <cellStyle name="40% - Accent1 2 12 2" xfId="12002" xr:uid="{00000000-0005-0000-0000-0000C5140000}"/>
    <cellStyle name="40% - Accent1 2 13" xfId="5305" xr:uid="{00000000-0005-0000-0000-0000C6140000}"/>
    <cellStyle name="40% - Accent1 2 13 2" xfId="12583" xr:uid="{00000000-0005-0000-0000-0000C7140000}"/>
    <cellStyle name="40% - Accent1 2 14" xfId="6361" xr:uid="{00000000-0005-0000-0000-0000C8140000}"/>
    <cellStyle name="40% - Accent1 2 14 2" xfId="13639" xr:uid="{00000000-0005-0000-0000-0000C9140000}"/>
    <cellStyle name="40% - Accent1 2 15" xfId="7191" xr:uid="{00000000-0005-0000-0000-0000CA140000}"/>
    <cellStyle name="40% - Accent1 2 15 2" xfId="14283" xr:uid="{00000000-0005-0000-0000-0000CB140000}"/>
    <cellStyle name="40% - Accent1 2 16" xfId="8629" xr:uid="{00000000-0005-0000-0000-0000CC140000}"/>
    <cellStyle name="40% - Accent1 2 17" xfId="9082" xr:uid="{00000000-0005-0000-0000-0000CD140000}"/>
    <cellStyle name="40% - Accent1 2 2" xfId="450" xr:uid="{00000000-0005-0000-0000-0000CE140000}"/>
    <cellStyle name="40% - Accent1 2 2 10" xfId="6363" xr:uid="{00000000-0005-0000-0000-0000CF140000}"/>
    <cellStyle name="40% - Accent1 2 2 10 2" xfId="13641" xr:uid="{00000000-0005-0000-0000-0000D0140000}"/>
    <cellStyle name="40% - Accent1 2 2 11" xfId="7237" xr:uid="{00000000-0005-0000-0000-0000D1140000}"/>
    <cellStyle name="40% - Accent1 2 2 11 2" xfId="14329" xr:uid="{00000000-0005-0000-0000-0000D2140000}"/>
    <cellStyle name="40% - Accent1 2 2 12" xfId="9083" xr:uid="{00000000-0005-0000-0000-0000D3140000}"/>
    <cellStyle name="40% - Accent1 2 2 2" xfId="451" xr:uid="{00000000-0005-0000-0000-0000D4140000}"/>
    <cellStyle name="40% - Accent1 2 2 2 10" xfId="7380" xr:uid="{00000000-0005-0000-0000-0000D5140000}"/>
    <cellStyle name="40% - Accent1 2 2 2 10 2" xfId="14472" xr:uid="{00000000-0005-0000-0000-0000D6140000}"/>
    <cellStyle name="40% - Accent1 2 2 2 11" xfId="9084" xr:uid="{00000000-0005-0000-0000-0000D7140000}"/>
    <cellStyle name="40% - Accent1 2 2 2 2" xfId="452" xr:uid="{00000000-0005-0000-0000-0000D8140000}"/>
    <cellStyle name="40% - Accent1 2 2 2 2 10" xfId="9085" xr:uid="{00000000-0005-0000-0000-0000D9140000}"/>
    <cellStyle name="40% - Accent1 2 2 2 2 2" xfId="453" xr:uid="{00000000-0005-0000-0000-0000DA140000}"/>
    <cellStyle name="40% - Accent1 2 2 2 2 2 2" xfId="2225" xr:uid="{00000000-0005-0000-0000-0000DB140000}"/>
    <cellStyle name="40% - Accent1 2 2 2 2 2 2 2" xfId="10021" xr:uid="{00000000-0005-0000-0000-0000DC140000}"/>
    <cellStyle name="40% - Accent1 2 2 2 2 2 3" xfId="3835" xr:uid="{00000000-0005-0000-0000-0000DD140000}"/>
    <cellStyle name="40% - Accent1 2 2 2 2 2 3 2" xfId="11343" xr:uid="{00000000-0005-0000-0000-0000DE140000}"/>
    <cellStyle name="40% - Accent1 2 2 2 2 2 4" xfId="6366" xr:uid="{00000000-0005-0000-0000-0000DF140000}"/>
    <cellStyle name="40% - Accent1 2 2 2 2 2 4 2" xfId="13644" xr:uid="{00000000-0005-0000-0000-0000E0140000}"/>
    <cellStyle name="40% - Accent1 2 2 2 2 2 5" xfId="8250" xr:uid="{00000000-0005-0000-0000-0000E1140000}"/>
    <cellStyle name="40% - Accent1 2 2 2 2 2 5 2" xfId="15342" xr:uid="{00000000-0005-0000-0000-0000E2140000}"/>
    <cellStyle name="40% - Accent1 2 2 2 2 2 6" xfId="9086" xr:uid="{00000000-0005-0000-0000-0000E3140000}"/>
    <cellStyle name="40% - Accent1 2 2 2 2 3" xfId="2224" xr:uid="{00000000-0005-0000-0000-0000E4140000}"/>
    <cellStyle name="40% - Accent1 2 2 2 2 3 2" xfId="6367" xr:uid="{00000000-0005-0000-0000-0000E5140000}"/>
    <cellStyle name="40% - Accent1 2 2 2 2 3 2 2" xfId="13645" xr:uid="{00000000-0005-0000-0000-0000E6140000}"/>
    <cellStyle name="40% - Accent1 2 2 2 2 3 3" xfId="10020" xr:uid="{00000000-0005-0000-0000-0000E7140000}"/>
    <cellStyle name="40% - Accent1 2 2 2 2 4" xfId="3638" xr:uid="{00000000-0005-0000-0000-0000E8140000}"/>
    <cellStyle name="40% - Accent1 2 2 2 2 4 2" xfId="11146" xr:uid="{00000000-0005-0000-0000-0000E9140000}"/>
    <cellStyle name="40% - Accent1 2 2 2 2 5" xfId="3886" xr:uid="{00000000-0005-0000-0000-0000EA140000}"/>
    <cellStyle name="40% - Accent1 2 2 2 2 5 2" xfId="11394" xr:uid="{00000000-0005-0000-0000-0000EB140000}"/>
    <cellStyle name="40% - Accent1 2 2 2 2 6" xfId="5202" xr:uid="{00000000-0005-0000-0000-0000EC140000}"/>
    <cellStyle name="40% - Accent1 2 2 2 2 6 2" xfId="12480" xr:uid="{00000000-0005-0000-0000-0000ED140000}"/>
    <cellStyle name="40% - Accent1 2 2 2 2 7" xfId="5783" xr:uid="{00000000-0005-0000-0000-0000EE140000}"/>
    <cellStyle name="40% - Accent1 2 2 2 2 7 2" xfId="13061" xr:uid="{00000000-0005-0000-0000-0000EF140000}"/>
    <cellStyle name="40% - Accent1 2 2 2 2 8" xfId="6365" xr:uid="{00000000-0005-0000-0000-0000F0140000}"/>
    <cellStyle name="40% - Accent1 2 2 2 2 8 2" xfId="13643" xr:uid="{00000000-0005-0000-0000-0000F1140000}"/>
    <cellStyle name="40% - Accent1 2 2 2 2 9" xfId="7669" xr:uid="{00000000-0005-0000-0000-0000F2140000}"/>
    <cellStyle name="40% - Accent1 2 2 2 2 9 2" xfId="14761" xr:uid="{00000000-0005-0000-0000-0000F3140000}"/>
    <cellStyle name="40% - Accent1 2 2 2 3" xfId="454" xr:uid="{00000000-0005-0000-0000-0000F4140000}"/>
    <cellStyle name="40% - Accent1 2 2 2 3 2" xfId="2226" xr:uid="{00000000-0005-0000-0000-0000F5140000}"/>
    <cellStyle name="40% - Accent1 2 2 2 3 2 2" xfId="10022" xr:uid="{00000000-0005-0000-0000-0000F6140000}"/>
    <cellStyle name="40% - Accent1 2 2 2 3 3" xfId="4030" xr:uid="{00000000-0005-0000-0000-0000F7140000}"/>
    <cellStyle name="40% - Accent1 2 2 2 3 3 2" xfId="11538" xr:uid="{00000000-0005-0000-0000-0000F8140000}"/>
    <cellStyle name="40% - Accent1 2 2 2 3 4" xfId="6368" xr:uid="{00000000-0005-0000-0000-0000F9140000}"/>
    <cellStyle name="40% - Accent1 2 2 2 3 4 2" xfId="13646" xr:uid="{00000000-0005-0000-0000-0000FA140000}"/>
    <cellStyle name="40% - Accent1 2 2 2 3 5" xfId="7961" xr:uid="{00000000-0005-0000-0000-0000FB140000}"/>
    <cellStyle name="40% - Accent1 2 2 2 3 5 2" xfId="15053" xr:uid="{00000000-0005-0000-0000-0000FC140000}"/>
    <cellStyle name="40% - Accent1 2 2 2 3 6" xfId="9087" xr:uid="{00000000-0005-0000-0000-0000FD140000}"/>
    <cellStyle name="40% - Accent1 2 2 2 4" xfId="2223" xr:uid="{00000000-0005-0000-0000-0000FE140000}"/>
    <cellStyle name="40% - Accent1 2 2 2 4 2" xfId="6369" xr:uid="{00000000-0005-0000-0000-0000FF140000}"/>
    <cellStyle name="40% - Accent1 2 2 2 4 2 2" xfId="13647" xr:uid="{00000000-0005-0000-0000-000000150000}"/>
    <cellStyle name="40% - Accent1 2 2 2 4 3" xfId="10019" xr:uid="{00000000-0005-0000-0000-000001150000}"/>
    <cellStyle name="40% - Accent1 2 2 2 5" xfId="3338" xr:uid="{00000000-0005-0000-0000-000002150000}"/>
    <cellStyle name="40% - Accent1 2 2 2 5 2" xfId="10849" xr:uid="{00000000-0005-0000-0000-000003150000}"/>
    <cellStyle name="40% - Accent1 2 2 2 6" xfId="3773" xr:uid="{00000000-0005-0000-0000-000004150000}"/>
    <cellStyle name="40% - Accent1 2 2 2 6 2" xfId="11281" xr:uid="{00000000-0005-0000-0000-000005150000}"/>
    <cellStyle name="40% - Accent1 2 2 2 7" xfId="4913" xr:uid="{00000000-0005-0000-0000-000006150000}"/>
    <cellStyle name="40% - Accent1 2 2 2 7 2" xfId="12191" xr:uid="{00000000-0005-0000-0000-000007150000}"/>
    <cellStyle name="40% - Accent1 2 2 2 8" xfId="5494" xr:uid="{00000000-0005-0000-0000-000008150000}"/>
    <cellStyle name="40% - Accent1 2 2 2 8 2" xfId="12772" xr:uid="{00000000-0005-0000-0000-000009150000}"/>
    <cellStyle name="40% - Accent1 2 2 2 9" xfId="6364" xr:uid="{00000000-0005-0000-0000-00000A150000}"/>
    <cellStyle name="40% - Accent1 2 2 2 9 2" xfId="13642" xr:uid="{00000000-0005-0000-0000-00000B150000}"/>
    <cellStyle name="40% - Accent1 2 2 3" xfId="455" xr:uid="{00000000-0005-0000-0000-00000C150000}"/>
    <cellStyle name="40% - Accent1 2 2 3 10" xfId="9088" xr:uid="{00000000-0005-0000-0000-00000D150000}"/>
    <cellStyle name="40% - Accent1 2 2 3 2" xfId="456" xr:uid="{00000000-0005-0000-0000-00000E150000}"/>
    <cellStyle name="40% - Accent1 2 2 3 2 2" xfId="2228" xr:uid="{00000000-0005-0000-0000-00000F150000}"/>
    <cellStyle name="40% - Accent1 2 2 3 2 2 2" xfId="10024" xr:uid="{00000000-0005-0000-0000-000010150000}"/>
    <cellStyle name="40% - Accent1 2 2 3 2 3" xfId="3947" xr:uid="{00000000-0005-0000-0000-000011150000}"/>
    <cellStyle name="40% - Accent1 2 2 3 2 3 2" xfId="11455" xr:uid="{00000000-0005-0000-0000-000012150000}"/>
    <cellStyle name="40% - Accent1 2 2 3 2 4" xfId="6371" xr:uid="{00000000-0005-0000-0000-000013150000}"/>
    <cellStyle name="40% - Accent1 2 2 3 2 4 2" xfId="13649" xr:uid="{00000000-0005-0000-0000-000014150000}"/>
    <cellStyle name="40% - Accent1 2 2 3 2 5" xfId="8107" xr:uid="{00000000-0005-0000-0000-000015150000}"/>
    <cellStyle name="40% - Accent1 2 2 3 2 5 2" xfId="15199" xr:uid="{00000000-0005-0000-0000-000016150000}"/>
    <cellStyle name="40% - Accent1 2 2 3 2 6" xfId="9089" xr:uid="{00000000-0005-0000-0000-000017150000}"/>
    <cellStyle name="40% - Accent1 2 2 3 3" xfId="2227" xr:uid="{00000000-0005-0000-0000-000018150000}"/>
    <cellStyle name="40% - Accent1 2 2 3 3 2" xfId="6372" xr:uid="{00000000-0005-0000-0000-000019150000}"/>
    <cellStyle name="40% - Accent1 2 2 3 3 2 2" xfId="13650" xr:uid="{00000000-0005-0000-0000-00001A150000}"/>
    <cellStyle name="40% - Accent1 2 2 3 3 3" xfId="10023" xr:uid="{00000000-0005-0000-0000-00001B150000}"/>
    <cellStyle name="40% - Accent1 2 2 3 4" xfId="3495" xr:uid="{00000000-0005-0000-0000-00001C150000}"/>
    <cellStyle name="40% - Accent1 2 2 3 4 2" xfId="11003" xr:uid="{00000000-0005-0000-0000-00001D150000}"/>
    <cellStyle name="40% - Accent1 2 2 3 5" xfId="3078" xr:uid="{00000000-0005-0000-0000-00001E150000}"/>
    <cellStyle name="40% - Accent1 2 2 3 5 2" xfId="10589" xr:uid="{00000000-0005-0000-0000-00001F150000}"/>
    <cellStyle name="40% - Accent1 2 2 3 6" xfId="5059" xr:uid="{00000000-0005-0000-0000-000020150000}"/>
    <cellStyle name="40% - Accent1 2 2 3 6 2" xfId="12337" xr:uid="{00000000-0005-0000-0000-000021150000}"/>
    <cellStyle name="40% - Accent1 2 2 3 7" xfId="5640" xr:uid="{00000000-0005-0000-0000-000022150000}"/>
    <cellStyle name="40% - Accent1 2 2 3 7 2" xfId="12918" xr:uid="{00000000-0005-0000-0000-000023150000}"/>
    <cellStyle name="40% - Accent1 2 2 3 8" xfId="6370" xr:uid="{00000000-0005-0000-0000-000024150000}"/>
    <cellStyle name="40% - Accent1 2 2 3 8 2" xfId="13648" xr:uid="{00000000-0005-0000-0000-000025150000}"/>
    <cellStyle name="40% - Accent1 2 2 3 9" xfId="7526" xr:uid="{00000000-0005-0000-0000-000026150000}"/>
    <cellStyle name="40% - Accent1 2 2 3 9 2" xfId="14618" xr:uid="{00000000-0005-0000-0000-000027150000}"/>
    <cellStyle name="40% - Accent1 2 2 4" xfId="457" xr:uid="{00000000-0005-0000-0000-000028150000}"/>
    <cellStyle name="40% - Accent1 2 2 4 2" xfId="2229" xr:uid="{00000000-0005-0000-0000-000029150000}"/>
    <cellStyle name="40% - Accent1 2 2 4 2 2" xfId="10025" xr:uid="{00000000-0005-0000-0000-00002A150000}"/>
    <cellStyle name="40% - Accent1 2 2 4 3" xfId="3157" xr:uid="{00000000-0005-0000-0000-00002B150000}"/>
    <cellStyle name="40% - Accent1 2 2 4 3 2" xfId="10668" xr:uid="{00000000-0005-0000-0000-00002C150000}"/>
    <cellStyle name="40% - Accent1 2 2 4 4" xfId="6373" xr:uid="{00000000-0005-0000-0000-00002D150000}"/>
    <cellStyle name="40% - Accent1 2 2 4 4 2" xfId="13651" xr:uid="{00000000-0005-0000-0000-00002E150000}"/>
    <cellStyle name="40% - Accent1 2 2 4 5" xfId="8454" xr:uid="{00000000-0005-0000-0000-00002F150000}"/>
    <cellStyle name="40% - Accent1 2 2 4 5 2" xfId="15497" xr:uid="{00000000-0005-0000-0000-000030150000}"/>
    <cellStyle name="40% - Accent1 2 2 4 6" xfId="9090" xr:uid="{00000000-0005-0000-0000-000031150000}"/>
    <cellStyle name="40% - Accent1 2 2 5" xfId="2222" xr:uid="{00000000-0005-0000-0000-000032150000}"/>
    <cellStyle name="40% - Accent1 2 2 5 2" xfId="6374" xr:uid="{00000000-0005-0000-0000-000033150000}"/>
    <cellStyle name="40% - Accent1 2 2 5 2 2" xfId="13652" xr:uid="{00000000-0005-0000-0000-000034150000}"/>
    <cellStyle name="40% - Accent1 2 2 5 3" xfId="8543" xr:uid="{00000000-0005-0000-0000-000035150000}"/>
    <cellStyle name="40% - Accent1 2 2 5 3 2" xfId="15586" xr:uid="{00000000-0005-0000-0000-000036150000}"/>
    <cellStyle name="40% - Accent1 2 2 5 4" xfId="10018" xr:uid="{00000000-0005-0000-0000-000037150000}"/>
    <cellStyle name="40% - Accent1 2 2 6" xfId="3193" xr:uid="{00000000-0005-0000-0000-000038150000}"/>
    <cellStyle name="40% - Accent1 2 2 6 2" xfId="7818" xr:uid="{00000000-0005-0000-0000-000039150000}"/>
    <cellStyle name="40% - Accent1 2 2 6 2 2" xfId="14910" xr:uid="{00000000-0005-0000-0000-00003A150000}"/>
    <cellStyle name="40% - Accent1 2 2 6 3" xfId="10704" xr:uid="{00000000-0005-0000-0000-00003B150000}"/>
    <cellStyle name="40% - Accent1 2 2 7" xfId="3158" xr:uid="{00000000-0005-0000-0000-00003C150000}"/>
    <cellStyle name="40% - Accent1 2 2 7 2" xfId="10669" xr:uid="{00000000-0005-0000-0000-00003D150000}"/>
    <cellStyle name="40% - Accent1 2 2 8" xfId="4770" xr:uid="{00000000-0005-0000-0000-00003E150000}"/>
    <cellStyle name="40% - Accent1 2 2 8 2" xfId="12048" xr:uid="{00000000-0005-0000-0000-00003F150000}"/>
    <cellStyle name="40% - Accent1 2 2 9" xfId="5351" xr:uid="{00000000-0005-0000-0000-000040150000}"/>
    <cellStyle name="40% - Accent1 2 2 9 2" xfId="12629" xr:uid="{00000000-0005-0000-0000-000041150000}"/>
    <cellStyle name="40% - Accent1 2 3" xfId="458" xr:uid="{00000000-0005-0000-0000-000042150000}"/>
    <cellStyle name="40% - Accent1 2 3 10" xfId="7334" xr:uid="{00000000-0005-0000-0000-000043150000}"/>
    <cellStyle name="40% - Accent1 2 3 10 2" xfId="14426" xr:uid="{00000000-0005-0000-0000-000044150000}"/>
    <cellStyle name="40% - Accent1 2 3 11" xfId="9091" xr:uid="{00000000-0005-0000-0000-000045150000}"/>
    <cellStyle name="40% - Accent1 2 3 2" xfId="459" xr:uid="{00000000-0005-0000-0000-000046150000}"/>
    <cellStyle name="40% - Accent1 2 3 2 10" xfId="9092" xr:uid="{00000000-0005-0000-0000-000047150000}"/>
    <cellStyle name="40% - Accent1 2 3 2 2" xfId="460" xr:uid="{00000000-0005-0000-0000-000048150000}"/>
    <cellStyle name="40% - Accent1 2 3 2 2 2" xfId="2232" xr:uid="{00000000-0005-0000-0000-000049150000}"/>
    <cellStyle name="40% - Accent1 2 3 2 2 2 2" xfId="10028" xr:uid="{00000000-0005-0000-0000-00004A150000}"/>
    <cellStyle name="40% - Accent1 2 3 2 2 3" xfId="3080" xr:uid="{00000000-0005-0000-0000-00004B150000}"/>
    <cellStyle name="40% - Accent1 2 3 2 2 3 2" xfId="10591" xr:uid="{00000000-0005-0000-0000-00004C150000}"/>
    <cellStyle name="40% - Accent1 2 3 2 2 4" xfId="6377" xr:uid="{00000000-0005-0000-0000-00004D150000}"/>
    <cellStyle name="40% - Accent1 2 3 2 2 4 2" xfId="13655" xr:uid="{00000000-0005-0000-0000-00004E150000}"/>
    <cellStyle name="40% - Accent1 2 3 2 2 5" xfId="8204" xr:uid="{00000000-0005-0000-0000-00004F150000}"/>
    <cellStyle name="40% - Accent1 2 3 2 2 5 2" xfId="15296" xr:uid="{00000000-0005-0000-0000-000050150000}"/>
    <cellStyle name="40% - Accent1 2 3 2 2 6" xfId="9093" xr:uid="{00000000-0005-0000-0000-000051150000}"/>
    <cellStyle name="40% - Accent1 2 3 2 3" xfId="2231" xr:uid="{00000000-0005-0000-0000-000052150000}"/>
    <cellStyle name="40% - Accent1 2 3 2 3 2" xfId="6378" xr:uid="{00000000-0005-0000-0000-000053150000}"/>
    <cellStyle name="40% - Accent1 2 3 2 3 2 2" xfId="13656" xr:uid="{00000000-0005-0000-0000-000054150000}"/>
    <cellStyle name="40% - Accent1 2 3 2 3 3" xfId="10027" xr:uid="{00000000-0005-0000-0000-000055150000}"/>
    <cellStyle name="40% - Accent1 2 3 2 4" xfId="3592" xr:uid="{00000000-0005-0000-0000-000056150000}"/>
    <cellStyle name="40% - Accent1 2 3 2 4 2" xfId="11100" xr:uid="{00000000-0005-0000-0000-000057150000}"/>
    <cellStyle name="40% - Accent1 2 3 2 5" xfId="3904" xr:uid="{00000000-0005-0000-0000-000058150000}"/>
    <cellStyle name="40% - Accent1 2 3 2 5 2" xfId="11412" xr:uid="{00000000-0005-0000-0000-000059150000}"/>
    <cellStyle name="40% - Accent1 2 3 2 6" xfId="5156" xr:uid="{00000000-0005-0000-0000-00005A150000}"/>
    <cellStyle name="40% - Accent1 2 3 2 6 2" xfId="12434" xr:uid="{00000000-0005-0000-0000-00005B150000}"/>
    <cellStyle name="40% - Accent1 2 3 2 7" xfId="5737" xr:uid="{00000000-0005-0000-0000-00005C150000}"/>
    <cellStyle name="40% - Accent1 2 3 2 7 2" xfId="13015" xr:uid="{00000000-0005-0000-0000-00005D150000}"/>
    <cellStyle name="40% - Accent1 2 3 2 8" xfId="6376" xr:uid="{00000000-0005-0000-0000-00005E150000}"/>
    <cellStyle name="40% - Accent1 2 3 2 8 2" xfId="13654" xr:uid="{00000000-0005-0000-0000-00005F150000}"/>
    <cellStyle name="40% - Accent1 2 3 2 9" xfId="7623" xr:uid="{00000000-0005-0000-0000-000060150000}"/>
    <cellStyle name="40% - Accent1 2 3 2 9 2" xfId="14715" xr:uid="{00000000-0005-0000-0000-000061150000}"/>
    <cellStyle name="40% - Accent1 2 3 3" xfId="461" xr:uid="{00000000-0005-0000-0000-000062150000}"/>
    <cellStyle name="40% - Accent1 2 3 3 2" xfId="2233" xr:uid="{00000000-0005-0000-0000-000063150000}"/>
    <cellStyle name="40% - Accent1 2 3 3 2 2" xfId="10029" xr:uid="{00000000-0005-0000-0000-000064150000}"/>
    <cellStyle name="40% - Accent1 2 3 3 3" xfId="3875" xr:uid="{00000000-0005-0000-0000-000065150000}"/>
    <cellStyle name="40% - Accent1 2 3 3 3 2" xfId="11383" xr:uid="{00000000-0005-0000-0000-000066150000}"/>
    <cellStyle name="40% - Accent1 2 3 3 4" xfId="6379" xr:uid="{00000000-0005-0000-0000-000067150000}"/>
    <cellStyle name="40% - Accent1 2 3 3 4 2" xfId="13657" xr:uid="{00000000-0005-0000-0000-000068150000}"/>
    <cellStyle name="40% - Accent1 2 3 3 5" xfId="7915" xr:uid="{00000000-0005-0000-0000-000069150000}"/>
    <cellStyle name="40% - Accent1 2 3 3 5 2" xfId="15007" xr:uid="{00000000-0005-0000-0000-00006A150000}"/>
    <cellStyle name="40% - Accent1 2 3 3 6" xfId="9094" xr:uid="{00000000-0005-0000-0000-00006B150000}"/>
    <cellStyle name="40% - Accent1 2 3 4" xfId="2230" xr:uid="{00000000-0005-0000-0000-00006C150000}"/>
    <cellStyle name="40% - Accent1 2 3 4 2" xfId="6380" xr:uid="{00000000-0005-0000-0000-00006D150000}"/>
    <cellStyle name="40% - Accent1 2 3 4 2 2" xfId="13658" xr:uid="{00000000-0005-0000-0000-00006E150000}"/>
    <cellStyle name="40% - Accent1 2 3 4 3" xfId="10026" xr:uid="{00000000-0005-0000-0000-00006F150000}"/>
    <cellStyle name="40% - Accent1 2 3 5" xfId="3292" xr:uid="{00000000-0005-0000-0000-000070150000}"/>
    <cellStyle name="40% - Accent1 2 3 5 2" xfId="10803" xr:uid="{00000000-0005-0000-0000-000071150000}"/>
    <cellStyle name="40% - Accent1 2 3 6" xfId="3397" xr:uid="{00000000-0005-0000-0000-000072150000}"/>
    <cellStyle name="40% - Accent1 2 3 6 2" xfId="10905" xr:uid="{00000000-0005-0000-0000-000073150000}"/>
    <cellStyle name="40% - Accent1 2 3 7" xfId="4867" xr:uid="{00000000-0005-0000-0000-000074150000}"/>
    <cellStyle name="40% - Accent1 2 3 7 2" xfId="12145" xr:uid="{00000000-0005-0000-0000-000075150000}"/>
    <cellStyle name="40% - Accent1 2 3 8" xfId="5448" xr:uid="{00000000-0005-0000-0000-000076150000}"/>
    <cellStyle name="40% - Accent1 2 3 8 2" xfId="12726" xr:uid="{00000000-0005-0000-0000-000077150000}"/>
    <cellStyle name="40% - Accent1 2 3 9" xfId="6375" xr:uid="{00000000-0005-0000-0000-000078150000}"/>
    <cellStyle name="40% - Accent1 2 3 9 2" xfId="13653" xr:uid="{00000000-0005-0000-0000-000079150000}"/>
    <cellStyle name="40% - Accent1 2 4" xfId="462" xr:uid="{00000000-0005-0000-0000-00007A150000}"/>
    <cellStyle name="40% - Accent1 2 4 10" xfId="9095" xr:uid="{00000000-0005-0000-0000-00007B150000}"/>
    <cellStyle name="40% - Accent1 2 4 2" xfId="463" xr:uid="{00000000-0005-0000-0000-00007C150000}"/>
    <cellStyle name="40% - Accent1 2 4 2 2" xfId="2235" xr:uid="{00000000-0005-0000-0000-00007D150000}"/>
    <cellStyle name="40% - Accent1 2 4 2 2 2" xfId="10031" xr:uid="{00000000-0005-0000-0000-00007E150000}"/>
    <cellStyle name="40% - Accent1 2 4 2 3" xfId="3887" xr:uid="{00000000-0005-0000-0000-00007F150000}"/>
    <cellStyle name="40% - Accent1 2 4 2 3 2" xfId="11395" xr:uid="{00000000-0005-0000-0000-000080150000}"/>
    <cellStyle name="40% - Accent1 2 4 2 4" xfId="6382" xr:uid="{00000000-0005-0000-0000-000081150000}"/>
    <cellStyle name="40% - Accent1 2 4 2 4 2" xfId="13660" xr:uid="{00000000-0005-0000-0000-000082150000}"/>
    <cellStyle name="40% - Accent1 2 4 2 5" xfId="8061" xr:uid="{00000000-0005-0000-0000-000083150000}"/>
    <cellStyle name="40% - Accent1 2 4 2 5 2" xfId="15153" xr:uid="{00000000-0005-0000-0000-000084150000}"/>
    <cellStyle name="40% - Accent1 2 4 2 6" xfId="9096" xr:uid="{00000000-0005-0000-0000-000085150000}"/>
    <cellStyle name="40% - Accent1 2 4 3" xfId="2234" xr:uid="{00000000-0005-0000-0000-000086150000}"/>
    <cellStyle name="40% - Accent1 2 4 3 2" xfId="6383" xr:uid="{00000000-0005-0000-0000-000087150000}"/>
    <cellStyle name="40% - Accent1 2 4 3 2 2" xfId="13661" xr:uid="{00000000-0005-0000-0000-000088150000}"/>
    <cellStyle name="40% - Accent1 2 4 3 3" xfId="10030" xr:uid="{00000000-0005-0000-0000-000089150000}"/>
    <cellStyle name="40% - Accent1 2 4 4" xfId="3449" xr:uid="{00000000-0005-0000-0000-00008A150000}"/>
    <cellStyle name="40% - Accent1 2 4 4 2" xfId="10957" xr:uid="{00000000-0005-0000-0000-00008B150000}"/>
    <cellStyle name="40% - Accent1 2 4 5" xfId="4084" xr:uid="{00000000-0005-0000-0000-00008C150000}"/>
    <cellStyle name="40% - Accent1 2 4 5 2" xfId="11592" xr:uid="{00000000-0005-0000-0000-00008D150000}"/>
    <cellStyle name="40% - Accent1 2 4 6" xfId="5013" xr:uid="{00000000-0005-0000-0000-00008E150000}"/>
    <cellStyle name="40% - Accent1 2 4 6 2" xfId="12291" xr:uid="{00000000-0005-0000-0000-00008F150000}"/>
    <cellStyle name="40% - Accent1 2 4 7" xfId="5594" xr:uid="{00000000-0005-0000-0000-000090150000}"/>
    <cellStyle name="40% - Accent1 2 4 7 2" xfId="12872" xr:uid="{00000000-0005-0000-0000-000091150000}"/>
    <cellStyle name="40% - Accent1 2 4 8" xfId="6381" xr:uid="{00000000-0005-0000-0000-000092150000}"/>
    <cellStyle name="40% - Accent1 2 4 8 2" xfId="13659" xr:uid="{00000000-0005-0000-0000-000093150000}"/>
    <cellStyle name="40% - Accent1 2 4 9" xfId="7480" xr:uid="{00000000-0005-0000-0000-000094150000}"/>
    <cellStyle name="40% - Accent1 2 4 9 2" xfId="14572" xr:uid="{00000000-0005-0000-0000-000095150000}"/>
    <cellStyle name="40% - Accent1 2 5" xfId="464" xr:uid="{00000000-0005-0000-0000-000096150000}"/>
    <cellStyle name="40% - Accent1 2 5 2" xfId="465" xr:uid="{00000000-0005-0000-0000-000097150000}"/>
    <cellStyle name="40% - Accent1 2 5 2 2" xfId="2237" xr:uid="{00000000-0005-0000-0000-000098150000}"/>
    <cellStyle name="40% - Accent1 2 5 2 2 2" xfId="10033" xr:uid="{00000000-0005-0000-0000-000099150000}"/>
    <cellStyle name="40% - Accent1 2 5 2 3" xfId="3060" xr:uid="{00000000-0005-0000-0000-00009A150000}"/>
    <cellStyle name="40% - Accent1 2 5 2 3 2" xfId="10571" xr:uid="{00000000-0005-0000-0000-00009B150000}"/>
    <cellStyle name="40% - Accent1 2 5 2 4" xfId="6385" xr:uid="{00000000-0005-0000-0000-00009C150000}"/>
    <cellStyle name="40% - Accent1 2 5 2 4 2" xfId="13663" xr:uid="{00000000-0005-0000-0000-00009D150000}"/>
    <cellStyle name="40% - Accent1 2 5 2 5" xfId="9098" xr:uid="{00000000-0005-0000-0000-00009E150000}"/>
    <cellStyle name="40% - Accent1 2 5 3" xfId="2236" xr:uid="{00000000-0005-0000-0000-00009F150000}"/>
    <cellStyle name="40% - Accent1 2 5 3 2" xfId="10032" xr:uid="{00000000-0005-0000-0000-0000A0150000}"/>
    <cellStyle name="40% - Accent1 2 5 4" xfId="3686" xr:uid="{00000000-0005-0000-0000-0000A1150000}"/>
    <cellStyle name="40% - Accent1 2 5 4 2" xfId="11194" xr:uid="{00000000-0005-0000-0000-0000A2150000}"/>
    <cellStyle name="40% - Accent1 2 5 5" xfId="6384" xr:uid="{00000000-0005-0000-0000-0000A3150000}"/>
    <cellStyle name="40% - Accent1 2 5 5 2" xfId="13662" xr:uid="{00000000-0005-0000-0000-0000A4150000}"/>
    <cellStyle name="40% - Accent1 2 5 6" xfId="8301" xr:uid="{00000000-0005-0000-0000-0000A5150000}"/>
    <cellStyle name="40% - Accent1 2 5 6 2" xfId="15393" xr:uid="{00000000-0005-0000-0000-0000A6150000}"/>
    <cellStyle name="40% - Accent1 2 5 7" xfId="9097" xr:uid="{00000000-0005-0000-0000-0000A7150000}"/>
    <cellStyle name="40% - Accent1 2 6" xfId="466" xr:uid="{00000000-0005-0000-0000-0000A8150000}"/>
    <cellStyle name="40% - Accent1 2 6 2" xfId="2238" xr:uid="{00000000-0005-0000-0000-0000A9150000}"/>
    <cellStyle name="40% - Accent1 2 6 2 2" xfId="10034" xr:uid="{00000000-0005-0000-0000-0000AA150000}"/>
    <cellStyle name="40% - Accent1 2 6 3" xfId="3803" xr:uid="{00000000-0005-0000-0000-0000AB150000}"/>
    <cellStyle name="40% - Accent1 2 6 3 2" xfId="11311" xr:uid="{00000000-0005-0000-0000-0000AC150000}"/>
    <cellStyle name="40% - Accent1 2 6 4" xfId="6386" xr:uid="{00000000-0005-0000-0000-0000AD150000}"/>
    <cellStyle name="40% - Accent1 2 6 4 2" xfId="13664" xr:uid="{00000000-0005-0000-0000-0000AE150000}"/>
    <cellStyle name="40% - Accent1 2 6 5" xfId="8408" xr:uid="{00000000-0005-0000-0000-0000AF150000}"/>
    <cellStyle name="40% - Accent1 2 6 5 2" xfId="15451" xr:uid="{00000000-0005-0000-0000-0000B0150000}"/>
    <cellStyle name="40% - Accent1 2 6 6" xfId="9099" xr:uid="{00000000-0005-0000-0000-0000B1150000}"/>
    <cellStyle name="40% - Accent1 2 7" xfId="467" xr:uid="{00000000-0005-0000-0000-0000B2150000}"/>
    <cellStyle name="40% - Accent1 2 7 2" xfId="2239" xr:uid="{00000000-0005-0000-0000-0000B3150000}"/>
    <cellStyle name="40% - Accent1 2 7 2 2" xfId="10035" xr:uid="{00000000-0005-0000-0000-0000B4150000}"/>
    <cellStyle name="40% - Accent1 2 7 3" xfId="3799" xr:uid="{00000000-0005-0000-0000-0000B5150000}"/>
    <cellStyle name="40% - Accent1 2 7 3 2" xfId="11307" xr:uid="{00000000-0005-0000-0000-0000B6150000}"/>
    <cellStyle name="40% - Accent1 2 7 4" xfId="6387" xr:uid="{00000000-0005-0000-0000-0000B7150000}"/>
    <cellStyle name="40% - Accent1 2 7 4 2" xfId="13665" xr:uid="{00000000-0005-0000-0000-0000B8150000}"/>
    <cellStyle name="40% - Accent1 2 7 5" xfId="8497" xr:uid="{00000000-0005-0000-0000-0000B9150000}"/>
    <cellStyle name="40% - Accent1 2 7 5 2" xfId="15540" xr:uid="{00000000-0005-0000-0000-0000BA150000}"/>
    <cellStyle name="40% - Accent1 2 7 6" xfId="9100" xr:uid="{00000000-0005-0000-0000-0000BB150000}"/>
    <cellStyle name="40% - Accent1 2 8" xfId="1821" xr:uid="{00000000-0005-0000-0000-0000BC150000}"/>
    <cellStyle name="40% - Accent1 2 8 2" xfId="3952" xr:uid="{00000000-0005-0000-0000-0000BD150000}"/>
    <cellStyle name="40% - Accent1 2 8 2 2" xfId="11460" xr:uid="{00000000-0005-0000-0000-0000BE150000}"/>
    <cellStyle name="40% - Accent1 2 8 3" xfId="6388" xr:uid="{00000000-0005-0000-0000-0000BF150000}"/>
    <cellStyle name="40% - Accent1 2 8 3 2" xfId="13666" xr:uid="{00000000-0005-0000-0000-0000C0150000}"/>
    <cellStyle name="40% - Accent1 2 8 4" xfId="7772" xr:uid="{00000000-0005-0000-0000-0000C1150000}"/>
    <cellStyle name="40% - Accent1 2 8 4 2" xfId="14864" xr:uid="{00000000-0005-0000-0000-0000C2150000}"/>
    <cellStyle name="40% - Accent1 2 8 5" xfId="9617" xr:uid="{00000000-0005-0000-0000-0000C3150000}"/>
    <cellStyle name="40% - Accent1 2 9" xfId="2221" xr:uid="{00000000-0005-0000-0000-0000C4150000}"/>
    <cellStyle name="40% - Accent1 2 9 2" xfId="3053" xr:uid="{00000000-0005-0000-0000-0000C5150000}"/>
    <cellStyle name="40% - Accent1 2 9 2 2" xfId="10564" xr:uid="{00000000-0005-0000-0000-0000C6150000}"/>
    <cellStyle name="40% - Accent1 2 9 3" xfId="6389" xr:uid="{00000000-0005-0000-0000-0000C7150000}"/>
    <cellStyle name="40% - Accent1 2 9 3 2" xfId="13667" xr:uid="{00000000-0005-0000-0000-0000C8150000}"/>
    <cellStyle name="40% - Accent1 2 9 4" xfId="10017" xr:uid="{00000000-0005-0000-0000-0000C9150000}"/>
    <cellStyle name="40% - Accent1 20" xfId="1795" xr:uid="{00000000-0005-0000-0000-0000CA150000}"/>
    <cellStyle name="40% - Accent1 20 2" xfId="3774" xr:uid="{00000000-0005-0000-0000-0000CB150000}"/>
    <cellStyle name="40% - Accent1 20 2 2" xfId="11282" xr:uid="{00000000-0005-0000-0000-0000CC150000}"/>
    <cellStyle name="40% - Accent1 20 3" xfId="6390" xr:uid="{00000000-0005-0000-0000-0000CD150000}"/>
    <cellStyle name="40% - Accent1 20 3 2" xfId="13668" xr:uid="{00000000-0005-0000-0000-0000CE150000}"/>
    <cellStyle name="40% - Accent1 20 4" xfId="9600" xr:uid="{00000000-0005-0000-0000-0000CF150000}"/>
    <cellStyle name="40% - Accent1 21" xfId="2210" xr:uid="{00000000-0005-0000-0000-0000D0150000}"/>
    <cellStyle name="40% - Accent1 21 2" xfId="3775" xr:uid="{00000000-0005-0000-0000-0000D1150000}"/>
    <cellStyle name="40% - Accent1 21 2 2" xfId="11283" xr:uid="{00000000-0005-0000-0000-0000D2150000}"/>
    <cellStyle name="40% - Accent1 21 3" xfId="6391" xr:uid="{00000000-0005-0000-0000-0000D3150000}"/>
    <cellStyle name="40% - Accent1 21 3 2" xfId="13669" xr:uid="{00000000-0005-0000-0000-0000D4150000}"/>
    <cellStyle name="40% - Accent1 21 4" xfId="10006" xr:uid="{00000000-0005-0000-0000-0000D5150000}"/>
    <cellStyle name="40% - Accent1 22" xfId="3033" xr:uid="{00000000-0005-0000-0000-0000D6150000}"/>
    <cellStyle name="40% - Accent1 22 2" xfId="10544" xr:uid="{00000000-0005-0000-0000-0000D7150000}"/>
    <cellStyle name="40% - Accent1 23" xfId="4000" xr:uid="{00000000-0005-0000-0000-0000D8150000}"/>
    <cellStyle name="40% - Accent1 23 2" xfId="11508" xr:uid="{00000000-0005-0000-0000-0000D9150000}"/>
    <cellStyle name="40% - Accent1 24" xfId="4672" xr:uid="{00000000-0005-0000-0000-0000DA150000}"/>
    <cellStyle name="40% - Accent1 24 2" xfId="11950" xr:uid="{00000000-0005-0000-0000-0000DB150000}"/>
    <cellStyle name="40% - Accent1 25" xfId="5253" xr:uid="{00000000-0005-0000-0000-0000DC150000}"/>
    <cellStyle name="40% - Accent1 25 2" xfId="12531" xr:uid="{00000000-0005-0000-0000-0000DD150000}"/>
    <cellStyle name="40% - Accent1 26" xfId="6348" xr:uid="{00000000-0005-0000-0000-0000DE150000}"/>
    <cellStyle name="40% - Accent1 26 2" xfId="13626" xr:uid="{00000000-0005-0000-0000-0000DF150000}"/>
    <cellStyle name="40% - Accent1 27" xfId="7123" xr:uid="{00000000-0005-0000-0000-0000E0150000}"/>
    <cellStyle name="40% - Accent1 27 2" xfId="14215" xr:uid="{00000000-0005-0000-0000-0000E1150000}"/>
    <cellStyle name="40% - Accent1 28" xfId="7139" xr:uid="{00000000-0005-0000-0000-0000E2150000}"/>
    <cellStyle name="40% - Accent1 28 2" xfId="14231" xr:uid="{00000000-0005-0000-0000-0000E3150000}"/>
    <cellStyle name="40% - Accent1 29" xfId="438" xr:uid="{00000000-0005-0000-0000-0000E4150000}"/>
    <cellStyle name="40% - Accent1 29 2" xfId="9071" xr:uid="{00000000-0005-0000-0000-0000E5150000}"/>
    <cellStyle name="40% - Accent1 3" xfId="468" xr:uid="{00000000-0005-0000-0000-0000E6150000}"/>
    <cellStyle name="40% - Accent1 3 10" xfId="5328" xr:uid="{00000000-0005-0000-0000-0000E7150000}"/>
    <cellStyle name="40% - Accent1 3 10 2" xfId="12606" xr:uid="{00000000-0005-0000-0000-0000E8150000}"/>
    <cellStyle name="40% - Accent1 3 11" xfId="6392" xr:uid="{00000000-0005-0000-0000-0000E9150000}"/>
    <cellStyle name="40% - Accent1 3 11 2" xfId="13670" xr:uid="{00000000-0005-0000-0000-0000EA150000}"/>
    <cellStyle name="40% - Accent1 3 12" xfId="7214" xr:uid="{00000000-0005-0000-0000-0000EB150000}"/>
    <cellStyle name="40% - Accent1 3 12 2" xfId="14306" xr:uid="{00000000-0005-0000-0000-0000EC150000}"/>
    <cellStyle name="40% - Accent1 3 13" xfId="9101" xr:uid="{00000000-0005-0000-0000-0000ED150000}"/>
    <cellStyle name="40% - Accent1 3 2" xfId="469" xr:uid="{00000000-0005-0000-0000-0000EE150000}"/>
    <cellStyle name="40% - Accent1 3 2 10" xfId="7357" xr:uid="{00000000-0005-0000-0000-0000EF150000}"/>
    <cellStyle name="40% - Accent1 3 2 10 2" xfId="14449" xr:uid="{00000000-0005-0000-0000-0000F0150000}"/>
    <cellStyle name="40% - Accent1 3 2 11" xfId="9102" xr:uid="{00000000-0005-0000-0000-0000F1150000}"/>
    <cellStyle name="40% - Accent1 3 2 2" xfId="470" xr:uid="{00000000-0005-0000-0000-0000F2150000}"/>
    <cellStyle name="40% - Accent1 3 2 2 10" xfId="9103" xr:uid="{00000000-0005-0000-0000-0000F3150000}"/>
    <cellStyle name="40% - Accent1 3 2 2 2" xfId="471" xr:uid="{00000000-0005-0000-0000-0000F4150000}"/>
    <cellStyle name="40% - Accent1 3 2 2 2 2" xfId="2243" xr:uid="{00000000-0005-0000-0000-0000F5150000}"/>
    <cellStyle name="40% - Accent1 3 2 2 2 2 2" xfId="10039" xr:uid="{00000000-0005-0000-0000-0000F6150000}"/>
    <cellStyle name="40% - Accent1 3 2 2 2 3" xfId="4069" xr:uid="{00000000-0005-0000-0000-0000F7150000}"/>
    <cellStyle name="40% - Accent1 3 2 2 2 3 2" xfId="11577" xr:uid="{00000000-0005-0000-0000-0000F8150000}"/>
    <cellStyle name="40% - Accent1 3 2 2 2 4" xfId="6395" xr:uid="{00000000-0005-0000-0000-0000F9150000}"/>
    <cellStyle name="40% - Accent1 3 2 2 2 4 2" xfId="13673" xr:uid="{00000000-0005-0000-0000-0000FA150000}"/>
    <cellStyle name="40% - Accent1 3 2 2 2 5" xfId="8227" xr:uid="{00000000-0005-0000-0000-0000FB150000}"/>
    <cellStyle name="40% - Accent1 3 2 2 2 5 2" xfId="15319" xr:uid="{00000000-0005-0000-0000-0000FC150000}"/>
    <cellStyle name="40% - Accent1 3 2 2 2 6" xfId="9104" xr:uid="{00000000-0005-0000-0000-0000FD150000}"/>
    <cellStyle name="40% - Accent1 3 2 2 3" xfId="2242" xr:uid="{00000000-0005-0000-0000-0000FE150000}"/>
    <cellStyle name="40% - Accent1 3 2 2 3 2" xfId="6396" xr:uid="{00000000-0005-0000-0000-0000FF150000}"/>
    <cellStyle name="40% - Accent1 3 2 2 3 2 2" xfId="13674" xr:uid="{00000000-0005-0000-0000-000000160000}"/>
    <cellStyle name="40% - Accent1 3 2 2 3 3" xfId="10038" xr:uid="{00000000-0005-0000-0000-000001160000}"/>
    <cellStyle name="40% - Accent1 3 2 2 4" xfId="3615" xr:uid="{00000000-0005-0000-0000-000002160000}"/>
    <cellStyle name="40% - Accent1 3 2 2 4 2" xfId="11123" xr:uid="{00000000-0005-0000-0000-000003160000}"/>
    <cellStyle name="40% - Accent1 3 2 2 5" xfId="4031" xr:uid="{00000000-0005-0000-0000-000004160000}"/>
    <cellStyle name="40% - Accent1 3 2 2 5 2" xfId="11539" xr:uid="{00000000-0005-0000-0000-000005160000}"/>
    <cellStyle name="40% - Accent1 3 2 2 6" xfId="5179" xr:uid="{00000000-0005-0000-0000-000006160000}"/>
    <cellStyle name="40% - Accent1 3 2 2 6 2" xfId="12457" xr:uid="{00000000-0005-0000-0000-000007160000}"/>
    <cellStyle name="40% - Accent1 3 2 2 7" xfId="5760" xr:uid="{00000000-0005-0000-0000-000008160000}"/>
    <cellStyle name="40% - Accent1 3 2 2 7 2" xfId="13038" xr:uid="{00000000-0005-0000-0000-000009160000}"/>
    <cellStyle name="40% - Accent1 3 2 2 8" xfId="6394" xr:uid="{00000000-0005-0000-0000-00000A160000}"/>
    <cellStyle name="40% - Accent1 3 2 2 8 2" xfId="13672" xr:uid="{00000000-0005-0000-0000-00000B160000}"/>
    <cellStyle name="40% - Accent1 3 2 2 9" xfId="7646" xr:uid="{00000000-0005-0000-0000-00000C160000}"/>
    <cellStyle name="40% - Accent1 3 2 2 9 2" xfId="14738" xr:uid="{00000000-0005-0000-0000-00000D160000}"/>
    <cellStyle name="40% - Accent1 3 2 3" xfId="472" xr:uid="{00000000-0005-0000-0000-00000E160000}"/>
    <cellStyle name="40% - Accent1 3 2 3 2" xfId="2244" xr:uid="{00000000-0005-0000-0000-00000F160000}"/>
    <cellStyle name="40% - Accent1 3 2 3 2 2" xfId="10040" xr:uid="{00000000-0005-0000-0000-000010160000}"/>
    <cellStyle name="40% - Accent1 3 2 3 3" xfId="4040" xr:uid="{00000000-0005-0000-0000-000011160000}"/>
    <cellStyle name="40% - Accent1 3 2 3 3 2" xfId="11548" xr:uid="{00000000-0005-0000-0000-000012160000}"/>
    <cellStyle name="40% - Accent1 3 2 3 4" xfId="6397" xr:uid="{00000000-0005-0000-0000-000013160000}"/>
    <cellStyle name="40% - Accent1 3 2 3 4 2" xfId="13675" xr:uid="{00000000-0005-0000-0000-000014160000}"/>
    <cellStyle name="40% - Accent1 3 2 3 5" xfId="7938" xr:uid="{00000000-0005-0000-0000-000015160000}"/>
    <cellStyle name="40% - Accent1 3 2 3 5 2" xfId="15030" xr:uid="{00000000-0005-0000-0000-000016160000}"/>
    <cellStyle name="40% - Accent1 3 2 3 6" xfId="9105" xr:uid="{00000000-0005-0000-0000-000017160000}"/>
    <cellStyle name="40% - Accent1 3 2 4" xfId="2241" xr:uid="{00000000-0005-0000-0000-000018160000}"/>
    <cellStyle name="40% - Accent1 3 2 4 2" xfId="6398" xr:uid="{00000000-0005-0000-0000-000019160000}"/>
    <cellStyle name="40% - Accent1 3 2 4 2 2" xfId="13676" xr:uid="{00000000-0005-0000-0000-00001A160000}"/>
    <cellStyle name="40% - Accent1 3 2 4 3" xfId="10037" xr:uid="{00000000-0005-0000-0000-00001B160000}"/>
    <cellStyle name="40% - Accent1 3 2 5" xfId="3315" xr:uid="{00000000-0005-0000-0000-00001C160000}"/>
    <cellStyle name="40% - Accent1 3 2 5 2" xfId="10826" xr:uid="{00000000-0005-0000-0000-00001D160000}"/>
    <cellStyle name="40% - Accent1 3 2 6" xfId="3181" xr:uid="{00000000-0005-0000-0000-00001E160000}"/>
    <cellStyle name="40% - Accent1 3 2 6 2" xfId="10692" xr:uid="{00000000-0005-0000-0000-00001F160000}"/>
    <cellStyle name="40% - Accent1 3 2 7" xfId="4890" xr:uid="{00000000-0005-0000-0000-000020160000}"/>
    <cellStyle name="40% - Accent1 3 2 7 2" xfId="12168" xr:uid="{00000000-0005-0000-0000-000021160000}"/>
    <cellStyle name="40% - Accent1 3 2 8" xfId="5471" xr:uid="{00000000-0005-0000-0000-000022160000}"/>
    <cellStyle name="40% - Accent1 3 2 8 2" xfId="12749" xr:uid="{00000000-0005-0000-0000-000023160000}"/>
    <cellStyle name="40% - Accent1 3 2 9" xfId="6393" xr:uid="{00000000-0005-0000-0000-000024160000}"/>
    <cellStyle name="40% - Accent1 3 2 9 2" xfId="13671" xr:uid="{00000000-0005-0000-0000-000025160000}"/>
    <cellStyle name="40% - Accent1 3 3" xfId="473" xr:uid="{00000000-0005-0000-0000-000026160000}"/>
    <cellStyle name="40% - Accent1 3 3 10" xfId="9106" xr:uid="{00000000-0005-0000-0000-000027160000}"/>
    <cellStyle name="40% - Accent1 3 3 2" xfId="474" xr:uid="{00000000-0005-0000-0000-000028160000}"/>
    <cellStyle name="40% - Accent1 3 3 2 2" xfId="2246" xr:uid="{00000000-0005-0000-0000-000029160000}"/>
    <cellStyle name="40% - Accent1 3 3 2 2 2" xfId="10042" xr:uid="{00000000-0005-0000-0000-00002A160000}"/>
    <cellStyle name="40% - Accent1 3 3 2 3" xfId="3748" xr:uid="{00000000-0005-0000-0000-00002B160000}"/>
    <cellStyle name="40% - Accent1 3 3 2 3 2" xfId="11256" xr:uid="{00000000-0005-0000-0000-00002C160000}"/>
    <cellStyle name="40% - Accent1 3 3 2 4" xfId="6400" xr:uid="{00000000-0005-0000-0000-00002D160000}"/>
    <cellStyle name="40% - Accent1 3 3 2 4 2" xfId="13678" xr:uid="{00000000-0005-0000-0000-00002E160000}"/>
    <cellStyle name="40% - Accent1 3 3 2 5" xfId="8084" xr:uid="{00000000-0005-0000-0000-00002F160000}"/>
    <cellStyle name="40% - Accent1 3 3 2 5 2" xfId="15176" xr:uid="{00000000-0005-0000-0000-000030160000}"/>
    <cellStyle name="40% - Accent1 3 3 2 6" xfId="9107" xr:uid="{00000000-0005-0000-0000-000031160000}"/>
    <cellStyle name="40% - Accent1 3 3 3" xfId="2245" xr:uid="{00000000-0005-0000-0000-000032160000}"/>
    <cellStyle name="40% - Accent1 3 3 3 2" xfId="6401" xr:uid="{00000000-0005-0000-0000-000033160000}"/>
    <cellStyle name="40% - Accent1 3 3 3 2 2" xfId="13679" xr:uid="{00000000-0005-0000-0000-000034160000}"/>
    <cellStyle name="40% - Accent1 3 3 3 3" xfId="10041" xr:uid="{00000000-0005-0000-0000-000035160000}"/>
    <cellStyle name="40% - Accent1 3 3 4" xfId="3472" xr:uid="{00000000-0005-0000-0000-000036160000}"/>
    <cellStyle name="40% - Accent1 3 3 4 2" xfId="10980" xr:uid="{00000000-0005-0000-0000-000037160000}"/>
    <cellStyle name="40% - Accent1 3 3 5" xfId="3984" xr:uid="{00000000-0005-0000-0000-000038160000}"/>
    <cellStyle name="40% - Accent1 3 3 5 2" xfId="11492" xr:uid="{00000000-0005-0000-0000-000039160000}"/>
    <cellStyle name="40% - Accent1 3 3 6" xfId="5036" xr:uid="{00000000-0005-0000-0000-00003A160000}"/>
    <cellStyle name="40% - Accent1 3 3 6 2" xfId="12314" xr:uid="{00000000-0005-0000-0000-00003B160000}"/>
    <cellStyle name="40% - Accent1 3 3 7" xfId="5617" xr:uid="{00000000-0005-0000-0000-00003C160000}"/>
    <cellStyle name="40% - Accent1 3 3 7 2" xfId="12895" xr:uid="{00000000-0005-0000-0000-00003D160000}"/>
    <cellStyle name="40% - Accent1 3 3 8" xfId="6399" xr:uid="{00000000-0005-0000-0000-00003E160000}"/>
    <cellStyle name="40% - Accent1 3 3 8 2" xfId="13677" xr:uid="{00000000-0005-0000-0000-00003F160000}"/>
    <cellStyle name="40% - Accent1 3 3 9" xfId="7503" xr:uid="{00000000-0005-0000-0000-000040160000}"/>
    <cellStyle name="40% - Accent1 3 3 9 2" xfId="14595" xr:uid="{00000000-0005-0000-0000-000041160000}"/>
    <cellStyle name="40% - Accent1 3 4" xfId="475" xr:uid="{00000000-0005-0000-0000-000042160000}"/>
    <cellStyle name="40% - Accent1 3 4 2" xfId="2247" xr:uid="{00000000-0005-0000-0000-000043160000}"/>
    <cellStyle name="40% - Accent1 3 4 2 2" xfId="10043" xr:uid="{00000000-0005-0000-0000-000044160000}"/>
    <cellStyle name="40% - Accent1 3 4 3" xfId="3877" xr:uid="{00000000-0005-0000-0000-000045160000}"/>
    <cellStyle name="40% - Accent1 3 4 3 2" xfId="11385" xr:uid="{00000000-0005-0000-0000-000046160000}"/>
    <cellStyle name="40% - Accent1 3 4 4" xfId="6402" xr:uid="{00000000-0005-0000-0000-000047160000}"/>
    <cellStyle name="40% - Accent1 3 4 4 2" xfId="13680" xr:uid="{00000000-0005-0000-0000-000048160000}"/>
    <cellStyle name="40% - Accent1 3 4 5" xfId="8431" xr:uid="{00000000-0005-0000-0000-000049160000}"/>
    <cellStyle name="40% - Accent1 3 4 5 2" xfId="15474" xr:uid="{00000000-0005-0000-0000-00004A160000}"/>
    <cellStyle name="40% - Accent1 3 4 6" xfId="9108" xr:uid="{00000000-0005-0000-0000-00004B160000}"/>
    <cellStyle name="40% - Accent1 3 5" xfId="476" xr:uid="{00000000-0005-0000-0000-00004C160000}"/>
    <cellStyle name="40% - Accent1 3 5 2" xfId="2248" xr:uid="{00000000-0005-0000-0000-00004D160000}"/>
    <cellStyle name="40% - Accent1 3 5 2 2" xfId="10044" xr:uid="{00000000-0005-0000-0000-00004E160000}"/>
    <cellStyle name="40% - Accent1 3 5 3" xfId="3698" xr:uid="{00000000-0005-0000-0000-00004F160000}"/>
    <cellStyle name="40% - Accent1 3 5 3 2" xfId="11206" xr:uid="{00000000-0005-0000-0000-000050160000}"/>
    <cellStyle name="40% - Accent1 3 5 4" xfId="6403" xr:uid="{00000000-0005-0000-0000-000051160000}"/>
    <cellStyle name="40% - Accent1 3 5 4 2" xfId="13681" xr:uid="{00000000-0005-0000-0000-000052160000}"/>
    <cellStyle name="40% - Accent1 3 5 5" xfId="8520" xr:uid="{00000000-0005-0000-0000-000053160000}"/>
    <cellStyle name="40% - Accent1 3 5 5 2" xfId="15563" xr:uid="{00000000-0005-0000-0000-000054160000}"/>
    <cellStyle name="40% - Accent1 3 5 6" xfId="9109" xr:uid="{00000000-0005-0000-0000-000055160000}"/>
    <cellStyle name="40% - Accent1 3 6" xfId="2240" xr:uid="{00000000-0005-0000-0000-000056160000}"/>
    <cellStyle name="40% - Accent1 3 6 2" xfId="6404" xr:uid="{00000000-0005-0000-0000-000057160000}"/>
    <cellStyle name="40% - Accent1 3 6 2 2" xfId="13682" xr:uid="{00000000-0005-0000-0000-000058160000}"/>
    <cellStyle name="40% - Accent1 3 6 3" xfId="7795" xr:uid="{00000000-0005-0000-0000-000059160000}"/>
    <cellStyle name="40% - Accent1 3 6 3 2" xfId="14887" xr:uid="{00000000-0005-0000-0000-00005A160000}"/>
    <cellStyle name="40% - Accent1 3 6 4" xfId="10036" xr:uid="{00000000-0005-0000-0000-00005B160000}"/>
    <cellStyle name="40% - Accent1 3 7" xfId="3167" xr:uid="{00000000-0005-0000-0000-00005C160000}"/>
    <cellStyle name="40% - Accent1 3 7 2" xfId="10678" xr:uid="{00000000-0005-0000-0000-00005D160000}"/>
    <cellStyle name="40% - Accent1 3 8" xfId="3044" xr:uid="{00000000-0005-0000-0000-00005E160000}"/>
    <cellStyle name="40% - Accent1 3 8 2" xfId="10555" xr:uid="{00000000-0005-0000-0000-00005F160000}"/>
    <cellStyle name="40% - Accent1 3 9" xfId="4747" xr:uid="{00000000-0005-0000-0000-000060160000}"/>
    <cellStyle name="40% - Accent1 3 9 2" xfId="12025" xr:uid="{00000000-0005-0000-0000-000061160000}"/>
    <cellStyle name="40% - Accent1 30" xfId="8588" xr:uid="{00000000-0005-0000-0000-000062160000}"/>
    <cellStyle name="40% - Accent1 30 2" xfId="15631" xr:uid="{00000000-0005-0000-0000-000063160000}"/>
    <cellStyle name="40% - Accent1 31" xfId="8678" xr:uid="{00000000-0005-0000-0000-000064160000}"/>
    <cellStyle name="40% - Accent1 4" xfId="477" xr:uid="{00000000-0005-0000-0000-000065160000}"/>
    <cellStyle name="40% - Accent1 4 10" xfId="6405" xr:uid="{00000000-0005-0000-0000-000066160000}"/>
    <cellStyle name="40% - Accent1 4 10 2" xfId="13683" xr:uid="{00000000-0005-0000-0000-000067160000}"/>
    <cellStyle name="40% - Accent1 4 11" xfId="7173" xr:uid="{00000000-0005-0000-0000-000068160000}"/>
    <cellStyle name="40% - Accent1 4 11 2" xfId="14265" xr:uid="{00000000-0005-0000-0000-000069160000}"/>
    <cellStyle name="40% - Accent1 4 12" xfId="9110" xr:uid="{00000000-0005-0000-0000-00006A160000}"/>
    <cellStyle name="40% - Accent1 4 2" xfId="478" xr:uid="{00000000-0005-0000-0000-00006B160000}"/>
    <cellStyle name="40% - Accent1 4 2 10" xfId="7316" xr:uid="{00000000-0005-0000-0000-00006C160000}"/>
    <cellStyle name="40% - Accent1 4 2 10 2" xfId="14408" xr:uid="{00000000-0005-0000-0000-00006D160000}"/>
    <cellStyle name="40% - Accent1 4 2 11" xfId="9111" xr:uid="{00000000-0005-0000-0000-00006E160000}"/>
    <cellStyle name="40% - Accent1 4 2 2" xfId="479" xr:uid="{00000000-0005-0000-0000-00006F160000}"/>
    <cellStyle name="40% - Accent1 4 2 2 10" xfId="9112" xr:uid="{00000000-0005-0000-0000-000070160000}"/>
    <cellStyle name="40% - Accent1 4 2 2 2" xfId="480" xr:uid="{00000000-0005-0000-0000-000071160000}"/>
    <cellStyle name="40% - Accent1 4 2 2 2 2" xfId="2252" xr:uid="{00000000-0005-0000-0000-000072160000}"/>
    <cellStyle name="40% - Accent1 4 2 2 2 2 2" xfId="10048" xr:uid="{00000000-0005-0000-0000-000073160000}"/>
    <cellStyle name="40% - Accent1 4 2 2 2 3" xfId="3807" xr:uid="{00000000-0005-0000-0000-000074160000}"/>
    <cellStyle name="40% - Accent1 4 2 2 2 3 2" xfId="11315" xr:uid="{00000000-0005-0000-0000-000075160000}"/>
    <cellStyle name="40% - Accent1 4 2 2 2 4" xfId="6408" xr:uid="{00000000-0005-0000-0000-000076160000}"/>
    <cellStyle name="40% - Accent1 4 2 2 2 4 2" xfId="13686" xr:uid="{00000000-0005-0000-0000-000077160000}"/>
    <cellStyle name="40% - Accent1 4 2 2 2 5" xfId="8186" xr:uid="{00000000-0005-0000-0000-000078160000}"/>
    <cellStyle name="40% - Accent1 4 2 2 2 5 2" xfId="15278" xr:uid="{00000000-0005-0000-0000-000079160000}"/>
    <cellStyle name="40% - Accent1 4 2 2 2 6" xfId="9113" xr:uid="{00000000-0005-0000-0000-00007A160000}"/>
    <cellStyle name="40% - Accent1 4 2 2 3" xfId="2251" xr:uid="{00000000-0005-0000-0000-00007B160000}"/>
    <cellStyle name="40% - Accent1 4 2 2 3 2" xfId="6409" xr:uid="{00000000-0005-0000-0000-00007C160000}"/>
    <cellStyle name="40% - Accent1 4 2 2 3 2 2" xfId="13687" xr:uid="{00000000-0005-0000-0000-00007D160000}"/>
    <cellStyle name="40% - Accent1 4 2 2 3 3" xfId="10047" xr:uid="{00000000-0005-0000-0000-00007E160000}"/>
    <cellStyle name="40% - Accent1 4 2 2 4" xfId="3574" xr:uid="{00000000-0005-0000-0000-00007F160000}"/>
    <cellStyle name="40% - Accent1 4 2 2 4 2" xfId="11082" xr:uid="{00000000-0005-0000-0000-000080160000}"/>
    <cellStyle name="40% - Accent1 4 2 2 5" xfId="3075" xr:uid="{00000000-0005-0000-0000-000081160000}"/>
    <cellStyle name="40% - Accent1 4 2 2 5 2" xfId="10586" xr:uid="{00000000-0005-0000-0000-000082160000}"/>
    <cellStyle name="40% - Accent1 4 2 2 6" xfId="5138" xr:uid="{00000000-0005-0000-0000-000083160000}"/>
    <cellStyle name="40% - Accent1 4 2 2 6 2" xfId="12416" xr:uid="{00000000-0005-0000-0000-000084160000}"/>
    <cellStyle name="40% - Accent1 4 2 2 7" xfId="5719" xr:uid="{00000000-0005-0000-0000-000085160000}"/>
    <cellStyle name="40% - Accent1 4 2 2 7 2" xfId="12997" xr:uid="{00000000-0005-0000-0000-000086160000}"/>
    <cellStyle name="40% - Accent1 4 2 2 8" xfId="6407" xr:uid="{00000000-0005-0000-0000-000087160000}"/>
    <cellStyle name="40% - Accent1 4 2 2 8 2" xfId="13685" xr:uid="{00000000-0005-0000-0000-000088160000}"/>
    <cellStyle name="40% - Accent1 4 2 2 9" xfId="7605" xr:uid="{00000000-0005-0000-0000-000089160000}"/>
    <cellStyle name="40% - Accent1 4 2 2 9 2" xfId="14697" xr:uid="{00000000-0005-0000-0000-00008A160000}"/>
    <cellStyle name="40% - Accent1 4 2 3" xfId="481" xr:uid="{00000000-0005-0000-0000-00008B160000}"/>
    <cellStyle name="40% - Accent1 4 2 3 2" xfId="2253" xr:uid="{00000000-0005-0000-0000-00008C160000}"/>
    <cellStyle name="40% - Accent1 4 2 3 2 2" xfId="10049" xr:uid="{00000000-0005-0000-0000-00008D160000}"/>
    <cellStyle name="40% - Accent1 4 2 3 3" xfId="3731" xr:uid="{00000000-0005-0000-0000-00008E160000}"/>
    <cellStyle name="40% - Accent1 4 2 3 3 2" xfId="11239" xr:uid="{00000000-0005-0000-0000-00008F160000}"/>
    <cellStyle name="40% - Accent1 4 2 3 4" xfId="6410" xr:uid="{00000000-0005-0000-0000-000090160000}"/>
    <cellStyle name="40% - Accent1 4 2 3 4 2" xfId="13688" xr:uid="{00000000-0005-0000-0000-000091160000}"/>
    <cellStyle name="40% - Accent1 4 2 3 5" xfId="7897" xr:uid="{00000000-0005-0000-0000-000092160000}"/>
    <cellStyle name="40% - Accent1 4 2 3 5 2" xfId="14989" xr:uid="{00000000-0005-0000-0000-000093160000}"/>
    <cellStyle name="40% - Accent1 4 2 3 6" xfId="9114" xr:uid="{00000000-0005-0000-0000-000094160000}"/>
    <cellStyle name="40% - Accent1 4 2 4" xfId="2250" xr:uid="{00000000-0005-0000-0000-000095160000}"/>
    <cellStyle name="40% - Accent1 4 2 4 2" xfId="6411" xr:uid="{00000000-0005-0000-0000-000096160000}"/>
    <cellStyle name="40% - Accent1 4 2 4 2 2" xfId="13689" xr:uid="{00000000-0005-0000-0000-000097160000}"/>
    <cellStyle name="40% - Accent1 4 2 4 3" xfId="10046" xr:uid="{00000000-0005-0000-0000-000098160000}"/>
    <cellStyle name="40% - Accent1 4 2 5" xfId="3274" xr:uid="{00000000-0005-0000-0000-000099160000}"/>
    <cellStyle name="40% - Accent1 4 2 5 2" xfId="10785" xr:uid="{00000000-0005-0000-0000-00009A160000}"/>
    <cellStyle name="40% - Accent1 4 2 6" xfId="3724" xr:uid="{00000000-0005-0000-0000-00009B160000}"/>
    <cellStyle name="40% - Accent1 4 2 6 2" xfId="11232" xr:uid="{00000000-0005-0000-0000-00009C160000}"/>
    <cellStyle name="40% - Accent1 4 2 7" xfId="4849" xr:uid="{00000000-0005-0000-0000-00009D160000}"/>
    <cellStyle name="40% - Accent1 4 2 7 2" xfId="12127" xr:uid="{00000000-0005-0000-0000-00009E160000}"/>
    <cellStyle name="40% - Accent1 4 2 8" xfId="5430" xr:uid="{00000000-0005-0000-0000-00009F160000}"/>
    <cellStyle name="40% - Accent1 4 2 8 2" xfId="12708" xr:uid="{00000000-0005-0000-0000-0000A0160000}"/>
    <cellStyle name="40% - Accent1 4 2 9" xfId="6406" xr:uid="{00000000-0005-0000-0000-0000A1160000}"/>
    <cellStyle name="40% - Accent1 4 2 9 2" xfId="13684" xr:uid="{00000000-0005-0000-0000-0000A2160000}"/>
    <cellStyle name="40% - Accent1 4 3" xfId="482" xr:uid="{00000000-0005-0000-0000-0000A3160000}"/>
    <cellStyle name="40% - Accent1 4 3 10" xfId="9115" xr:uid="{00000000-0005-0000-0000-0000A4160000}"/>
    <cellStyle name="40% - Accent1 4 3 2" xfId="483" xr:uid="{00000000-0005-0000-0000-0000A5160000}"/>
    <cellStyle name="40% - Accent1 4 3 2 2" xfId="2255" xr:uid="{00000000-0005-0000-0000-0000A6160000}"/>
    <cellStyle name="40% - Accent1 4 3 2 2 2" xfId="10051" xr:uid="{00000000-0005-0000-0000-0000A7160000}"/>
    <cellStyle name="40% - Accent1 4 3 2 3" xfId="3766" xr:uid="{00000000-0005-0000-0000-0000A8160000}"/>
    <cellStyle name="40% - Accent1 4 3 2 3 2" xfId="11274" xr:uid="{00000000-0005-0000-0000-0000A9160000}"/>
    <cellStyle name="40% - Accent1 4 3 2 4" xfId="6413" xr:uid="{00000000-0005-0000-0000-0000AA160000}"/>
    <cellStyle name="40% - Accent1 4 3 2 4 2" xfId="13691" xr:uid="{00000000-0005-0000-0000-0000AB160000}"/>
    <cellStyle name="40% - Accent1 4 3 2 5" xfId="8046" xr:uid="{00000000-0005-0000-0000-0000AC160000}"/>
    <cellStyle name="40% - Accent1 4 3 2 5 2" xfId="15138" xr:uid="{00000000-0005-0000-0000-0000AD160000}"/>
    <cellStyle name="40% - Accent1 4 3 2 6" xfId="9116" xr:uid="{00000000-0005-0000-0000-0000AE160000}"/>
    <cellStyle name="40% - Accent1 4 3 3" xfId="2254" xr:uid="{00000000-0005-0000-0000-0000AF160000}"/>
    <cellStyle name="40% - Accent1 4 3 3 2" xfId="6414" xr:uid="{00000000-0005-0000-0000-0000B0160000}"/>
    <cellStyle name="40% - Accent1 4 3 3 2 2" xfId="13692" xr:uid="{00000000-0005-0000-0000-0000B1160000}"/>
    <cellStyle name="40% - Accent1 4 3 3 3" xfId="10050" xr:uid="{00000000-0005-0000-0000-0000B2160000}"/>
    <cellStyle name="40% - Accent1 4 3 4" xfId="3434" xr:uid="{00000000-0005-0000-0000-0000B3160000}"/>
    <cellStyle name="40% - Accent1 4 3 4 2" xfId="10942" xr:uid="{00000000-0005-0000-0000-0000B4160000}"/>
    <cellStyle name="40% - Accent1 4 3 5" xfId="3884" xr:uid="{00000000-0005-0000-0000-0000B5160000}"/>
    <cellStyle name="40% - Accent1 4 3 5 2" xfId="11392" xr:uid="{00000000-0005-0000-0000-0000B6160000}"/>
    <cellStyle name="40% - Accent1 4 3 6" xfId="4998" xr:uid="{00000000-0005-0000-0000-0000B7160000}"/>
    <cellStyle name="40% - Accent1 4 3 6 2" xfId="12276" xr:uid="{00000000-0005-0000-0000-0000B8160000}"/>
    <cellStyle name="40% - Accent1 4 3 7" xfId="5579" xr:uid="{00000000-0005-0000-0000-0000B9160000}"/>
    <cellStyle name="40% - Accent1 4 3 7 2" xfId="12857" xr:uid="{00000000-0005-0000-0000-0000BA160000}"/>
    <cellStyle name="40% - Accent1 4 3 8" xfId="6412" xr:uid="{00000000-0005-0000-0000-0000BB160000}"/>
    <cellStyle name="40% - Accent1 4 3 8 2" xfId="13690" xr:uid="{00000000-0005-0000-0000-0000BC160000}"/>
    <cellStyle name="40% - Accent1 4 3 9" xfId="7465" xr:uid="{00000000-0005-0000-0000-0000BD160000}"/>
    <cellStyle name="40% - Accent1 4 3 9 2" xfId="14557" xr:uid="{00000000-0005-0000-0000-0000BE160000}"/>
    <cellStyle name="40% - Accent1 4 4" xfId="484" xr:uid="{00000000-0005-0000-0000-0000BF160000}"/>
    <cellStyle name="40% - Accent1 4 4 2" xfId="2256" xr:uid="{00000000-0005-0000-0000-0000C0160000}"/>
    <cellStyle name="40% - Accent1 4 4 2 2" xfId="10052" xr:uid="{00000000-0005-0000-0000-0000C1160000}"/>
    <cellStyle name="40% - Accent1 4 4 3" xfId="3751" xr:uid="{00000000-0005-0000-0000-0000C2160000}"/>
    <cellStyle name="40% - Accent1 4 4 3 2" xfId="11259" xr:uid="{00000000-0005-0000-0000-0000C3160000}"/>
    <cellStyle name="40% - Accent1 4 4 4" xfId="6415" xr:uid="{00000000-0005-0000-0000-0000C4160000}"/>
    <cellStyle name="40% - Accent1 4 4 4 2" xfId="13693" xr:uid="{00000000-0005-0000-0000-0000C5160000}"/>
    <cellStyle name="40% - Accent1 4 4 5" xfId="7754" xr:uid="{00000000-0005-0000-0000-0000C6160000}"/>
    <cellStyle name="40% - Accent1 4 4 5 2" xfId="14846" xr:uid="{00000000-0005-0000-0000-0000C7160000}"/>
    <cellStyle name="40% - Accent1 4 4 6" xfId="9117" xr:uid="{00000000-0005-0000-0000-0000C8160000}"/>
    <cellStyle name="40% - Accent1 4 5" xfId="2249" xr:uid="{00000000-0005-0000-0000-0000C9160000}"/>
    <cellStyle name="40% - Accent1 4 5 2" xfId="6416" xr:uid="{00000000-0005-0000-0000-0000CA160000}"/>
    <cellStyle name="40% - Accent1 4 5 2 2" xfId="13694" xr:uid="{00000000-0005-0000-0000-0000CB160000}"/>
    <cellStyle name="40% - Accent1 4 5 3" xfId="10045" xr:uid="{00000000-0005-0000-0000-0000CC160000}"/>
    <cellStyle name="40% - Accent1 4 6" xfId="3105" xr:uid="{00000000-0005-0000-0000-0000CD160000}"/>
    <cellStyle name="40% - Accent1 4 6 2" xfId="10616" xr:uid="{00000000-0005-0000-0000-0000CE160000}"/>
    <cellStyle name="40% - Accent1 4 7" xfId="3937" xr:uid="{00000000-0005-0000-0000-0000CF160000}"/>
    <cellStyle name="40% - Accent1 4 7 2" xfId="11445" xr:uid="{00000000-0005-0000-0000-0000D0160000}"/>
    <cellStyle name="40% - Accent1 4 8" xfId="4706" xr:uid="{00000000-0005-0000-0000-0000D1160000}"/>
    <cellStyle name="40% - Accent1 4 8 2" xfId="11984" xr:uid="{00000000-0005-0000-0000-0000D2160000}"/>
    <cellStyle name="40% - Accent1 4 9" xfId="5287" xr:uid="{00000000-0005-0000-0000-0000D3160000}"/>
    <cellStyle name="40% - Accent1 4 9 2" xfId="12565" xr:uid="{00000000-0005-0000-0000-0000D4160000}"/>
    <cellStyle name="40% - Accent1 5" xfId="485" xr:uid="{00000000-0005-0000-0000-0000D5160000}"/>
    <cellStyle name="40% - Accent1 5 10" xfId="6417" xr:uid="{00000000-0005-0000-0000-0000D6160000}"/>
    <cellStyle name="40% - Accent1 5 10 2" xfId="13695" xr:uid="{00000000-0005-0000-0000-0000D7160000}"/>
    <cellStyle name="40% - Accent1 5 11" xfId="7156" xr:uid="{00000000-0005-0000-0000-0000D8160000}"/>
    <cellStyle name="40% - Accent1 5 11 2" xfId="14248" xr:uid="{00000000-0005-0000-0000-0000D9160000}"/>
    <cellStyle name="40% - Accent1 5 12" xfId="9118" xr:uid="{00000000-0005-0000-0000-0000DA160000}"/>
    <cellStyle name="40% - Accent1 5 2" xfId="486" xr:uid="{00000000-0005-0000-0000-0000DB160000}"/>
    <cellStyle name="40% - Accent1 5 2 10" xfId="7299" xr:uid="{00000000-0005-0000-0000-0000DC160000}"/>
    <cellStyle name="40% - Accent1 5 2 10 2" xfId="14391" xr:uid="{00000000-0005-0000-0000-0000DD160000}"/>
    <cellStyle name="40% - Accent1 5 2 11" xfId="9119" xr:uid="{00000000-0005-0000-0000-0000DE160000}"/>
    <cellStyle name="40% - Accent1 5 2 2" xfId="487" xr:uid="{00000000-0005-0000-0000-0000DF160000}"/>
    <cellStyle name="40% - Accent1 5 2 2 10" xfId="9120" xr:uid="{00000000-0005-0000-0000-0000E0160000}"/>
    <cellStyle name="40% - Accent1 5 2 2 2" xfId="488" xr:uid="{00000000-0005-0000-0000-0000E1160000}"/>
    <cellStyle name="40% - Accent1 5 2 2 2 2" xfId="2260" xr:uid="{00000000-0005-0000-0000-0000E2160000}"/>
    <cellStyle name="40% - Accent1 5 2 2 2 2 2" xfId="10056" xr:uid="{00000000-0005-0000-0000-0000E3160000}"/>
    <cellStyle name="40% - Accent1 5 2 2 2 3" xfId="3805" xr:uid="{00000000-0005-0000-0000-0000E4160000}"/>
    <cellStyle name="40% - Accent1 5 2 2 2 3 2" xfId="11313" xr:uid="{00000000-0005-0000-0000-0000E5160000}"/>
    <cellStyle name="40% - Accent1 5 2 2 2 4" xfId="6420" xr:uid="{00000000-0005-0000-0000-0000E6160000}"/>
    <cellStyle name="40% - Accent1 5 2 2 2 4 2" xfId="13698" xr:uid="{00000000-0005-0000-0000-0000E7160000}"/>
    <cellStyle name="40% - Accent1 5 2 2 2 5" xfId="8169" xr:uid="{00000000-0005-0000-0000-0000E8160000}"/>
    <cellStyle name="40% - Accent1 5 2 2 2 5 2" xfId="15261" xr:uid="{00000000-0005-0000-0000-0000E9160000}"/>
    <cellStyle name="40% - Accent1 5 2 2 2 6" xfId="9121" xr:uid="{00000000-0005-0000-0000-0000EA160000}"/>
    <cellStyle name="40% - Accent1 5 2 2 3" xfId="2259" xr:uid="{00000000-0005-0000-0000-0000EB160000}"/>
    <cellStyle name="40% - Accent1 5 2 2 3 2" xfId="6421" xr:uid="{00000000-0005-0000-0000-0000EC160000}"/>
    <cellStyle name="40% - Accent1 5 2 2 3 2 2" xfId="13699" xr:uid="{00000000-0005-0000-0000-0000ED160000}"/>
    <cellStyle name="40% - Accent1 5 2 2 3 3" xfId="10055" xr:uid="{00000000-0005-0000-0000-0000EE160000}"/>
    <cellStyle name="40% - Accent1 5 2 2 4" xfId="3557" xr:uid="{00000000-0005-0000-0000-0000EF160000}"/>
    <cellStyle name="40% - Accent1 5 2 2 4 2" xfId="11065" xr:uid="{00000000-0005-0000-0000-0000F0160000}"/>
    <cellStyle name="40% - Accent1 5 2 2 5" xfId="3757" xr:uid="{00000000-0005-0000-0000-0000F1160000}"/>
    <cellStyle name="40% - Accent1 5 2 2 5 2" xfId="11265" xr:uid="{00000000-0005-0000-0000-0000F2160000}"/>
    <cellStyle name="40% - Accent1 5 2 2 6" xfId="5121" xr:uid="{00000000-0005-0000-0000-0000F3160000}"/>
    <cellStyle name="40% - Accent1 5 2 2 6 2" xfId="12399" xr:uid="{00000000-0005-0000-0000-0000F4160000}"/>
    <cellStyle name="40% - Accent1 5 2 2 7" xfId="5702" xr:uid="{00000000-0005-0000-0000-0000F5160000}"/>
    <cellStyle name="40% - Accent1 5 2 2 7 2" xfId="12980" xr:uid="{00000000-0005-0000-0000-0000F6160000}"/>
    <cellStyle name="40% - Accent1 5 2 2 8" xfId="6419" xr:uid="{00000000-0005-0000-0000-0000F7160000}"/>
    <cellStyle name="40% - Accent1 5 2 2 8 2" xfId="13697" xr:uid="{00000000-0005-0000-0000-0000F8160000}"/>
    <cellStyle name="40% - Accent1 5 2 2 9" xfId="7588" xr:uid="{00000000-0005-0000-0000-0000F9160000}"/>
    <cellStyle name="40% - Accent1 5 2 2 9 2" xfId="14680" xr:uid="{00000000-0005-0000-0000-0000FA160000}"/>
    <cellStyle name="40% - Accent1 5 2 3" xfId="489" xr:uid="{00000000-0005-0000-0000-0000FB160000}"/>
    <cellStyle name="40% - Accent1 5 2 3 2" xfId="2261" xr:uid="{00000000-0005-0000-0000-0000FC160000}"/>
    <cellStyle name="40% - Accent1 5 2 3 2 2" xfId="10057" xr:uid="{00000000-0005-0000-0000-0000FD160000}"/>
    <cellStyle name="40% - Accent1 5 2 3 3" xfId="3059" xr:uid="{00000000-0005-0000-0000-0000FE160000}"/>
    <cellStyle name="40% - Accent1 5 2 3 3 2" xfId="10570" xr:uid="{00000000-0005-0000-0000-0000FF160000}"/>
    <cellStyle name="40% - Accent1 5 2 3 4" xfId="6422" xr:uid="{00000000-0005-0000-0000-000000170000}"/>
    <cellStyle name="40% - Accent1 5 2 3 4 2" xfId="13700" xr:uid="{00000000-0005-0000-0000-000001170000}"/>
    <cellStyle name="40% - Accent1 5 2 3 5" xfId="7880" xr:uid="{00000000-0005-0000-0000-000002170000}"/>
    <cellStyle name="40% - Accent1 5 2 3 5 2" xfId="14972" xr:uid="{00000000-0005-0000-0000-000003170000}"/>
    <cellStyle name="40% - Accent1 5 2 3 6" xfId="9122" xr:uid="{00000000-0005-0000-0000-000004170000}"/>
    <cellStyle name="40% - Accent1 5 2 4" xfId="2258" xr:uid="{00000000-0005-0000-0000-000005170000}"/>
    <cellStyle name="40% - Accent1 5 2 4 2" xfId="6423" xr:uid="{00000000-0005-0000-0000-000006170000}"/>
    <cellStyle name="40% - Accent1 5 2 4 2 2" xfId="13701" xr:uid="{00000000-0005-0000-0000-000007170000}"/>
    <cellStyle name="40% - Accent1 5 2 4 3" xfId="10054" xr:uid="{00000000-0005-0000-0000-000008170000}"/>
    <cellStyle name="40% - Accent1 5 2 5" xfId="3257" xr:uid="{00000000-0005-0000-0000-000009170000}"/>
    <cellStyle name="40% - Accent1 5 2 5 2" xfId="10768" xr:uid="{00000000-0005-0000-0000-00000A170000}"/>
    <cellStyle name="40% - Accent1 5 2 6" xfId="3974" xr:uid="{00000000-0005-0000-0000-00000B170000}"/>
    <cellStyle name="40% - Accent1 5 2 6 2" xfId="11482" xr:uid="{00000000-0005-0000-0000-00000C170000}"/>
    <cellStyle name="40% - Accent1 5 2 7" xfId="4832" xr:uid="{00000000-0005-0000-0000-00000D170000}"/>
    <cellStyle name="40% - Accent1 5 2 7 2" xfId="12110" xr:uid="{00000000-0005-0000-0000-00000E170000}"/>
    <cellStyle name="40% - Accent1 5 2 8" xfId="5413" xr:uid="{00000000-0005-0000-0000-00000F170000}"/>
    <cellStyle name="40% - Accent1 5 2 8 2" xfId="12691" xr:uid="{00000000-0005-0000-0000-000010170000}"/>
    <cellStyle name="40% - Accent1 5 2 9" xfId="6418" xr:uid="{00000000-0005-0000-0000-000011170000}"/>
    <cellStyle name="40% - Accent1 5 2 9 2" xfId="13696" xr:uid="{00000000-0005-0000-0000-000012170000}"/>
    <cellStyle name="40% - Accent1 5 3" xfId="490" xr:uid="{00000000-0005-0000-0000-000013170000}"/>
    <cellStyle name="40% - Accent1 5 3 10" xfId="9123" xr:uid="{00000000-0005-0000-0000-000014170000}"/>
    <cellStyle name="40% - Accent1 5 3 2" xfId="491" xr:uid="{00000000-0005-0000-0000-000015170000}"/>
    <cellStyle name="40% - Accent1 5 3 2 2" xfId="2263" xr:uid="{00000000-0005-0000-0000-000016170000}"/>
    <cellStyle name="40% - Accent1 5 3 2 2 2" xfId="10059" xr:uid="{00000000-0005-0000-0000-000017170000}"/>
    <cellStyle name="40% - Accent1 5 3 2 3" xfId="4015" xr:uid="{00000000-0005-0000-0000-000018170000}"/>
    <cellStyle name="40% - Accent1 5 3 2 3 2" xfId="11523" xr:uid="{00000000-0005-0000-0000-000019170000}"/>
    <cellStyle name="40% - Accent1 5 3 2 4" xfId="6425" xr:uid="{00000000-0005-0000-0000-00001A170000}"/>
    <cellStyle name="40% - Accent1 5 3 2 4 2" xfId="13703" xr:uid="{00000000-0005-0000-0000-00001B170000}"/>
    <cellStyle name="40% - Accent1 5 3 2 5" xfId="8029" xr:uid="{00000000-0005-0000-0000-00001C170000}"/>
    <cellStyle name="40% - Accent1 5 3 2 5 2" xfId="15121" xr:uid="{00000000-0005-0000-0000-00001D170000}"/>
    <cellStyle name="40% - Accent1 5 3 2 6" xfId="9124" xr:uid="{00000000-0005-0000-0000-00001E170000}"/>
    <cellStyle name="40% - Accent1 5 3 3" xfId="2262" xr:uid="{00000000-0005-0000-0000-00001F170000}"/>
    <cellStyle name="40% - Accent1 5 3 3 2" xfId="6426" xr:uid="{00000000-0005-0000-0000-000020170000}"/>
    <cellStyle name="40% - Accent1 5 3 3 2 2" xfId="13704" xr:uid="{00000000-0005-0000-0000-000021170000}"/>
    <cellStyle name="40% - Accent1 5 3 3 3" xfId="10058" xr:uid="{00000000-0005-0000-0000-000022170000}"/>
    <cellStyle name="40% - Accent1 5 3 4" xfId="3417" xr:uid="{00000000-0005-0000-0000-000023170000}"/>
    <cellStyle name="40% - Accent1 5 3 4 2" xfId="10925" xr:uid="{00000000-0005-0000-0000-000024170000}"/>
    <cellStyle name="40% - Accent1 5 3 5" xfId="4020" xr:uid="{00000000-0005-0000-0000-000025170000}"/>
    <cellStyle name="40% - Accent1 5 3 5 2" xfId="11528" xr:uid="{00000000-0005-0000-0000-000026170000}"/>
    <cellStyle name="40% - Accent1 5 3 6" xfId="4981" xr:uid="{00000000-0005-0000-0000-000027170000}"/>
    <cellStyle name="40% - Accent1 5 3 6 2" xfId="12259" xr:uid="{00000000-0005-0000-0000-000028170000}"/>
    <cellStyle name="40% - Accent1 5 3 7" xfId="5562" xr:uid="{00000000-0005-0000-0000-000029170000}"/>
    <cellStyle name="40% - Accent1 5 3 7 2" xfId="12840" xr:uid="{00000000-0005-0000-0000-00002A170000}"/>
    <cellStyle name="40% - Accent1 5 3 8" xfId="6424" xr:uid="{00000000-0005-0000-0000-00002B170000}"/>
    <cellStyle name="40% - Accent1 5 3 8 2" xfId="13702" xr:uid="{00000000-0005-0000-0000-00002C170000}"/>
    <cellStyle name="40% - Accent1 5 3 9" xfId="7448" xr:uid="{00000000-0005-0000-0000-00002D170000}"/>
    <cellStyle name="40% - Accent1 5 3 9 2" xfId="14540" xr:uid="{00000000-0005-0000-0000-00002E170000}"/>
    <cellStyle name="40% - Accent1 5 4" xfId="492" xr:uid="{00000000-0005-0000-0000-00002F170000}"/>
    <cellStyle name="40% - Accent1 5 4 2" xfId="2264" xr:uid="{00000000-0005-0000-0000-000030170000}"/>
    <cellStyle name="40% - Accent1 5 4 2 2" xfId="10060" xr:uid="{00000000-0005-0000-0000-000031170000}"/>
    <cellStyle name="40% - Accent1 5 4 3" xfId="3812" xr:uid="{00000000-0005-0000-0000-000032170000}"/>
    <cellStyle name="40% - Accent1 5 4 3 2" xfId="11320" xr:uid="{00000000-0005-0000-0000-000033170000}"/>
    <cellStyle name="40% - Accent1 5 4 4" xfId="6427" xr:uid="{00000000-0005-0000-0000-000034170000}"/>
    <cellStyle name="40% - Accent1 5 4 4 2" xfId="13705" xr:uid="{00000000-0005-0000-0000-000035170000}"/>
    <cellStyle name="40% - Accent1 5 4 5" xfId="7737" xr:uid="{00000000-0005-0000-0000-000036170000}"/>
    <cellStyle name="40% - Accent1 5 4 5 2" xfId="14829" xr:uid="{00000000-0005-0000-0000-000037170000}"/>
    <cellStyle name="40% - Accent1 5 4 6" xfId="9125" xr:uid="{00000000-0005-0000-0000-000038170000}"/>
    <cellStyle name="40% - Accent1 5 5" xfId="2257" xr:uid="{00000000-0005-0000-0000-000039170000}"/>
    <cellStyle name="40% - Accent1 5 5 2" xfId="6428" xr:uid="{00000000-0005-0000-0000-00003A170000}"/>
    <cellStyle name="40% - Accent1 5 5 2 2" xfId="13706" xr:uid="{00000000-0005-0000-0000-00003B170000}"/>
    <cellStyle name="40% - Accent1 5 5 3" xfId="10053" xr:uid="{00000000-0005-0000-0000-00003C170000}"/>
    <cellStyle name="40% - Accent1 5 6" xfId="3088" xr:uid="{00000000-0005-0000-0000-00003D170000}"/>
    <cellStyle name="40% - Accent1 5 6 2" xfId="10599" xr:uid="{00000000-0005-0000-0000-00003E170000}"/>
    <cellStyle name="40% - Accent1 5 7" xfId="3706" xr:uid="{00000000-0005-0000-0000-00003F170000}"/>
    <cellStyle name="40% - Accent1 5 7 2" xfId="11214" xr:uid="{00000000-0005-0000-0000-000040170000}"/>
    <cellStyle name="40% - Accent1 5 8" xfId="4689" xr:uid="{00000000-0005-0000-0000-000041170000}"/>
    <cellStyle name="40% - Accent1 5 8 2" xfId="11967" xr:uid="{00000000-0005-0000-0000-000042170000}"/>
    <cellStyle name="40% - Accent1 5 9" xfId="5270" xr:uid="{00000000-0005-0000-0000-000043170000}"/>
    <cellStyle name="40% - Accent1 5 9 2" xfId="12548" xr:uid="{00000000-0005-0000-0000-000044170000}"/>
    <cellStyle name="40% - Accent1 6" xfId="493" xr:uid="{00000000-0005-0000-0000-000045170000}"/>
    <cellStyle name="40% - Accent1 6 10" xfId="6429" xr:uid="{00000000-0005-0000-0000-000046170000}"/>
    <cellStyle name="40% - Accent1 6 10 2" xfId="13707" xr:uid="{00000000-0005-0000-0000-000047170000}"/>
    <cellStyle name="40% - Accent1 6 11" xfId="7262" xr:uid="{00000000-0005-0000-0000-000048170000}"/>
    <cellStyle name="40% - Accent1 6 11 2" xfId="14354" xr:uid="{00000000-0005-0000-0000-000049170000}"/>
    <cellStyle name="40% - Accent1 6 12" xfId="9126" xr:uid="{00000000-0005-0000-0000-00004A170000}"/>
    <cellStyle name="40% - Accent1 6 2" xfId="494" xr:uid="{00000000-0005-0000-0000-00004B170000}"/>
    <cellStyle name="40% - Accent1 6 2 10" xfId="7405" xr:uid="{00000000-0005-0000-0000-00004C170000}"/>
    <cellStyle name="40% - Accent1 6 2 10 2" xfId="14497" xr:uid="{00000000-0005-0000-0000-00004D170000}"/>
    <cellStyle name="40% - Accent1 6 2 11" xfId="9127" xr:uid="{00000000-0005-0000-0000-00004E170000}"/>
    <cellStyle name="40% - Accent1 6 2 2" xfId="495" xr:uid="{00000000-0005-0000-0000-00004F170000}"/>
    <cellStyle name="40% - Accent1 6 2 2 10" xfId="9128" xr:uid="{00000000-0005-0000-0000-000050170000}"/>
    <cellStyle name="40% - Accent1 6 2 2 2" xfId="496" xr:uid="{00000000-0005-0000-0000-000051170000}"/>
    <cellStyle name="40% - Accent1 6 2 2 2 2" xfId="2268" xr:uid="{00000000-0005-0000-0000-000052170000}"/>
    <cellStyle name="40% - Accent1 6 2 2 2 2 2" xfId="10064" xr:uid="{00000000-0005-0000-0000-000053170000}"/>
    <cellStyle name="40% - Accent1 6 2 2 2 3" xfId="3793" xr:uid="{00000000-0005-0000-0000-000054170000}"/>
    <cellStyle name="40% - Accent1 6 2 2 2 3 2" xfId="11301" xr:uid="{00000000-0005-0000-0000-000055170000}"/>
    <cellStyle name="40% - Accent1 6 2 2 2 4" xfId="6432" xr:uid="{00000000-0005-0000-0000-000056170000}"/>
    <cellStyle name="40% - Accent1 6 2 2 2 4 2" xfId="13710" xr:uid="{00000000-0005-0000-0000-000057170000}"/>
    <cellStyle name="40% - Accent1 6 2 2 2 5" xfId="8275" xr:uid="{00000000-0005-0000-0000-000058170000}"/>
    <cellStyle name="40% - Accent1 6 2 2 2 5 2" xfId="15367" xr:uid="{00000000-0005-0000-0000-000059170000}"/>
    <cellStyle name="40% - Accent1 6 2 2 2 6" xfId="9129" xr:uid="{00000000-0005-0000-0000-00005A170000}"/>
    <cellStyle name="40% - Accent1 6 2 2 3" xfId="2267" xr:uid="{00000000-0005-0000-0000-00005B170000}"/>
    <cellStyle name="40% - Accent1 6 2 2 3 2" xfId="6433" xr:uid="{00000000-0005-0000-0000-00005C170000}"/>
    <cellStyle name="40% - Accent1 6 2 2 3 2 2" xfId="13711" xr:uid="{00000000-0005-0000-0000-00005D170000}"/>
    <cellStyle name="40% - Accent1 6 2 2 3 3" xfId="10063" xr:uid="{00000000-0005-0000-0000-00005E170000}"/>
    <cellStyle name="40% - Accent1 6 2 2 4" xfId="3663" xr:uid="{00000000-0005-0000-0000-00005F170000}"/>
    <cellStyle name="40% - Accent1 6 2 2 4 2" xfId="11171" xr:uid="{00000000-0005-0000-0000-000060170000}"/>
    <cellStyle name="40% - Accent1 6 2 2 5" xfId="3992" xr:uid="{00000000-0005-0000-0000-000061170000}"/>
    <cellStyle name="40% - Accent1 6 2 2 5 2" xfId="11500" xr:uid="{00000000-0005-0000-0000-000062170000}"/>
    <cellStyle name="40% - Accent1 6 2 2 6" xfId="5227" xr:uid="{00000000-0005-0000-0000-000063170000}"/>
    <cellStyle name="40% - Accent1 6 2 2 6 2" xfId="12505" xr:uid="{00000000-0005-0000-0000-000064170000}"/>
    <cellStyle name="40% - Accent1 6 2 2 7" xfId="5808" xr:uid="{00000000-0005-0000-0000-000065170000}"/>
    <cellStyle name="40% - Accent1 6 2 2 7 2" xfId="13086" xr:uid="{00000000-0005-0000-0000-000066170000}"/>
    <cellStyle name="40% - Accent1 6 2 2 8" xfId="6431" xr:uid="{00000000-0005-0000-0000-000067170000}"/>
    <cellStyle name="40% - Accent1 6 2 2 8 2" xfId="13709" xr:uid="{00000000-0005-0000-0000-000068170000}"/>
    <cellStyle name="40% - Accent1 6 2 2 9" xfId="7694" xr:uid="{00000000-0005-0000-0000-000069170000}"/>
    <cellStyle name="40% - Accent1 6 2 2 9 2" xfId="14786" xr:uid="{00000000-0005-0000-0000-00006A170000}"/>
    <cellStyle name="40% - Accent1 6 2 3" xfId="497" xr:uid="{00000000-0005-0000-0000-00006B170000}"/>
    <cellStyle name="40% - Accent1 6 2 3 2" xfId="2269" xr:uid="{00000000-0005-0000-0000-00006C170000}"/>
    <cellStyle name="40% - Accent1 6 2 3 2 2" xfId="10065" xr:uid="{00000000-0005-0000-0000-00006D170000}"/>
    <cellStyle name="40% - Accent1 6 2 3 3" xfId="3121" xr:uid="{00000000-0005-0000-0000-00006E170000}"/>
    <cellStyle name="40% - Accent1 6 2 3 3 2" xfId="10632" xr:uid="{00000000-0005-0000-0000-00006F170000}"/>
    <cellStyle name="40% - Accent1 6 2 3 4" xfId="6434" xr:uid="{00000000-0005-0000-0000-000070170000}"/>
    <cellStyle name="40% - Accent1 6 2 3 4 2" xfId="13712" xr:uid="{00000000-0005-0000-0000-000071170000}"/>
    <cellStyle name="40% - Accent1 6 2 3 5" xfId="7986" xr:uid="{00000000-0005-0000-0000-000072170000}"/>
    <cellStyle name="40% - Accent1 6 2 3 5 2" xfId="15078" xr:uid="{00000000-0005-0000-0000-000073170000}"/>
    <cellStyle name="40% - Accent1 6 2 3 6" xfId="9130" xr:uid="{00000000-0005-0000-0000-000074170000}"/>
    <cellStyle name="40% - Accent1 6 2 4" xfId="2266" xr:uid="{00000000-0005-0000-0000-000075170000}"/>
    <cellStyle name="40% - Accent1 6 2 4 2" xfId="6435" xr:uid="{00000000-0005-0000-0000-000076170000}"/>
    <cellStyle name="40% - Accent1 6 2 4 2 2" xfId="13713" xr:uid="{00000000-0005-0000-0000-000077170000}"/>
    <cellStyle name="40% - Accent1 6 2 4 3" xfId="10062" xr:uid="{00000000-0005-0000-0000-000078170000}"/>
    <cellStyle name="40% - Accent1 6 2 5" xfId="3363" xr:uid="{00000000-0005-0000-0000-000079170000}"/>
    <cellStyle name="40% - Accent1 6 2 5 2" xfId="10874" xr:uid="{00000000-0005-0000-0000-00007A170000}"/>
    <cellStyle name="40% - Accent1 6 2 6" xfId="3991" xr:uid="{00000000-0005-0000-0000-00007B170000}"/>
    <cellStyle name="40% - Accent1 6 2 6 2" xfId="11499" xr:uid="{00000000-0005-0000-0000-00007C170000}"/>
    <cellStyle name="40% - Accent1 6 2 7" xfId="4938" xr:uid="{00000000-0005-0000-0000-00007D170000}"/>
    <cellStyle name="40% - Accent1 6 2 7 2" xfId="12216" xr:uid="{00000000-0005-0000-0000-00007E170000}"/>
    <cellStyle name="40% - Accent1 6 2 8" xfId="5519" xr:uid="{00000000-0005-0000-0000-00007F170000}"/>
    <cellStyle name="40% - Accent1 6 2 8 2" xfId="12797" xr:uid="{00000000-0005-0000-0000-000080170000}"/>
    <cellStyle name="40% - Accent1 6 2 9" xfId="6430" xr:uid="{00000000-0005-0000-0000-000081170000}"/>
    <cellStyle name="40% - Accent1 6 2 9 2" xfId="13708" xr:uid="{00000000-0005-0000-0000-000082170000}"/>
    <cellStyle name="40% - Accent1 6 3" xfId="498" xr:uid="{00000000-0005-0000-0000-000083170000}"/>
    <cellStyle name="40% - Accent1 6 3 10" xfId="9131" xr:uid="{00000000-0005-0000-0000-000084170000}"/>
    <cellStyle name="40% - Accent1 6 3 2" xfId="499" xr:uid="{00000000-0005-0000-0000-000085170000}"/>
    <cellStyle name="40% - Accent1 6 3 2 2" xfId="2271" xr:uid="{00000000-0005-0000-0000-000086170000}"/>
    <cellStyle name="40% - Accent1 6 3 2 2 2" xfId="10067" xr:uid="{00000000-0005-0000-0000-000087170000}"/>
    <cellStyle name="40% - Accent1 6 3 2 3" xfId="3818" xr:uid="{00000000-0005-0000-0000-000088170000}"/>
    <cellStyle name="40% - Accent1 6 3 2 3 2" xfId="11326" xr:uid="{00000000-0005-0000-0000-000089170000}"/>
    <cellStyle name="40% - Accent1 6 3 2 4" xfId="6437" xr:uid="{00000000-0005-0000-0000-00008A170000}"/>
    <cellStyle name="40% - Accent1 6 3 2 4 2" xfId="13715" xr:uid="{00000000-0005-0000-0000-00008B170000}"/>
    <cellStyle name="40% - Accent1 6 3 2 5" xfId="8132" xr:uid="{00000000-0005-0000-0000-00008C170000}"/>
    <cellStyle name="40% - Accent1 6 3 2 5 2" xfId="15224" xr:uid="{00000000-0005-0000-0000-00008D170000}"/>
    <cellStyle name="40% - Accent1 6 3 2 6" xfId="9132" xr:uid="{00000000-0005-0000-0000-00008E170000}"/>
    <cellStyle name="40% - Accent1 6 3 3" xfId="2270" xr:uid="{00000000-0005-0000-0000-00008F170000}"/>
    <cellStyle name="40% - Accent1 6 3 3 2" xfId="6438" xr:uid="{00000000-0005-0000-0000-000090170000}"/>
    <cellStyle name="40% - Accent1 6 3 3 2 2" xfId="13716" xr:uid="{00000000-0005-0000-0000-000091170000}"/>
    <cellStyle name="40% - Accent1 6 3 3 3" xfId="10066" xr:uid="{00000000-0005-0000-0000-000092170000}"/>
    <cellStyle name="40% - Accent1 6 3 4" xfId="3520" xr:uid="{00000000-0005-0000-0000-000093170000}"/>
    <cellStyle name="40% - Accent1 6 3 4 2" xfId="11028" xr:uid="{00000000-0005-0000-0000-000094170000}"/>
    <cellStyle name="40% - Accent1 6 3 5" xfId="3725" xr:uid="{00000000-0005-0000-0000-000095170000}"/>
    <cellStyle name="40% - Accent1 6 3 5 2" xfId="11233" xr:uid="{00000000-0005-0000-0000-000096170000}"/>
    <cellStyle name="40% - Accent1 6 3 6" xfId="5084" xr:uid="{00000000-0005-0000-0000-000097170000}"/>
    <cellStyle name="40% - Accent1 6 3 6 2" xfId="12362" xr:uid="{00000000-0005-0000-0000-000098170000}"/>
    <cellStyle name="40% - Accent1 6 3 7" xfId="5665" xr:uid="{00000000-0005-0000-0000-000099170000}"/>
    <cellStyle name="40% - Accent1 6 3 7 2" xfId="12943" xr:uid="{00000000-0005-0000-0000-00009A170000}"/>
    <cellStyle name="40% - Accent1 6 3 8" xfId="6436" xr:uid="{00000000-0005-0000-0000-00009B170000}"/>
    <cellStyle name="40% - Accent1 6 3 8 2" xfId="13714" xr:uid="{00000000-0005-0000-0000-00009C170000}"/>
    <cellStyle name="40% - Accent1 6 3 9" xfId="7551" xr:uid="{00000000-0005-0000-0000-00009D170000}"/>
    <cellStyle name="40% - Accent1 6 3 9 2" xfId="14643" xr:uid="{00000000-0005-0000-0000-00009E170000}"/>
    <cellStyle name="40% - Accent1 6 4" xfId="500" xr:uid="{00000000-0005-0000-0000-00009F170000}"/>
    <cellStyle name="40% - Accent1 6 4 2" xfId="2272" xr:uid="{00000000-0005-0000-0000-0000A0170000}"/>
    <cellStyle name="40% - Accent1 6 4 2 2" xfId="10068" xr:uid="{00000000-0005-0000-0000-0000A1170000}"/>
    <cellStyle name="40% - Accent1 6 4 3" xfId="3733" xr:uid="{00000000-0005-0000-0000-0000A2170000}"/>
    <cellStyle name="40% - Accent1 6 4 3 2" xfId="11241" xr:uid="{00000000-0005-0000-0000-0000A3170000}"/>
    <cellStyle name="40% - Accent1 6 4 4" xfId="6439" xr:uid="{00000000-0005-0000-0000-0000A4170000}"/>
    <cellStyle name="40% - Accent1 6 4 4 2" xfId="13717" xr:uid="{00000000-0005-0000-0000-0000A5170000}"/>
    <cellStyle name="40% - Accent1 6 4 5" xfId="7843" xr:uid="{00000000-0005-0000-0000-0000A6170000}"/>
    <cellStyle name="40% - Accent1 6 4 5 2" xfId="14935" xr:uid="{00000000-0005-0000-0000-0000A7170000}"/>
    <cellStyle name="40% - Accent1 6 4 6" xfId="9133" xr:uid="{00000000-0005-0000-0000-0000A8170000}"/>
    <cellStyle name="40% - Accent1 6 5" xfId="2265" xr:uid="{00000000-0005-0000-0000-0000A9170000}"/>
    <cellStyle name="40% - Accent1 6 5 2" xfId="6440" xr:uid="{00000000-0005-0000-0000-0000AA170000}"/>
    <cellStyle name="40% - Accent1 6 5 2 2" xfId="13718" xr:uid="{00000000-0005-0000-0000-0000AB170000}"/>
    <cellStyle name="40% - Accent1 6 5 3" xfId="10061" xr:uid="{00000000-0005-0000-0000-0000AC170000}"/>
    <cellStyle name="40% - Accent1 6 6" xfId="3218" xr:uid="{00000000-0005-0000-0000-0000AD170000}"/>
    <cellStyle name="40% - Accent1 6 6 2" xfId="10729" xr:uid="{00000000-0005-0000-0000-0000AE170000}"/>
    <cellStyle name="40% - Accent1 6 7" xfId="3709" xr:uid="{00000000-0005-0000-0000-0000AF170000}"/>
    <cellStyle name="40% - Accent1 6 7 2" xfId="11217" xr:uid="{00000000-0005-0000-0000-0000B0170000}"/>
    <cellStyle name="40% - Accent1 6 8" xfId="4795" xr:uid="{00000000-0005-0000-0000-0000B1170000}"/>
    <cellStyle name="40% - Accent1 6 8 2" xfId="12073" xr:uid="{00000000-0005-0000-0000-0000B2170000}"/>
    <cellStyle name="40% - Accent1 6 9" xfId="5376" xr:uid="{00000000-0005-0000-0000-0000B3170000}"/>
    <cellStyle name="40% - Accent1 6 9 2" xfId="12654" xr:uid="{00000000-0005-0000-0000-0000B4170000}"/>
    <cellStyle name="40% - Accent1 7" xfId="501" xr:uid="{00000000-0005-0000-0000-0000B5170000}"/>
    <cellStyle name="40% - Accent1 7 10" xfId="7277" xr:uid="{00000000-0005-0000-0000-0000B6170000}"/>
    <cellStyle name="40% - Accent1 7 10 2" xfId="14369" xr:uid="{00000000-0005-0000-0000-0000B7170000}"/>
    <cellStyle name="40% - Accent1 7 11" xfId="9134" xr:uid="{00000000-0005-0000-0000-0000B8170000}"/>
    <cellStyle name="40% - Accent1 7 2" xfId="502" xr:uid="{00000000-0005-0000-0000-0000B9170000}"/>
    <cellStyle name="40% - Accent1 7 2 10" xfId="9135" xr:uid="{00000000-0005-0000-0000-0000BA170000}"/>
    <cellStyle name="40% - Accent1 7 2 2" xfId="503" xr:uid="{00000000-0005-0000-0000-0000BB170000}"/>
    <cellStyle name="40% - Accent1 7 2 2 2" xfId="2275" xr:uid="{00000000-0005-0000-0000-0000BC170000}"/>
    <cellStyle name="40% - Accent1 7 2 2 2 2" xfId="10071" xr:uid="{00000000-0005-0000-0000-0000BD170000}"/>
    <cellStyle name="40% - Accent1 7 2 2 3" xfId="3696" xr:uid="{00000000-0005-0000-0000-0000BE170000}"/>
    <cellStyle name="40% - Accent1 7 2 2 3 2" xfId="11204" xr:uid="{00000000-0005-0000-0000-0000BF170000}"/>
    <cellStyle name="40% - Accent1 7 2 2 4" xfId="6443" xr:uid="{00000000-0005-0000-0000-0000C0170000}"/>
    <cellStyle name="40% - Accent1 7 2 2 4 2" xfId="13721" xr:uid="{00000000-0005-0000-0000-0000C1170000}"/>
    <cellStyle name="40% - Accent1 7 2 2 5" xfId="8147" xr:uid="{00000000-0005-0000-0000-0000C2170000}"/>
    <cellStyle name="40% - Accent1 7 2 2 5 2" xfId="15239" xr:uid="{00000000-0005-0000-0000-0000C3170000}"/>
    <cellStyle name="40% - Accent1 7 2 2 6" xfId="9136" xr:uid="{00000000-0005-0000-0000-0000C4170000}"/>
    <cellStyle name="40% - Accent1 7 2 3" xfId="2274" xr:uid="{00000000-0005-0000-0000-0000C5170000}"/>
    <cellStyle name="40% - Accent1 7 2 3 2" xfId="6444" xr:uid="{00000000-0005-0000-0000-0000C6170000}"/>
    <cellStyle name="40% - Accent1 7 2 3 2 2" xfId="13722" xr:uid="{00000000-0005-0000-0000-0000C7170000}"/>
    <cellStyle name="40% - Accent1 7 2 3 3" xfId="10070" xr:uid="{00000000-0005-0000-0000-0000C8170000}"/>
    <cellStyle name="40% - Accent1 7 2 4" xfId="3535" xr:uid="{00000000-0005-0000-0000-0000C9170000}"/>
    <cellStyle name="40% - Accent1 7 2 4 2" xfId="11043" xr:uid="{00000000-0005-0000-0000-0000CA170000}"/>
    <cellStyle name="40% - Accent1 7 2 5" xfId="4070" xr:uid="{00000000-0005-0000-0000-0000CB170000}"/>
    <cellStyle name="40% - Accent1 7 2 5 2" xfId="11578" xr:uid="{00000000-0005-0000-0000-0000CC170000}"/>
    <cellStyle name="40% - Accent1 7 2 6" xfId="5099" xr:uid="{00000000-0005-0000-0000-0000CD170000}"/>
    <cellStyle name="40% - Accent1 7 2 6 2" xfId="12377" xr:uid="{00000000-0005-0000-0000-0000CE170000}"/>
    <cellStyle name="40% - Accent1 7 2 7" xfId="5680" xr:uid="{00000000-0005-0000-0000-0000CF170000}"/>
    <cellStyle name="40% - Accent1 7 2 7 2" xfId="12958" xr:uid="{00000000-0005-0000-0000-0000D0170000}"/>
    <cellStyle name="40% - Accent1 7 2 8" xfId="6442" xr:uid="{00000000-0005-0000-0000-0000D1170000}"/>
    <cellStyle name="40% - Accent1 7 2 8 2" xfId="13720" xr:uid="{00000000-0005-0000-0000-0000D2170000}"/>
    <cellStyle name="40% - Accent1 7 2 9" xfId="7566" xr:uid="{00000000-0005-0000-0000-0000D3170000}"/>
    <cellStyle name="40% - Accent1 7 2 9 2" xfId="14658" xr:uid="{00000000-0005-0000-0000-0000D4170000}"/>
    <cellStyle name="40% - Accent1 7 3" xfId="504" xr:uid="{00000000-0005-0000-0000-0000D5170000}"/>
    <cellStyle name="40% - Accent1 7 3 2" xfId="2276" xr:uid="{00000000-0005-0000-0000-0000D6170000}"/>
    <cellStyle name="40% - Accent1 7 3 2 2" xfId="10072" xr:uid="{00000000-0005-0000-0000-0000D7170000}"/>
    <cellStyle name="40% - Accent1 7 3 3" xfId="3732" xr:uid="{00000000-0005-0000-0000-0000D8170000}"/>
    <cellStyle name="40% - Accent1 7 3 3 2" xfId="11240" xr:uid="{00000000-0005-0000-0000-0000D9170000}"/>
    <cellStyle name="40% - Accent1 7 3 4" xfId="6445" xr:uid="{00000000-0005-0000-0000-0000DA170000}"/>
    <cellStyle name="40% - Accent1 7 3 4 2" xfId="13723" xr:uid="{00000000-0005-0000-0000-0000DB170000}"/>
    <cellStyle name="40% - Accent1 7 3 5" xfId="7858" xr:uid="{00000000-0005-0000-0000-0000DC170000}"/>
    <cellStyle name="40% - Accent1 7 3 5 2" xfId="14950" xr:uid="{00000000-0005-0000-0000-0000DD170000}"/>
    <cellStyle name="40% - Accent1 7 3 6" xfId="9137" xr:uid="{00000000-0005-0000-0000-0000DE170000}"/>
    <cellStyle name="40% - Accent1 7 4" xfId="2273" xr:uid="{00000000-0005-0000-0000-0000DF170000}"/>
    <cellStyle name="40% - Accent1 7 4 2" xfId="6446" xr:uid="{00000000-0005-0000-0000-0000E0170000}"/>
    <cellStyle name="40% - Accent1 7 4 2 2" xfId="13724" xr:uid="{00000000-0005-0000-0000-0000E1170000}"/>
    <cellStyle name="40% - Accent1 7 4 3" xfId="10069" xr:uid="{00000000-0005-0000-0000-0000E2170000}"/>
    <cellStyle name="40% - Accent1 7 5" xfId="3233" xr:uid="{00000000-0005-0000-0000-0000E3170000}"/>
    <cellStyle name="40% - Accent1 7 5 2" xfId="10744" xr:uid="{00000000-0005-0000-0000-0000E4170000}"/>
    <cellStyle name="40% - Accent1 7 6" xfId="4025" xr:uid="{00000000-0005-0000-0000-0000E5170000}"/>
    <cellStyle name="40% - Accent1 7 6 2" xfId="11533" xr:uid="{00000000-0005-0000-0000-0000E6170000}"/>
    <cellStyle name="40% - Accent1 7 7" xfId="4810" xr:uid="{00000000-0005-0000-0000-0000E7170000}"/>
    <cellStyle name="40% - Accent1 7 7 2" xfId="12088" xr:uid="{00000000-0005-0000-0000-0000E8170000}"/>
    <cellStyle name="40% - Accent1 7 8" xfId="5391" xr:uid="{00000000-0005-0000-0000-0000E9170000}"/>
    <cellStyle name="40% - Accent1 7 8 2" xfId="12669" xr:uid="{00000000-0005-0000-0000-0000EA170000}"/>
    <cellStyle name="40% - Accent1 7 9" xfId="6441" xr:uid="{00000000-0005-0000-0000-0000EB170000}"/>
    <cellStyle name="40% - Accent1 7 9 2" xfId="13719" xr:uid="{00000000-0005-0000-0000-0000EC170000}"/>
    <cellStyle name="40% - Accent1 8" xfId="505" xr:uid="{00000000-0005-0000-0000-0000ED170000}"/>
    <cellStyle name="40% - Accent1 8 10" xfId="9138" xr:uid="{00000000-0005-0000-0000-0000EE170000}"/>
    <cellStyle name="40% - Accent1 8 2" xfId="506" xr:uid="{00000000-0005-0000-0000-0000EF170000}"/>
    <cellStyle name="40% - Accent1 8 2 2" xfId="2278" xr:uid="{00000000-0005-0000-0000-0000F0170000}"/>
    <cellStyle name="40% - Accent1 8 2 2 2" xfId="10074" xr:uid="{00000000-0005-0000-0000-0000F1170000}"/>
    <cellStyle name="40% - Accent1 8 2 3" xfId="4052" xr:uid="{00000000-0005-0000-0000-0000F2170000}"/>
    <cellStyle name="40% - Accent1 8 2 3 2" xfId="11560" xr:uid="{00000000-0005-0000-0000-0000F3170000}"/>
    <cellStyle name="40% - Accent1 8 2 4" xfId="6448" xr:uid="{00000000-0005-0000-0000-0000F4170000}"/>
    <cellStyle name="40% - Accent1 8 2 4 2" xfId="13726" xr:uid="{00000000-0005-0000-0000-0000F5170000}"/>
    <cellStyle name="40% - Accent1 8 2 5" xfId="8006" xr:uid="{00000000-0005-0000-0000-0000F6170000}"/>
    <cellStyle name="40% - Accent1 8 2 5 2" xfId="15098" xr:uid="{00000000-0005-0000-0000-0000F7170000}"/>
    <cellStyle name="40% - Accent1 8 2 6" xfId="9139" xr:uid="{00000000-0005-0000-0000-0000F8170000}"/>
    <cellStyle name="40% - Accent1 8 3" xfId="2277" xr:uid="{00000000-0005-0000-0000-0000F9170000}"/>
    <cellStyle name="40% - Accent1 8 3 2" xfId="6449" xr:uid="{00000000-0005-0000-0000-0000FA170000}"/>
    <cellStyle name="40% - Accent1 8 3 2 2" xfId="13727" xr:uid="{00000000-0005-0000-0000-0000FB170000}"/>
    <cellStyle name="40% - Accent1 8 3 3" xfId="10073" xr:uid="{00000000-0005-0000-0000-0000FC170000}"/>
    <cellStyle name="40% - Accent1 8 4" xfId="3384" xr:uid="{00000000-0005-0000-0000-0000FD170000}"/>
    <cellStyle name="40% - Accent1 8 4 2" xfId="10894" xr:uid="{00000000-0005-0000-0000-0000FE170000}"/>
    <cellStyle name="40% - Accent1 8 5" xfId="3801" xr:uid="{00000000-0005-0000-0000-0000FF170000}"/>
    <cellStyle name="40% - Accent1 8 5 2" xfId="11309" xr:uid="{00000000-0005-0000-0000-000000180000}"/>
    <cellStyle name="40% - Accent1 8 6" xfId="4958" xr:uid="{00000000-0005-0000-0000-000001180000}"/>
    <cellStyle name="40% - Accent1 8 6 2" xfId="12236" xr:uid="{00000000-0005-0000-0000-000002180000}"/>
    <cellStyle name="40% - Accent1 8 7" xfId="5539" xr:uid="{00000000-0005-0000-0000-000003180000}"/>
    <cellStyle name="40% - Accent1 8 7 2" xfId="12817" xr:uid="{00000000-0005-0000-0000-000004180000}"/>
    <cellStyle name="40% - Accent1 8 8" xfId="6447" xr:uid="{00000000-0005-0000-0000-000005180000}"/>
    <cellStyle name="40% - Accent1 8 8 2" xfId="13725" xr:uid="{00000000-0005-0000-0000-000006180000}"/>
    <cellStyle name="40% - Accent1 8 9" xfId="7425" xr:uid="{00000000-0005-0000-0000-000007180000}"/>
    <cellStyle name="40% - Accent1 8 9 2" xfId="14517" xr:uid="{00000000-0005-0000-0000-000008180000}"/>
    <cellStyle name="40% - Accent1 9" xfId="507" xr:uid="{00000000-0005-0000-0000-000009180000}"/>
    <cellStyle name="40% - Accent1 9 2" xfId="2279" xr:uid="{00000000-0005-0000-0000-00000A180000}"/>
    <cellStyle name="40% - Accent1 9 2 2" xfId="10075" xr:uid="{00000000-0005-0000-0000-00000B180000}"/>
    <cellStyle name="40% - Accent1 9 3" xfId="3074" xr:uid="{00000000-0005-0000-0000-00000C180000}"/>
    <cellStyle name="40% - Accent1 9 3 2" xfId="10585" xr:uid="{00000000-0005-0000-0000-00000D180000}"/>
    <cellStyle name="40% - Accent1 9 4" xfId="6450" xr:uid="{00000000-0005-0000-0000-00000E180000}"/>
    <cellStyle name="40% - Accent1 9 4 2" xfId="13728" xr:uid="{00000000-0005-0000-0000-00000F180000}"/>
    <cellStyle name="40% - Accent1 9 5" xfId="8390" xr:uid="{00000000-0005-0000-0000-000010180000}"/>
    <cellStyle name="40% - Accent1 9 5 2" xfId="15433" xr:uid="{00000000-0005-0000-0000-000011180000}"/>
    <cellStyle name="40% - Accent1 9 6" xfId="9140" xr:uid="{00000000-0005-0000-0000-000012180000}"/>
    <cellStyle name="40% - Accent2" xfId="24" builtinId="35" customBuiltin="1"/>
    <cellStyle name="40% - Accent2 10" xfId="1796" xr:uid="{00000000-0005-0000-0000-000014180000}"/>
    <cellStyle name="40% - Accent2 10 2" xfId="3058" xr:uid="{00000000-0005-0000-0000-000015180000}"/>
    <cellStyle name="40% - Accent2 10 2 2" xfId="10569" xr:uid="{00000000-0005-0000-0000-000016180000}"/>
    <cellStyle name="40% - Accent2 10 3" xfId="6451" xr:uid="{00000000-0005-0000-0000-000017180000}"/>
    <cellStyle name="40% - Accent2 10 3 2" xfId="13729" xr:uid="{00000000-0005-0000-0000-000018180000}"/>
    <cellStyle name="40% - Accent2 10 4" xfId="8480" xr:uid="{00000000-0005-0000-0000-000019180000}"/>
    <cellStyle name="40% - Accent2 10 4 2" xfId="15523" xr:uid="{00000000-0005-0000-0000-00001A180000}"/>
    <cellStyle name="40% - Accent2 10 5" xfId="9601" xr:uid="{00000000-0005-0000-0000-00001B180000}"/>
    <cellStyle name="40% - Accent2 11" xfId="2280" xr:uid="{00000000-0005-0000-0000-00001C180000}"/>
    <cellStyle name="40% - Accent2 11 2" xfId="3894" xr:uid="{00000000-0005-0000-0000-00001D180000}"/>
    <cellStyle name="40% - Accent2 11 2 2" xfId="11402" xr:uid="{00000000-0005-0000-0000-00001E180000}"/>
    <cellStyle name="40% - Accent2 11 3" xfId="6452" xr:uid="{00000000-0005-0000-0000-00001F180000}"/>
    <cellStyle name="40% - Accent2 11 3 2" xfId="13730" xr:uid="{00000000-0005-0000-0000-000020180000}"/>
    <cellStyle name="40% - Accent2 11 4" xfId="8569" xr:uid="{00000000-0005-0000-0000-000021180000}"/>
    <cellStyle name="40% - Accent2 11 4 2" xfId="15612" xr:uid="{00000000-0005-0000-0000-000022180000}"/>
    <cellStyle name="40% - Accent2 11 5" xfId="10076" xr:uid="{00000000-0005-0000-0000-000023180000}"/>
    <cellStyle name="40% - Accent2 12" xfId="3034" xr:uid="{00000000-0005-0000-0000-000024180000}"/>
    <cellStyle name="40% - Accent2 12 2" xfId="7721" xr:uid="{00000000-0005-0000-0000-000025180000}"/>
    <cellStyle name="40% - Accent2 12 2 2" xfId="14813" xr:uid="{00000000-0005-0000-0000-000026180000}"/>
    <cellStyle name="40% - Accent2 12 3" xfId="10545" xr:uid="{00000000-0005-0000-0000-000027180000}"/>
    <cellStyle name="40% - Accent2 13" xfId="4673" xr:uid="{00000000-0005-0000-0000-000028180000}"/>
    <cellStyle name="40% - Accent2 13 2" xfId="11951" xr:uid="{00000000-0005-0000-0000-000029180000}"/>
    <cellStyle name="40% - Accent2 14" xfId="5254" xr:uid="{00000000-0005-0000-0000-00002A180000}"/>
    <cellStyle name="40% - Accent2 14 2" xfId="12532" xr:uid="{00000000-0005-0000-0000-00002B180000}"/>
    <cellStyle name="40% - Accent2 15" xfId="7122" xr:uid="{00000000-0005-0000-0000-00002C180000}"/>
    <cellStyle name="40% - Accent2 15 2" xfId="14214" xr:uid="{00000000-0005-0000-0000-00002D180000}"/>
    <cellStyle name="40% - Accent2 16" xfId="7140" xr:uid="{00000000-0005-0000-0000-00002E180000}"/>
    <cellStyle name="40% - Accent2 16 2" xfId="14232" xr:uid="{00000000-0005-0000-0000-00002F180000}"/>
    <cellStyle name="40% - Accent2 17" xfId="8590" xr:uid="{00000000-0005-0000-0000-000030180000}"/>
    <cellStyle name="40% - Accent2 17 2" xfId="15633" xr:uid="{00000000-0005-0000-0000-000031180000}"/>
    <cellStyle name="40% - Accent2 18" xfId="8680" xr:uid="{00000000-0005-0000-0000-000032180000}"/>
    <cellStyle name="40% - Accent2 2" xfId="508" xr:uid="{00000000-0005-0000-0000-000033180000}"/>
    <cellStyle name="40% - Accent2 2 10" xfId="7193" xr:uid="{00000000-0005-0000-0000-000034180000}"/>
    <cellStyle name="40% - Accent2 2 10 2" xfId="14285" xr:uid="{00000000-0005-0000-0000-000035180000}"/>
    <cellStyle name="40% - Accent2 2 11" xfId="8633" xr:uid="{00000000-0005-0000-0000-000036180000}"/>
    <cellStyle name="40% - Accent2 2 12" xfId="9141" xr:uid="{00000000-0005-0000-0000-000037180000}"/>
    <cellStyle name="40% - Accent2 2 2" xfId="509" xr:uid="{00000000-0005-0000-0000-000038180000}"/>
    <cellStyle name="40% - Accent2 2 2 2" xfId="510" xr:uid="{00000000-0005-0000-0000-000039180000}"/>
    <cellStyle name="40% - Accent2 2 2 2 2" xfId="511" xr:uid="{00000000-0005-0000-0000-00003A180000}"/>
    <cellStyle name="40% - Accent2 2 2 2 2 2" xfId="2284" xr:uid="{00000000-0005-0000-0000-00003B180000}"/>
    <cellStyle name="40% - Accent2 2 2 2 2 2 2" xfId="8252" xr:uid="{00000000-0005-0000-0000-00003C180000}"/>
    <cellStyle name="40% - Accent2 2 2 2 2 2 2 2" xfId="15344" xr:uid="{00000000-0005-0000-0000-00003D180000}"/>
    <cellStyle name="40% - Accent2 2 2 2 2 2 3" xfId="10080" xr:uid="{00000000-0005-0000-0000-00003E180000}"/>
    <cellStyle name="40% - Accent2 2 2 2 2 3" xfId="3640" xr:uid="{00000000-0005-0000-0000-00003F180000}"/>
    <cellStyle name="40% - Accent2 2 2 2 2 3 2" xfId="11148" xr:uid="{00000000-0005-0000-0000-000040180000}"/>
    <cellStyle name="40% - Accent2 2 2 2 2 4" xfId="5204" xr:uid="{00000000-0005-0000-0000-000041180000}"/>
    <cellStyle name="40% - Accent2 2 2 2 2 4 2" xfId="12482" xr:uid="{00000000-0005-0000-0000-000042180000}"/>
    <cellStyle name="40% - Accent2 2 2 2 2 5" xfId="5785" xr:uid="{00000000-0005-0000-0000-000043180000}"/>
    <cellStyle name="40% - Accent2 2 2 2 2 5 2" xfId="13063" xr:uid="{00000000-0005-0000-0000-000044180000}"/>
    <cellStyle name="40% - Accent2 2 2 2 2 6" xfId="7671" xr:uid="{00000000-0005-0000-0000-000045180000}"/>
    <cellStyle name="40% - Accent2 2 2 2 2 6 2" xfId="14763" xr:uid="{00000000-0005-0000-0000-000046180000}"/>
    <cellStyle name="40% - Accent2 2 2 2 2 7" xfId="9144" xr:uid="{00000000-0005-0000-0000-000047180000}"/>
    <cellStyle name="40% - Accent2 2 2 2 3" xfId="2283" xr:uid="{00000000-0005-0000-0000-000048180000}"/>
    <cellStyle name="40% - Accent2 2 2 2 3 2" xfId="7963" xr:uid="{00000000-0005-0000-0000-000049180000}"/>
    <cellStyle name="40% - Accent2 2 2 2 3 2 2" xfId="15055" xr:uid="{00000000-0005-0000-0000-00004A180000}"/>
    <cellStyle name="40% - Accent2 2 2 2 3 3" xfId="10079" xr:uid="{00000000-0005-0000-0000-00004B180000}"/>
    <cellStyle name="40% - Accent2 2 2 2 4" xfId="3340" xr:uid="{00000000-0005-0000-0000-00004C180000}"/>
    <cellStyle name="40% - Accent2 2 2 2 4 2" xfId="10851" xr:uid="{00000000-0005-0000-0000-00004D180000}"/>
    <cellStyle name="40% - Accent2 2 2 2 5" xfId="4915" xr:uid="{00000000-0005-0000-0000-00004E180000}"/>
    <cellStyle name="40% - Accent2 2 2 2 5 2" xfId="12193" xr:uid="{00000000-0005-0000-0000-00004F180000}"/>
    <cellStyle name="40% - Accent2 2 2 2 6" xfId="5496" xr:uid="{00000000-0005-0000-0000-000050180000}"/>
    <cellStyle name="40% - Accent2 2 2 2 6 2" xfId="12774" xr:uid="{00000000-0005-0000-0000-000051180000}"/>
    <cellStyle name="40% - Accent2 2 2 2 7" xfId="7382" xr:uid="{00000000-0005-0000-0000-000052180000}"/>
    <cellStyle name="40% - Accent2 2 2 2 7 2" xfId="14474" xr:uid="{00000000-0005-0000-0000-000053180000}"/>
    <cellStyle name="40% - Accent2 2 2 2 8" xfId="9143" xr:uid="{00000000-0005-0000-0000-000054180000}"/>
    <cellStyle name="40% - Accent2 2 2 3" xfId="512" xr:uid="{00000000-0005-0000-0000-000055180000}"/>
    <cellStyle name="40% - Accent2 2 2 3 2" xfId="2285" xr:uid="{00000000-0005-0000-0000-000056180000}"/>
    <cellStyle name="40% - Accent2 2 2 3 2 2" xfId="8109" xr:uid="{00000000-0005-0000-0000-000057180000}"/>
    <cellStyle name="40% - Accent2 2 2 3 2 2 2" xfId="15201" xr:uid="{00000000-0005-0000-0000-000058180000}"/>
    <cellStyle name="40% - Accent2 2 2 3 2 3" xfId="10081" xr:uid="{00000000-0005-0000-0000-000059180000}"/>
    <cellStyle name="40% - Accent2 2 2 3 3" xfId="3497" xr:uid="{00000000-0005-0000-0000-00005A180000}"/>
    <cellStyle name="40% - Accent2 2 2 3 3 2" xfId="11005" xr:uid="{00000000-0005-0000-0000-00005B180000}"/>
    <cellStyle name="40% - Accent2 2 2 3 4" xfId="5061" xr:uid="{00000000-0005-0000-0000-00005C180000}"/>
    <cellStyle name="40% - Accent2 2 2 3 4 2" xfId="12339" xr:uid="{00000000-0005-0000-0000-00005D180000}"/>
    <cellStyle name="40% - Accent2 2 2 3 5" xfId="5642" xr:uid="{00000000-0005-0000-0000-00005E180000}"/>
    <cellStyle name="40% - Accent2 2 2 3 5 2" xfId="12920" xr:uid="{00000000-0005-0000-0000-00005F180000}"/>
    <cellStyle name="40% - Accent2 2 2 3 6" xfId="7528" xr:uid="{00000000-0005-0000-0000-000060180000}"/>
    <cellStyle name="40% - Accent2 2 2 3 6 2" xfId="14620" xr:uid="{00000000-0005-0000-0000-000061180000}"/>
    <cellStyle name="40% - Accent2 2 2 3 7" xfId="9145" xr:uid="{00000000-0005-0000-0000-000062180000}"/>
    <cellStyle name="40% - Accent2 2 2 4" xfId="2282" xr:uid="{00000000-0005-0000-0000-000063180000}"/>
    <cellStyle name="40% - Accent2 2 2 4 2" xfId="8456" xr:uid="{00000000-0005-0000-0000-000064180000}"/>
    <cellStyle name="40% - Accent2 2 2 4 2 2" xfId="15499" xr:uid="{00000000-0005-0000-0000-000065180000}"/>
    <cellStyle name="40% - Accent2 2 2 4 3" xfId="10078" xr:uid="{00000000-0005-0000-0000-000066180000}"/>
    <cellStyle name="40% - Accent2 2 2 5" xfId="3195" xr:uid="{00000000-0005-0000-0000-000067180000}"/>
    <cellStyle name="40% - Accent2 2 2 5 2" xfId="8545" xr:uid="{00000000-0005-0000-0000-000068180000}"/>
    <cellStyle name="40% - Accent2 2 2 5 2 2" xfId="15588" xr:uid="{00000000-0005-0000-0000-000069180000}"/>
    <cellStyle name="40% - Accent2 2 2 5 3" xfId="10706" xr:uid="{00000000-0005-0000-0000-00006A180000}"/>
    <cellStyle name="40% - Accent2 2 2 6" xfId="4772" xr:uid="{00000000-0005-0000-0000-00006B180000}"/>
    <cellStyle name="40% - Accent2 2 2 6 2" xfId="7820" xr:uid="{00000000-0005-0000-0000-00006C180000}"/>
    <cellStyle name="40% - Accent2 2 2 6 2 2" xfId="14912" xr:uid="{00000000-0005-0000-0000-00006D180000}"/>
    <cellStyle name="40% - Accent2 2 2 6 3" xfId="12050" xr:uid="{00000000-0005-0000-0000-00006E180000}"/>
    <cellStyle name="40% - Accent2 2 2 7" xfId="5353" xr:uid="{00000000-0005-0000-0000-00006F180000}"/>
    <cellStyle name="40% - Accent2 2 2 7 2" xfId="12631" xr:uid="{00000000-0005-0000-0000-000070180000}"/>
    <cellStyle name="40% - Accent2 2 2 8" xfId="7239" xr:uid="{00000000-0005-0000-0000-000071180000}"/>
    <cellStyle name="40% - Accent2 2 2 8 2" xfId="14331" xr:uid="{00000000-0005-0000-0000-000072180000}"/>
    <cellStyle name="40% - Accent2 2 2 9" xfId="9142" xr:uid="{00000000-0005-0000-0000-000073180000}"/>
    <cellStyle name="40% - Accent2 2 3" xfId="513" xr:uid="{00000000-0005-0000-0000-000074180000}"/>
    <cellStyle name="40% - Accent2 2 3 2" xfId="514" xr:uid="{00000000-0005-0000-0000-000075180000}"/>
    <cellStyle name="40% - Accent2 2 3 2 2" xfId="2287" xr:uid="{00000000-0005-0000-0000-000076180000}"/>
    <cellStyle name="40% - Accent2 2 3 2 2 2" xfId="8206" xr:uid="{00000000-0005-0000-0000-000077180000}"/>
    <cellStyle name="40% - Accent2 2 3 2 2 2 2" xfId="15298" xr:uid="{00000000-0005-0000-0000-000078180000}"/>
    <cellStyle name="40% - Accent2 2 3 2 2 3" xfId="10083" xr:uid="{00000000-0005-0000-0000-000079180000}"/>
    <cellStyle name="40% - Accent2 2 3 2 3" xfId="3594" xr:uid="{00000000-0005-0000-0000-00007A180000}"/>
    <cellStyle name="40% - Accent2 2 3 2 3 2" xfId="11102" xr:uid="{00000000-0005-0000-0000-00007B180000}"/>
    <cellStyle name="40% - Accent2 2 3 2 4" xfId="5158" xr:uid="{00000000-0005-0000-0000-00007C180000}"/>
    <cellStyle name="40% - Accent2 2 3 2 4 2" xfId="12436" xr:uid="{00000000-0005-0000-0000-00007D180000}"/>
    <cellStyle name="40% - Accent2 2 3 2 5" xfId="5739" xr:uid="{00000000-0005-0000-0000-00007E180000}"/>
    <cellStyle name="40% - Accent2 2 3 2 5 2" xfId="13017" xr:uid="{00000000-0005-0000-0000-00007F180000}"/>
    <cellStyle name="40% - Accent2 2 3 2 6" xfId="7625" xr:uid="{00000000-0005-0000-0000-000080180000}"/>
    <cellStyle name="40% - Accent2 2 3 2 6 2" xfId="14717" xr:uid="{00000000-0005-0000-0000-000081180000}"/>
    <cellStyle name="40% - Accent2 2 3 2 7" xfId="9147" xr:uid="{00000000-0005-0000-0000-000082180000}"/>
    <cellStyle name="40% - Accent2 2 3 3" xfId="2286" xr:uid="{00000000-0005-0000-0000-000083180000}"/>
    <cellStyle name="40% - Accent2 2 3 3 2" xfId="7917" xr:uid="{00000000-0005-0000-0000-000084180000}"/>
    <cellStyle name="40% - Accent2 2 3 3 2 2" xfId="15009" xr:uid="{00000000-0005-0000-0000-000085180000}"/>
    <cellStyle name="40% - Accent2 2 3 3 3" xfId="10082" xr:uid="{00000000-0005-0000-0000-000086180000}"/>
    <cellStyle name="40% - Accent2 2 3 4" xfId="3294" xr:uid="{00000000-0005-0000-0000-000087180000}"/>
    <cellStyle name="40% - Accent2 2 3 4 2" xfId="10805" xr:uid="{00000000-0005-0000-0000-000088180000}"/>
    <cellStyle name="40% - Accent2 2 3 5" xfId="4869" xr:uid="{00000000-0005-0000-0000-000089180000}"/>
    <cellStyle name="40% - Accent2 2 3 5 2" xfId="12147" xr:uid="{00000000-0005-0000-0000-00008A180000}"/>
    <cellStyle name="40% - Accent2 2 3 6" xfId="5450" xr:uid="{00000000-0005-0000-0000-00008B180000}"/>
    <cellStyle name="40% - Accent2 2 3 6 2" xfId="12728" xr:uid="{00000000-0005-0000-0000-00008C180000}"/>
    <cellStyle name="40% - Accent2 2 3 7" xfId="7336" xr:uid="{00000000-0005-0000-0000-00008D180000}"/>
    <cellStyle name="40% - Accent2 2 3 7 2" xfId="14428" xr:uid="{00000000-0005-0000-0000-00008E180000}"/>
    <cellStyle name="40% - Accent2 2 3 8" xfId="9146" xr:uid="{00000000-0005-0000-0000-00008F180000}"/>
    <cellStyle name="40% - Accent2 2 4" xfId="515" xr:uid="{00000000-0005-0000-0000-000090180000}"/>
    <cellStyle name="40% - Accent2 2 4 2" xfId="2288" xr:uid="{00000000-0005-0000-0000-000091180000}"/>
    <cellStyle name="40% - Accent2 2 4 2 2" xfId="8063" xr:uid="{00000000-0005-0000-0000-000092180000}"/>
    <cellStyle name="40% - Accent2 2 4 2 2 2" xfId="15155" xr:uid="{00000000-0005-0000-0000-000093180000}"/>
    <cellStyle name="40% - Accent2 2 4 2 3" xfId="10084" xr:uid="{00000000-0005-0000-0000-000094180000}"/>
    <cellStyle name="40% - Accent2 2 4 3" xfId="3451" xr:uid="{00000000-0005-0000-0000-000095180000}"/>
    <cellStyle name="40% - Accent2 2 4 3 2" xfId="10959" xr:uid="{00000000-0005-0000-0000-000096180000}"/>
    <cellStyle name="40% - Accent2 2 4 4" xfId="5015" xr:uid="{00000000-0005-0000-0000-000097180000}"/>
    <cellStyle name="40% - Accent2 2 4 4 2" xfId="12293" xr:uid="{00000000-0005-0000-0000-000098180000}"/>
    <cellStyle name="40% - Accent2 2 4 5" xfId="5596" xr:uid="{00000000-0005-0000-0000-000099180000}"/>
    <cellStyle name="40% - Accent2 2 4 5 2" xfId="12874" xr:uid="{00000000-0005-0000-0000-00009A180000}"/>
    <cellStyle name="40% - Accent2 2 4 6" xfId="7482" xr:uid="{00000000-0005-0000-0000-00009B180000}"/>
    <cellStyle name="40% - Accent2 2 4 6 2" xfId="14574" xr:uid="{00000000-0005-0000-0000-00009C180000}"/>
    <cellStyle name="40% - Accent2 2 4 7" xfId="9148" xr:uid="{00000000-0005-0000-0000-00009D180000}"/>
    <cellStyle name="40% - Accent2 2 5" xfId="1822" xr:uid="{00000000-0005-0000-0000-00009E180000}"/>
    <cellStyle name="40% - Accent2 2 5 2" xfId="3910" xr:uid="{00000000-0005-0000-0000-00009F180000}"/>
    <cellStyle name="40% - Accent2 2 5 2 2" xfId="11418" xr:uid="{00000000-0005-0000-0000-0000A0180000}"/>
    <cellStyle name="40% - Accent2 2 5 3" xfId="6453" xr:uid="{00000000-0005-0000-0000-0000A1180000}"/>
    <cellStyle name="40% - Accent2 2 5 3 2" xfId="13731" xr:uid="{00000000-0005-0000-0000-0000A2180000}"/>
    <cellStyle name="40% - Accent2 2 5 4" xfId="8302" xr:uid="{00000000-0005-0000-0000-0000A3180000}"/>
    <cellStyle name="40% - Accent2 2 5 4 2" xfId="15394" xr:uid="{00000000-0005-0000-0000-0000A4180000}"/>
    <cellStyle name="40% - Accent2 2 5 5" xfId="9618" xr:uid="{00000000-0005-0000-0000-0000A5180000}"/>
    <cellStyle name="40% - Accent2 2 6" xfId="2281" xr:uid="{00000000-0005-0000-0000-0000A6180000}"/>
    <cellStyle name="40% - Accent2 2 6 2" xfId="4027" xr:uid="{00000000-0005-0000-0000-0000A7180000}"/>
    <cellStyle name="40% - Accent2 2 6 2 2" xfId="11535" xr:uid="{00000000-0005-0000-0000-0000A8180000}"/>
    <cellStyle name="40% - Accent2 2 6 3" xfId="6454" xr:uid="{00000000-0005-0000-0000-0000A9180000}"/>
    <cellStyle name="40% - Accent2 2 6 3 2" xfId="13732" xr:uid="{00000000-0005-0000-0000-0000AA180000}"/>
    <cellStyle name="40% - Accent2 2 6 4" xfId="8410" xr:uid="{00000000-0005-0000-0000-0000AB180000}"/>
    <cellStyle name="40% - Accent2 2 6 4 2" xfId="15453" xr:uid="{00000000-0005-0000-0000-0000AC180000}"/>
    <cellStyle name="40% - Accent2 2 6 5" xfId="10077" xr:uid="{00000000-0005-0000-0000-0000AD180000}"/>
    <cellStyle name="40% - Accent2 2 7" xfId="3127" xr:uid="{00000000-0005-0000-0000-0000AE180000}"/>
    <cellStyle name="40% - Accent2 2 7 2" xfId="8499" xr:uid="{00000000-0005-0000-0000-0000AF180000}"/>
    <cellStyle name="40% - Accent2 2 7 2 2" xfId="15542" xr:uid="{00000000-0005-0000-0000-0000B0180000}"/>
    <cellStyle name="40% - Accent2 2 7 3" xfId="10638" xr:uid="{00000000-0005-0000-0000-0000B1180000}"/>
    <cellStyle name="40% - Accent2 2 8" xfId="4726" xr:uid="{00000000-0005-0000-0000-0000B2180000}"/>
    <cellStyle name="40% - Accent2 2 8 2" xfId="7774" xr:uid="{00000000-0005-0000-0000-0000B3180000}"/>
    <cellStyle name="40% - Accent2 2 8 2 2" xfId="14866" xr:uid="{00000000-0005-0000-0000-0000B4180000}"/>
    <cellStyle name="40% - Accent2 2 8 3" xfId="12004" xr:uid="{00000000-0005-0000-0000-0000B5180000}"/>
    <cellStyle name="40% - Accent2 2 9" xfId="5307" xr:uid="{00000000-0005-0000-0000-0000B6180000}"/>
    <cellStyle name="40% - Accent2 2 9 2" xfId="12585" xr:uid="{00000000-0005-0000-0000-0000B7180000}"/>
    <cellStyle name="40% - Accent2 3" xfId="516" xr:uid="{00000000-0005-0000-0000-0000B8180000}"/>
    <cellStyle name="40% - Accent2 3 2" xfId="517" xr:uid="{00000000-0005-0000-0000-0000B9180000}"/>
    <cellStyle name="40% - Accent2 3 2 2" xfId="518" xr:uid="{00000000-0005-0000-0000-0000BA180000}"/>
    <cellStyle name="40% - Accent2 3 2 2 2" xfId="2291" xr:uid="{00000000-0005-0000-0000-0000BB180000}"/>
    <cellStyle name="40% - Accent2 3 2 2 2 2" xfId="8229" xr:uid="{00000000-0005-0000-0000-0000BC180000}"/>
    <cellStyle name="40% - Accent2 3 2 2 2 2 2" xfId="15321" xr:uid="{00000000-0005-0000-0000-0000BD180000}"/>
    <cellStyle name="40% - Accent2 3 2 2 2 3" xfId="10087" xr:uid="{00000000-0005-0000-0000-0000BE180000}"/>
    <cellStyle name="40% - Accent2 3 2 2 3" xfId="3617" xr:uid="{00000000-0005-0000-0000-0000BF180000}"/>
    <cellStyle name="40% - Accent2 3 2 2 3 2" xfId="11125" xr:uid="{00000000-0005-0000-0000-0000C0180000}"/>
    <cellStyle name="40% - Accent2 3 2 2 4" xfId="5181" xr:uid="{00000000-0005-0000-0000-0000C1180000}"/>
    <cellStyle name="40% - Accent2 3 2 2 4 2" xfId="12459" xr:uid="{00000000-0005-0000-0000-0000C2180000}"/>
    <cellStyle name="40% - Accent2 3 2 2 5" xfId="5762" xr:uid="{00000000-0005-0000-0000-0000C3180000}"/>
    <cellStyle name="40% - Accent2 3 2 2 5 2" xfId="13040" xr:uid="{00000000-0005-0000-0000-0000C4180000}"/>
    <cellStyle name="40% - Accent2 3 2 2 6" xfId="7648" xr:uid="{00000000-0005-0000-0000-0000C5180000}"/>
    <cellStyle name="40% - Accent2 3 2 2 6 2" xfId="14740" xr:uid="{00000000-0005-0000-0000-0000C6180000}"/>
    <cellStyle name="40% - Accent2 3 2 2 7" xfId="9151" xr:uid="{00000000-0005-0000-0000-0000C7180000}"/>
    <cellStyle name="40% - Accent2 3 2 3" xfId="2290" xr:uid="{00000000-0005-0000-0000-0000C8180000}"/>
    <cellStyle name="40% - Accent2 3 2 3 2" xfId="7940" xr:uid="{00000000-0005-0000-0000-0000C9180000}"/>
    <cellStyle name="40% - Accent2 3 2 3 2 2" xfId="15032" xr:uid="{00000000-0005-0000-0000-0000CA180000}"/>
    <cellStyle name="40% - Accent2 3 2 3 3" xfId="10086" xr:uid="{00000000-0005-0000-0000-0000CB180000}"/>
    <cellStyle name="40% - Accent2 3 2 4" xfId="3317" xr:uid="{00000000-0005-0000-0000-0000CC180000}"/>
    <cellStyle name="40% - Accent2 3 2 4 2" xfId="10828" xr:uid="{00000000-0005-0000-0000-0000CD180000}"/>
    <cellStyle name="40% - Accent2 3 2 5" xfId="4892" xr:uid="{00000000-0005-0000-0000-0000CE180000}"/>
    <cellStyle name="40% - Accent2 3 2 5 2" xfId="12170" xr:uid="{00000000-0005-0000-0000-0000CF180000}"/>
    <cellStyle name="40% - Accent2 3 2 6" xfId="5473" xr:uid="{00000000-0005-0000-0000-0000D0180000}"/>
    <cellStyle name="40% - Accent2 3 2 6 2" xfId="12751" xr:uid="{00000000-0005-0000-0000-0000D1180000}"/>
    <cellStyle name="40% - Accent2 3 2 7" xfId="7359" xr:uid="{00000000-0005-0000-0000-0000D2180000}"/>
    <cellStyle name="40% - Accent2 3 2 7 2" xfId="14451" xr:uid="{00000000-0005-0000-0000-0000D3180000}"/>
    <cellStyle name="40% - Accent2 3 2 8" xfId="9150" xr:uid="{00000000-0005-0000-0000-0000D4180000}"/>
    <cellStyle name="40% - Accent2 3 3" xfId="519" xr:uid="{00000000-0005-0000-0000-0000D5180000}"/>
    <cellStyle name="40% - Accent2 3 3 2" xfId="2292" xr:uid="{00000000-0005-0000-0000-0000D6180000}"/>
    <cellStyle name="40% - Accent2 3 3 2 2" xfId="8086" xr:uid="{00000000-0005-0000-0000-0000D7180000}"/>
    <cellStyle name="40% - Accent2 3 3 2 2 2" xfId="15178" xr:uid="{00000000-0005-0000-0000-0000D8180000}"/>
    <cellStyle name="40% - Accent2 3 3 2 3" xfId="10088" xr:uid="{00000000-0005-0000-0000-0000D9180000}"/>
    <cellStyle name="40% - Accent2 3 3 3" xfId="3474" xr:uid="{00000000-0005-0000-0000-0000DA180000}"/>
    <cellStyle name="40% - Accent2 3 3 3 2" xfId="10982" xr:uid="{00000000-0005-0000-0000-0000DB180000}"/>
    <cellStyle name="40% - Accent2 3 3 4" xfId="5038" xr:uid="{00000000-0005-0000-0000-0000DC180000}"/>
    <cellStyle name="40% - Accent2 3 3 4 2" xfId="12316" xr:uid="{00000000-0005-0000-0000-0000DD180000}"/>
    <cellStyle name="40% - Accent2 3 3 5" xfId="5619" xr:uid="{00000000-0005-0000-0000-0000DE180000}"/>
    <cellStyle name="40% - Accent2 3 3 5 2" xfId="12897" xr:uid="{00000000-0005-0000-0000-0000DF180000}"/>
    <cellStyle name="40% - Accent2 3 3 6" xfId="7505" xr:uid="{00000000-0005-0000-0000-0000E0180000}"/>
    <cellStyle name="40% - Accent2 3 3 6 2" xfId="14597" xr:uid="{00000000-0005-0000-0000-0000E1180000}"/>
    <cellStyle name="40% - Accent2 3 3 7" xfId="9152" xr:uid="{00000000-0005-0000-0000-0000E2180000}"/>
    <cellStyle name="40% - Accent2 3 4" xfId="2289" xr:uid="{00000000-0005-0000-0000-0000E3180000}"/>
    <cellStyle name="40% - Accent2 3 4 2" xfId="8433" xr:uid="{00000000-0005-0000-0000-0000E4180000}"/>
    <cellStyle name="40% - Accent2 3 4 2 2" xfId="15476" xr:uid="{00000000-0005-0000-0000-0000E5180000}"/>
    <cellStyle name="40% - Accent2 3 4 3" xfId="10085" xr:uid="{00000000-0005-0000-0000-0000E6180000}"/>
    <cellStyle name="40% - Accent2 3 5" xfId="3169" xr:uid="{00000000-0005-0000-0000-0000E7180000}"/>
    <cellStyle name="40% - Accent2 3 5 2" xfId="8522" xr:uid="{00000000-0005-0000-0000-0000E8180000}"/>
    <cellStyle name="40% - Accent2 3 5 2 2" xfId="15565" xr:uid="{00000000-0005-0000-0000-0000E9180000}"/>
    <cellStyle name="40% - Accent2 3 5 3" xfId="10680" xr:uid="{00000000-0005-0000-0000-0000EA180000}"/>
    <cellStyle name="40% - Accent2 3 6" xfId="4749" xr:uid="{00000000-0005-0000-0000-0000EB180000}"/>
    <cellStyle name="40% - Accent2 3 6 2" xfId="7797" xr:uid="{00000000-0005-0000-0000-0000EC180000}"/>
    <cellStyle name="40% - Accent2 3 6 2 2" xfId="14889" xr:uid="{00000000-0005-0000-0000-0000ED180000}"/>
    <cellStyle name="40% - Accent2 3 6 3" xfId="12027" xr:uid="{00000000-0005-0000-0000-0000EE180000}"/>
    <cellStyle name="40% - Accent2 3 7" xfId="5330" xr:uid="{00000000-0005-0000-0000-0000EF180000}"/>
    <cellStyle name="40% - Accent2 3 7 2" xfId="12608" xr:uid="{00000000-0005-0000-0000-0000F0180000}"/>
    <cellStyle name="40% - Accent2 3 8" xfId="7216" xr:uid="{00000000-0005-0000-0000-0000F1180000}"/>
    <cellStyle name="40% - Accent2 3 8 2" xfId="14308" xr:uid="{00000000-0005-0000-0000-0000F2180000}"/>
    <cellStyle name="40% - Accent2 3 9" xfId="9149" xr:uid="{00000000-0005-0000-0000-0000F3180000}"/>
    <cellStyle name="40% - Accent2 4" xfId="520" xr:uid="{00000000-0005-0000-0000-0000F4180000}"/>
    <cellStyle name="40% - Accent2 4 2" xfId="521" xr:uid="{00000000-0005-0000-0000-0000F5180000}"/>
    <cellStyle name="40% - Accent2 4 2 2" xfId="522" xr:uid="{00000000-0005-0000-0000-0000F6180000}"/>
    <cellStyle name="40% - Accent2 4 2 2 2" xfId="2295" xr:uid="{00000000-0005-0000-0000-0000F7180000}"/>
    <cellStyle name="40% - Accent2 4 2 2 2 2" xfId="8187" xr:uid="{00000000-0005-0000-0000-0000F8180000}"/>
    <cellStyle name="40% - Accent2 4 2 2 2 2 2" xfId="15279" xr:uid="{00000000-0005-0000-0000-0000F9180000}"/>
    <cellStyle name="40% - Accent2 4 2 2 2 3" xfId="10091" xr:uid="{00000000-0005-0000-0000-0000FA180000}"/>
    <cellStyle name="40% - Accent2 4 2 2 3" xfId="3575" xr:uid="{00000000-0005-0000-0000-0000FB180000}"/>
    <cellStyle name="40% - Accent2 4 2 2 3 2" xfId="11083" xr:uid="{00000000-0005-0000-0000-0000FC180000}"/>
    <cellStyle name="40% - Accent2 4 2 2 4" xfId="5139" xr:uid="{00000000-0005-0000-0000-0000FD180000}"/>
    <cellStyle name="40% - Accent2 4 2 2 4 2" xfId="12417" xr:uid="{00000000-0005-0000-0000-0000FE180000}"/>
    <cellStyle name="40% - Accent2 4 2 2 5" xfId="5720" xr:uid="{00000000-0005-0000-0000-0000FF180000}"/>
    <cellStyle name="40% - Accent2 4 2 2 5 2" xfId="12998" xr:uid="{00000000-0005-0000-0000-000000190000}"/>
    <cellStyle name="40% - Accent2 4 2 2 6" xfId="7606" xr:uid="{00000000-0005-0000-0000-000001190000}"/>
    <cellStyle name="40% - Accent2 4 2 2 6 2" xfId="14698" xr:uid="{00000000-0005-0000-0000-000002190000}"/>
    <cellStyle name="40% - Accent2 4 2 2 7" xfId="9155" xr:uid="{00000000-0005-0000-0000-000003190000}"/>
    <cellStyle name="40% - Accent2 4 2 3" xfId="2294" xr:uid="{00000000-0005-0000-0000-000004190000}"/>
    <cellStyle name="40% - Accent2 4 2 3 2" xfId="7898" xr:uid="{00000000-0005-0000-0000-000005190000}"/>
    <cellStyle name="40% - Accent2 4 2 3 2 2" xfId="14990" xr:uid="{00000000-0005-0000-0000-000006190000}"/>
    <cellStyle name="40% - Accent2 4 2 3 3" xfId="10090" xr:uid="{00000000-0005-0000-0000-000007190000}"/>
    <cellStyle name="40% - Accent2 4 2 4" xfId="3275" xr:uid="{00000000-0005-0000-0000-000008190000}"/>
    <cellStyle name="40% - Accent2 4 2 4 2" xfId="10786" xr:uid="{00000000-0005-0000-0000-000009190000}"/>
    <cellStyle name="40% - Accent2 4 2 5" xfId="4850" xr:uid="{00000000-0005-0000-0000-00000A190000}"/>
    <cellStyle name="40% - Accent2 4 2 5 2" xfId="12128" xr:uid="{00000000-0005-0000-0000-00000B190000}"/>
    <cellStyle name="40% - Accent2 4 2 6" xfId="5431" xr:uid="{00000000-0005-0000-0000-00000C190000}"/>
    <cellStyle name="40% - Accent2 4 2 6 2" xfId="12709" xr:uid="{00000000-0005-0000-0000-00000D190000}"/>
    <cellStyle name="40% - Accent2 4 2 7" xfId="7317" xr:uid="{00000000-0005-0000-0000-00000E190000}"/>
    <cellStyle name="40% - Accent2 4 2 7 2" xfId="14409" xr:uid="{00000000-0005-0000-0000-00000F190000}"/>
    <cellStyle name="40% - Accent2 4 2 8" xfId="9154" xr:uid="{00000000-0005-0000-0000-000010190000}"/>
    <cellStyle name="40% - Accent2 4 3" xfId="523" xr:uid="{00000000-0005-0000-0000-000011190000}"/>
    <cellStyle name="40% - Accent2 4 3 2" xfId="2296" xr:uid="{00000000-0005-0000-0000-000012190000}"/>
    <cellStyle name="40% - Accent2 4 3 2 2" xfId="8047" xr:uid="{00000000-0005-0000-0000-000013190000}"/>
    <cellStyle name="40% - Accent2 4 3 2 2 2" xfId="15139" xr:uid="{00000000-0005-0000-0000-000014190000}"/>
    <cellStyle name="40% - Accent2 4 3 2 3" xfId="10092" xr:uid="{00000000-0005-0000-0000-000015190000}"/>
    <cellStyle name="40% - Accent2 4 3 3" xfId="3435" xr:uid="{00000000-0005-0000-0000-000016190000}"/>
    <cellStyle name="40% - Accent2 4 3 3 2" xfId="10943" xr:uid="{00000000-0005-0000-0000-000017190000}"/>
    <cellStyle name="40% - Accent2 4 3 4" xfId="4999" xr:uid="{00000000-0005-0000-0000-000018190000}"/>
    <cellStyle name="40% - Accent2 4 3 4 2" xfId="12277" xr:uid="{00000000-0005-0000-0000-000019190000}"/>
    <cellStyle name="40% - Accent2 4 3 5" xfId="5580" xr:uid="{00000000-0005-0000-0000-00001A190000}"/>
    <cellStyle name="40% - Accent2 4 3 5 2" xfId="12858" xr:uid="{00000000-0005-0000-0000-00001B190000}"/>
    <cellStyle name="40% - Accent2 4 3 6" xfId="7466" xr:uid="{00000000-0005-0000-0000-00001C190000}"/>
    <cellStyle name="40% - Accent2 4 3 6 2" xfId="14558" xr:uid="{00000000-0005-0000-0000-00001D190000}"/>
    <cellStyle name="40% - Accent2 4 3 7" xfId="9156" xr:uid="{00000000-0005-0000-0000-00001E190000}"/>
    <cellStyle name="40% - Accent2 4 4" xfId="2293" xr:uid="{00000000-0005-0000-0000-00001F190000}"/>
    <cellStyle name="40% - Accent2 4 4 2" xfId="7755" xr:uid="{00000000-0005-0000-0000-000020190000}"/>
    <cellStyle name="40% - Accent2 4 4 2 2" xfId="14847" xr:uid="{00000000-0005-0000-0000-000021190000}"/>
    <cellStyle name="40% - Accent2 4 4 3" xfId="10089" xr:uid="{00000000-0005-0000-0000-000022190000}"/>
    <cellStyle name="40% - Accent2 4 5" xfId="3106" xr:uid="{00000000-0005-0000-0000-000023190000}"/>
    <cellStyle name="40% - Accent2 4 5 2" xfId="10617" xr:uid="{00000000-0005-0000-0000-000024190000}"/>
    <cellStyle name="40% - Accent2 4 6" xfId="4707" xr:uid="{00000000-0005-0000-0000-000025190000}"/>
    <cellStyle name="40% - Accent2 4 6 2" xfId="11985" xr:uid="{00000000-0005-0000-0000-000026190000}"/>
    <cellStyle name="40% - Accent2 4 7" xfId="5288" xr:uid="{00000000-0005-0000-0000-000027190000}"/>
    <cellStyle name="40% - Accent2 4 7 2" xfId="12566" xr:uid="{00000000-0005-0000-0000-000028190000}"/>
    <cellStyle name="40% - Accent2 4 8" xfId="7174" xr:uid="{00000000-0005-0000-0000-000029190000}"/>
    <cellStyle name="40% - Accent2 4 8 2" xfId="14266" xr:uid="{00000000-0005-0000-0000-00002A190000}"/>
    <cellStyle name="40% - Accent2 4 9" xfId="9153" xr:uid="{00000000-0005-0000-0000-00002B190000}"/>
    <cellStyle name="40% - Accent2 5" xfId="524" xr:uid="{00000000-0005-0000-0000-00002C190000}"/>
    <cellStyle name="40% - Accent2 5 2" xfId="525" xr:uid="{00000000-0005-0000-0000-00002D190000}"/>
    <cellStyle name="40% - Accent2 5 2 2" xfId="526" xr:uid="{00000000-0005-0000-0000-00002E190000}"/>
    <cellStyle name="40% - Accent2 5 2 2 2" xfId="2299" xr:uid="{00000000-0005-0000-0000-00002F190000}"/>
    <cellStyle name="40% - Accent2 5 2 2 2 2" xfId="8170" xr:uid="{00000000-0005-0000-0000-000030190000}"/>
    <cellStyle name="40% - Accent2 5 2 2 2 2 2" xfId="15262" xr:uid="{00000000-0005-0000-0000-000031190000}"/>
    <cellStyle name="40% - Accent2 5 2 2 2 3" xfId="10095" xr:uid="{00000000-0005-0000-0000-000032190000}"/>
    <cellStyle name="40% - Accent2 5 2 2 3" xfId="3558" xr:uid="{00000000-0005-0000-0000-000033190000}"/>
    <cellStyle name="40% - Accent2 5 2 2 3 2" xfId="11066" xr:uid="{00000000-0005-0000-0000-000034190000}"/>
    <cellStyle name="40% - Accent2 5 2 2 4" xfId="5122" xr:uid="{00000000-0005-0000-0000-000035190000}"/>
    <cellStyle name="40% - Accent2 5 2 2 4 2" xfId="12400" xr:uid="{00000000-0005-0000-0000-000036190000}"/>
    <cellStyle name="40% - Accent2 5 2 2 5" xfId="5703" xr:uid="{00000000-0005-0000-0000-000037190000}"/>
    <cellStyle name="40% - Accent2 5 2 2 5 2" xfId="12981" xr:uid="{00000000-0005-0000-0000-000038190000}"/>
    <cellStyle name="40% - Accent2 5 2 2 6" xfId="7589" xr:uid="{00000000-0005-0000-0000-000039190000}"/>
    <cellStyle name="40% - Accent2 5 2 2 6 2" xfId="14681" xr:uid="{00000000-0005-0000-0000-00003A190000}"/>
    <cellStyle name="40% - Accent2 5 2 2 7" xfId="9159" xr:uid="{00000000-0005-0000-0000-00003B190000}"/>
    <cellStyle name="40% - Accent2 5 2 3" xfId="2298" xr:uid="{00000000-0005-0000-0000-00003C190000}"/>
    <cellStyle name="40% - Accent2 5 2 3 2" xfId="7881" xr:uid="{00000000-0005-0000-0000-00003D190000}"/>
    <cellStyle name="40% - Accent2 5 2 3 2 2" xfId="14973" xr:uid="{00000000-0005-0000-0000-00003E190000}"/>
    <cellStyle name="40% - Accent2 5 2 3 3" xfId="10094" xr:uid="{00000000-0005-0000-0000-00003F190000}"/>
    <cellStyle name="40% - Accent2 5 2 4" xfId="3258" xr:uid="{00000000-0005-0000-0000-000040190000}"/>
    <cellStyle name="40% - Accent2 5 2 4 2" xfId="10769" xr:uid="{00000000-0005-0000-0000-000041190000}"/>
    <cellStyle name="40% - Accent2 5 2 5" xfId="4833" xr:uid="{00000000-0005-0000-0000-000042190000}"/>
    <cellStyle name="40% - Accent2 5 2 5 2" xfId="12111" xr:uid="{00000000-0005-0000-0000-000043190000}"/>
    <cellStyle name="40% - Accent2 5 2 6" xfId="5414" xr:uid="{00000000-0005-0000-0000-000044190000}"/>
    <cellStyle name="40% - Accent2 5 2 6 2" xfId="12692" xr:uid="{00000000-0005-0000-0000-000045190000}"/>
    <cellStyle name="40% - Accent2 5 2 7" xfId="7300" xr:uid="{00000000-0005-0000-0000-000046190000}"/>
    <cellStyle name="40% - Accent2 5 2 7 2" xfId="14392" xr:uid="{00000000-0005-0000-0000-000047190000}"/>
    <cellStyle name="40% - Accent2 5 2 8" xfId="9158" xr:uid="{00000000-0005-0000-0000-000048190000}"/>
    <cellStyle name="40% - Accent2 5 3" xfId="527" xr:uid="{00000000-0005-0000-0000-000049190000}"/>
    <cellStyle name="40% - Accent2 5 3 2" xfId="2300" xr:uid="{00000000-0005-0000-0000-00004A190000}"/>
    <cellStyle name="40% - Accent2 5 3 2 2" xfId="8030" xr:uid="{00000000-0005-0000-0000-00004B190000}"/>
    <cellStyle name="40% - Accent2 5 3 2 2 2" xfId="15122" xr:uid="{00000000-0005-0000-0000-00004C190000}"/>
    <cellStyle name="40% - Accent2 5 3 2 3" xfId="10096" xr:uid="{00000000-0005-0000-0000-00004D190000}"/>
    <cellStyle name="40% - Accent2 5 3 3" xfId="3418" xr:uid="{00000000-0005-0000-0000-00004E190000}"/>
    <cellStyle name="40% - Accent2 5 3 3 2" xfId="10926" xr:uid="{00000000-0005-0000-0000-00004F190000}"/>
    <cellStyle name="40% - Accent2 5 3 4" xfId="4982" xr:uid="{00000000-0005-0000-0000-000050190000}"/>
    <cellStyle name="40% - Accent2 5 3 4 2" xfId="12260" xr:uid="{00000000-0005-0000-0000-000051190000}"/>
    <cellStyle name="40% - Accent2 5 3 5" xfId="5563" xr:uid="{00000000-0005-0000-0000-000052190000}"/>
    <cellStyle name="40% - Accent2 5 3 5 2" xfId="12841" xr:uid="{00000000-0005-0000-0000-000053190000}"/>
    <cellStyle name="40% - Accent2 5 3 6" xfId="7449" xr:uid="{00000000-0005-0000-0000-000054190000}"/>
    <cellStyle name="40% - Accent2 5 3 6 2" xfId="14541" xr:uid="{00000000-0005-0000-0000-000055190000}"/>
    <cellStyle name="40% - Accent2 5 3 7" xfId="9160" xr:uid="{00000000-0005-0000-0000-000056190000}"/>
    <cellStyle name="40% - Accent2 5 4" xfId="2297" xr:uid="{00000000-0005-0000-0000-000057190000}"/>
    <cellStyle name="40% - Accent2 5 4 2" xfId="7738" xr:uid="{00000000-0005-0000-0000-000058190000}"/>
    <cellStyle name="40% - Accent2 5 4 2 2" xfId="14830" xr:uid="{00000000-0005-0000-0000-000059190000}"/>
    <cellStyle name="40% - Accent2 5 4 3" xfId="10093" xr:uid="{00000000-0005-0000-0000-00005A190000}"/>
    <cellStyle name="40% - Accent2 5 5" xfId="3089" xr:uid="{00000000-0005-0000-0000-00005B190000}"/>
    <cellStyle name="40% - Accent2 5 5 2" xfId="10600" xr:uid="{00000000-0005-0000-0000-00005C190000}"/>
    <cellStyle name="40% - Accent2 5 6" xfId="4690" xr:uid="{00000000-0005-0000-0000-00005D190000}"/>
    <cellStyle name="40% - Accent2 5 6 2" xfId="11968" xr:uid="{00000000-0005-0000-0000-00005E190000}"/>
    <cellStyle name="40% - Accent2 5 7" xfId="5271" xr:uid="{00000000-0005-0000-0000-00005F190000}"/>
    <cellStyle name="40% - Accent2 5 7 2" xfId="12549" xr:uid="{00000000-0005-0000-0000-000060190000}"/>
    <cellStyle name="40% - Accent2 5 8" xfId="7157" xr:uid="{00000000-0005-0000-0000-000061190000}"/>
    <cellStyle name="40% - Accent2 5 8 2" xfId="14249" xr:uid="{00000000-0005-0000-0000-000062190000}"/>
    <cellStyle name="40% - Accent2 5 9" xfId="9157" xr:uid="{00000000-0005-0000-0000-000063190000}"/>
    <cellStyle name="40% - Accent2 6" xfId="528" xr:uid="{00000000-0005-0000-0000-000064190000}"/>
    <cellStyle name="40% - Accent2 6 2" xfId="529" xr:uid="{00000000-0005-0000-0000-000065190000}"/>
    <cellStyle name="40% - Accent2 6 2 2" xfId="530" xr:uid="{00000000-0005-0000-0000-000066190000}"/>
    <cellStyle name="40% - Accent2 6 2 2 2" xfId="2303" xr:uid="{00000000-0005-0000-0000-000067190000}"/>
    <cellStyle name="40% - Accent2 6 2 2 2 2" xfId="8276" xr:uid="{00000000-0005-0000-0000-000068190000}"/>
    <cellStyle name="40% - Accent2 6 2 2 2 2 2" xfId="15368" xr:uid="{00000000-0005-0000-0000-000069190000}"/>
    <cellStyle name="40% - Accent2 6 2 2 2 3" xfId="10099" xr:uid="{00000000-0005-0000-0000-00006A190000}"/>
    <cellStyle name="40% - Accent2 6 2 2 3" xfId="3664" xr:uid="{00000000-0005-0000-0000-00006B190000}"/>
    <cellStyle name="40% - Accent2 6 2 2 3 2" xfId="11172" xr:uid="{00000000-0005-0000-0000-00006C190000}"/>
    <cellStyle name="40% - Accent2 6 2 2 4" xfId="5228" xr:uid="{00000000-0005-0000-0000-00006D190000}"/>
    <cellStyle name="40% - Accent2 6 2 2 4 2" xfId="12506" xr:uid="{00000000-0005-0000-0000-00006E190000}"/>
    <cellStyle name="40% - Accent2 6 2 2 5" xfId="5809" xr:uid="{00000000-0005-0000-0000-00006F190000}"/>
    <cellStyle name="40% - Accent2 6 2 2 5 2" xfId="13087" xr:uid="{00000000-0005-0000-0000-000070190000}"/>
    <cellStyle name="40% - Accent2 6 2 2 6" xfId="7695" xr:uid="{00000000-0005-0000-0000-000071190000}"/>
    <cellStyle name="40% - Accent2 6 2 2 6 2" xfId="14787" xr:uid="{00000000-0005-0000-0000-000072190000}"/>
    <cellStyle name="40% - Accent2 6 2 2 7" xfId="9163" xr:uid="{00000000-0005-0000-0000-000073190000}"/>
    <cellStyle name="40% - Accent2 6 2 3" xfId="2302" xr:uid="{00000000-0005-0000-0000-000074190000}"/>
    <cellStyle name="40% - Accent2 6 2 3 2" xfId="7987" xr:uid="{00000000-0005-0000-0000-000075190000}"/>
    <cellStyle name="40% - Accent2 6 2 3 2 2" xfId="15079" xr:uid="{00000000-0005-0000-0000-000076190000}"/>
    <cellStyle name="40% - Accent2 6 2 3 3" xfId="10098" xr:uid="{00000000-0005-0000-0000-000077190000}"/>
    <cellStyle name="40% - Accent2 6 2 4" xfId="3364" xr:uid="{00000000-0005-0000-0000-000078190000}"/>
    <cellStyle name="40% - Accent2 6 2 4 2" xfId="10875" xr:uid="{00000000-0005-0000-0000-000079190000}"/>
    <cellStyle name="40% - Accent2 6 2 5" xfId="4939" xr:uid="{00000000-0005-0000-0000-00007A190000}"/>
    <cellStyle name="40% - Accent2 6 2 5 2" xfId="12217" xr:uid="{00000000-0005-0000-0000-00007B190000}"/>
    <cellStyle name="40% - Accent2 6 2 6" xfId="5520" xr:uid="{00000000-0005-0000-0000-00007C190000}"/>
    <cellStyle name="40% - Accent2 6 2 6 2" xfId="12798" xr:uid="{00000000-0005-0000-0000-00007D190000}"/>
    <cellStyle name="40% - Accent2 6 2 7" xfId="7406" xr:uid="{00000000-0005-0000-0000-00007E190000}"/>
    <cellStyle name="40% - Accent2 6 2 7 2" xfId="14498" xr:uid="{00000000-0005-0000-0000-00007F190000}"/>
    <cellStyle name="40% - Accent2 6 2 8" xfId="9162" xr:uid="{00000000-0005-0000-0000-000080190000}"/>
    <cellStyle name="40% - Accent2 6 3" xfId="531" xr:uid="{00000000-0005-0000-0000-000081190000}"/>
    <cellStyle name="40% - Accent2 6 3 2" xfId="2304" xr:uid="{00000000-0005-0000-0000-000082190000}"/>
    <cellStyle name="40% - Accent2 6 3 2 2" xfId="8133" xr:uid="{00000000-0005-0000-0000-000083190000}"/>
    <cellStyle name="40% - Accent2 6 3 2 2 2" xfId="15225" xr:uid="{00000000-0005-0000-0000-000084190000}"/>
    <cellStyle name="40% - Accent2 6 3 2 3" xfId="10100" xr:uid="{00000000-0005-0000-0000-000085190000}"/>
    <cellStyle name="40% - Accent2 6 3 3" xfId="3521" xr:uid="{00000000-0005-0000-0000-000086190000}"/>
    <cellStyle name="40% - Accent2 6 3 3 2" xfId="11029" xr:uid="{00000000-0005-0000-0000-000087190000}"/>
    <cellStyle name="40% - Accent2 6 3 4" xfId="5085" xr:uid="{00000000-0005-0000-0000-000088190000}"/>
    <cellStyle name="40% - Accent2 6 3 4 2" xfId="12363" xr:uid="{00000000-0005-0000-0000-000089190000}"/>
    <cellStyle name="40% - Accent2 6 3 5" xfId="5666" xr:uid="{00000000-0005-0000-0000-00008A190000}"/>
    <cellStyle name="40% - Accent2 6 3 5 2" xfId="12944" xr:uid="{00000000-0005-0000-0000-00008B190000}"/>
    <cellStyle name="40% - Accent2 6 3 6" xfId="7552" xr:uid="{00000000-0005-0000-0000-00008C190000}"/>
    <cellStyle name="40% - Accent2 6 3 6 2" xfId="14644" xr:uid="{00000000-0005-0000-0000-00008D190000}"/>
    <cellStyle name="40% - Accent2 6 3 7" xfId="9164" xr:uid="{00000000-0005-0000-0000-00008E190000}"/>
    <cellStyle name="40% - Accent2 6 4" xfId="2301" xr:uid="{00000000-0005-0000-0000-00008F190000}"/>
    <cellStyle name="40% - Accent2 6 4 2" xfId="7844" xr:uid="{00000000-0005-0000-0000-000090190000}"/>
    <cellStyle name="40% - Accent2 6 4 2 2" xfId="14936" xr:uid="{00000000-0005-0000-0000-000091190000}"/>
    <cellStyle name="40% - Accent2 6 4 3" xfId="10097" xr:uid="{00000000-0005-0000-0000-000092190000}"/>
    <cellStyle name="40% - Accent2 6 5" xfId="3219" xr:uid="{00000000-0005-0000-0000-000093190000}"/>
    <cellStyle name="40% - Accent2 6 5 2" xfId="10730" xr:uid="{00000000-0005-0000-0000-000094190000}"/>
    <cellStyle name="40% - Accent2 6 6" xfId="4796" xr:uid="{00000000-0005-0000-0000-000095190000}"/>
    <cellStyle name="40% - Accent2 6 6 2" xfId="12074" xr:uid="{00000000-0005-0000-0000-000096190000}"/>
    <cellStyle name="40% - Accent2 6 7" xfId="5377" xr:uid="{00000000-0005-0000-0000-000097190000}"/>
    <cellStyle name="40% - Accent2 6 7 2" xfId="12655" xr:uid="{00000000-0005-0000-0000-000098190000}"/>
    <cellStyle name="40% - Accent2 6 8" xfId="7263" xr:uid="{00000000-0005-0000-0000-000099190000}"/>
    <cellStyle name="40% - Accent2 6 8 2" xfId="14355" xr:uid="{00000000-0005-0000-0000-00009A190000}"/>
    <cellStyle name="40% - Accent2 6 9" xfId="9161" xr:uid="{00000000-0005-0000-0000-00009B190000}"/>
    <cellStyle name="40% - Accent2 7" xfId="532" xr:uid="{00000000-0005-0000-0000-00009C190000}"/>
    <cellStyle name="40% - Accent2 7 2" xfId="533" xr:uid="{00000000-0005-0000-0000-00009D190000}"/>
    <cellStyle name="40% - Accent2 7 2 2" xfId="2306" xr:uid="{00000000-0005-0000-0000-00009E190000}"/>
    <cellStyle name="40% - Accent2 7 2 2 2" xfId="8149" xr:uid="{00000000-0005-0000-0000-00009F190000}"/>
    <cellStyle name="40% - Accent2 7 2 2 2 2" xfId="15241" xr:uid="{00000000-0005-0000-0000-0000A0190000}"/>
    <cellStyle name="40% - Accent2 7 2 2 3" xfId="10102" xr:uid="{00000000-0005-0000-0000-0000A1190000}"/>
    <cellStyle name="40% - Accent2 7 2 3" xfId="3537" xr:uid="{00000000-0005-0000-0000-0000A2190000}"/>
    <cellStyle name="40% - Accent2 7 2 3 2" xfId="11045" xr:uid="{00000000-0005-0000-0000-0000A3190000}"/>
    <cellStyle name="40% - Accent2 7 2 4" xfId="5101" xr:uid="{00000000-0005-0000-0000-0000A4190000}"/>
    <cellStyle name="40% - Accent2 7 2 4 2" xfId="12379" xr:uid="{00000000-0005-0000-0000-0000A5190000}"/>
    <cellStyle name="40% - Accent2 7 2 5" xfId="5682" xr:uid="{00000000-0005-0000-0000-0000A6190000}"/>
    <cellStyle name="40% - Accent2 7 2 5 2" xfId="12960" xr:uid="{00000000-0005-0000-0000-0000A7190000}"/>
    <cellStyle name="40% - Accent2 7 2 6" xfId="7568" xr:uid="{00000000-0005-0000-0000-0000A8190000}"/>
    <cellStyle name="40% - Accent2 7 2 6 2" xfId="14660" xr:uid="{00000000-0005-0000-0000-0000A9190000}"/>
    <cellStyle name="40% - Accent2 7 2 7" xfId="9166" xr:uid="{00000000-0005-0000-0000-0000AA190000}"/>
    <cellStyle name="40% - Accent2 7 3" xfId="2305" xr:uid="{00000000-0005-0000-0000-0000AB190000}"/>
    <cellStyle name="40% - Accent2 7 3 2" xfId="7860" xr:uid="{00000000-0005-0000-0000-0000AC190000}"/>
    <cellStyle name="40% - Accent2 7 3 2 2" xfId="14952" xr:uid="{00000000-0005-0000-0000-0000AD190000}"/>
    <cellStyle name="40% - Accent2 7 3 3" xfId="10101" xr:uid="{00000000-0005-0000-0000-0000AE190000}"/>
    <cellStyle name="40% - Accent2 7 4" xfId="3235" xr:uid="{00000000-0005-0000-0000-0000AF190000}"/>
    <cellStyle name="40% - Accent2 7 4 2" xfId="10746" xr:uid="{00000000-0005-0000-0000-0000B0190000}"/>
    <cellStyle name="40% - Accent2 7 5" xfId="4812" xr:uid="{00000000-0005-0000-0000-0000B1190000}"/>
    <cellStyle name="40% - Accent2 7 5 2" xfId="12090" xr:uid="{00000000-0005-0000-0000-0000B2190000}"/>
    <cellStyle name="40% - Accent2 7 6" xfId="5393" xr:uid="{00000000-0005-0000-0000-0000B3190000}"/>
    <cellStyle name="40% - Accent2 7 6 2" xfId="12671" xr:uid="{00000000-0005-0000-0000-0000B4190000}"/>
    <cellStyle name="40% - Accent2 7 7" xfId="7279" xr:uid="{00000000-0005-0000-0000-0000B5190000}"/>
    <cellStyle name="40% - Accent2 7 7 2" xfId="14371" xr:uid="{00000000-0005-0000-0000-0000B6190000}"/>
    <cellStyle name="40% - Accent2 7 8" xfId="9165" xr:uid="{00000000-0005-0000-0000-0000B7190000}"/>
    <cellStyle name="40% - Accent2 8" xfId="534" xr:uid="{00000000-0005-0000-0000-0000B8190000}"/>
    <cellStyle name="40% - Accent2 8 2" xfId="2307" xr:uid="{00000000-0005-0000-0000-0000B9190000}"/>
    <cellStyle name="40% - Accent2 8 2 2" xfId="8007" xr:uid="{00000000-0005-0000-0000-0000BA190000}"/>
    <cellStyle name="40% - Accent2 8 2 2 2" xfId="15099" xr:uid="{00000000-0005-0000-0000-0000BB190000}"/>
    <cellStyle name="40% - Accent2 8 2 3" xfId="10103" xr:uid="{00000000-0005-0000-0000-0000BC190000}"/>
    <cellStyle name="40% - Accent2 8 3" xfId="3385" xr:uid="{00000000-0005-0000-0000-0000BD190000}"/>
    <cellStyle name="40% - Accent2 8 3 2" xfId="10895" xr:uid="{00000000-0005-0000-0000-0000BE190000}"/>
    <cellStyle name="40% - Accent2 8 4" xfId="4959" xr:uid="{00000000-0005-0000-0000-0000BF190000}"/>
    <cellStyle name="40% - Accent2 8 4 2" xfId="12237" xr:uid="{00000000-0005-0000-0000-0000C0190000}"/>
    <cellStyle name="40% - Accent2 8 5" xfId="5540" xr:uid="{00000000-0005-0000-0000-0000C1190000}"/>
    <cellStyle name="40% - Accent2 8 5 2" xfId="12818" xr:uid="{00000000-0005-0000-0000-0000C2190000}"/>
    <cellStyle name="40% - Accent2 8 6" xfId="7426" xr:uid="{00000000-0005-0000-0000-0000C3190000}"/>
    <cellStyle name="40% - Accent2 8 6 2" xfId="14518" xr:uid="{00000000-0005-0000-0000-0000C4190000}"/>
    <cellStyle name="40% - Accent2 8 7" xfId="9167" xr:uid="{00000000-0005-0000-0000-0000C5190000}"/>
    <cellStyle name="40% - Accent2 9" xfId="1755" xr:uid="{00000000-0005-0000-0000-0000C6190000}"/>
    <cellStyle name="40% - Accent2 9 2" xfId="3005" xr:uid="{00000000-0005-0000-0000-0000C7190000}"/>
    <cellStyle name="40% - Accent2 9 2 2" xfId="10522" xr:uid="{00000000-0005-0000-0000-0000C8190000}"/>
    <cellStyle name="40% - Accent2 9 3" xfId="3822" xr:uid="{00000000-0005-0000-0000-0000C9190000}"/>
    <cellStyle name="40% - Accent2 9 3 2" xfId="11330" xr:uid="{00000000-0005-0000-0000-0000CA190000}"/>
    <cellStyle name="40% - Accent2 9 4" xfId="6455" xr:uid="{00000000-0005-0000-0000-0000CB190000}"/>
    <cellStyle name="40% - Accent2 9 4 2" xfId="13733" xr:uid="{00000000-0005-0000-0000-0000CC190000}"/>
    <cellStyle name="40% - Accent2 9 5" xfId="8391" xr:uid="{00000000-0005-0000-0000-0000CD190000}"/>
    <cellStyle name="40% - Accent2 9 5 2" xfId="15434" xr:uid="{00000000-0005-0000-0000-0000CE190000}"/>
    <cellStyle name="40% - Accent2 9 6" xfId="9584" xr:uid="{00000000-0005-0000-0000-0000CF190000}"/>
    <cellStyle name="40% - Accent3" xfId="28" builtinId="39" customBuiltin="1"/>
    <cellStyle name="40% - Accent3 10" xfId="536" xr:uid="{00000000-0005-0000-0000-0000D1190000}"/>
    <cellStyle name="40% - Accent3 10 2" xfId="2309" xr:uid="{00000000-0005-0000-0000-0000D2190000}"/>
    <cellStyle name="40% - Accent3 10 2 2" xfId="4080" xr:uid="{00000000-0005-0000-0000-0000D3190000}"/>
    <cellStyle name="40% - Accent3 10 2 2 2" xfId="11588" xr:uid="{00000000-0005-0000-0000-0000D4190000}"/>
    <cellStyle name="40% - Accent3 10 2 3" xfId="6458" xr:uid="{00000000-0005-0000-0000-0000D5190000}"/>
    <cellStyle name="40% - Accent3 10 2 3 2" xfId="13736" xr:uid="{00000000-0005-0000-0000-0000D6190000}"/>
    <cellStyle name="40% - Accent3 10 2 4" xfId="10105" xr:uid="{00000000-0005-0000-0000-0000D7190000}"/>
    <cellStyle name="40% - Accent3 10 3" xfId="3994" xr:uid="{00000000-0005-0000-0000-0000D8190000}"/>
    <cellStyle name="40% - Accent3 10 3 2" xfId="11502" xr:uid="{00000000-0005-0000-0000-0000D9190000}"/>
    <cellStyle name="40% - Accent3 10 4" xfId="6457" xr:uid="{00000000-0005-0000-0000-0000DA190000}"/>
    <cellStyle name="40% - Accent3 10 4 2" xfId="13735" xr:uid="{00000000-0005-0000-0000-0000DB190000}"/>
    <cellStyle name="40% - Accent3 10 5" xfId="8481" xr:uid="{00000000-0005-0000-0000-0000DC190000}"/>
    <cellStyle name="40% - Accent3 10 5 2" xfId="15524" xr:uid="{00000000-0005-0000-0000-0000DD190000}"/>
    <cellStyle name="40% - Accent3 10 6" xfId="9169" xr:uid="{00000000-0005-0000-0000-0000DE190000}"/>
    <cellStyle name="40% - Accent3 11" xfId="537" xr:uid="{00000000-0005-0000-0000-0000DF190000}"/>
    <cellStyle name="40% - Accent3 11 2" xfId="2310" xr:uid="{00000000-0005-0000-0000-0000E0190000}"/>
    <cellStyle name="40% - Accent3 11 2 2" xfId="10106" xr:uid="{00000000-0005-0000-0000-0000E1190000}"/>
    <cellStyle name="40% - Accent3 11 3" xfId="3913" xr:uid="{00000000-0005-0000-0000-0000E2190000}"/>
    <cellStyle name="40% - Accent3 11 3 2" xfId="11421" xr:uid="{00000000-0005-0000-0000-0000E3190000}"/>
    <cellStyle name="40% - Accent3 11 4" xfId="6459" xr:uid="{00000000-0005-0000-0000-0000E4190000}"/>
    <cellStyle name="40% - Accent3 11 4 2" xfId="13737" xr:uid="{00000000-0005-0000-0000-0000E5190000}"/>
    <cellStyle name="40% - Accent3 11 5" xfId="8570" xr:uid="{00000000-0005-0000-0000-0000E6190000}"/>
    <cellStyle name="40% - Accent3 11 5 2" xfId="15613" xr:uid="{00000000-0005-0000-0000-0000E7190000}"/>
    <cellStyle name="40% - Accent3 11 6" xfId="9170" xr:uid="{00000000-0005-0000-0000-0000E8190000}"/>
    <cellStyle name="40% - Accent3 12" xfId="538" xr:uid="{00000000-0005-0000-0000-0000E9190000}"/>
    <cellStyle name="40% - Accent3 12 2" xfId="539" xr:uid="{00000000-0005-0000-0000-0000EA190000}"/>
    <cellStyle name="40% - Accent3 12 2 2" xfId="2312" xr:uid="{00000000-0005-0000-0000-0000EB190000}"/>
    <cellStyle name="40% - Accent3 12 2 2 2" xfId="10108" xr:uid="{00000000-0005-0000-0000-0000EC190000}"/>
    <cellStyle name="40% - Accent3 12 2 3" xfId="3925" xr:uid="{00000000-0005-0000-0000-0000ED190000}"/>
    <cellStyle name="40% - Accent3 12 2 3 2" xfId="11433" xr:uid="{00000000-0005-0000-0000-0000EE190000}"/>
    <cellStyle name="40% - Accent3 12 2 4" xfId="6461" xr:uid="{00000000-0005-0000-0000-0000EF190000}"/>
    <cellStyle name="40% - Accent3 12 2 4 2" xfId="13739" xr:uid="{00000000-0005-0000-0000-0000F0190000}"/>
    <cellStyle name="40% - Accent3 12 2 5" xfId="9172" xr:uid="{00000000-0005-0000-0000-0000F1190000}"/>
    <cellStyle name="40% - Accent3 12 3" xfId="2311" xr:uid="{00000000-0005-0000-0000-0000F2190000}"/>
    <cellStyle name="40% - Accent3 12 3 2" xfId="10107" xr:uid="{00000000-0005-0000-0000-0000F3190000}"/>
    <cellStyle name="40% - Accent3 12 4" xfId="3182" xr:uid="{00000000-0005-0000-0000-0000F4190000}"/>
    <cellStyle name="40% - Accent3 12 4 2" xfId="10693" xr:uid="{00000000-0005-0000-0000-0000F5190000}"/>
    <cellStyle name="40% - Accent3 12 5" xfId="6460" xr:uid="{00000000-0005-0000-0000-0000F6190000}"/>
    <cellStyle name="40% - Accent3 12 5 2" xfId="13738" xr:uid="{00000000-0005-0000-0000-0000F7190000}"/>
    <cellStyle name="40% - Accent3 12 6" xfId="7722" xr:uid="{00000000-0005-0000-0000-0000F8190000}"/>
    <cellStyle name="40% - Accent3 12 6 2" xfId="14814" xr:uid="{00000000-0005-0000-0000-0000F9190000}"/>
    <cellStyle name="40% - Accent3 12 7" xfId="9171" xr:uid="{00000000-0005-0000-0000-0000FA190000}"/>
    <cellStyle name="40% - Accent3 13" xfId="540" xr:uid="{00000000-0005-0000-0000-0000FB190000}"/>
    <cellStyle name="40% - Accent3 13 2" xfId="2313" xr:uid="{00000000-0005-0000-0000-0000FC190000}"/>
    <cellStyle name="40% - Accent3 13 2 2" xfId="10109" xr:uid="{00000000-0005-0000-0000-0000FD190000}"/>
    <cellStyle name="40% - Accent3 13 3" xfId="3178" xr:uid="{00000000-0005-0000-0000-0000FE190000}"/>
    <cellStyle name="40% - Accent3 13 3 2" xfId="10689" xr:uid="{00000000-0005-0000-0000-0000FF190000}"/>
    <cellStyle name="40% - Accent3 13 4" xfId="6462" xr:uid="{00000000-0005-0000-0000-0000001A0000}"/>
    <cellStyle name="40% - Accent3 13 4 2" xfId="13740" xr:uid="{00000000-0005-0000-0000-0000011A0000}"/>
    <cellStyle name="40% - Accent3 13 5" xfId="9173" xr:uid="{00000000-0005-0000-0000-0000021A0000}"/>
    <cellStyle name="40% - Accent3 14" xfId="541" xr:uid="{00000000-0005-0000-0000-0000031A0000}"/>
    <cellStyle name="40% - Accent3 14 2" xfId="2314" xr:uid="{00000000-0005-0000-0000-0000041A0000}"/>
    <cellStyle name="40% - Accent3 14 2 2" xfId="10110" xr:uid="{00000000-0005-0000-0000-0000051A0000}"/>
    <cellStyle name="40% - Accent3 14 3" xfId="3917" xr:uid="{00000000-0005-0000-0000-0000061A0000}"/>
    <cellStyle name="40% - Accent3 14 3 2" xfId="11425" xr:uid="{00000000-0005-0000-0000-0000071A0000}"/>
    <cellStyle name="40% - Accent3 14 4" xfId="6463" xr:uid="{00000000-0005-0000-0000-0000081A0000}"/>
    <cellStyle name="40% - Accent3 14 4 2" xfId="13741" xr:uid="{00000000-0005-0000-0000-0000091A0000}"/>
    <cellStyle name="40% - Accent3 14 5" xfId="9174" xr:uid="{00000000-0005-0000-0000-00000A1A0000}"/>
    <cellStyle name="40% - Accent3 15" xfId="542" xr:uid="{00000000-0005-0000-0000-00000B1A0000}"/>
    <cellStyle name="40% - Accent3 15 2" xfId="2315" xr:uid="{00000000-0005-0000-0000-00000C1A0000}"/>
    <cellStyle name="40% - Accent3 15 2 2" xfId="10111" xr:uid="{00000000-0005-0000-0000-00000D1A0000}"/>
    <cellStyle name="40% - Accent3 15 3" xfId="3859" xr:uid="{00000000-0005-0000-0000-00000E1A0000}"/>
    <cellStyle name="40% - Accent3 15 3 2" xfId="11367" xr:uid="{00000000-0005-0000-0000-00000F1A0000}"/>
    <cellStyle name="40% - Accent3 15 4" xfId="6464" xr:uid="{00000000-0005-0000-0000-0000101A0000}"/>
    <cellStyle name="40% - Accent3 15 4 2" xfId="13742" xr:uid="{00000000-0005-0000-0000-0000111A0000}"/>
    <cellStyle name="40% - Accent3 15 5" xfId="9175" xr:uid="{00000000-0005-0000-0000-0000121A0000}"/>
    <cellStyle name="40% - Accent3 16" xfId="543" xr:uid="{00000000-0005-0000-0000-0000131A0000}"/>
    <cellStyle name="40% - Accent3 16 2" xfId="2316" xr:uid="{00000000-0005-0000-0000-0000141A0000}"/>
    <cellStyle name="40% - Accent3 16 2 2" xfId="10112" xr:uid="{00000000-0005-0000-0000-0000151A0000}"/>
    <cellStyle name="40% - Accent3 16 3" xfId="3150" xr:uid="{00000000-0005-0000-0000-0000161A0000}"/>
    <cellStyle name="40% - Accent3 16 3 2" xfId="10661" xr:uid="{00000000-0005-0000-0000-0000171A0000}"/>
    <cellStyle name="40% - Accent3 16 4" xfId="6465" xr:uid="{00000000-0005-0000-0000-0000181A0000}"/>
    <cellStyle name="40% - Accent3 16 4 2" xfId="13743" xr:uid="{00000000-0005-0000-0000-0000191A0000}"/>
    <cellStyle name="40% - Accent3 16 5" xfId="9176" xr:uid="{00000000-0005-0000-0000-00001A1A0000}"/>
    <cellStyle name="40% - Accent3 17" xfId="544" xr:uid="{00000000-0005-0000-0000-00001B1A0000}"/>
    <cellStyle name="40% - Accent3 17 2" xfId="2317" xr:uid="{00000000-0005-0000-0000-00001C1A0000}"/>
    <cellStyle name="40% - Accent3 17 2 2" xfId="10113" xr:uid="{00000000-0005-0000-0000-00001D1A0000}"/>
    <cellStyle name="40% - Accent3 17 3" xfId="3081" xr:uid="{00000000-0005-0000-0000-00001E1A0000}"/>
    <cellStyle name="40% - Accent3 17 3 2" xfId="10592" xr:uid="{00000000-0005-0000-0000-00001F1A0000}"/>
    <cellStyle name="40% - Accent3 17 4" xfId="6466" xr:uid="{00000000-0005-0000-0000-0000201A0000}"/>
    <cellStyle name="40% - Accent3 17 4 2" xfId="13744" xr:uid="{00000000-0005-0000-0000-0000211A0000}"/>
    <cellStyle name="40% - Accent3 17 5" xfId="9177" xr:uid="{00000000-0005-0000-0000-0000221A0000}"/>
    <cellStyle name="40% - Accent3 18" xfId="545" xr:uid="{00000000-0005-0000-0000-0000231A0000}"/>
    <cellStyle name="40% - Accent3 18 2" xfId="2318" xr:uid="{00000000-0005-0000-0000-0000241A0000}"/>
    <cellStyle name="40% - Accent3 18 2 2" xfId="10114" xr:uid="{00000000-0005-0000-0000-0000251A0000}"/>
    <cellStyle name="40% - Accent3 18 3" xfId="3905" xr:uid="{00000000-0005-0000-0000-0000261A0000}"/>
    <cellStyle name="40% - Accent3 18 3 2" xfId="11413" xr:uid="{00000000-0005-0000-0000-0000271A0000}"/>
    <cellStyle name="40% - Accent3 18 4" xfId="6467" xr:uid="{00000000-0005-0000-0000-0000281A0000}"/>
    <cellStyle name="40% - Accent3 18 4 2" xfId="13745" xr:uid="{00000000-0005-0000-0000-0000291A0000}"/>
    <cellStyle name="40% - Accent3 18 5" xfId="9178" xr:uid="{00000000-0005-0000-0000-00002A1A0000}"/>
    <cellStyle name="40% - Accent3 19" xfId="1756" xr:uid="{00000000-0005-0000-0000-00002B1A0000}"/>
    <cellStyle name="40% - Accent3 19 2" xfId="3006" xr:uid="{00000000-0005-0000-0000-00002C1A0000}"/>
    <cellStyle name="40% - Accent3 19 2 2" xfId="10523" xr:uid="{00000000-0005-0000-0000-00002D1A0000}"/>
    <cellStyle name="40% - Accent3 19 3" xfId="4095" xr:uid="{00000000-0005-0000-0000-00002E1A0000}"/>
    <cellStyle name="40% - Accent3 19 3 2" xfId="11603" xr:uid="{00000000-0005-0000-0000-00002F1A0000}"/>
    <cellStyle name="40% - Accent3 19 4" xfId="6468" xr:uid="{00000000-0005-0000-0000-0000301A0000}"/>
    <cellStyle name="40% - Accent3 19 4 2" xfId="13746" xr:uid="{00000000-0005-0000-0000-0000311A0000}"/>
    <cellStyle name="40% - Accent3 19 5" xfId="9585" xr:uid="{00000000-0005-0000-0000-0000321A0000}"/>
    <cellStyle name="40% - Accent3 2" xfId="546" xr:uid="{00000000-0005-0000-0000-0000331A0000}"/>
    <cellStyle name="40% - Accent3 2 10" xfId="3129" xr:uid="{00000000-0005-0000-0000-0000341A0000}"/>
    <cellStyle name="40% - Accent3 2 10 2" xfId="6470" xr:uid="{00000000-0005-0000-0000-0000351A0000}"/>
    <cellStyle name="40% - Accent3 2 10 2 2" xfId="13748" xr:uid="{00000000-0005-0000-0000-0000361A0000}"/>
    <cellStyle name="40% - Accent3 2 10 3" xfId="10640" xr:uid="{00000000-0005-0000-0000-0000371A0000}"/>
    <cellStyle name="40% - Accent3 2 11" xfId="3039" xr:uid="{00000000-0005-0000-0000-0000381A0000}"/>
    <cellStyle name="40% - Accent3 2 11 2" xfId="10550" xr:uid="{00000000-0005-0000-0000-0000391A0000}"/>
    <cellStyle name="40% - Accent3 2 12" xfId="4728" xr:uid="{00000000-0005-0000-0000-00003A1A0000}"/>
    <cellStyle name="40% - Accent3 2 12 2" xfId="12006" xr:uid="{00000000-0005-0000-0000-00003B1A0000}"/>
    <cellStyle name="40% - Accent3 2 13" xfId="5309" xr:uid="{00000000-0005-0000-0000-00003C1A0000}"/>
    <cellStyle name="40% - Accent3 2 13 2" xfId="12587" xr:uid="{00000000-0005-0000-0000-00003D1A0000}"/>
    <cellStyle name="40% - Accent3 2 14" xfId="6469" xr:uid="{00000000-0005-0000-0000-00003E1A0000}"/>
    <cellStyle name="40% - Accent3 2 14 2" xfId="13747" xr:uid="{00000000-0005-0000-0000-00003F1A0000}"/>
    <cellStyle name="40% - Accent3 2 15" xfId="7195" xr:uid="{00000000-0005-0000-0000-0000401A0000}"/>
    <cellStyle name="40% - Accent3 2 15 2" xfId="14287" xr:uid="{00000000-0005-0000-0000-0000411A0000}"/>
    <cellStyle name="40% - Accent3 2 16" xfId="8637" xr:uid="{00000000-0005-0000-0000-0000421A0000}"/>
    <cellStyle name="40% - Accent3 2 17" xfId="9179" xr:uid="{00000000-0005-0000-0000-0000431A0000}"/>
    <cellStyle name="40% - Accent3 2 2" xfId="547" xr:uid="{00000000-0005-0000-0000-0000441A0000}"/>
    <cellStyle name="40% - Accent3 2 2 10" xfId="6471" xr:uid="{00000000-0005-0000-0000-0000451A0000}"/>
    <cellStyle name="40% - Accent3 2 2 10 2" xfId="13749" xr:uid="{00000000-0005-0000-0000-0000461A0000}"/>
    <cellStyle name="40% - Accent3 2 2 11" xfId="7241" xr:uid="{00000000-0005-0000-0000-0000471A0000}"/>
    <cellStyle name="40% - Accent3 2 2 11 2" xfId="14333" xr:uid="{00000000-0005-0000-0000-0000481A0000}"/>
    <cellStyle name="40% - Accent3 2 2 12" xfId="9180" xr:uid="{00000000-0005-0000-0000-0000491A0000}"/>
    <cellStyle name="40% - Accent3 2 2 2" xfId="548" xr:uid="{00000000-0005-0000-0000-00004A1A0000}"/>
    <cellStyle name="40% - Accent3 2 2 2 10" xfId="7384" xr:uid="{00000000-0005-0000-0000-00004B1A0000}"/>
    <cellStyle name="40% - Accent3 2 2 2 10 2" xfId="14476" xr:uid="{00000000-0005-0000-0000-00004C1A0000}"/>
    <cellStyle name="40% - Accent3 2 2 2 11" xfId="9181" xr:uid="{00000000-0005-0000-0000-00004D1A0000}"/>
    <cellStyle name="40% - Accent3 2 2 2 2" xfId="549" xr:uid="{00000000-0005-0000-0000-00004E1A0000}"/>
    <cellStyle name="40% - Accent3 2 2 2 2 10" xfId="9182" xr:uid="{00000000-0005-0000-0000-00004F1A0000}"/>
    <cellStyle name="40% - Accent3 2 2 2 2 2" xfId="550" xr:uid="{00000000-0005-0000-0000-0000501A0000}"/>
    <cellStyle name="40% - Accent3 2 2 2 2 2 2" xfId="2323" xr:uid="{00000000-0005-0000-0000-0000511A0000}"/>
    <cellStyle name="40% - Accent3 2 2 2 2 2 2 2" xfId="10119" xr:uid="{00000000-0005-0000-0000-0000521A0000}"/>
    <cellStyle name="40% - Accent3 2 2 2 2 2 3" xfId="3958" xr:uid="{00000000-0005-0000-0000-0000531A0000}"/>
    <cellStyle name="40% - Accent3 2 2 2 2 2 3 2" xfId="11466" xr:uid="{00000000-0005-0000-0000-0000541A0000}"/>
    <cellStyle name="40% - Accent3 2 2 2 2 2 4" xfId="6474" xr:uid="{00000000-0005-0000-0000-0000551A0000}"/>
    <cellStyle name="40% - Accent3 2 2 2 2 2 4 2" xfId="13752" xr:uid="{00000000-0005-0000-0000-0000561A0000}"/>
    <cellStyle name="40% - Accent3 2 2 2 2 2 5" xfId="8254" xr:uid="{00000000-0005-0000-0000-0000571A0000}"/>
    <cellStyle name="40% - Accent3 2 2 2 2 2 5 2" xfId="15346" xr:uid="{00000000-0005-0000-0000-0000581A0000}"/>
    <cellStyle name="40% - Accent3 2 2 2 2 2 6" xfId="9183" xr:uid="{00000000-0005-0000-0000-0000591A0000}"/>
    <cellStyle name="40% - Accent3 2 2 2 2 3" xfId="2322" xr:uid="{00000000-0005-0000-0000-00005A1A0000}"/>
    <cellStyle name="40% - Accent3 2 2 2 2 3 2" xfId="6475" xr:uid="{00000000-0005-0000-0000-00005B1A0000}"/>
    <cellStyle name="40% - Accent3 2 2 2 2 3 2 2" xfId="13753" xr:uid="{00000000-0005-0000-0000-00005C1A0000}"/>
    <cellStyle name="40% - Accent3 2 2 2 2 3 3" xfId="10118" xr:uid="{00000000-0005-0000-0000-00005D1A0000}"/>
    <cellStyle name="40% - Accent3 2 2 2 2 4" xfId="3642" xr:uid="{00000000-0005-0000-0000-00005E1A0000}"/>
    <cellStyle name="40% - Accent3 2 2 2 2 4 2" xfId="11150" xr:uid="{00000000-0005-0000-0000-00005F1A0000}"/>
    <cellStyle name="40% - Accent3 2 2 2 2 5" xfId="3921" xr:uid="{00000000-0005-0000-0000-0000601A0000}"/>
    <cellStyle name="40% - Accent3 2 2 2 2 5 2" xfId="11429" xr:uid="{00000000-0005-0000-0000-0000611A0000}"/>
    <cellStyle name="40% - Accent3 2 2 2 2 6" xfId="5206" xr:uid="{00000000-0005-0000-0000-0000621A0000}"/>
    <cellStyle name="40% - Accent3 2 2 2 2 6 2" xfId="12484" xr:uid="{00000000-0005-0000-0000-0000631A0000}"/>
    <cellStyle name="40% - Accent3 2 2 2 2 7" xfId="5787" xr:uid="{00000000-0005-0000-0000-0000641A0000}"/>
    <cellStyle name="40% - Accent3 2 2 2 2 7 2" xfId="13065" xr:uid="{00000000-0005-0000-0000-0000651A0000}"/>
    <cellStyle name="40% - Accent3 2 2 2 2 8" xfId="6473" xr:uid="{00000000-0005-0000-0000-0000661A0000}"/>
    <cellStyle name="40% - Accent3 2 2 2 2 8 2" xfId="13751" xr:uid="{00000000-0005-0000-0000-0000671A0000}"/>
    <cellStyle name="40% - Accent3 2 2 2 2 9" xfId="7673" xr:uid="{00000000-0005-0000-0000-0000681A0000}"/>
    <cellStyle name="40% - Accent3 2 2 2 2 9 2" xfId="14765" xr:uid="{00000000-0005-0000-0000-0000691A0000}"/>
    <cellStyle name="40% - Accent3 2 2 2 3" xfId="551" xr:uid="{00000000-0005-0000-0000-00006A1A0000}"/>
    <cellStyle name="40% - Accent3 2 2 2 3 2" xfId="2324" xr:uid="{00000000-0005-0000-0000-00006B1A0000}"/>
    <cellStyle name="40% - Accent3 2 2 2 3 2 2" xfId="10120" xr:uid="{00000000-0005-0000-0000-00006C1A0000}"/>
    <cellStyle name="40% - Accent3 2 2 2 3 3" xfId="3780" xr:uid="{00000000-0005-0000-0000-00006D1A0000}"/>
    <cellStyle name="40% - Accent3 2 2 2 3 3 2" xfId="11288" xr:uid="{00000000-0005-0000-0000-00006E1A0000}"/>
    <cellStyle name="40% - Accent3 2 2 2 3 4" xfId="6476" xr:uid="{00000000-0005-0000-0000-00006F1A0000}"/>
    <cellStyle name="40% - Accent3 2 2 2 3 4 2" xfId="13754" xr:uid="{00000000-0005-0000-0000-0000701A0000}"/>
    <cellStyle name="40% - Accent3 2 2 2 3 5" xfId="7965" xr:uid="{00000000-0005-0000-0000-0000711A0000}"/>
    <cellStyle name="40% - Accent3 2 2 2 3 5 2" xfId="15057" xr:uid="{00000000-0005-0000-0000-0000721A0000}"/>
    <cellStyle name="40% - Accent3 2 2 2 3 6" xfId="9184" xr:uid="{00000000-0005-0000-0000-0000731A0000}"/>
    <cellStyle name="40% - Accent3 2 2 2 4" xfId="2321" xr:uid="{00000000-0005-0000-0000-0000741A0000}"/>
    <cellStyle name="40% - Accent3 2 2 2 4 2" xfId="6477" xr:uid="{00000000-0005-0000-0000-0000751A0000}"/>
    <cellStyle name="40% - Accent3 2 2 2 4 2 2" xfId="13755" xr:uid="{00000000-0005-0000-0000-0000761A0000}"/>
    <cellStyle name="40% - Accent3 2 2 2 4 3" xfId="10117" xr:uid="{00000000-0005-0000-0000-0000771A0000}"/>
    <cellStyle name="40% - Accent3 2 2 2 5" xfId="3342" xr:uid="{00000000-0005-0000-0000-0000781A0000}"/>
    <cellStyle name="40% - Accent3 2 2 2 5 2" xfId="10853" xr:uid="{00000000-0005-0000-0000-0000791A0000}"/>
    <cellStyle name="40% - Accent3 2 2 2 6" xfId="3756" xr:uid="{00000000-0005-0000-0000-00007A1A0000}"/>
    <cellStyle name="40% - Accent3 2 2 2 6 2" xfId="11264" xr:uid="{00000000-0005-0000-0000-00007B1A0000}"/>
    <cellStyle name="40% - Accent3 2 2 2 7" xfId="4917" xr:uid="{00000000-0005-0000-0000-00007C1A0000}"/>
    <cellStyle name="40% - Accent3 2 2 2 7 2" xfId="12195" xr:uid="{00000000-0005-0000-0000-00007D1A0000}"/>
    <cellStyle name="40% - Accent3 2 2 2 8" xfId="5498" xr:uid="{00000000-0005-0000-0000-00007E1A0000}"/>
    <cellStyle name="40% - Accent3 2 2 2 8 2" xfId="12776" xr:uid="{00000000-0005-0000-0000-00007F1A0000}"/>
    <cellStyle name="40% - Accent3 2 2 2 9" xfId="6472" xr:uid="{00000000-0005-0000-0000-0000801A0000}"/>
    <cellStyle name="40% - Accent3 2 2 2 9 2" xfId="13750" xr:uid="{00000000-0005-0000-0000-0000811A0000}"/>
    <cellStyle name="40% - Accent3 2 2 3" xfId="552" xr:uid="{00000000-0005-0000-0000-0000821A0000}"/>
    <cellStyle name="40% - Accent3 2 2 3 10" xfId="9185" xr:uid="{00000000-0005-0000-0000-0000831A0000}"/>
    <cellStyle name="40% - Accent3 2 2 3 2" xfId="553" xr:uid="{00000000-0005-0000-0000-0000841A0000}"/>
    <cellStyle name="40% - Accent3 2 2 3 2 2" xfId="2326" xr:uid="{00000000-0005-0000-0000-0000851A0000}"/>
    <cellStyle name="40% - Accent3 2 2 3 2 2 2" xfId="10122" xr:uid="{00000000-0005-0000-0000-0000861A0000}"/>
    <cellStyle name="40% - Accent3 2 2 3 2 3" xfId="4013" xr:uid="{00000000-0005-0000-0000-0000871A0000}"/>
    <cellStyle name="40% - Accent3 2 2 3 2 3 2" xfId="11521" xr:uid="{00000000-0005-0000-0000-0000881A0000}"/>
    <cellStyle name="40% - Accent3 2 2 3 2 4" xfId="6479" xr:uid="{00000000-0005-0000-0000-0000891A0000}"/>
    <cellStyle name="40% - Accent3 2 2 3 2 4 2" xfId="13757" xr:uid="{00000000-0005-0000-0000-00008A1A0000}"/>
    <cellStyle name="40% - Accent3 2 2 3 2 5" xfId="8111" xr:uid="{00000000-0005-0000-0000-00008B1A0000}"/>
    <cellStyle name="40% - Accent3 2 2 3 2 5 2" xfId="15203" xr:uid="{00000000-0005-0000-0000-00008C1A0000}"/>
    <cellStyle name="40% - Accent3 2 2 3 2 6" xfId="9186" xr:uid="{00000000-0005-0000-0000-00008D1A0000}"/>
    <cellStyle name="40% - Accent3 2 2 3 3" xfId="2325" xr:uid="{00000000-0005-0000-0000-00008E1A0000}"/>
    <cellStyle name="40% - Accent3 2 2 3 3 2" xfId="6480" xr:uid="{00000000-0005-0000-0000-00008F1A0000}"/>
    <cellStyle name="40% - Accent3 2 2 3 3 2 2" xfId="13758" xr:uid="{00000000-0005-0000-0000-0000901A0000}"/>
    <cellStyle name="40% - Accent3 2 2 3 3 3" xfId="10121" xr:uid="{00000000-0005-0000-0000-0000911A0000}"/>
    <cellStyle name="40% - Accent3 2 2 3 4" xfId="3499" xr:uid="{00000000-0005-0000-0000-0000921A0000}"/>
    <cellStyle name="40% - Accent3 2 2 3 4 2" xfId="11007" xr:uid="{00000000-0005-0000-0000-0000931A0000}"/>
    <cellStyle name="40% - Accent3 2 2 3 5" xfId="3789" xr:uid="{00000000-0005-0000-0000-0000941A0000}"/>
    <cellStyle name="40% - Accent3 2 2 3 5 2" xfId="11297" xr:uid="{00000000-0005-0000-0000-0000951A0000}"/>
    <cellStyle name="40% - Accent3 2 2 3 6" xfId="5063" xr:uid="{00000000-0005-0000-0000-0000961A0000}"/>
    <cellStyle name="40% - Accent3 2 2 3 6 2" xfId="12341" xr:uid="{00000000-0005-0000-0000-0000971A0000}"/>
    <cellStyle name="40% - Accent3 2 2 3 7" xfId="5644" xr:uid="{00000000-0005-0000-0000-0000981A0000}"/>
    <cellStyle name="40% - Accent3 2 2 3 7 2" xfId="12922" xr:uid="{00000000-0005-0000-0000-0000991A0000}"/>
    <cellStyle name="40% - Accent3 2 2 3 8" xfId="6478" xr:uid="{00000000-0005-0000-0000-00009A1A0000}"/>
    <cellStyle name="40% - Accent3 2 2 3 8 2" xfId="13756" xr:uid="{00000000-0005-0000-0000-00009B1A0000}"/>
    <cellStyle name="40% - Accent3 2 2 3 9" xfId="7530" xr:uid="{00000000-0005-0000-0000-00009C1A0000}"/>
    <cellStyle name="40% - Accent3 2 2 3 9 2" xfId="14622" xr:uid="{00000000-0005-0000-0000-00009D1A0000}"/>
    <cellStyle name="40% - Accent3 2 2 4" xfId="554" xr:uid="{00000000-0005-0000-0000-00009E1A0000}"/>
    <cellStyle name="40% - Accent3 2 2 4 2" xfId="2327" xr:uid="{00000000-0005-0000-0000-00009F1A0000}"/>
    <cellStyle name="40% - Accent3 2 2 4 2 2" xfId="10123" xr:uid="{00000000-0005-0000-0000-0000A01A0000}"/>
    <cellStyle name="40% - Accent3 2 2 4 3" xfId="3679" xr:uid="{00000000-0005-0000-0000-0000A11A0000}"/>
    <cellStyle name="40% - Accent3 2 2 4 3 2" xfId="11187" xr:uid="{00000000-0005-0000-0000-0000A21A0000}"/>
    <cellStyle name="40% - Accent3 2 2 4 4" xfId="6481" xr:uid="{00000000-0005-0000-0000-0000A31A0000}"/>
    <cellStyle name="40% - Accent3 2 2 4 4 2" xfId="13759" xr:uid="{00000000-0005-0000-0000-0000A41A0000}"/>
    <cellStyle name="40% - Accent3 2 2 4 5" xfId="8458" xr:uid="{00000000-0005-0000-0000-0000A51A0000}"/>
    <cellStyle name="40% - Accent3 2 2 4 5 2" xfId="15501" xr:uid="{00000000-0005-0000-0000-0000A61A0000}"/>
    <cellStyle name="40% - Accent3 2 2 4 6" xfId="9187" xr:uid="{00000000-0005-0000-0000-0000A71A0000}"/>
    <cellStyle name="40% - Accent3 2 2 5" xfId="2320" xr:uid="{00000000-0005-0000-0000-0000A81A0000}"/>
    <cellStyle name="40% - Accent3 2 2 5 2" xfId="6482" xr:uid="{00000000-0005-0000-0000-0000A91A0000}"/>
    <cellStyle name="40% - Accent3 2 2 5 2 2" xfId="13760" xr:uid="{00000000-0005-0000-0000-0000AA1A0000}"/>
    <cellStyle name="40% - Accent3 2 2 5 3" xfId="8547" xr:uid="{00000000-0005-0000-0000-0000AB1A0000}"/>
    <cellStyle name="40% - Accent3 2 2 5 3 2" xfId="15590" xr:uid="{00000000-0005-0000-0000-0000AC1A0000}"/>
    <cellStyle name="40% - Accent3 2 2 5 4" xfId="10116" xr:uid="{00000000-0005-0000-0000-0000AD1A0000}"/>
    <cellStyle name="40% - Accent3 2 2 6" xfId="3197" xr:uid="{00000000-0005-0000-0000-0000AE1A0000}"/>
    <cellStyle name="40% - Accent3 2 2 6 2" xfId="7822" xr:uid="{00000000-0005-0000-0000-0000AF1A0000}"/>
    <cellStyle name="40% - Accent3 2 2 6 2 2" xfId="14914" xr:uid="{00000000-0005-0000-0000-0000B01A0000}"/>
    <cellStyle name="40% - Accent3 2 2 6 3" xfId="10708" xr:uid="{00000000-0005-0000-0000-0000B11A0000}"/>
    <cellStyle name="40% - Accent3 2 2 7" xfId="3687" xr:uid="{00000000-0005-0000-0000-0000B21A0000}"/>
    <cellStyle name="40% - Accent3 2 2 7 2" xfId="11195" xr:uid="{00000000-0005-0000-0000-0000B31A0000}"/>
    <cellStyle name="40% - Accent3 2 2 8" xfId="4774" xr:uid="{00000000-0005-0000-0000-0000B41A0000}"/>
    <cellStyle name="40% - Accent3 2 2 8 2" xfId="12052" xr:uid="{00000000-0005-0000-0000-0000B51A0000}"/>
    <cellStyle name="40% - Accent3 2 2 9" xfId="5355" xr:uid="{00000000-0005-0000-0000-0000B61A0000}"/>
    <cellStyle name="40% - Accent3 2 2 9 2" xfId="12633" xr:uid="{00000000-0005-0000-0000-0000B71A0000}"/>
    <cellStyle name="40% - Accent3 2 3" xfId="555" xr:uid="{00000000-0005-0000-0000-0000B81A0000}"/>
    <cellStyle name="40% - Accent3 2 3 10" xfId="7338" xr:uid="{00000000-0005-0000-0000-0000B91A0000}"/>
    <cellStyle name="40% - Accent3 2 3 10 2" xfId="14430" xr:uid="{00000000-0005-0000-0000-0000BA1A0000}"/>
    <cellStyle name="40% - Accent3 2 3 11" xfId="9188" xr:uid="{00000000-0005-0000-0000-0000BB1A0000}"/>
    <cellStyle name="40% - Accent3 2 3 2" xfId="556" xr:uid="{00000000-0005-0000-0000-0000BC1A0000}"/>
    <cellStyle name="40% - Accent3 2 3 2 10" xfId="9189" xr:uid="{00000000-0005-0000-0000-0000BD1A0000}"/>
    <cellStyle name="40% - Accent3 2 3 2 2" xfId="557" xr:uid="{00000000-0005-0000-0000-0000BE1A0000}"/>
    <cellStyle name="40% - Accent3 2 3 2 2 2" xfId="2330" xr:uid="{00000000-0005-0000-0000-0000BF1A0000}"/>
    <cellStyle name="40% - Accent3 2 3 2 2 2 2" xfId="10126" xr:uid="{00000000-0005-0000-0000-0000C01A0000}"/>
    <cellStyle name="40% - Accent3 2 3 2 2 3" xfId="3718" xr:uid="{00000000-0005-0000-0000-0000C11A0000}"/>
    <cellStyle name="40% - Accent3 2 3 2 2 3 2" xfId="11226" xr:uid="{00000000-0005-0000-0000-0000C21A0000}"/>
    <cellStyle name="40% - Accent3 2 3 2 2 4" xfId="6485" xr:uid="{00000000-0005-0000-0000-0000C31A0000}"/>
    <cellStyle name="40% - Accent3 2 3 2 2 4 2" xfId="13763" xr:uid="{00000000-0005-0000-0000-0000C41A0000}"/>
    <cellStyle name="40% - Accent3 2 3 2 2 5" xfId="8208" xr:uid="{00000000-0005-0000-0000-0000C51A0000}"/>
    <cellStyle name="40% - Accent3 2 3 2 2 5 2" xfId="15300" xr:uid="{00000000-0005-0000-0000-0000C61A0000}"/>
    <cellStyle name="40% - Accent3 2 3 2 2 6" xfId="9190" xr:uid="{00000000-0005-0000-0000-0000C71A0000}"/>
    <cellStyle name="40% - Accent3 2 3 2 3" xfId="2329" xr:uid="{00000000-0005-0000-0000-0000C81A0000}"/>
    <cellStyle name="40% - Accent3 2 3 2 3 2" xfId="6486" xr:uid="{00000000-0005-0000-0000-0000C91A0000}"/>
    <cellStyle name="40% - Accent3 2 3 2 3 2 2" xfId="13764" xr:uid="{00000000-0005-0000-0000-0000CA1A0000}"/>
    <cellStyle name="40% - Accent3 2 3 2 3 3" xfId="10125" xr:uid="{00000000-0005-0000-0000-0000CB1A0000}"/>
    <cellStyle name="40% - Accent3 2 3 2 4" xfId="3596" xr:uid="{00000000-0005-0000-0000-0000CC1A0000}"/>
    <cellStyle name="40% - Accent3 2 3 2 4 2" xfId="11104" xr:uid="{00000000-0005-0000-0000-0000CD1A0000}"/>
    <cellStyle name="40% - Accent3 2 3 2 5" xfId="3862" xr:uid="{00000000-0005-0000-0000-0000CE1A0000}"/>
    <cellStyle name="40% - Accent3 2 3 2 5 2" xfId="11370" xr:uid="{00000000-0005-0000-0000-0000CF1A0000}"/>
    <cellStyle name="40% - Accent3 2 3 2 6" xfId="5160" xr:uid="{00000000-0005-0000-0000-0000D01A0000}"/>
    <cellStyle name="40% - Accent3 2 3 2 6 2" xfId="12438" xr:uid="{00000000-0005-0000-0000-0000D11A0000}"/>
    <cellStyle name="40% - Accent3 2 3 2 7" xfId="5741" xr:uid="{00000000-0005-0000-0000-0000D21A0000}"/>
    <cellStyle name="40% - Accent3 2 3 2 7 2" xfId="13019" xr:uid="{00000000-0005-0000-0000-0000D31A0000}"/>
    <cellStyle name="40% - Accent3 2 3 2 8" xfId="6484" xr:uid="{00000000-0005-0000-0000-0000D41A0000}"/>
    <cellStyle name="40% - Accent3 2 3 2 8 2" xfId="13762" xr:uid="{00000000-0005-0000-0000-0000D51A0000}"/>
    <cellStyle name="40% - Accent3 2 3 2 9" xfId="7627" xr:uid="{00000000-0005-0000-0000-0000D61A0000}"/>
    <cellStyle name="40% - Accent3 2 3 2 9 2" xfId="14719" xr:uid="{00000000-0005-0000-0000-0000D71A0000}"/>
    <cellStyle name="40% - Accent3 2 3 3" xfId="558" xr:uid="{00000000-0005-0000-0000-0000D81A0000}"/>
    <cellStyle name="40% - Accent3 2 3 3 2" xfId="2331" xr:uid="{00000000-0005-0000-0000-0000D91A0000}"/>
    <cellStyle name="40% - Accent3 2 3 3 2 2" xfId="10127" xr:uid="{00000000-0005-0000-0000-0000DA1A0000}"/>
    <cellStyle name="40% - Accent3 2 3 3 3" xfId="4101" xr:uid="{00000000-0005-0000-0000-0000DB1A0000}"/>
    <cellStyle name="40% - Accent3 2 3 3 3 2" xfId="11609" xr:uid="{00000000-0005-0000-0000-0000DC1A0000}"/>
    <cellStyle name="40% - Accent3 2 3 3 4" xfId="6487" xr:uid="{00000000-0005-0000-0000-0000DD1A0000}"/>
    <cellStyle name="40% - Accent3 2 3 3 4 2" xfId="13765" xr:uid="{00000000-0005-0000-0000-0000DE1A0000}"/>
    <cellStyle name="40% - Accent3 2 3 3 5" xfId="7919" xr:uid="{00000000-0005-0000-0000-0000DF1A0000}"/>
    <cellStyle name="40% - Accent3 2 3 3 5 2" xfId="15011" xr:uid="{00000000-0005-0000-0000-0000E01A0000}"/>
    <cellStyle name="40% - Accent3 2 3 3 6" xfId="9191" xr:uid="{00000000-0005-0000-0000-0000E11A0000}"/>
    <cellStyle name="40% - Accent3 2 3 4" xfId="2328" xr:uid="{00000000-0005-0000-0000-0000E21A0000}"/>
    <cellStyle name="40% - Accent3 2 3 4 2" xfId="6488" xr:uid="{00000000-0005-0000-0000-0000E31A0000}"/>
    <cellStyle name="40% - Accent3 2 3 4 2 2" xfId="13766" xr:uid="{00000000-0005-0000-0000-0000E41A0000}"/>
    <cellStyle name="40% - Accent3 2 3 4 3" xfId="10124" xr:uid="{00000000-0005-0000-0000-0000E51A0000}"/>
    <cellStyle name="40% - Accent3 2 3 5" xfId="3296" xr:uid="{00000000-0005-0000-0000-0000E61A0000}"/>
    <cellStyle name="40% - Accent3 2 3 5 2" xfId="10807" xr:uid="{00000000-0005-0000-0000-0000E71A0000}"/>
    <cellStyle name="40% - Accent3 2 3 6" xfId="3906" xr:uid="{00000000-0005-0000-0000-0000E81A0000}"/>
    <cellStyle name="40% - Accent3 2 3 6 2" xfId="11414" xr:uid="{00000000-0005-0000-0000-0000E91A0000}"/>
    <cellStyle name="40% - Accent3 2 3 7" xfId="4871" xr:uid="{00000000-0005-0000-0000-0000EA1A0000}"/>
    <cellStyle name="40% - Accent3 2 3 7 2" xfId="12149" xr:uid="{00000000-0005-0000-0000-0000EB1A0000}"/>
    <cellStyle name="40% - Accent3 2 3 8" xfId="5452" xr:uid="{00000000-0005-0000-0000-0000EC1A0000}"/>
    <cellStyle name="40% - Accent3 2 3 8 2" xfId="12730" xr:uid="{00000000-0005-0000-0000-0000ED1A0000}"/>
    <cellStyle name="40% - Accent3 2 3 9" xfId="6483" xr:uid="{00000000-0005-0000-0000-0000EE1A0000}"/>
    <cellStyle name="40% - Accent3 2 3 9 2" xfId="13761" xr:uid="{00000000-0005-0000-0000-0000EF1A0000}"/>
    <cellStyle name="40% - Accent3 2 4" xfId="559" xr:uid="{00000000-0005-0000-0000-0000F01A0000}"/>
    <cellStyle name="40% - Accent3 2 4 10" xfId="9192" xr:uid="{00000000-0005-0000-0000-0000F11A0000}"/>
    <cellStyle name="40% - Accent3 2 4 2" xfId="560" xr:uid="{00000000-0005-0000-0000-0000F21A0000}"/>
    <cellStyle name="40% - Accent3 2 4 2 2" xfId="2333" xr:uid="{00000000-0005-0000-0000-0000F31A0000}"/>
    <cellStyle name="40% - Accent3 2 4 2 2 2" xfId="10129" xr:uid="{00000000-0005-0000-0000-0000F41A0000}"/>
    <cellStyle name="40% - Accent3 2 4 2 3" xfId="4103" xr:uid="{00000000-0005-0000-0000-0000F51A0000}"/>
    <cellStyle name="40% - Accent3 2 4 2 3 2" xfId="11611" xr:uid="{00000000-0005-0000-0000-0000F61A0000}"/>
    <cellStyle name="40% - Accent3 2 4 2 4" xfId="6490" xr:uid="{00000000-0005-0000-0000-0000F71A0000}"/>
    <cellStyle name="40% - Accent3 2 4 2 4 2" xfId="13768" xr:uid="{00000000-0005-0000-0000-0000F81A0000}"/>
    <cellStyle name="40% - Accent3 2 4 2 5" xfId="8065" xr:uid="{00000000-0005-0000-0000-0000F91A0000}"/>
    <cellStyle name="40% - Accent3 2 4 2 5 2" xfId="15157" xr:uid="{00000000-0005-0000-0000-0000FA1A0000}"/>
    <cellStyle name="40% - Accent3 2 4 2 6" xfId="9193" xr:uid="{00000000-0005-0000-0000-0000FB1A0000}"/>
    <cellStyle name="40% - Accent3 2 4 3" xfId="2332" xr:uid="{00000000-0005-0000-0000-0000FC1A0000}"/>
    <cellStyle name="40% - Accent3 2 4 3 2" xfId="6491" xr:uid="{00000000-0005-0000-0000-0000FD1A0000}"/>
    <cellStyle name="40% - Accent3 2 4 3 2 2" xfId="13769" xr:uid="{00000000-0005-0000-0000-0000FE1A0000}"/>
    <cellStyle name="40% - Accent3 2 4 3 3" xfId="10128" xr:uid="{00000000-0005-0000-0000-0000FF1A0000}"/>
    <cellStyle name="40% - Accent3 2 4 4" xfId="3453" xr:uid="{00000000-0005-0000-0000-0000001B0000}"/>
    <cellStyle name="40% - Accent3 2 4 4 2" xfId="10961" xr:uid="{00000000-0005-0000-0000-0000011B0000}"/>
    <cellStyle name="40% - Accent3 2 4 5" xfId="4102" xr:uid="{00000000-0005-0000-0000-0000021B0000}"/>
    <cellStyle name="40% - Accent3 2 4 5 2" xfId="11610" xr:uid="{00000000-0005-0000-0000-0000031B0000}"/>
    <cellStyle name="40% - Accent3 2 4 6" xfId="5017" xr:uid="{00000000-0005-0000-0000-0000041B0000}"/>
    <cellStyle name="40% - Accent3 2 4 6 2" xfId="12295" xr:uid="{00000000-0005-0000-0000-0000051B0000}"/>
    <cellStyle name="40% - Accent3 2 4 7" xfId="5598" xr:uid="{00000000-0005-0000-0000-0000061B0000}"/>
    <cellStyle name="40% - Accent3 2 4 7 2" xfId="12876" xr:uid="{00000000-0005-0000-0000-0000071B0000}"/>
    <cellStyle name="40% - Accent3 2 4 8" xfId="6489" xr:uid="{00000000-0005-0000-0000-0000081B0000}"/>
    <cellStyle name="40% - Accent3 2 4 8 2" xfId="13767" xr:uid="{00000000-0005-0000-0000-0000091B0000}"/>
    <cellStyle name="40% - Accent3 2 4 9" xfId="7484" xr:uid="{00000000-0005-0000-0000-00000A1B0000}"/>
    <cellStyle name="40% - Accent3 2 4 9 2" xfId="14576" xr:uid="{00000000-0005-0000-0000-00000B1B0000}"/>
    <cellStyle name="40% - Accent3 2 5" xfId="561" xr:uid="{00000000-0005-0000-0000-00000C1B0000}"/>
    <cellStyle name="40% - Accent3 2 5 2" xfId="562" xr:uid="{00000000-0005-0000-0000-00000D1B0000}"/>
    <cellStyle name="40% - Accent3 2 5 2 2" xfId="2335" xr:uid="{00000000-0005-0000-0000-00000E1B0000}"/>
    <cellStyle name="40% - Accent3 2 5 2 2 2" xfId="10131" xr:uid="{00000000-0005-0000-0000-00000F1B0000}"/>
    <cellStyle name="40% - Accent3 2 5 2 3" xfId="4105" xr:uid="{00000000-0005-0000-0000-0000101B0000}"/>
    <cellStyle name="40% - Accent3 2 5 2 3 2" xfId="11613" xr:uid="{00000000-0005-0000-0000-0000111B0000}"/>
    <cellStyle name="40% - Accent3 2 5 2 4" xfId="6493" xr:uid="{00000000-0005-0000-0000-0000121B0000}"/>
    <cellStyle name="40% - Accent3 2 5 2 4 2" xfId="13771" xr:uid="{00000000-0005-0000-0000-0000131B0000}"/>
    <cellStyle name="40% - Accent3 2 5 2 5" xfId="9195" xr:uid="{00000000-0005-0000-0000-0000141B0000}"/>
    <cellStyle name="40% - Accent3 2 5 3" xfId="2334" xr:uid="{00000000-0005-0000-0000-0000151B0000}"/>
    <cellStyle name="40% - Accent3 2 5 3 2" xfId="10130" xr:uid="{00000000-0005-0000-0000-0000161B0000}"/>
    <cellStyle name="40% - Accent3 2 5 4" xfId="4104" xr:uid="{00000000-0005-0000-0000-0000171B0000}"/>
    <cellStyle name="40% - Accent3 2 5 4 2" xfId="11612" xr:uid="{00000000-0005-0000-0000-0000181B0000}"/>
    <cellStyle name="40% - Accent3 2 5 5" xfId="6492" xr:uid="{00000000-0005-0000-0000-0000191B0000}"/>
    <cellStyle name="40% - Accent3 2 5 5 2" xfId="13770" xr:uid="{00000000-0005-0000-0000-00001A1B0000}"/>
    <cellStyle name="40% - Accent3 2 5 6" xfId="8303" xr:uid="{00000000-0005-0000-0000-00001B1B0000}"/>
    <cellStyle name="40% - Accent3 2 5 6 2" xfId="15395" xr:uid="{00000000-0005-0000-0000-00001C1B0000}"/>
    <cellStyle name="40% - Accent3 2 5 7" xfId="9194" xr:uid="{00000000-0005-0000-0000-00001D1B0000}"/>
    <cellStyle name="40% - Accent3 2 6" xfId="563" xr:uid="{00000000-0005-0000-0000-00001E1B0000}"/>
    <cellStyle name="40% - Accent3 2 6 2" xfId="2336" xr:uid="{00000000-0005-0000-0000-00001F1B0000}"/>
    <cellStyle name="40% - Accent3 2 6 2 2" xfId="10132" xr:uid="{00000000-0005-0000-0000-0000201B0000}"/>
    <cellStyle name="40% - Accent3 2 6 3" xfId="4106" xr:uid="{00000000-0005-0000-0000-0000211B0000}"/>
    <cellStyle name="40% - Accent3 2 6 3 2" xfId="11614" xr:uid="{00000000-0005-0000-0000-0000221B0000}"/>
    <cellStyle name="40% - Accent3 2 6 4" xfId="6494" xr:uid="{00000000-0005-0000-0000-0000231B0000}"/>
    <cellStyle name="40% - Accent3 2 6 4 2" xfId="13772" xr:uid="{00000000-0005-0000-0000-0000241B0000}"/>
    <cellStyle name="40% - Accent3 2 6 5" xfId="8412" xr:uid="{00000000-0005-0000-0000-0000251B0000}"/>
    <cellStyle name="40% - Accent3 2 6 5 2" xfId="15455" xr:uid="{00000000-0005-0000-0000-0000261B0000}"/>
    <cellStyle name="40% - Accent3 2 6 6" xfId="9196" xr:uid="{00000000-0005-0000-0000-0000271B0000}"/>
    <cellStyle name="40% - Accent3 2 7" xfId="564" xr:uid="{00000000-0005-0000-0000-0000281B0000}"/>
    <cellStyle name="40% - Accent3 2 7 2" xfId="2337" xr:uid="{00000000-0005-0000-0000-0000291B0000}"/>
    <cellStyle name="40% - Accent3 2 7 2 2" xfId="10133" xr:uid="{00000000-0005-0000-0000-00002A1B0000}"/>
    <cellStyle name="40% - Accent3 2 7 3" xfId="4107" xr:uid="{00000000-0005-0000-0000-00002B1B0000}"/>
    <cellStyle name="40% - Accent3 2 7 3 2" xfId="11615" xr:uid="{00000000-0005-0000-0000-00002C1B0000}"/>
    <cellStyle name="40% - Accent3 2 7 4" xfId="6495" xr:uid="{00000000-0005-0000-0000-00002D1B0000}"/>
    <cellStyle name="40% - Accent3 2 7 4 2" xfId="13773" xr:uid="{00000000-0005-0000-0000-00002E1B0000}"/>
    <cellStyle name="40% - Accent3 2 7 5" xfId="8501" xr:uid="{00000000-0005-0000-0000-00002F1B0000}"/>
    <cellStyle name="40% - Accent3 2 7 5 2" xfId="15544" xr:uid="{00000000-0005-0000-0000-0000301B0000}"/>
    <cellStyle name="40% - Accent3 2 7 6" xfId="9197" xr:uid="{00000000-0005-0000-0000-0000311B0000}"/>
    <cellStyle name="40% - Accent3 2 8" xfId="1823" xr:uid="{00000000-0005-0000-0000-0000321B0000}"/>
    <cellStyle name="40% - Accent3 2 8 2" xfId="4108" xr:uid="{00000000-0005-0000-0000-0000331B0000}"/>
    <cellStyle name="40% - Accent3 2 8 2 2" xfId="11616" xr:uid="{00000000-0005-0000-0000-0000341B0000}"/>
    <cellStyle name="40% - Accent3 2 8 3" xfId="6496" xr:uid="{00000000-0005-0000-0000-0000351B0000}"/>
    <cellStyle name="40% - Accent3 2 8 3 2" xfId="13774" xr:uid="{00000000-0005-0000-0000-0000361B0000}"/>
    <cellStyle name="40% - Accent3 2 8 4" xfId="7776" xr:uid="{00000000-0005-0000-0000-0000371B0000}"/>
    <cellStyle name="40% - Accent3 2 8 4 2" xfId="14868" xr:uid="{00000000-0005-0000-0000-0000381B0000}"/>
    <cellStyle name="40% - Accent3 2 8 5" xfId="9619" xr:uid="{00000000-0005-0000-0000-0000391B0000}"/>
    <cellStyle name="40% - Accent3 2 9" xfId="2319" xr:uid="{00000000-0005-0000-0000-00003A1B0000}"/>
    <cellStyle name="40% - Accent3 2 9 2" xfId="4109" xr:uid="{00000000-0005-0000-0000-00003B1B0000}"/>
    <cellStyle name="40% - Accent3 2 9 2 2" xfId="11617" xr:uid="{00000000-0005-0000-0000-00003C1B0000}"/>
    <cellStyle name="40% - Accent3 2 9 3" xfId="6497" xr:uid="{00000000-0005-0000-0000-00003D1B0000}"/>
    <cellStyle name="40% - Accent3 2 9 3 2" xfId="13775" xr:uid="{00000000-0005-0000-0000-00003E1B0000}"/>
    <cellStyle name="40% - Accent3 2 9 4" xfId="10115" xr:uid="{00000000-0005-0000-0000-00003F1B0000}"/>
    <cellStyle name="40% - Accent3 20" xfId="1797" xr:uid="{00000000-0005-0000-0000-0000401B0000}"/>
    <cellStyle name="40% - Accent3 20 2" xfId="4110" xr:uid="{00000000-0005-0000-0000-0000411B0000}"/>
    <cellStyle name="40% - Accent3 20 2 2" xfId="11618" xr:uid="{00000000-0005-0000-0000-0000421B0000}"/>
    <cellStyle name="40% - Accent3 20 3" xfId="6498" xr:uid="{00000000-0005-0000-0000-0000431B0000}"/>
    <cellStyle name="40% - Accent3 20 3 2" xfId="13776" xr:uid="{00000000-0005-0000-0000-0000441B0000}"/>
    <cellStyle name="40% - Accent3 20 4" xfId="9602" xr:uid="{00000000-0005-0000-0000-0000451B0000}"/>
    <cellStyle name="40% - Accent3 21" xfId="2308" xr:uid="{00000000-0005-0000-0000-0000461B0000}"/>
    <cellStyle name="40% - Accent3 21 2" xfId="4111" xr:uid="{00000000-0005-0000-0000-0000471B0000}"/>
    <cellStyle name="40% - Accent3 21 2 2" xfId="11619" xr:uid="{00000000-0005-0000-0000-0000481B0000}"/>
    <cellStyle name="40% - Accent3 21 3" xfId="6499" xr:uid="{00000000-0005-0000-0000-0000491B0000}"/>
    <cellStyle name="40% - Accent3 21 3 2" xfId="13777" xr:uid="{00000000-0005-0000-0000-00004A1B0000}"/>
    <cellStyle name="40% - Accent3 21 4" xfId="10104" xr:uid="{00000000-0005-0000-0000-00004B1B0000}"/>
    <cellStyle name="40% - Accent3 22" xfId="3035" xr:uid="{00000000-0005-0000-0000-00004C1B0000}"/>
    <cellStyle name="40% - Accent3 22 2" xfId="10546" xr:uid="{00000000-0005-0000-0000-00004D1B0000}"/>
    <cellStyle name="40% - Accent3 23" xfId="3782" xr:uid="{00000000-0005-0000-0000-00004E1B0000}"/>
    <cellStyle name="40% - Accent3 23 2" xfId="11290" xr:uid="{00000000-0005-0000-0000-00004F1B0000}"/>
    <cellStyle name="40% - Accent3 24" xfId="4674" xr:uid="{00000000-0005-0000-0000-0000501B0000}"/>
    <cellStyle name="40% - Accent3 24 2" xfId="11952" xr:uid="{00000000-0005-0000-0000-0000511B0000}"/>
    <cellStyle name="40% - Accent3 25" xfId="5255" xr:uid="{00000000-0005-0000-0000-0000521B0000}"/>
    <cellStyle name="40% - Accent3 25 2" xfId="12533" xr:uid="{00000000-0005-0000-0000-0000531B0000}"/>
    <cellStyle name="40% - Accent3 26" xfId="6456" xr:uid="{00000000-0005-0000-0000-0000541B0000}"/>
    <cellStyle name="40% - Accent3 26 2" xfId="13734" xr:uid="{00000000-0005-0000-0000-0000551B0000}"/>
    <cellStyle name="40% - Accent3 27" xfId="7121" xr:uid="{00000000-0005-0000-0000-0000561B0000}"/>
    <cellStyle name="40% - Accent3 27 2" xfId="14213" xr:uid="{00000000-0005-0000-0000-0000571B0000}"/>
    <cellStyle name="40% - Accent3 28" xfId="7141" xr:uid="{00000000-0005-0000-0000-0000581B0000}"/>
    <cellStyle name="40% - Accent3 28 2" xfId="14233" xr:uid="{00000000-0005-0000-0000-0000591B0000}"/>
    <cellStyle name="40% - Accent3 29" xfId="535" xr:uid="{00000000-0005-0000-0000-00005A1B0000}"/>
    <cellStyle name="40% - Accent3 29 2" xfId="9168" xr:uid="{00000000-0005-0000-0000-00005B1B0000}"/>
    <cellStyle name="40% - Accent3 3" xfId="565" xr:uid="{00000000-0005-0000-0000-00005C1B0000}"/>
    <cellStyle name="40% - Accent3 3 10" xfId="5332" xr:uid="{00000000-0005-0000-0000-00005D1B0000}"/>
    <cellStyle name="40% - Accent3 3 10 2" xfId="12610" xr:uid="{00000000-0005-0000-0000-00005E1B0000}"/>
    <cellStyle name="40% - Accent3 3 11" xfId="6500" xr:uid="{00000000-0005-0000-0000-00005F1B0000}"/>
    <cellStyle name="40% - Accent3 3 11 2" xfId="13778" xr:uid="{00000000-0005-0000-0000-0000601B0000}"/>
    <cellStyle name="40% - Accent3 3 12" xfId="7218" xr:uid="{00000000-0005-0000-0000-0000611B0000}"/>
    <cellStyle name="40% - Accent3 3 12 2" xfId="14310" xr:uid="{00000000-0005-0000-0000-0000621B0000}"/>
    <cellStyle name="40% - Accent3 3 13" xfId="9198" xr:uid="{00000000-0005-0000-0000-0000631B0000}"/>
    <cellStyle name="40% - Accent3 3 2" xfId="566" xr:uid="{00000000-0005-0000-0000-0000641B0000}"/>
    <cellStyle name="40% - Accent3 3 2 10" xfId="7361" xr:uid="{00000000-0005-0000-0000-0000651B0000}"/>
    <cellStyle name="40% - Accent3 3 2 10 2" xfId="14453" xr:uid="{00000000-0005-0000-0000-0000661B0000}"/>
    <cellStyle name="40% - Accent3 3 2 11" xfId="9199" xr:uid="{00000000-0005-0000-0000-0000671B0000}"/>
    <cellStyle name="40% - Accent3 3 2 2" xfId="567" xr:uid="{00000000-0005-0000-0000-0000681B0000}"/>
    <cellStyle name="40% - Accent3 3 2 2 10" xfId="9200" xr:uid="{00000000-0005-0000-0000-0000691B0000}"/>
    <cellStyle name="40% - Accent3 3 2 2 2" xfId="568" xr:uid="{00000000-0005-0000-0000-00006A1B0000}"/>
    <cellStyle name="40% - Accent3 3 2 2 2 2" xfId="2341" xr:uid="{00000000-0005-0000-0000-00006B1B0000}"/>
    <cellStyle name="40% - Accent3 3 2 2 2 2 2" xfId="10137" xr:uid="{00000000-0005-0000-0000-00006C1B0000}"/>
    <cellStyle name="40% - Accent3 3 2 2 2 3" xfId="4115" xr:uid="{00000000-0005-0000-0000-00006D1B0000}"/>
    <cellStyle name="40% - Accent3 3 2 2 2 3 2" xfId="11623" xr:uid="{00000000-0005-0000-0000-00006E1B0000}"/>
    <cellStyle name="40% - Accent3 3 2 2 2 4" xfId="6503" xr:uid="{00000000-0005-0000-0000-00006F1B0000}"/>
    <cellStyle name="40% - Accent3 3 2 2 2 4 2" xfId="13781" xr:uid="{00000000-0005-0000-0000-0000701B0000}"/>
    <cellStyle name="40% - Accent3 3 2 2 2 5" xfId="8231" xr:uid="{00000000-0005-0000-0000-0000711B0000}"/>
    <cellStyle name="40% - Accent3 3 2 2 2 5 2" xfId="15323" xr:uid="{00000000-0005-0000-0000-0000721B0000}"/>
    <cellStyle name="40% - Accent3 3 2 2 2 6" xfId="9201" xr:uid="{00000000-0005-0000-0000-0000731B0000}"/>
    <cellStyle name="40% - Accent3 3 2 2 3" xfId="2340" xr:uid="{00000000-0005-0000-0000-0000741B0000}"/>
    <cellStyle name="40% - Accent3 3 2 2 3 2" xfId="6504" xr:uid="{00000000-0005-0000-0000-0000751B0000}"/>
    <cellStyle name="40% - Accent3 3 2 2 3 2 2" xfId="13782" xr:uid="{00000000-0005-0000-0000-0000761B0000}"/>
    <cellStyle name="40% - Accent3 3 2 2 3 3" xfId="10136" xr:uid="{00000000-0005-0000-0000-0000771B0000}"/>
    <cellStyle name="40% - Accent3 3 2 2 4" xfId="3619" xr:uid="{00000000-0005-0000-0000-0000781B0000}"/>
    <cellStyle name="40% - Accent3 3 2 2 4 2" xfId="11127" xr:uid="{00000000-0005-0000-0000-0000791B0000}"/>
    <cellStyle name="40% - Accent3 3 2 2 5" xfId="4114" xr:uid="{00000000-0005-0000-0000-00007A1B0000}"/>
    <cellStyle name="40% - Accent3 3 2 2 5 2" xfId="11622" xr:uid="{00000000-0005-0000-0000-00007B1B0000}"/>
    <cellStyle name="40% - Accent3 3 2 2 6" xfId="5183" xr:uid="{00000000-0005-0000-0000-00007C1B0000}"/>
    <cellStyle name="40% - Accent3 3 2 2 6 2" xfId="12461" xr:uid="{00000000-0005-0000-0000-00007D1B0000}"/>
    <cellStyle name="40% - Accent3 3 2 2 7" xfId="5764" xr:uid="{00000000-0005-0000-0000-00007E1B0000}"/>
    <cellStyle name="40% - Accent3 3 2 2 7 2" xfId="13042" xr:uid="{00000000-0005-0000-0000-00007F1B0000}"/>
    <cellStyle name="40% - Accent3 3 2 2 8" xfId="6502" xr:uid="{00000000-0005-0000-0000-0000801B0000}"/>
    <cellStyle name="40% - Accent3 3 2 2 8 2" xfId="13780" xr:uid="{00000000-0005-0000-0000-0000811B0000}"/>
    <cellStyle name="40% - Accent3 3 2 2 9" xfId="7650" xr:uid="{00000000-0005-0000-0000-0000821B0000}"/>
    <cellStyle name="40% - Accent3 3 2 2 9 2" xfId="14742" xr:uid="{00000000-0005-0000-0000-0000831B0000}"/>
    <cellStyle name="40% - Accent3 3 2 3" xfId="569" xr:uid="{00000000-0005-0000-0000-0000841B0000}"/>
    <cellStyle name="40% - Accent3 3 2 3 2" xfId="2342" xr:uid="{00000000-0005-0000-0000-0000851B0000}"/>
    <cellStyle name="40% - Accent3 3 2 3 2 2" xfId="10138" xr:uid="{00000000-0005-0000-0000-0000861B0000}"/>
    <cellStyle name="40% - Accent3 3 2 3 3" xfId="4116" xr:uid="{00000000-0005-0000-0000-0000871B0000}"/>
    <cellStyle name="40% - Accent3 3 2 3 3 2" xfId="11624" xr:uid="{00000000-0005-0000-0000-0000881B0000}"/>
    <cellStyle name="40% - Accent3 3 2 3 4" xfId="6505" xr:uid="{00000000-0005-0000-0000-0000891B0000}"/>
    <cellStyle name="40% - Accent3 3 2 3 4 2" xfId="13783" xr:uid="{00000000-0005-0000-0000-00008A1B0000}"/>
    <cellStyle name="40% - Accent3 3 2 3 5" xfId="7942" xr:uid="{00000000-0005-0000-0000-00008B1B0000}"/>
    <cellStyle name="40% - Accent3 3 2 3 5 2" xfId="15034" xr:uid="{00000000-0005-0000-0000-00008C1B0000}"/>
    <cellStyle name="40% - Accent3 3 2 3 6" xfId="9202" xr:uid="{00000000-0005-0000-0000-00008D1B0000}"/>
    <cellStyle name="40% - Accent3 3 2 4" xfId="2339" xr:uid="{00000000-0005-0000-0000-00008E1B0000}"/>
    <cellStyle name="40% - Accent3 3 2 4 2" xfId="6506" xr:uid="{00000000-0005-0000-0000-00008F1B0000}"/>
    <cellStyle name="40% - Accent3 3 2 4 2 2" xfId="13784" xr:uid="{00000000-0005-0000-0000-0000901B0000}"/>
    <cellStyle name="40% - Accent3 3 2 4 3" xfId="10135" xr:uid="{00000000-0005-0000-0000-0000911B0000}"/>
    <cellStyle name="40% - Accent3 3 2 5" xfId="3319" xr:uid="{00000000-0005-0000-0000-0000921B0000}"/>
    <cellStyle name="40% - Accent3 3 2 5 2" xfId="10830" xr:uid="{00000000-0005-0000-0000-0000931B0000}"/>
    <cellStyle name="40% - Accent3 3 2 6" xfId="4113" xr:uid="{00000000-0005-0000-0000-0000941B0000}"/>
    <cellStyle name="40% - Accent3 3 2 6 2" xfId="11621" xr:uid="{00000000-0005-0000-0000-0000951B0000}"/>
    <cellStyle name="40% - Accent3 3 2 7" xfId="4894" xr:uid="{00000000-0005-0000-0000-0000961B0000}"/>
    <cellStyle name="40% - Accent3 3 2 7 2" xfId="12172" xr:uid="{00000000-0005-0000-0000-0000971B0000}"/>
    <cellStyle name="40% - Accent3 3 2 8" xfId="5475" xr:uid="{00000000-0005-0000-0000-0000981B0000}"/>
    <cellStyle name="40% - Accent3 3 2 8 2" xfId="12753" xr:uid="{00000000-0005-0000-0000-0000991B0000}"/>
    <cellStyle name="40% - Accent3 3 2 9" xfId="6501" xr:uid="{00000000-0005-0000-0000-00009A1B0000}"/>
    <cellStyle name="40% - Accent3 3 2 9 2" xfId="13779" xr:uid="{00000000-0005-0000-0000-00009B1B0000}"/>
    <cellStyle name="40% - Accent3 3 3" xfId="570" xr:uid="{00000000-0005-0000-0000-00009C1B0000}"/>
    <cellStyle name="40% - Accent3 3 3 10" xfId="9203" xr:uid="{00000000-0005-0000-0000-00009D1B0000}"/>
    <cellStyle name="40% - Accent3 3 3 2" xfId="571" xr:uid="{00000000-0005-0000-0000-00009E1B0000}"/>
    <cellStyle name="40% - Accent3 3 3 2 2" xfId="2344" xr:uid="{00000000-0005-0000-0000-00009F1B0000}"/>
    <cellStyle name="40% - Accent3 3 3 2 2 2" xfId="10140" xr:uid="{00000000-0005-0000-0000-0000A01B0000}"/>
    <cellStyle name="40% - Accent3 3 3 2 3" xfId="4118" xr:uid="{00000000-0005-0000-0000-0000A11B0000}"/>
    <cellStyle name="40% - Accent3 3 3 2 3 2" xfId="11626" xr:uid="{00000000-0005-0000-0000-0000A21B0000}"/>
    <cellStyle name="40% - Accent3 3 3 2 4" xfId="6508" xr:uid="{00000000-0005-0000-0000-0000A31B0000}"/>
    <cellStyle name="40% - Accent3 3 3 2 4 2" xfId="13786" xr:uid="{00000000-0005-0000-0000-0000A41B0000}"/>
    <cellStyle name="40% - Accent3 3 3 2 5" xfId="8088" xr:uid="{00000000-0005-0000-0000-0000A51B0000}"/>
    <cellStyle name="40% - Accent3 3 3 2 5 2" xfId="15180" xr:uid="{00000000-0005-0000-0000-0000A61B0000}"/>
    <cellStyle name="40% - Accent3 3 3 2 6" xfId="9204" xr:uid="{00000000-0005-0000-0000-0000A71B0000}"/>
    <cellStyle name="40% - Accent3 3 3 3" xfId="2343" xr:uid="{00000000-0005-0000-0000-0000A81B0000}"/>
    <cellStyle name="40% - Accent3 3 3 3 2" xfId="6509" xr:uid="{00000000-0005-0000-0000-0000A91B0000}"/>
    <cellStyle name="40% - Accent3 3 3 3 2 2" xfId="13787" xr:uid="{00000000-0005-0000-0000-0000AA1B0000}"/>
    <cellStyle name="40% - Accent3 3 3 3 3" xfId="10139" xr:uid="{00000000-0005-0000-0000-0000AB1B0000}"/>
    <cellStyle name="40% - Accent3 3 3 4" xfId="3476" xr:uid="{00000000-0005-0000-0000-0000AC1B0000}"/>
    <cellStyle name="40% - Accent3 3 3 4 2" xfId="10984" xr:uid="{00000000-0005-0000-0000-0000AD1B0000}"/>
    <cellStyle name="40% - Accent3 3 3 5" xfId="4117" xr:uid="{00000000-0005-0000-0000-0000AE1B0000}"/>
    <cellStyle name="40% - Accent3 3 3 5 2" xfId="11625" xr:uid="{00000000-0005-0000-0000-0000AF1B0000}"/>
    <cellStyle name="40% - Accent3 3 3 6" xfId="5040" xr:uid="{00000000-0005-0000-0000-0000B01B0000}"/>
    <cellStyle name="40% - Accent3 3 3 6 2" xfId="12318" xr:uid="{00000000-0005-0000-0000-0000B11B0000}"/>
    <cellStyle name="40% - Accent3 3 3 7" xfId="5621" xr:uid="{00000000-0005-0000-0000-0000B21B0000}"/>
    <cellStyle name="40% - Accent3 3 3 7 2" xfId="12899" xr:uid="{00000000-0005-0000-0000-0000B31B0000}"/>
    <cellStyle name="40% - Accent3 3 3 8" xfId="6507" xr:uid="{00000000-0005-0000-0000-0000B41B0000}"/>
    <cellStyle name="40% - Accent3 3 3 8 2" xfId="13785" xr:uid="{00000000-0005-0000-0000-0000B51B0000}"/>
    <cellStyle name="40% - Accent3 3 3 9" xfId="7507" xr:uid="{00000000-0005-0000-0000-0000B61B0000}"/>
    <cellStyle name="40% - Accent3 3 3 9 2" xfId="14599" xr:uid="{00000000-0005-0000-0000-0000B71B0000}"/>
    <cellStyle name="40% - Accent3 3 4" xfId="572" xr:uid="{00000000-0005-0000-0000-0000B81B0000}"/>
    <cellStyle name="40% - Accent3 3 4 2" xfId="2345" xr:uid="{00000000-0005-0000-0000-0000B91B0000}"/>
    <cellStyle name="40% - Accent3 3 4 2 2" xfId="10141" xr:uid="{00000000-0005-0000-0000-0000BA1B0000}"/>
    <cellStyle name="40% - Accent3 3 4 3" xfId="4119" xr:uid="{00000000-0005-0000-0000-0000BB1B0000}"/>
    <cellStyle name="40% - Accent3 3 4 3 2" xfId="11627" xr:uid="{00000000-0005-0000-0000-0000BC1B0000}"/>
    <cellStyle name="40% - Accent3 3 4 4" xfId="6510" xr:uid="{00000000-0005-0000-0000-0000BD1B0000}"/>
    <cellStyle name="40% - Accent3 3 4 4 2" xfId="13788" xr:uid="{00000000-0005-0000-0000-0000BE1B0000}"/>
    <cellStyle name="40% - Accent3 3 4 5" xfId="8435" xr:uid="{00000000-0005-0000-0000-0000BF1B0000}"/>
    <cellStyle name="40% - Accent3 3 4 5 2" xfId="15478" xr:uid="{00000000-0005-0000-0000-0000C01B0000}"/>
    <cellStyle name="40% - Accent3 3 4 6" xfId="9205" xr:uid="{00000000-0005-0000-0000-0000C11B0000}"/>
    <cellStyle name="40% - Accent3 3 5" xfId="573" xr:uid="{00000000-0005-0000-0000-0000C21B0000}"/>
    <cellStyle name="40% - Accent3 3 5 2" xfId="2346" xr:uid="{00000000-0005-0000-0000-0000C31B0000}"/>
    <cellStyle name="40% - Accent3 3 5 2 2" xfId="10142" xr:uid="{00000000-0005-0000-0000-0000C41B0000}"/>
    <cellStyle name="40% - Accent3 3 5 3" xfId="4120" xr:uid="{00000000-0005-0000-0000-0000C51B0000}"/>
    <cellStyle name="40% - Accent3 3 5 3 2" xfId="11628" xr:uid="{00000000-0005-0000-0000-0000C61B0000}"/>
    <cellStyle name="40% - Accent3 3 5 4" xfId="6511" xr:uid="{00000000-0005-0000-0000-0000C71B0000}"/>
    <cellStyle name="40% - Accent3 3 5 4 2" xfId="13789" xr:uid="{00000000-0005-0000-0000-0000C81B0000}"/>
    <cellStyle name="40% - Accent3 3 5 5" xfId="8524" xr:uid="{00000000-0005-0000-0000-0000C91B0000}"/>
    <cellStyle name="40% - Accent3 3 5 5 2" xfId="15567" xr:uid="{00000000-0005-0000-0000-0000CA1B0000}"/>
    <cellStyle name="40% - Accent3 3 5 6" xfId="9206" xr:uid="{00000000-0005-0000-0000-0000CB1B0000}"/>
    <cellStyle name="40% - Accent3 3 6" xfId="2338" xr:uid="{00000000-0005-0000-0000-0000CC1B0000}"/>
    <cellStyle name="40% - Accent3 3 6 2" xfId="6512" xr:uid="{00000000-0005-0000-0000-0000CD1B0000}"/>
    <cellStyle name="40% - Accent3 3 6 2 2" xfId="13790" xr:uid="{00000000-0005-0000-0000-0000CE1B0000}"/>
    <cellStyle name="40% - Accent3 3 6 3" xfId="7799" xr:uid="{00000000-0005-0000-0000-0000CF1B0000}"/>
    <cellStyle name="40% - Accent3 3 6 3 2" xfId="14891" xr:uid="{00000000-0005-0000-0000-0000D01B0000}"/>
    <cellStyle name="40% - Accent3 3 6 4" xfId="10134" xr:uid="{00000000-0005-0000-0000-0000D11B0000}"/>
    <cellStyle name="40% - Accent3 3 7" xfId="3171" xr:uid="{00000000-0005-0000-0000-0000D21B0000}"/>
    <cellStyle name="40% - Accent3 3 7 2" xfId="10682" xr:uid="{00000000-0005-0000-0000-0000D31B0000}"/>
    <cellStyle name="40% - Accent3 3 8" xfId="4112" xr:uid="{00000000-0005-0000-0000-0000D41B0000}"/>
    <cellStyle name="40% - Accent3 3 8 2" xfId="11620" xr:uid="{00000000-0005-0000-0000-0000D51B0000}"/>
    <cellStyle name="40% - Accent3 3 9" xfId="4751" xr:uid="{00000000-0005-0000-0000-0000D61B0000}"/>
    <cellStyle name="40% - Accent3 3 9 2" xfId="12029" xr:uid="{00000000-0005-0000-0000-0000D71B0000}"/>
    <cellStyle name="40% - Accent3 30" xfId="8592" xr:uid="{00000000-0005-0000-0000-0000D81B0000}"/>
    <cellStyle name="40% - Accent3 30 2" xfId="15635" xr:uid="{00000000-0005-0000-0000-0000D91B0000}"/>
    <cellStyle name="40% - Accent3 31" xfId="8682" xr:uid="{00000000-0005-0000-0000-0000DA1B0000}"/>
    <cellStyle name="40% - Accent3 4" xfId="574" xr:uid="{00000000-0005-0000-0000-0000DB1B0000}"/>
    <cellStyle name="40% - Accent3 4 10" xfId="6513" xr:uid="{00000000-0005-0000-0000-0000DC1B0000}"/>
    <cellStyle name="40% - Accent3 4 10 2" xfId="13791" xr:uid="{00000000-0005-0000-0000-0000DD1B0000}"/>
    <cellStyle name="40% - Accent3 4 11" xfId="7175" xr:uid="{00000000-0005-0000-0000-0000DE1B0000}"/>
    <cellStyle name="40% - Accent3 4 11 2" xfId="14267" xr:uid="{00000000-0005-0000-0000-0000DF1B0000}"/>
    <cellStyle name="40% - Accent3 4 12" xfId="9207" xr:uid="{00000000-0005-0000-0000-0000E01B0000}"/>
    <cellStyle name="40% - Accent3 4 2" xfId="575" xr:uid="{00000000-0005-0000-0000-0000E11B0000}"/>
    <cellStyle name="40% - Accent3 4 2 10" xfId="7318" xr:uid="{00000000-0005-0000-0000-0000E21B0000}"/>
    <cellStyle name="40% - Accent3 4 2 10 2" xfId="14410" xr:uid="{00000000-0005-0000-0000-0000E31B0000}"/>
    <cellStyle name="40% - Accent3 4 2 11" xfId="9208" xr:uid="{00000000-0005-0000-0000-0000E41B0000}"/>
    <cellStyle name="40% - Accent3 4 2 2" xfId="576" xr:uid="{00000000-0005-0000-0000-0000E51B0000}"/>
    <cellStyle name="40% - Accent3 4 2 2 10" xfId="9209" xr:uid="{00000000-0005-0000-0000-0000E61B0000}"/>
    <cellStyle name="40% - Accent3 4 2 2 2" xfId="577" xr:uid="{00000000-0005-0000-0000-0000E71B0000}"/>
    <cellStyle name="40% - Accent3 4 2 2 2 2" xfId="2350" xr:uid="{00000000-0005-0000-0000-0000E81B0000}"/>
    <cellStyle name="40% - Accent3 4 2 2 2 2 2" xfId="10146" xr:uid="{00000000-0005-0000-0000-0000E91B0000}"/>
    <cellStyle name="40% - Accent3 4 2 2 2 3" xfId="4124" xr:uid="{00000000-0005-0000-0000-0000EA1B0000}"/>
    <cellStyle name="40% - Accent3 4 2 2 2 3 2" xfId="11632" xr:uid="{00000000-0005-0000-0000-0000EB1B0000}"/>
    <cellStyle name="40% - Accent3 4 2 2 2 4" xfId="6516" xr:uid="{00000000-0005-0000-0000-0000EC1B0000}"/>
    <cellStyle name="40% - Accent3 4 2 2 2 4 2" xfId="13794" xr:uid="{00000000-0005-0000-0000-0000ED1B0000}"/>
    <cellStyle name="40% - Accent3 4 2 2 2 5" xfId="8188" xr:uid="{00000000-0005-0000-0000-0000EE1B0000}"/>
    <cellStyle name="40% - Accent3 4 2 2 2 5 2" xfId="15280" xr:uid="{00000000-0005-0000-0000-0000EF1B0000}"/>
    <cellStyle name="40% - Accent3 4 2 2 2 6" xfId="9210" xr:uid="{00000000-0005-0000-0000-0000F01B0000}"/>
    <cellStyle name="40% - Accent3 4 2 2 3" xfId="2349" xr:uid="{00000000-0005-0000-0000-0000F11B0000}"/>
    <cellStyle name="40% - Accent3 4 2 2 3 2" xfId="6517" xr:uid="{00000000-0005-0000-0000-0000F21B0000}"/>
    <cellStyle name="40% - Accent3 4 2 2 3 2 2" xfId="13795" xr:uid="{00000000-0005-0000-0000-0000F31B0000}"/>
    <cellStyle name="40% - Accent3 4 2 2 3 3" xfId="10145" xr:uid="{00000000-0005-0000-0000-0000F41B0000}"/>
    <cellStyle name="40% - Accent3 4 2 2 4" xfId="3576" xr:uid="{00000000-0005-0000-0000-0000F51B0000}"/>
    <cellStyle name="40% - Accent3 4 2 2 4 2" xfId="11084" xr:uid="{00000000-0005-0000-0000-0000F61B0000}"/>
    <cellStyle name="40% - Accent3 4 2 2 5" xfId="4123" xr:uid="{00000000-0005-0000-0000-0000F71B0000}"/>
    <cellStyle name="40% - Accent3 4 2 2 5 2" xfId="11631" xr:uid="{00000000-0005-0000-0000-0000F81B0000}"/>
    <cellStyle name="40% - Accent3 4 2 2 6" xfId="5140" xr:uid="{00000000-0005-0000-0000-0000F91B0000}"/>
    <cellStyle name="40% - Accent3 4 2 2 6 2" xfId="12418" xr:uid="{00000000-0005-0000-0000-0000FA1B0000}"/>
    <cellStyle name="40% - Accent3 4 2 2 7" xfId="5721" xr:uid="{00000000-0005-0000-0000-0000FB1B0000}"/>
    <cellStyle name="40% - Accent3 4 2 2 7 2" xfId="12999" xr:uid="{00000000-0005-0000-0000-0000FC1B0000}"/>
    <cellStyle name="40% - Accent3 4 2 2 8" xfId="6515" xr:uid="{00000000-0005-0000-0000-0000FD1B0000}"/>
    <cellStyle name="40% - Accent3 4 2 2 8 2" xfId="13793" xr:uid="{00000000-0005-0000-0000-0000FE1B0000}"/>
    <cellStyle name="40% - Accent3 4 2 2 9" xfId="7607" xr:uid="{00000000-0005-0000-0000-0000FF1B0000}"/>
    <cellStyle name="40% - Accent3 4 2 2 9 2" xfId="14699" xr:uid="{00000000-0005-0000-0000-0000001C0000}"/>
    <cellStyle name="40% - Accent3 4 2 3" xfId="578" xr:uid="{00000000-0005-0000-0000-0000011C0000}"/>
    <cellStyle name="40% - Accent3 4 2 3 2" xfId="2351" xr:uid="{00000000-0005-0000-0000-0000021C0000}"/>
    <cellStyle name="40% - Accent3 4 2 3 2 2" xfId="10147" xr:uid="{00000000-0005-0000-0000-0000031C0000}"/>
    <cellStyle name="40% - Accent3 4 2 3 3" xfId="4125" xr:uid="{00000000-0005-0000-0000-0000041C0000}"/>
    <cellStyle name="40% - Accent3 4 2 3 3 2" xfId="11633" xr:uid="{00000000-0005-0000-0000-0000051C0000}"/>
    <cellStyle name="40% - Accent3 4 2 3 4" xfId="6518" xr:uid="{00000000-0005-0000-0000-0000061C0000}"/>
    <cellStyle name="40% - Accent3 4 2 3 4 2" xfId="13796" xr:uid="{00000000-0005-0000-0000-0000071C0000}"/>
    <cellStyle name="40% - Accent3 4 2 3 5" xfId="7899" xr:uid="{00000000-0005-0000-0000-0000081C0000}"/>
    <cellStyle name="40% - Accent3 4 2 3 5 2" xfId="14991" xr:uid="{00000000-0005-0000-0000-0000091C0000}"/>
    <cellStyle name="40% - Accent3 4 2 3 6" xfId="9211" xr:uid="{00000000-0005-0000-0000-00000A1C0000}"/>
    <cellStyle name="40% - Accent3 4 2 4" xfId="2348" xr:uid="{00000000-0005-0000-0000-00000B1C0000}"/>
    <cellStyle name="40% - Accent3 4 2 4 2" xfId="6519" xr:uid="{00000000-0005-0000-0000-00000C1C0000}"/>
    <cellStyle name="40% - Accent3 4 2 4 2 2" xfId="13797" xr:uid="{00000000-0005-0000-0000-00000D1C0000}"/>
    <cellStyle name="40% - Accent3 4 2 4 3" xfId="10144" xr:uid="{00000000-0005-0000-0000-00000E1C0000}"/>
    <cellStyle name="40% - Accent3 4 2 5" xfId="3276" xr:uid="{00000000-0005-0000-0000-00000F1C0000}"/>
    <cellStyle name="40% - Accent3 4 2 5 2" xfId="10787" xr:uid="{00000000-0005-0000-0000-0000101C0000}"/>
    <cellStyle name="40% - Accent3 4 2 6" xfId="4122" xr:uid="{00000000-0005-0000-0000-0000111C0000}"/>
    <cellStyle name="40% - Accent3 4 2 6 2" xfId="11630" xr:uid="{00000000-0005-0000-0000-0000121C0000}"/>
    <cellStyle name="40% - Accent3 4 2 7" xfId="4851" xr:uid="{00000000-0005-0000-0000-0000131C0000}"/>
    <cellStyle name="40% - Accent3 4 2 7 2" xfId="12129" xr:uid="{00000000-0005-0000-0000-0000141C0000}"/>
    <cellStyle name="40% - Accent3 4 2 8" xfId="5432" xr:uid="{00000000-0005-0000-0000-0000151C0000}"/>
    <cellStyle name="40% - Accent3 4 2 8 2" xfId="12710" xr:uid="{00000000-0005-0000-0000-0000161C0000}"/>
    <cellStyle name="40% - Accent3 4 2 9" xfId="6514" xr:uid="{00000000-0005-0000-0000-0000171C0000}"/>
    <cellStyle name="40% - Accent3 4 2 9 2" xfId="13792" xr:uid="{00000000-0005-0000-0000-0000181C0000}"/>
    <cellStyle name="40% - Accent3 4 3" xfId="579" xr:uid="{00000000-0005-0000-0000-0000191C0000}"/>
    <cellStyle name="40% - Accent3 4 3 10" xfId="9212" xr:uid="{00000000-0005-0000-0000-00001A1C0000}"/>
    <cellStyle name="40% - Accent3 4 3 2" xfId="580" xr:uid="{00000000-0005-0000-0000-00001B1C0000}"/>
    <cellStyle name="40% - Accent3 4 3 2 2" xfId="2353" xr:uid="{00000000-0005-0000-0000-00001C1C0000}"/>
    <cellStyle name="40% - Accent3 4 3 2 2 2" xfId="10149" xr:uid="{00000000-0005-0000-0000-00001D1C0000}"/>
    <cellStyle name="40% - Accent3 4 3 2 3" xfId="4127" xr:uid="{00000000-0005-0000-0000-00001E1C0000}"/>
    <cellStyle name="40% - Accent3 4 3 2 3 2" xfId="11635" xr:uid="{00000000-0005-0000-0000-00001F1C0000}"/>
    <cellStyle name="40% - Accent3 4 3 2 4" xfId="6521" xr:uid="{00000000-0005-0000-0000-0000201C0000}"/>
    <cellStyle name="40% - Accent3 4 3 2 4 2" xfId="13799" xr:uid="{00000000-0005-0000-0000-0000211C0000}"/>
    <cellStyle name="40% - Accent3 4 3 2 5" xfId="8048" xr:uid="{00000000-0005-0000-0000-0000221C0000}"/>
    <cellStyle name="40% - Accent3 4 3 2 5 2" xfId="15140" xr:uid="{00000000-0005-0000-0000-0000231C0000}"/>
    <cellStyle name="40% - Accent3 4 3 2 6" xfId="9213" xr:uid="{00000000-0005-0000-0000-0000241C0000}"/>
    <cellStyle name="40% - Accent3 4 3 3" xfId="2352" xr:uid="{00000000-0005-0000-0000-0000251C0000}"/>
    <cellStyle name="40% - Accent3 4 3 3 2" xfId="6522" xr:uid="{00000000-0005-0000-0000-0000261C0000}"/>
    <cellStyle name="40% - Accent3 4 3 3 2 2" xfId="13800" xr:uid="{00000000-0005-0000-0000-0000271C0000}"/>
    <cellStyle name="40% - Accent3 4 3 3 3" xfId="10148" xr:uid="{00000000-0005-0000-0000-0000281C0000}"/>
    <cellStyle name="40% - Accent3 4 3 4" xfId="3436" xr:uid="{00000000-0005-0000-0000-0000291C0000}"/>
    <cellStyle name="40% - Accent3 4 3 4 2" xfId="10944" xr:uid="{00000000-0005-0000-0000-00002A1C0000}"/>
    <cellStyle name="40% - Accent3 4 3 5" xfId="4126" xr:uid="{00000000-0005-0000-0000-00002B1C0000}"/>
    <cellStyle name="40% - Accent3 4 3 5 2" xfId="11634" xr:uid="{00000000-0005-0000-0000-00002C1C0000}"/>
    <cellStyle name="40% - Accent3 4 3 6" xfId="5000" xr:uid="{00000000-0005-0000-0000-00002D1C0000}"/>
    <cellStyle name="40% - Accent3 4 3 6 2" xfId="12278" xr:uid="{00000000-0005-0000-0000-00002E1C0000}"/>
    <cellStyle name="40% - Accent3 4 3 7" xfId="5581" xr:uid="{00000000-0005-0000-0000-00002F1C0000}"/>
    <cellStyle name="40% - Accent3 4 3 7 2" xfId="12859" xr:uid="{00000000-0005-0000-0000-0000301C0000}"/>
    <cellStyle name="40% - Accent3 4 3 8" xfId="6520" xr:uid="{00000000-0005-0000-0000-0000311C0000}"/>
    <cellStyle name="40% - Accent3 4 3 8 2" xfId="13798" xr:uid="{00000000-0005-0000-0000-0000321C0000}"/>
    <cellStyle name="40% - Accent3 4 3 9" xfId="7467" xr:uid="{00000000-0005-0000-0000-0000331C0000}"/>
    <cellStyle name="40% - Accent3 4 3 9 2" xfId="14559" xr:uid="{00000000-0005-0000-0000-0000341C0000}"/>
    <cellStyle name="40% - Accent3 4 4" xfId="581" xr:uid="{00000000-0005-0000-0000-0000351C0000}"/>
    <cellStyle name="40% - Accent3 4 4 2" xfId="2354" xr:uid="{00000000-0005-0000-0000-0000361C0000}"/>
    <cellStyle name="40% - Accent3 4 4 2 2" xfId="10150" xr:uid="{00000000-0005-0000-0000-0000371C0000}"/>
    <cellStyle name="40% - Accent3 4 4 3" xfId="4128" xr:uid="{00000000-0005-0000-0000-0000381C0000}"/>
    <cellStyle name="40% - Accent3 4 4 3 2" xfId="11636" xr:uid="{00000000-0005-0000-0000-0000391C0000}"/>
    <cellStyle name="40% - Accent3 4 4 4" xfId="6523" xr:uid="{00000000-0005-0000-0000-00003A1C0000}"/>
    <cellStyle name="40% - Accent3 4 4 4 2" xfId="13801" xr:uid="{00000000-0005-0000-0000-00003B1C0000}"/>
    <cellStyle name="40% - Accent3 4 4 5" xfId="7756" xr:uid="{00000000-0005-0000-0000-00003C1C0000}"/>
    <cellStyle name="40% - Accent3 4 4 5 2" xfId="14848" xr:uid="{00000000-0005-0000-0000-00003D1C0000}"/>
    <cellStyle name="40% - Accent3 4 4 6" xfId="9214" xr:uid="{00000000-0005-0000-0000-00003E1C0000}"/>
    <cellStyle name="40% - Accent3 4 5" xfId="2347" xr:uid="{00000000-0005-0000-0000-00003F1C0000}"/>
    <cellStyle name="40% - Accent3 4 5 2" xfId="6524" xr:uid="{00000000-0005-0000-0000-0000401C0000}"/>
    <cellStyle name="40% - Accent3 4 5 2 2" xfId="13802" xr:uid="{00000000-0005-0000-0000-0000411C0000}"/>
    <cellStyle name="40% - Accent3 4 5 3" xfId="10143" xr:uid="{00000000-0005-0000-0000-0000421C0000}"/>
    <cellStyle name="40% - Accent3 4 6" xfId="3107" xr:uid="{00000000-0005-0000-0000-0000431C0000}"/>
    <cellStyle name="40% - Accent3 4 6 2" xfId="10618" xr:uid="{00000000-0005-0000-0000-0000441C0000}"/>
    <cellStyle name="40% - Accent3 4 7" xfId="4121" xr:uid="{00000000-0005-0000-0000-0000451C0000}"/>
    <cellStyle name="40% - Accent3 4 7 2" xfId="11629" xr:uid="{00000000-0005-0000-0000-0000461C0000}"/>
    <cellStyle name="40% - Accent3 4 8" xfId="4708" xr:uid="{00000000-0005-0000-0000-0000471C0000}"/>
    <cellStyle name="40% - Accent3 4 8 2" xfId="11986" xr:uid="{00000000-0005-0000-0000-0000481C0000}"/>
    <cellStyle name="40% - Accent3 4 9" xfId="5289" xr:uid="{00000000-0005-0000-0000-0000491C0000}"/>
    <cellStyle name="40% - Accent3 4 9 2" xfId="12567" xr:uid="{00000000-0005-0000-0000-00004A1C0000}"/>
    <cellStyle name="40% - Accent3 5" xfId="582" xr:uid="{00000000-0005-0000-0000-00004B1C0000}"/>
    <cellStyle name="40% - Accent3 5 10" xfId="6525" xr:uid="{00000000-0005-0000-0000-00004C1C0000}"/>
    <cellStyle name="40% - Accent3 5 10 2" xfId="13803" xr:uid="{00000000-0005-0000-0000-00004D1C0000}"/>
    <cellStyle name="40% - Accent3 5 11" xfId="7158" xr:uid="{00000000-0005-0000-0000-00004E1C0000}"/>
    <cellStyle name="40% - Accent3 5 11 2" xfId="14250" xr:uid="{00000000-0005-0000-0000-00004F1C0000}"/>
    <cellStyle name="40% - Accent3 5 12" xfId="9215" xr:uid="{00000000-0005-0000-0000-0000501C0000}"/>
    <cellStyle name="40% - Accent3 5 2" xfId="583" xr:uid="{00000000-0005-0000-0000-0000511C0000}"/>
    <cellStyle name="40% - Accent3 5 2 10" xfId="7301" xr:uid="{00000000-0005-0000-0000-0000521C0000}"/>
    <cellStyle name="40% - Accent3 5 2 10 2" xfId="14393" xr:uid="{00000000-0005-0000-0000-0000531C0000}"/>
    <cellStyle name="40% - Accent3 5 2 11" xfId="9216" xr:uid="{00000000-0005-0000-0000-0000541C0000}"/>
    <cellStyle name="40% - Accent3 5 2 2" xfId="584" xr:uid="{00000000-0005-0000-0000-0000551C0000}"/>
    <cellStyle name="40% - Accent3 5 2 2 10" xfId="9217" xr:uid="{00000000-0005-0000-0000-0000561C0000}"/>
    <cellStyle name="40% - Accent3 5 2 2 2" xfId="585" xr:uid="{00000000-0005-0000-0000-0000571C0000}"/>
    <cellStyle name="40% - Accent3 5 2 2 2 2" xfId="2358" xr:uid="{00000000-0005-0000-0000-0000581C0000}"/>
    <cellStyle name="40% - Accent3 5 2 2 2 2 2" xfId="10154" xr:uid="{00000000-0005-0000-0000-0000591C0000}"/>
    <cellStyle name="40% - Accent3 5 2 2 2 3" xfId="4132" xr:uid="{00000000-0005-0000-0000-00005A1C0000}"/>
    <cellStyle name="40% - Accent3 5 2 2 2 3 2" xfId="11640" xr:uid="{00000000-0005-0000-0000-00005B1C0000}"/>
    <cellStyle name="40% - Accent3 5 2 2 2 4" xfId="6528" xr:uid="{00000000-0005-0000-0000-00005C1C0000}"/>
    <cellStyle name="40% - Accent3 5 2 2 2 4 2" xfId="13806" xr:uid="{00000000-0005-0000-0000-00005D1C0000}"/>
    <cellStyle name="40% - Accent3 5 2 2 2 5" xfId="8171" xr:uid="{00000000-0005-0000-0000-00005E1C0000}"/>
    <cellStyle name="40% - Accent3 5 2 2 2 5 2" xfId="15263" xr:uid="{00000000-0005-0000-0000-00005F1C0000}"/>
    <cellStyle name="40% - Accent3 5 2 2 2 6" xfId="9218" xr:uid="{00000000-0005-0000-0000-0000601C0000}"/>
    <cellStyle name="40% - Accent3 5 2 2 3" xfId="2357" xr:uid="{00000000-0005-0000-0000-0000611C0000}"/>
    <cellStyle name="40% - Accent3 5 2 2 3 2" xfId="6529" xr:uid="{00000000-0005-0000-0000-0000621C0000}"/>
    <cellStyle name="40% - Accent3 5 2 2 3 2 2" xfId="13807" xr:uid="{00000000-0005-0000-0000-0000631C0000}"/>
    <cellStyle name="40% - Accent3 5 2 2 3 3" xfId="10153" xr:uid="{00000000-0005-0000-0000-0000641C0000}"/>
    <cellStyle name="40% - Accent3 5 2 2 4" xfId="3559" xr:uid="{00000000-0005-0000-0000-0000651C0000}"/>
    <cellStyle name="40% - Accent3 5 2 2 4 2" xfId="11067" xr:uid="{00000000-0005-0000-0000-0000661C0000}"/>
    <cellStyle name="40% - Accent3 5 2 2 5" xfId="4131" xr:uid="{00000000-0005-0000-0000-0000671C0000}"/>
    <cellStyle name="40% - Accent3 5 2 2 5 2" xfId="11639" xr:uid="{00000000-0005-0000-0000-0000681C0000}"/>
    <cellStyle name="40% - Accent3 5 2 2 6" xfId="5123" xr:uid="{00000000-0005-0000-0000-0000691C0000}"/>
    <cellStyle name="40% - Accent3 5 2 2 6 2" xfId="12401" xr:uid="{00000000-0005-0000-0000-00006A1C0000}"/>
    <cellStyle name="40% - Accent3 5 2 2 7" xfId="5704" xr:uid="{00000000-0005-0000-0000-00006B1C0000}"/>
    <cellStyle name="40% - Accent3 5 2 2 7 2" xfId="12982" xr:uid="{00000000-0005-0000-0000-00006C1C0000}"/>
    <cellStyle name="40% - Accent3 5 2 2 8" xfId="6527" xr:uid="{00000000-0005-0000-0000-00006D1C0000}"/>
    <cellStyle name="40% - Accent3 5 2 2 8 2" xfId="13805" xr:uid="{00000000-0005-0000-0000-00006E1C0000}"/>
    <cellStyle name="40% - Accent3 5 2 2 9" xfId="7590" xr:uid="{00000000-0005-0000-0000-00006F1C0000}"/>
    <cellStyle name="40% - Accent3 5 2 2 9 2" xfId="14682" xr:uid="{00000000-0005-0000-0000-0000701C0000}"/>
    <cellStyle name="40% - Accent3 5 2 3" xfId="586" xr:uid="{00000000-0005-0000-0000-0000711C0000}"/>
    <cellStyle name="40% - Accent3 5 2 3 2" xfId="2359" xr:uid="{00000000-0005-0000-0000-0000721C0000}"/>
    <cellStyle name="40% - Accent3 5 2 3 2 2" xfId="10155" xr:uid="{00000000-0005-0000-0000-0000731C0000}"/>
    <cellStyle name="40% - Accent3 5 2 3 3" xfId="4133" xr:uid="{00000000-0005-0000-0000-0000741C0000}"/>
    <cellStyle name="40% - Accent3 5 2 3 3 2" xfId="11641" xr:uid="{00000000-0005-0000-0000-0000751C0000}"/>
    <cellStyle name="40% - Accent3 5 2 3 4" xfId="6530" xr:uid="{00000000-0005-0000-0000-0000761C0000}"/>
    <cellStyle name="40% - Accent3 5 2 3 4 2" xfId="13808" xr:uid="{00000000-0005-0000-0000-0000771C0000}"/>
    <cellStyle name="40% - Accent3 5 2 3 5" xfId="7882" xr:uid="{00000000-0005-0000-0000-0000781C0000}"/>
    <cellStyle name="40% - Accent3 5 2 3 5 2" xfId="14974" xr:uid="{00000000-0005-0000-0000-0000791C0000}"/>
    <cellStyle name="40% - Accent3 5 2 3 6" xfId="9219" xr:uid="{00000000-0005-0000-0000-00007A1C0000}"/>
    <cellStyle name="40% - Accent3 5 2 4" xfId="2356" xr:uid="{00000000-0005-0000-0000-00007B1C0000}"/>
    <cellStyle name="40% - Accent3 5 2 4 2" xfId="6531" xr:uid="{00000000-0005-0000-0000-00007C1C0000}"/>
    <cellStyle name="40% - Accent3 5 2 4 2 2" xfId="13809" xr:uid="{00000000-0005-0000-0000-00007D1C0000}"/>
    <cellStyle name="40% - Accent3 5 2 4 3" xfId="10152" xr:uid="{00000000-0005-0000-0000-00007E1C0000}"/>
    <cellStyle name="40% - Accent3 5 2 5" xfId="3259" xr:uid="{00000000-0005-0000-0000-00007F1C0000}"/>
    <cellStyle name="40% - Accent3 5 2 5 2" xfId="10770" xr:uid="{00000000-0005-0000-0000-0000801C0000}"/>
    <cellStyle name="40% - Accent3 5 2 6" xfId="4130" xr:uid="{00000000-0005-0000-0000-0000811C0000}"/>
    <cellStyle name="40% - Accent3 5 2 6 2" xfId="11638" xr:uid="{00000000-0005-0000-0000-0000821C0000}"/>
    <cellStyle name="40% - Accent3 5 2 7" xfId="4834" xr:uid="{00000000-0005-0000-0000-0000831C0000}"/>
    <cellStyle name="40% - Accent3 5 2 7 2" xfId="12112" xr:uid="{00000000-0005-0000-0000-0000841C0000}"/>
    <cellStyle name="40% - Accent3 5 2 8" xfId="5415" xr:uid="{00000000-0005-0000-0000-0000851C0000}"/>
    <cellStyle name="40% - Accent3 5 2 8 2" xfId="12693" xr:uid="{00000000-0005-0000-0000-0000861C0000}"/>
    <cellStyle name="40% - Accent3 5 2 9" xfId="6526" xr:uid="{00000000-0005-0000-0000-0000871C0000}"/>
    <cellStyle name="40% - Accent3 5 2 9 2" xfId="13804" xr:uid="{00000000-0005-0000-0000-0000881C0000}"/>
    <cellStyle name="40% - Accent3 5 3" xfId="587" xr:uid="{00000000-0005-0000-0000-0000891C0000}"/>
    <cellStyle name="40% - Accent3 5 3 10" xfId="9220" xr:uid="{00000000-0005-0000-0000-00008A1C0000}"/>
    <cellStyle name="40% - Accent3 5 3 2" xfId="588" xr:uid="{00000000-0005-0000-0000-00008B1C0000}"/>
    <cellStyle name="40% - Accent3 5 3 2 2" xfId="2361" xr:uid="{00000000-0005-0000-0000-00008C1C0000}"/>
    <cellStyle name="40% - Accent3 5 3 2 2 2" xfId="10157" xr:uid="{00000000-0005-0000-0000-00008D1C0000}"/>
    <cellStyle name="40% - Accent3 5 3 2 3" xfId="4135" xr:uid="{00000000-0005-0000-0000-00008E1C0000}"/>
    <cellStyle name="40% - Accent3 5 3 2 3 2" xfId="11643" xr:uid="{00000000-0005-0000-0000-00008F1C0000}"/>
    <cellStyle name="40% - Accent3 5 3 2 4" xfId="6533" xr:uid="{00000000-0005-0000-0000-0000901C0000}"/>
    <cellStyle name="40% - Accent3 5 3 2 4 2" xfId="13811" xr:uid="{00000000-0005-0000-0000-0000911C0000}"/>
    <cellStyle name="40% - Accent3 5 3 2 5" xfId="8031" xr:uid="{00000000-0005-0000-0000-0000921C0000}"/>
    <cellStyle name="40% - Accent3 5 3 2 5 2" xfId="15123" xr:uid="{00000000-0005-0000-0000-0000931C0000}"/>
    <cellStyle name="40% - Accent3 5 3 2 6" xfId="9221" xr:uid="{00000000-0005-0000-0000-0000941C0000}"/>
    <cellStyle name="40% - Accent3 5 3 3" xfId="2360" xr:uid="{00000000-0005-0000-0000-0000951C0000}"/>
    <cellStyle name="40% - Accent3 5 3 3 2" xfId="6534" xr:uid="{00000000-0005-0000-0000-0000961C0000}"/>
    <cellStyle name="40% - Accent3 5 3 3 2 2" xfId="13812" xr:uid="{00000000-0005-0000-0000-0000971C0000}"/>
    <cellStyle name="40% - Accent3 5 3 3 3" xfId="10156" xr:uid="{00000000-0005-0000-0000-0000981C0000}"/>
    <cellStyle name="40% - Accent3 5 3 4" xfId="3419" xr:uid="{00000000-0005-0000-0000-0000991C0000}"/>
    <cellStyle name="40% - Accent3 5 3 4 2" xfId="10927" xr:uid="{00000000-0005-0000-0000-00009A1C0000}"/>
    <cellStyle name="40% - Accent3 5 3 5" xfId="4134" xr:uid="{00000000-0005-0000-0000-00009B1C0000}"/>
    <cellStyle name="40% - Accent3 5 3 5 2" xfId="11642" xr:uid="{00000000-0005-0000-0000-00009C1C0000}"/>
    <cellStyle name="40% - Accent3 5 3 6" xfId="4983" xr:uid="{00000000-0005-0000-0000-00009D1C0000}"/>
    <cellStyle name="40% - Accent3 5 3 6 2" xfId="12261" xr:uid="{00000000-0005-0000-0000-00009E1C0000}"/>
    <cellStyle name="40% - Accent3 5 3 7" xfId="5564" xr:uid="{00000000-0005-0000-0000-00009F1C0000}"/>
    <cellStyle name="40% - Accent3 5 3 7 2" xfId="12842" xr:uid="{00000000-0005-0000-0000-0000A01C0000}"/>
    <cellStyle name="40% - Accent3 5 3 8" xfId="6532" xr:uid="{00000000-0005-0000-0000-0000A11C0000}"/>
    <cellStyle name="40% - Accent3 5 3 8 2" xfId="13810" xr:uid="{00000000-0005-0000-0000-0000A21C0000}"/>
    <cellStyle name="40% - Accent3 5 3 9" xfId="7450" xr:uid="{00000000-0005-0000-0000-0000A31C0000}"/>
    <cellStyle name="40% - Accent3 5 3 9 2" xfId="14542" xr:uid="{00000000-0005-0000-0000-0000A41C0000}"/>
    <cellStyle name="40% - Accent3 5 4" xfId="589" xr:uid="{00000000-0005-0000-0000-0000A51C0000}"/>
    <cellStyle name="40% - Accent3 5 4 2" xfId="2362" xr:uid="{00000000-0005-0000-0000-0000A61C0000}"/>
    <cellStyle name="40% - Accent3 5 4 2 2" xfId="10158" xr:uid="{00000000-0005-0000-0000-0000A71C0000}"/>
    <cellStyle name="40% - Accent3 5 4 3" xfId="4136" xr:uid="{00000000-0005-0000-0000-0000A81C0000}"/>
    <cellStyle name="40% - Accent3 5 4 3 2" xfId="11644" xr:uid="{00000000-0005-0000-0000-0000A91C0000}"/>
    <cellStyle name="40% - Accent3 5 4 4" xfId="6535" xr:uid="{00000000-0005-0000-0000-0000AA1C0000}"/>
    <cellStyle name="40% - Accent3 5 4 4 2" xfId="13813" xr:uid="{00000000-0005-0000-0000-0000AB1C0000}"/>
    <cellStyle name="40% - Accent3 5 4 5" xfId="7739" xr:uid="{00000000-0005-0000-0000-0000AC1C0000}"/>
    <cellStyle name="40% - Accent3 5 4 5 2" xfId="14831" xr:uid="{00000000-0005-0000-0000-0000AD1C0000}"/>
    <cellStyle name="40% - Accent3 5 4 6" xfId="9222" xr:uid="{00000000-0005-0000-0000-0000AE1C0000}"/>
    <cellStyle name="40% - Accent3 5 5" xfId="2355" xr:uid="{00000000-0005-0000-0000-0000AF1C0000}"/>
    <cellStyle name="40% - Accent3 5 5 2" xfId="6536" xr:uid="{00000000-0005-0000-0000-0000B01C0000}"/>
    <cellStyle name="40% - Accent3 5 5 2 2" xfId="13814" xr:uid="{00000000-0005-0000-0000-0000B11C0000}"/>
    <cellStyle name="40% - Accent3 5 5 3" xfId="10151" xr:uid="{00000000-0005-0000-0000-0000B21C0000}"/>
    <cellStyle name="40% - Accent3 5 6" xfId="3090" xr:uid="{00000000-0005-0000-0000-0000B31C0000}"/>
    <cellStyle name="40% - Accent3 5 6 2" xfId="10601" xr:uid="{00000000-0005-0000-0000-0000B41C0000}"/>
    <cellStyle name="40% - Accent3 5 7" xfId="4129" xr:uid="{00000000-0005-0000-0000-0000B51C0000}"/>
    <cellStyle name="40% - Accent3 5 7 2" xfId="11637" xr:uid="{00000000-0005-0000-0000-0000B61C0000}"/>
    <cellStyle name="40% - Accent3 5 8" xfId="4691" xr:uid="{00000000-0005-0000-0000-0000B71C0000}"/>
    <cellStyle name="40% - Accent3 5 8 2" xfId="11969" xr:uid="{00000000-0005-0000-0000-0000B81C0000}"/>
    <cellStyle name="40% - Accent3 5 9" xfId="5272" xr:uid="{00000000-0005-0000-0000-0000B91C0000}"/>
    <cellStyle name="40% - Accent3 5 9 2" xfId="12550" xr:uid="{00000000-0005-0000-0000-0000BA1C0000}"/>
    <cellStyle name="40% - Accent3 6" xfId="590" xr:uid="{00000000-0005-0000-0000-0000BB1C0000}"/>
    <cellStyle name="40% - Accent3 6 10" xfId="6537" xr:uid="{00000000-0005-0000-0000-0000BC1C0000}"/>
    <cellStyle name="40% - Accent3 6 10 2" xfId="13815" xr:uid="{00000000-0005-0000-0000-0000BD1C0000}"/>
    <cellStyle name="40% - Accent3 6 11" xfId="7264" xr:uid="{00000000-0005-0000-0000-0000BE1C0000}"/>
    <cellStyle name="40% - Accent3 6 11 2" xfId="14356" xr:uid="{00000000-0005-0000-0000-0000BF1C0000}"/>
    <cellStyle name="40% - Accent3 6 12" xfId="9223" xr:uid="{00000000-0005-0000-0000-0000C01C0000}"/>
    <cellStyle name="40% - Accent3 6 2" xfId="591" xr:uid="{00000000-0005-0000-0000-0000C11C0000}"/>
    <cellStyle name="40% - Accent3 6 2 10" xfId="7407" xr:uid="{00000000-0005-0000-0000-0000C21C0000}"/>
    <cellStyle name="40% - Accent3 6 2 10 2" xfId="14499" xr:uid="{00000000-0005-0000-0000-0000C31C0000}"/>
    <cellStyle name="40% - Accent3 6 2 11" xfId="9224" xr:uid="{00000000-0005-0000-0000-0000C41C0000}"/>
    <cellStyle name="40% - Accent3 6 2 2" xfId="592" xr:uid="{00000000-0005-0000-0000-0000C51C0000}"/>
    <cellStyle name="40% - Accent3 6 2 2 10" xfId="9225" xr:uid="{00000000-0005-0000-0000-0000C61C0000}"/>
    <cellStyle name="40% - Accent3 6 2 2 2" xfId="593" xr:uid="{00000000-0005-0000-0000-0000C71C0000}"/>
    <cellStyle name="40% - Accent3 6 2 2 2 2" xfId="2366" xr:uid="{00000000-0005-0000-0000-0000C81C0000}"/>
    <cellStyle name="40% - Accent3 6 2 2 2 2 2" xfId="10162" xr:uid="{00000000-0005-0000-0000-0000C91C0000}"/>
    <cellStyle name="40% - Accent3 6 2 2 2 3" xfId="4140" xr:uid="{00000000-0005-0000-0000-0000CA1C0000}"/>
    <cellStyle name="40% - Accent3 6 2 2 2 3 2" xfId="11648" xr:uid="{00000000-0005-0000-0000-0000CB1C0000}"/>
    <cellStyle name="40% - Accent3 6 2 2 2 4" xfId="6540" xr:uid="{00000000-0005-0000-0000-0000CC1C0000}"/>
    <cellStyle name="40% - Accent3 6 2 2 2 4 2" xfId="13818" xr:uid="{00000000-0005-0000-0000-0000CD1C0000}"/>
    <cellStyle name="40% - Accent3 6 2 2 2 5" xfId="8277" xr:uid="{00000000-0005-0000-0000-0000CE1C0000}"/>
    <cellStyle name="40% - Accent3 6 2 2 2 5 2" xfId="15369" xr:uid="{00000000-0005-0000-0000-0000CF1C0000}"/>
    <cellStyle name="40% - Accent3 6 2 2 2 6" xfId="9226" xr:uid="{00000000-0005-0000-0000-0000D01C0000}"/>
    <cellStyle name="40% - Accent3 6 2 2 3" xfId="2365" xr:uid="{00000000-0005-0000-0000-0000D11C0000}"/>
    <cellStyle name="40% - Accent3 6 2 2 3 2" xfId="6541" xr:uid="{00000000-0005-0000-0000-0000D21C0000}"/>
    <cellStyle name="40% - Accent3 6 2 2 3 2 2" xfId="13819" xr:uid="{00000000-0005-0000-0000-0000D31C0000}"/>
    <cellStyle name="40% - Accent3 6 2 2 3 3" xfId="10161" xr:uid="{00000000-0005-0000-0000-0000D41C0000}"/>
    <cellStyle name="40% - Accent3 6 2 2 4" xfId="3665" xr:uid="{00000000-0005-0000-0000-0000D51C0000}"/>
    <cellStyle name="40% - Accent3 6 2 2 4 2" xfId="11173" xr:uid="{00000000-0005-0000-0000-0000D61C0000}"/>
    <cellStyle name="40% - Accent3 6 2 2 5" xfId="4139" xr:uid="{00000000-0005-0000-0000-0000D71C0000}"/>
    <cellStyle name="40% - Accent3 6 2 2 5 2" xfId="11647" xr:uid="{00000000-0005-0000-0000-0000D81C0000}"/>
    <cellStyle name="40% - Accent3 6 2 2 6" xfId="5229" xr:uid="{00000000-0005-0000-0000-0000D91C0000}"/>
    <cellStyle name="40% - Accent3 6 2 2 6 2" xfId="12507" xr:uid="{00000000-0005-0000-0000-0000DA1C0000}"/>
    <cellStyle name="40% - Accent3 6 2 2 7" xfId="5810" xr:uid="{00000000-0005-0000-0000-0000DB1C0000}"/>
    <cellStyle name="40% - Accent3 6 2 2 7 2" xfId="13088" xr:uid="{00000000-0005-0000-0000-0000DC1C0000}"/>
    <cellStyle name="40% - Accent3 6 2 2 8" xfId="6539" xr:uid="{00000000-0005-0000-0000-0000DD1C0000}"/>
    <cellStyle name="40% - Accent3 6 2 2 8 2" xfId="13817" xr:uid="{00000000-0005-0000-0000-0000DE1C0000}"/>
    <cellStyle name="40% - Accent3 6 2 2 9" xfId="7696" xr:uid="{00000000-0005-0000-0000-0000DF1C0000}"/>
    <cellStyle name="40% - Accent3 6 2 2 9 2" xfId="14788" xr:uid="{00000000-0005-0000-0000-0000E01C0000}"/>
    <cellStyle name="40% - Accent3 6 2 3" xfId="594" xr:uid="{00000000-0005-0000-0000-0000E11C0000}"/>
    <cellStyle name="40% - Accent3 6 2 3 2" xfId="2367" xr:uid="{00000000-0005-0000-0000-0000E21C0000}"/>
    <cellStyle name="40% - Accent3 6 2 3 2 2" xfId="10163" xr:uid="{00000000-0005-0000-0000-0000E31C0000}"/>
    <cellStyle name="40% - Accent3 6 2 3 3" xfId="4141" xr:uid="{00000000-0005-0000-0000-0000E41C0000}"/>
    <cellStyle name="40% - Accent3 6 2 3 3 2" xfId="11649" xr:uid="{00000000-0005-0000-0000-0000E51C0000}"/>
    <cellStyle name="40% - Accent3 6 2 3 4" xfId="6542" xr:uid="{00000000-0005-0000-0000-0000E61C0000}"/>
    <cellStyle name="40% - Accent3 6 2 3 4 2" xfId="13820" xr:uid="{00000000-0005-0000-0000-0000E71C0000}"/>
    <cellStyle name="40% - Accent3 6 2 3 5" xfId="7988" xr:uid="{00000000-0005-0000-0000-0000E81C0000}"/>
    <cellStyle name="40% - Accent3 6 2 3 5 2" xfId="15080" xr:uid="{00000000-0005-0000-0000-0000E91C0000}"/>
    <cellStyle name="40% - Accent3 6 2 3 6" xfId="9227" xr:uid="{00000000-0005-0000-0000-0000EA1C0000}"/>
    <cellStyle name="40% - Accent3 6 2 4" xfId="2364" xr:uid="{00000000-0005-0000-0000-0000EB1C0000}"/>
    <cellStyle name="40% - Accent3 6 2 4 2" xfId="6543" xr:uid="{00000000-0005-0000-0000-0000EC1C0000}"/>
    <cellStyle name="40% - Accent3 6 2 4 2 2" xfId="13821" xr:uid="{00000000-0005-0000-0000-0000ED1C0000}"/>
    <cellStyle name="40% - Accent3 6 2 4 3" xfId="10160" xr:uid="{00000000-0005-0000-0000-0000EE1C0000}"/>
    <cellStyle name="40% - Accent3 6 2 5" xfId="3365" xr:uid="{00000000-0005-0000-0000-0000EF1C0000}"/>
    <cellStyle name="40% - Accent3 6 2 5 2" xfId="10876" xr:uid="{00000000-0005-0000-0000-0000F01C0000}"/>
    <cellStyle name="40% - Accent3 6 2 6" xfId="4138" xr:uid="{00000000-0005-0000-0000-0000F11C0000}"/>
    <cellStyle name="40% - Accent3 6 2 6 2" xfId="11646" xr:uid="{00000000-0005-0000-0000-0000F21C0000}"/>
    <cellStyle name="40% - Accent3 6 2 7" xfId="4940" xr:uid="{00000000-0005-0000-0000-0000F31C0000}"/>
    <cellStyle name="40% - Accent3 6 2 7 2" xfId="12218" xr:uid="{00000000-0005-0000-0000-0000F41C0000}"/>
    <cellStyle name="40% - Accent3 6 2 8" xfId="5521" xr:uid="{00000000-0005-0000-0000-0000F51C0000}"/>
    <cellStyle name="40% - Accent3 6 2 8 2" xfId="12799" xr:uid="{00000000-0005-0000-0000-0000F61C0000}"/>
    <cellStyle name="40% - Accent3 6 2 9" xfId="6538" xr:uid="{00000000-0005-0000-0000-0000F71C0000}"/>
    <cellStyle name="40% - Accent3 6 2 9 2" xfId="13816" xr:uid="{00000000-0005-0000-0000-0000F81C0000}"/>
    <cellStyle name="40% - Accent3 6 3" xfId="595" xr:uid="{00000000-0005-0000-0000-0000F91C0000}"/>
    <cellStyle name="40% - Accent3 6 3 10" xfId="9228" xr:uid="{00000000-0005-0000-0000-0000FA1C0000}"/>
    <cellStyle name="40% - Accent3 6 3 2" xfId="596" xr:uid="{00000000-0005-0000-0000-0000FB1C0000}"/>
    <cellStyle name="40% - Accent3 6 3 2 2" xfId="2369" xr:uid="{00000000-0005-0000-0000-0000FC1C0000}"/>
    <cellStyle name="40% - Accent3 6 3 2 2 2" xfId="10165" xr:uid="{00000000-0005-0000-0000-0000FD1C0000}"/>
    <cellStyle name="40% - Accent3 6 3 2 3" xfId="4143" xr:uid="{00000000-0005-0000-0000-0000FE1C0000}"/>
    <cellStyle name="40% - Accent3 6 3 2 3 2" xfId="11651" xr:uid="{00000000-0005-0000-0000-0000FF1C0000}"/>
    <cellStyle name="40% - Accent3 6 3 2 4" xfId="6545" xr:uid="{00000000-0005-0000-0000-0000001D0000}"/>
    <cellStyle name="40% - Accent3 6 3 2 4 2" xfId="13823" xr:uid="{00000000-0005-0000-0000-0000011D0000}"/>
    <cellStyle name="40% - Accent3 6 3 2 5" xfId="8134" xr:uid="{00000000-0005-0000-0000-0000021D0000}"/>
    <cellStyle name="40% - Accent3 6 3 2 5 2" xfId="15226" xr:uid="{00000000-0005-0000-0000-0000031D0000}"/>
    <cellStyle name="40% - Accent3 6 3 2 6" xfId="9229" xr:uid="{00000000-0005-0000-0000-0000041D0000}"/>
    <cellStyle name="40% - Accent3 6 3 3" xfId="2368" xr:uid="{00000000-0005-0000-0000-0000051D0000}"/>
    <cellStyle name="40% - Accent3 6 3 3 2" xfId="6546" xr:uid="{00000000-0005-0000-0000-0000061D0000}"/>
    <cellStyle name="40% - Accent3 6 3 3 2 2" xfId="13824" xr:uid="{00000000-0005-0000-0000-0000071D0000}"/>
    <cellStyle name="40% - Accent3 6 3 3 3" xfId="10164" xr:uid="{00000000-0005-0000-0000-0000081D0000}"/>
    <cellStyle name="40% - Accent3 6 3 4" xfId="3522" xr:uid="{00000000-0005-0000-0000-0000091D0000}"/>
    <cellStyle name="40% - Accent3 6 3 4 2" xfId="11030" xr:uid="{00000000-0005-0000-0000-00000A1D0000}"/>
    <cellStyle name="40% - Accent3 6 3 5" xfId="4142" xr:uid="{00000000-0005-0000-0000-00000B1D0000}"/>
    <cellStyle name="40% - Accent3 6 3 5 2" xfId="11650" xr:uid="{00000000-0005-0000-0000-00000C1D0000}"/>
    <cellStyle name="40% - Accent3 6 3 6" xfId="5086" xr:uid="{00000000-0005-0000-0000-00000D1D0000}"/>
    <cellStyle name="40% - Accent3 6 3 6 2" xfId="12364" xr:uid="{00000000-0005-0000-0000-00000E1D0000}"/>
    <cellStyle name="40% - Accent3 6 3 7" xfId="5667" xr:uid="{00000000-0005-0000-0000-00000F1D0000}"/>
    <cellStyle name="40% - Accent3 6 3 7 2" xfId="12945" xr:uid="{00000000-0005-0000-0000-0000101D0000}"/>
    <cellStyle name="40% - Accent3 6 3 8" xfId="6544" xr:uid="{00000000-0005-0000-0000-0000111D0000}"/>
    <cellStyle name="40% - Accent3 6 3 8 2" xfId="13822" xr:uid="{00000000-0005-0000-0000-0000121D0000}"/>
    <cellStyle name="40% - Accent3 6 3 9" xfId="7553" xr:uid="{00000000-0005-0000-0000-0000131D0000}"/>
    <cellStyle name="40% - Accent3 6 3 9 2" xfId="14645" xr:uid="{00000000-0005-0000-0000-0000141D0000}"/>
    <cellStyle name="40% - Accent3 6 4" xfId="597" xr:uid="{00000000-0005-0000-0000-0000151D0000}"/>
    <cellStyle name="40% - Accent3 6 4 2" xfId="2370" xr:uid="{00000000-0005-0000-0000-0000161D0000}"/>
    <cellStyle name="40% - Accent3 6 4 2 2" xfId="10166" xr:uid="{00000000-0005-0000-0000-0000171D0000}"/>
    <cellStyle name="40% - Accent3 6 4 3" xfId="4144" xr:uid="{00000000-0005-0000-0000-0000181D0000}"/>
    <cellStyle name="40% - Accent3 6 4 3 2" xfId="11652" xr:uid="{00000000-0005-0000-0000-0000191D0000}"/>
    <cellStyle name="40% - Accent3 6 4 4" xfId="6547" xr:uid="{00000000-0005-0000-0000-00001A1D0000}"/>
    <cellStyle name="40% - Accent3 6 4 4 2" xfId="13825" xr:uid="{00000000-0005-0000-0000-00001B1D0000}"/>
    <cellStyle name="40% - Accent3 6 4 5" xfId="7845" xr:uid="{00000000-0005-0000-0000-00001C1D0000}"/>
    <cellStyle name="40% - Accent3 6 4 5 2" xfId="14937" xr:uid="{00000000-0005-0000-0000-00001D1D0000}"/>
    <cellStyle name="40% - Accent3 6 4 6" xfId="9230" xr:uid="{00000000-0005-0000-0000-00001E1D0000}"/>
    <cellStyle name="40% - Accent3 6 5" xfId="2363" xr:uid="{00000000-0005-0000-0000-00001F1D0000}"/>
    <cellStyle name="40% - Accent3 6 5 2" xfId="6548" xr:uid="{00000000-0005-0000-0000-0000201D0000}"/>
    <cellStyle name="40% - Accent3 6 5 2 2" xfId="13826" xr:uid="{00000000-0005-0000-0000-0000211D0000}"/>
    <cellStyle name="40% - Accent3 6 5 3" xfId="10159" xr:uid="{00000000-0005-0000-0000-0000221D0000}"/>
    <cellStyle name="40% - Accent3 6 6" xfId="3220" xr:uid="{00000000-0005-0000-0000-0000231D0000}"/>
    <cellStyle name="40% - Accent3 6 6 2" xfId="10731" xr:uid="{00000000-0005-0000-0000-0000241D0000}"/>
    <cellStyle name="40% - Accent3 6 7" xfId="4137" xr:uid="{00000000-0005-0000-0000-0000251D0000}"/>
    <cellStyle name="40% - Accent3 6 7 2" xfId="11645" xr:uid="{00000000-0005-0000-0000-0000261D0000}"/>
    <cellStyle name="40% - Accent3 6 8" xfId="4797" xr:uid="{00000000-0005-0000-0000-0000271D0000}"/>
    <cellStyle name="40% - Accent3 6 8 2" xfId="12075" xr:uid="{00000000-0005-0000-0000-0000281D0000}"/>
    <cellStyle name="40% - Accent3 6 9" xfId="5378" xr:uid="{00000000-0005-0000-0000-0000291D0000}"/>
    <cellStyle name="40% - Accent3 6 9 2" xfId="12656" xr:uid="{00000000-0005-0000-0000-00002A1D0000}"/>
    <cellStyle name="40% - Accent3 7" xfId="598" xr:uid="{00000000-0005-0000-0000-00002B1D0000}"/>
    <cellStyle name="40% - Accent3 7 10" xfId="7281" xr:uid="{00000000-0005-0000-0000-00002C1D0000}"/>
    <cellStyle name="40% - Accent3 7 10 2" xfId="14373" xr:uid="{00000000-0005-0000-0000-00002D1D0000}"/>
    <cellStyle name="40% - Accent3 7 11" xfId="9231" xr:uid="{00000000-0005-0000-0000-00002E1D0000}"/>
    <cellStyle name="40% - Accent3 7 2" xfId="599" xr:uid="{00000000-0005-0000-0000-00002F1D0000}"/>
    <cellStyle name="40% - Accent3 7 2 10" xfId="9232" xr:uid="{00000000-0005-0000-0000-0000301D0000}"/>
    <cellStyle name="40% - Accent3 7 2 2" xfId="600" xr:uid="{00000000-0005-0000-0000-0000311D0000}"/>
    <cellStyle name="40% - Accent3 7 2 2 2" xfId="2373" xr:uid="{00000000-0005-0000-0000-0000321D0000}"/>
    <cellStyle name="40% - Accent3 7 2 2 2 2" xfId="10169" xr:uid="{00000000-0005-0000-0000-0000331D0000}"/>
    <cellStyle name="40% - Accent3 7 2 2 3" xfId="4147" xr:uid="{00000000-0005-0000-0000-0000341D0000}"/>
    <cellStyle name="40% - Accent3 7 2 2 3 2" xfId="11655" xr:uid="{00000000-0005-0000-0000-0000351D0000}"/>
    <cellStyle name="40% - Accent3 7 2 2 4" xfId="6551" xr:uid="{00000000-0005-0000-0000-0000361D0000}"/>
    <cellStyle name="40% - Accent3 7 2 2 4 2" xfId="13829" xr:uid="{00000000-0005-0000-0000-0000371D0000}"/>
    <cellStyle name="40% - Accent3 7 2 2 5" xfId="8151" xr:uid="{00000000-0005-0000-0000-0000381D0000}"/>
    <cellStyle name="40% - Accent3 7 2 2 5 2" xfId="15243" xr:uid="{00000000-0005-0000-0000-0000391D0000}"/>
    <cellStyle name="40% - Accent3 7 2 2 6" xfId="9233" xr:uid="{00000000-0005-0000-0000-00003A1D0000}"/>
    <cellStyle name="40% - Accent3 7 2 3" xfId="2372" xr:uid="{00000000-0005-0000-0000-00003B1D0000}"/>
    <cellStyle name="40% - Accent3 7 2 3 2" xfId="6552" xr:uid="{00000000-0005-0000-0000-00003C1D0000}"/>
    <cellStyle name="40% - Accent3 7 2 3 2 2" xfId="13830" xr:uid="{00000000-0005-0000-0000-00003D1D0000}"/>
    <cellStyle name="40% - Accent3 7 2 3 3" xfId="10168" xr:uid="{00000000-0005-0000-0000-00003E1D0000}"/>
    <cellStyle name="40% - Accent3 7 2 4" xfId="3539" xr:uid="{00000000-0005-0000-0000-00003F1D0000}"/>
    <cellStyle name="40% - Accent3 7 2 4 2" xfId="11047" xr:uid="{00000000-0005-0000-0000-0000401D0000}"/>
    <cellStyle name="40% - Accent3 7 2 5" xfId="4146" xr:uid="{00000000-0005-0000-0000-0000411D0000}"/>
    <cellStyle name="40% - Accent3 7 2 5 2" xfId="11654" xr:uid="{00000000-0005-0000-0000-0000421D0000}"/>
    <cellStyle name="40% - Accent3 7 2 6" xfId="5103" xr:uid="{00000000-0005-0000-0000-0000431D0000}"/>
    <cellStyle name="40% - Accent3 7 2 6 2" xfId="12381" xr:uid="{00000000-0005-0000-0000-0000441D0000}"/>
    <cellStyle name="40% - Accent3 7 2 7" xfId="5684" xr:uid="{00000000-0005-0000-0000-0000451D0000}"/>
    <cellStyle name="40% - Accent3 7 2 7 2" xfId="12962" xr:uid="{00000000-0005-0000-0000-0000461D0000}"/>
    <cellStyle name="40% - Accent3 7 2 8" xfId="6550" xr:uid="{00000000-0005-0000-0000-0000471D0000}"/>
    <cellStyle name="40% - Accent3 7 2 8 2" xfId="13828" xr:uid="{00000000-0005-0000-0000-0000481D0000}"/>
    <cellStyle name="40% - Accent3 7 2 9" xfId="7570" xr:uid="{00000000-0005-0000-0000-0000491D0000}"/>
    <cellStyle name="40% - Accent3 7 2 9 2" xfId="14662" xr:uid="{00000000-0005-0000-0000-00004A1D0000}"/>
    <cellStyle name="40% - Accent3 7 3" xfId="601" xr:uid="{00000000-0005-0000-0000-00004B1D0000}"/>
    <cellStyle name="40% - Accent3 7 3 2" xfId="2374" xr:uid="{00000000-0005-0000-0000-00004C1D0000}"/>
    <cellStyle name="40% - Accent3 7 3 2 2" xfId="10170" xr:uid="{00000000-0005-0000-0000-00004D1D0000}"/>
    <cellStyle name="40% - Accent3 7 3 3" xfId="4148" xr:uid="{00000000-0005-0000-0000-00004E1D0000}"/>
    <cellStyle name="40% - Accent3 7 3 3 2" xfId="11656" xr:uid="{00000000-0005-0000-0000-00004F1D0000}"/>
    <cellStyle name="40% - Accent3 7 3 4" xfId="6553" xr:uid="{00000000-0005-0000-0000-0000501D0000}"/>
    <cellStyle name="40% - Accent3 7 3 4 2" xfId="13831" xr:uid="{00000000-0005-0000-0000-0000511D0000}"/>
    <cellStyle name="40% - Accent3 7 3 5" xfId="7862" xr:uid="{00000000-0005-0000-0000-0000521D0000}"/>
    <cellStyle name="40% - Accent3 7 3 5 2" xfId="14954" xr:uid="{00000000-0005-0000-0000-0000531D0000}"/>
    <cellStyle name="40% - Accent3 7 3 6" xfId="9234" xr:uid="{00000000-0005-0000-0000-0000541D0000}"/>
    <cellStyle name="40% - Accent3 7 4" xfId="2371" xr:uid="{00000000-0005-0000-0000-0000551D0000}"/>
    <cellStyle name="40% - Accent3 7 4 2" xfId="6554" xr:uid="{00000000-0005-0000-0000-0000561D0000}"/>
    <cellStyle name="40% - Accent3 7 4 2 2" xfId="13832" xr:uid="{00000000-0005-0000-0000-0000571D0000}"/>
    <cellStyle name="40% - Accent3 7 4 3" xfId="10167" xr:uid="{00000000-0005-0000-0000-0000581D0000}"/>
    <cellStyle name="40% - Accent3 7 5" xfId="3237" xr:uid="{00000000-0005-0000-0000-0000591D0000}"/>
    <cellStyle name="40% - Accent3 7 5 2" xfId="10748" xr:uid="{00000000-0005-0000-0000-00005A1D0000}"/>
    <cellStyle name="40% - Accent3 7 6" xfId="4145" xr:uid="{00000000-0005-0000-0000-00005B1D0000}"/>
    <cellStyle name="40% - Accent3 7 6 2" xfId="11653" xr:uid="{00000000-0005-0000-0000-00005C1D0000}"/>
    <cellStyle name="40% - Accent3 7 7" xfId="4814" xr:uid="{00000000-0005-0000-0000-00005D1D0000}"/>
    <cellStyle name="40% - Accent3 7 7 2" xfId="12092" xr:uid="{00000000-0005-0000-0000-00005E1D0000}"/>
    <cellStyle name="40% - Accent3 7 8" xfId="5395" xr:uid="{00000000-0005-0000-0000-00005F1D0000}"/>
    <cellStyle name="40% - Accent3 7 8 2" xfId="12673" xr:uid="{00000000-0005-0000-0000-0000601D0000}"/>
    <cellStyle name="40% - Accent3 7 9" xfId="6549" xr:uid="{00000000-0005-0000-0000-0000611D0000}"/>
    <cellStyle name="40% - Accent3 7 9 2" xfId="13827" xr:uid="{00000000-0005-0000-0000-0000621D0000}"/>
    <cellStyle name="40% - Accent3 8" xfId="602" xr:uid="{00000000-0005-0000-0000-0000631D0000}"/>
    <cellStyle name="40% - Accent3 8 10" xfId="9235" xr:uid="{00000000-0005-0000-0000-0000641D0000}"/>
    <cellStyle name="40% - Accent3 8 2" xfId="603" xr:uid="{00000000-0005-0000-0000-0000651D0000}"/>
    <cellStyle name="40% - Accent3 8 2 2" xfId="2376" xr:uid="{00000000-0005-0000-0000-0000661D0000}"/>
    <cellStyle name="40% - Accent3 8 2 2 2" xfId="10172" xr:uid="{00000000-0005-0000-0000-0000671D0000}"/>
    <cellStyle name="40% - Accent3 8 2 3" xfId="4150" xr:uid="{00000000-0005-0000-0000-0000681D0000}"/>
    <cellStyle name="40% - Accent3 8 2 3 2" xfId="11658" xr:uid="{00000000-0005-0000-0000-0000691D0000}"/>
    <cellStyle name="40% - Accent3 8 2 4" xfId="6556" xr:uid="{00000000-0005-0000-0000-00006A1D0000}"/>
    <cellStyle name="40% - Accent3 8 2 4 2" xfId="13834" xr:uid="{00000000-0005-0000-0000-00006B1D0000}"/>
    <cellStyle name="40% - Accent3 8 2 5" xfId="8008" xr:uid="{00000000-0005-0000-0000-00006C1D0000}"/>
    <cellStyle name="40% - Accent3 8 2 5 2" xfId="15100" xr:uid="{00000000-0005-0000-0000-00006D1D0000}"/>
    <cellStyle name="40% - Accent3 8 2 6" xfId="9236" xr:uid="{00000000-0005-0000-0000-00006E1D0000}"/>
    <cellStyle name="40% - Accent3 8 3" xfId="2375" xr:uid="{00000000-0005-0000-0000-00006F1D0000}"/>
    <cellStyle name="40% - Accent3 8 3 2" xfId="6557" xr:uid="{00000000-0005-0000-0000-0000701D0000}"/>
    <cellStyle name="40% - Accent3 8 3 2 2" xfId="13835" xr:uid="{00000000-0005-0000-0000-0000711D0000}"/>
    <cellStyle name="40% - Accent3 8 3 3" xfId="10171" xr:uid="{00000000-0005-0000-0000-0000721D0000}"/>
    <cellStyle name="40% - Accent3 8 4" xfId="3386" xr:uid="{00000000-0005-0000-0000-0000731D0000}"/>
    <cellStyle name="40% - Accent3 8 4 2" xfId="10896" xr:uid="{00000000-0005-0000-0000-0000741D0000}"/>
    <cellStyle name="40% - Accent3 8 5" xfId="4149" xr:uid="{00000000-0005-0000-0000-0000751D0000}"/>
    <cellStyle name="40% - Accent3 8 5 2" xfId="11657" xr:uid="{00000000-0005-0000-0000-0000761D0000}"/>
    <cellStyle name="40% - Accent3 8 6" xfId="4960" xr:uid="{00000000-0005-0000-0000-0000771D0000}"/>
    <cellStyle name="40% - Accent3 8 6 2" xfId="12238" xr:uid="{00000000-0005-0000-0000-0000781D0000}"/>
    <cellStyle name="40% - Accent3 8 7" xfId="5541" xr:uid="{00000000-0005-0000-0000-0000791D0000}"/>
    <cellStyle name="40% - Accent3 8 7 2" xfId="12819" xr:uid="{00000000-0005-0000-0000-00007A1D0000}"/>
    <cellStyle name="40% - Accent3 8 8" xfId="6555" xr:uid="{00000000-0005-0000-0000-00007B1D0000}"/>
    <cellStyle name="40% - Accent3 8 8 2" xfId="13833" xr:uid="{00000000-0005-0000-0000-00007C1D0000}"/>
    <cellStyle name="40% - Accent3 8 9" xfId="7427" xr:uid="{00000000-0005-0000-0000-00007D1D0000}"/>
    <cellStyle name="40% - Accent3 8 9 2" xfId="14519" xr:uid="{00000000-0005-0000-0000-00007E1D0000}"/>
    <cellStyle name="40% - Accent3 9" xfId="604" xr:uid="{00000000-0005-0000-0000-00007F1D0000}"/>
    <cellStyle name="40% - Accent3 9 2" xfId="2377" xr:uid="{00000000-0005-0000-0000-0000801D0000}"/>
    <cellStyle name="40% - Accent3 9 2 2" xfId="10173" xr:uid="{00000000-0005-0000-0000-0000811D0000}"/>
    <cellStyle name="40% - Accent3 9 3" xfId="4151" xr:uid="{00000000-0005-0000-0000-0000821D0000}"/>
    <cellStyle name="40% - Accent3 9 3 2" xfId="11659" xr:uid="{00000000-0005-0000-0000-0000831D0000}"/>
    <cellStyle name="40% - Accent3 9 4" xfId="6558" xr:uid="{00000000-0005-0000-0000-0000841D0000}"/>
    <cellStyle name="40% - Accent3 9 4 2" xfId="13836" xr:uid="{00000000-0005-0000-0000-0000851D0000}"/>
    <cellStyle name="40% - Accent3 9 5" xfId="8392" xr:uid="{00000000-0005-0000-0000-0000861D0000}"/>
    <cellStyle name="40% - Accent3 9 5 2" xfId="15435" xr:uid="{00000000-0005-0000-0000-0000871D0000}"/>
    <cellStyle name="40% - Accent3 9 6" xfId="9237" xr:uid="{00000000-0005-0000-0000-0000881D0000}"/>
    <cellStyle name="40% - Accent4" xfId="32" builtinId="43" customBuiltin="1"/>
    <cellStyle name="40% - Accent4 10" xfId="606" xr:uid="{00000000-0005-0000-0000-00008A1D0000}"/>
    <cellStyle name="40% - Accent4 10 2" xfId="2379" xr:uid="{00000000-0005-0000-0000-00008B1D0000}"/>
    <cellStyle name="40% - Accent4 10 2 2" xfId="4154" xr:uid="{00000000-0005-0000-0000-00008C1D0000}"/>
    <cellStyle name="40% - Accent4 10 2 2 2" xfId="11662" xr:uid="{00000000-0005-0000-0000-00008D1D0000}"/>
    <cellStyle name="40% - Accent4 10 2 3" xfId="6561" xr:uid="{00000000-0005-0000-0000-00008E1D0000}"/>
    <cellStyle name="40% - Accent4 10 2 3 2" xfId="13839" xr:uid="{00000000-0005-0000-0000-00008F1D0000}"/>
    <cellStyle name="40% - Accent4 10 2 4" xfId="10175" xr:uid="{00000000-0005-0000-0000-0000901D0000}"/>
    <cellStyle name="40% - Accent4 10 3" xfId="4153" xr:uid="{00000000-0005-0000-0000-0000911D0000}"/>
    <cellStyle name="40% - Accent4 10 3 2" xfId="11661" xr:uid="{00000000-0005-0000-0000-0000921D0000}"/>
    <cellStyle name="40% - Accent4 10 4" xfId="6560" xr:uid="{00000000-0005-0000-0000-0000931D0000}"/>
    <cellStyle name="40% - Accent4 10 4 2" xfId="13838" xr:uid="{00000000-0005-0000-0000-0000941D0000}"/>
    <cellStyle name="40% - Accent4 10 5" xfId="8482" xr:uid="{00000000-0005-0000-0000-0000951D0000}"/>
    <cellStyle name="40% - Accent4 10 5 2" xfId="15525" xr:uid="{00000000-0005-0000-0000-0000961D0000}"/>
    <cellStyle name="40% - Accent4 10 6" xfId="9239" xr:uid="{00000000-0005-0000-0000-0000971D0000}"/>
    <cellStyle name="40% - Accent4 11" xfId="607" xr:uid="{00000000-0005-0000-0000-0000981D0000}"/>
    <cellStyle name="40% - Accent4 11 2" xfId="2380" xr:uid="{00000000-0005-0000-0000-0000991D0000}"/>
    <cellStyle name="40% - Accent4 11 2 2" xfId="10176" xr:uid="{00000000-0005-0000-0000-00009A1D0000}"/>
    <cellStyle name="40% - Accent4 11 3" xfId="4155" xr:uid="{00000000-0005-0000-0000-00009B1D0000}"/>
    <cellStyle name="40% - Accent4 11 3 2" xfId="11663" xr:uid="{00000000-0005-0000-0000-00009C1D0000}"/>
    <cellStyle name="40% - Accent4 11 4" xfId="6562" xr:uid="{00000000-0005-0000-0000-00009D1D0000}"/>
    <cellStyle name="40% - Accent4 11 4 2" xfId="13840" xr:uid="{00000000-0005-0000-0000-00009E1D0000}"/>
    <cellStyle name="40% - Accent4 11 5" xfId="8571" xr:uid="{00000000-0005-0000-0000-00009F1D0000}"/>
    <cellStyle name="40% - Accent4 11 5 2" xfId="15614" xr:uid="{00000000-0005-0000-0000-0000A01D0000}"/>
    <cellStyle name="40% - Accent4 11 6" xfId="9240" xr:uid="{00000000-0005-0000-0000-0000A11D0000}"/>
    <cellStyle name="40% - Accent4 12" xfId="608" xr:uid="{00000000-0005-0000-0000-0000A21D0000}"/>
    <cellStyle name="40% - Accent4 12 2" xfId="609" xr:uid="{00000000-0005-0000-0000-0000A31D0000}"/>
    <cellStyle name="40% - Accent4 12 2 2" xfId="2382" xr:uid="{00000000-0005-0000-0000-0000A41D0000}"/>
    <cellStyle name="40% - Accent4 12 2 2 2" xfId="10178" xr:uid="{00000000-0005-0000-0000-0000A51D0000}"/>
    <cellStyle name="40% - Accent4 12 2 3" xfId="4157" xr:uid="{00000000-0005-0000-0000-0000A61D0000}"/>
    <cellStyle name="40% - Accent4 12 2 3 2" xfId="11665" xr:uid="{00000000-0005-0000-0000-0000A71D0000}"/>
    <cellStyle name="40% - Accent4 12 2 4" xfId="6564" xr:uid="{00000000-0005-0000-0000-0000A81D0000}"/>
    <cellStyle name="40% - Accent4 12 2 4 2" xfId="13842" xr:uid="{00000000-0005-0000-0000-0000A91D0000}"/>
    <cellStyle name="40% - Accent4 12 2 5" xfId="9242" xr:uid="{00000000-0005-0000-0000-0000AA1D0000}"/>
    <cellStyle name="40% - Accent4 12 3" xfId="2381" xr:uid="{00000000-0005-0000-0000-0000AB1D0000}"/>
    <cellStyle name="40% - Accent4 12 3 2" xfId="10177" xr:uid="{00000000-0005-0000-0000-0000AC1D0000}"/>
    <cellStyle name="40% - Accent4 12 4" xfId="4156" xr:uid="{00000000-0005-0000-0000-0000AD1D0000}"/>
    <cellStyle name="40% - Accent4 12 4 2" xfId="11664" xr:uid="{00000000-0005-0000-0000-0000AE1D0000}"/>
    <cellStyle name="40% - Accent4 12 5" xfId="6563" xr:uid="{00000000-0005-0000-0000-0000AF1D0000}"/>
    <cellStyle name="40% - Accent4 12 5 2" xfId="13841" xr:uid="{00000000-0005-0000-0000-0000B01D0000}"/>
    <cellStyle name="40% - Accent4 12 6" xfId="7723" xr:uid="{00000000-0005-0000-0000-0000B11D0000}"/>
    <cellStyle name="40% - Accent4 12 6 2" xfId="14815" xr:uid="{00000000-0005-0000-0000-0000B21D0000}"/>
    <cellStyle name="40% - Accent4 12 7" xfId="9241" xr:uid="{00000000-0005-0000-0000-0000B31D0000}"/>
    <cellStyle name="40% - Accent4 13" xfId="610" xr:uid="{00000000-0005-0000-0000-0000B41D0000}"/>
    <cellStyle name="40% - Accent4 13 2" xfId="2383" xr:uid="{00000000-0005-0000-0000-0000B51D0000}"/>
    <cellStyle name="40% - Accent4 13 2 2" xfId="10179" xr:uid="{00000000-0005-0000-0000-0000B61D0000}"/>
    <cellStyle name="40% - Accent4 13 3" xfId="4158" xr:uid="{00000000-0005-0000-0000-0000B71D0000}"/>
    <cellStyle name="40% - Accent4 13 3 2" xfId="11666" xr:uid="{00000000-0005-0000-0000-0000B81D0000}"/>
    <cellStyle name="40% - Accent4 13 4" xfId="6565" xr:uid="{00000000-0005-0000-0000-0000B91D0000}"/>
    <cellStyle name="40% - Accent4 13 4 2" xfId="13843" xr:uid="{00000000-0005-0000-0000-0000BA1D0000}"/>
    <cellStyle name="40% - Accent4 13 5" xfId="9243" xr:uid="{00000000-0005-0000-0000-0000BB1D0000}"/>
    <cellStyle name="40% - Accent4 14" xfId="611" xr:uid="{00000000-0005-0000-0000-0000BC1D0000}"/>
    <cellStyle name="40% - Accent4 14 2" xfId="2384" xr:uid="{00000000-0005-0000-0000-0000BD1D0000}"/>
    <cellStyle name="40% - Accent4 14 2 2" xfId="10180" xr:uid="{00000000-0005-0000-0000-0000BE1D0000}"/>
    <cellStyle name="40% - Accent4 14 3" xfId="4159" xr:uid="{00000000-0005-0000-0000-0000BF1D0000}"/>
    <cellStyle name="40% - Accent4 14 3 2" xfId="11667" xr:uid="{00000000-0005-0000-0000-0000C01D0000}"/>
    <cellStyle name="40% - Accent4 14 4" xfId="6566" xr:uid="{00000000-0005-0000-0000-0000C11D0000}"/>
    <cellStyle name="40% - Accent4 14 4 2" xfId="13844" xr:uid="{00000000-0005-0000-0000-0000C21D0000}"/>
    <cellStyle name="40% - Accent4 14 5" xfId="9244" xr:uid="{00000000-0005-0000-0000-0000C31D0000}"/>
    <cellStyle name="40% - Accent4 15" xfId="612" xr:uid="{00000000-0005-0000-0000-0000C41D0000}"/>
    <cellStyle name="40% - Accent4 15 2" xfId="2385" xr:uid="{00000000-0005-0000-0000-0000C51D0000}"/>
    <cellStyle name="40% - Accent4 15 2 2" xfId="10181" xr:uid="{00000000-0005-0000-0000-0000C61D0000}"/>
    <cellStyle name="40% - Accent4 15 3" xfId="4160" xr:uid="{00000000-0005-0000-0000-0000C71D0000}"/>
    <cellStyle name="40% - Accent4 15 3 2" xfId="11668" xr:uid="{00000000-0005-0000-0000-0000C81D0000}"/>
    <cellStyle name="40% - Accent4 15 4" xfId="6567" xr:uid="{00000000-0005-0000-0000-0000C91D0000}"/>
    <cellStyle name="40% - Accent4 15 4 2" xfId="13845" xr:uid="{00000000-0005-0000-0000-0000CA1D0000}"/>
    <cellStyle name="40% - Accent4 15 5" xfId="9245" xr:uid="{00000000-0005-0000-0000-0000CB1D0000}"/>
    <cellStyle name="40% - Accent4 16" xfId="613" xr:uid="{00000000-0005-0000-0000-0000CC1D0000}"/>
    <cellStyle name="40% - Accent4 16 2" xfId="2386" xr:uid="{00000000-0005-0000-0000-0000CD1D0000}"/>
    <cellStyle name="40% - Accent4 16 2 2" xfId="10182" xr:uid="{00000000-0005-0000-0000-0000CE1D0000}"/>
    <cellStyle name="40% - Accent4 16 3" xfId="4161" xr:uid="{00000000-0005-0000-0000-0000CF1D0000}"/>
    <cellStyle name="40% - Accent4 16 3 2" xfId="11669" xr:uid="{00000000-0005-0000-0000-0000D01D0000}"/>
    <cellStyle name="40% - Accent4 16 4" xfId="6568" xr:uid="{00000000-0005-0000-0000-0000D11D0000}"/>
    <cellStyle name="40% - Accent4 16 4 2" xfId="13846" xr:uid="{00000000-0005-0000-0000-0000D21D0000}"/>
    <cellStyle name="40% - Accent4 16 5" xfId="9246" xr:uid="{00000000-0005-0000-0000-0000D31D0000}"/>
    <cellStyle name="40% - Accent4 17" xfId="614" xr:uid="{00000000-0005-0000-0000-0000D41D0000}"/>
    <cellStyle name="40% - Accent4 17 2" xfId="2387" xr:uid="{00000000-0005-0000-0000-0000D51D0000}"/>
    <cellStyle name="40% - Accent4 17 2 2" xfId="10183" xr:uid="{00000000-0005-0000-0000-0000D61D0000}"/>
    <cellStyle name="40% - Accent4 17 3" xfId="4162" xr:uid="{00000000-0005-0000-0000-0000D71D0000}"/>
    <cellStyle name="40% - Accent4 17 3 2" xfId="11670" xr:uid="{00000000-0005-0000-0000-0000D81D0000}"/>
    <cellStyle name="40% - Accent4 17 4" xfId="6569" xr:uid="{00000000-0005-0000-0000-0000D91D0000}"/>
    <cellStyle name="40% - Accent4 17 4 2" xfId="13847" xr:uid="{00000000-0005-0000-0000-0000DA1D0000}"/>
    <cellStyle name="40% - Accent4 17 5" xfId="9247" xr:uid="{00000000-0005-0000-0000-0000DB1D0000}"/>
    <cellStyle name="40% - Accent4 18" xfId="615" xr:uid="{00000000-0005-0000-0000-0000DC1D0000}"/>
    <cellStyle name="40% - Accent4 18 2" xfId="2388" xr:uid="{00000000-0005-0000-0000-0000DD1D0000}"/>
    <cellStyle name="40% - Accent4 18 2 2" xfId="10184" xr:uid="{00000000-0005-0000-0000-0000DE1D0000}"/>
    <cellStyle name="40% - Accent4 18 3" xfId="4163" xr:uid="{00000000-0005-0000-0000-0000DF1D0000}"/>
    <cellStyle name="40% - Accent4 18 3 2" xfId="11671" xr:uid="{00000000-0005-0000-0000-0000E01D0000}"/>
    <cellStyle name="40% - Accent4 18 4" xfId="6570" xr:uid="{00000000-0005-0000-0000-0000E11D0000}"/>
    <cellStyle name="40% - Accent4 18 4 2" xfId="13848" xr:uid="{00000000-0005-0000-0000-0000E21D0000}"/>
    <cellStyle name="40% - Accent4 18 5" xfId="9248" xr:uid="{00000000-0005-0000-0000-0000E31D0000}"/>
    <cellStyle name="40% - Accent4 19" xfId="1757" xr:uid="{00000000-0005-0000-0000-0000E41D0000}"/>
    <cellStyle name="40% - Accent4 19 2" xfId="3007" xr:uid="{00000000-0005-0000-0000-0000E51D0000}"/>
    <cellStyle name="40% - Accent4 19 2 2" xfId="10524" xr:uid="{00000000-0005-0000-0000-0000E61D0000}"/>
    <cellStyle name="40% - Accent4 19 3" xfId="4164" xr:uid="{00000000-0005-0000-0000-0000E71D0000}"/>
    <cellStyle name="40% - Accent4 19 3 2" xfId="11672" xr:uid="{00000000-0005-0000-0000-0000E81D0000}"/>
    <cellStyle name="40% - Accent4 19 4" xfId="6571" xr:uid="{00000000-0005-0000-0000-0000E91D0000}"/>
    <cellStyle name="40% - Accent4 19 4 2" xfId="13849" xr:uid="{00000000-0005-0000-0000-0000EA1D0000}"/>
    <cellStyle name="40% - Accent4 19 5" xfId="9586" xr:uid="{00000000-0005-0000-0000-0000EB1D0000}"/>
    <cellStyle name="40% - Accent4 2" xfId="616" xr:uid="{00000000-0005-0000-0000-0000EC1D0000}"/>
    <cellStyle name="40% - Accent4 2 10" xfId="3131" xr:uid="{00000000-0005-0000-0000-0000ED1D0000}"/>
    <cellStyle name="40% - Accent4 2 10 2" xfId="6573" xr:uid="{00000000-0005-0000-0000-0000EE1D0000}"/>
    <cellStyle name="40% - Accent4 2 10 2 2" xfId="13851" xr:uid="{00000000-0005-0000-0000-0000EF1D0000}"/>
    <cellStyle name="40% - Accent4 2 10 3" xfId="10642" xr:uid="{00000000-0005-0000-0000-0000F01D0000}"/>
    <cellStyle name="40% - Accent4 2 11" xfId="4165" xr:uid="{00000000-0005-0000-0000-0000F11D0000}"/>
    <cellStyle name="40% - Accent4 2 11 2" xfId="11673" xr:uid="{00000000-0005-0000-0000-0000F21D0000}"/>
    <cellStyle name="40% - Accent4 2 12" xfId="4730" xr:uid="{00000000-0005-0000-0000-0000F31D0000}"/>
    <cellStyle name="40% - Accent4 2 12 2" xfId="12008" xr:uid="{00000000-0005-0000-0000-0000F41D0000}"/>
    <cellStyle name="40% - Accent4 2 13" xfId="5311" xr:uid="{00000000-0005-0000-0000-0000F51D0000}"/>
    <cellStyle name="40% - Accent4 2 13 2" xfId="12589" xr:uid="{00000000-0005-0000-0000-0000F61D0000}"/>
    <cellStyle name="40% - Accent4 2 14" xfId="6572" xr:uid="{00000000-0005-0000-0000-0000F71D0000}"/>
    <cellStyle name="40% - Accent4 2 14 2" xfId="13850" xr:uid="{00000000-0005-0000-0000-0000F81D0000}"/>
    <cellStyle name="40% - Accent4 2 15" xfId="7197" xr:uid="{00000000-0005-0000-0000-0000F91D0000}"/>
    <cellStyle name="40% - Accent4 2 15 2" xfId="14289" xr:uid="{00000000-0005-0000-0000-0000FA1D0000}"/>
    <cellStyle name="40% - Accent4 2 16" xfId="8641" xr:uid="{00000000-0005-0000-0000-0000FB1D0000}"/>
    <cellStyle name="40% - Accent4 2 17" xfId="9249" xr:uid="{00000000-0005-0000-0000-0000FC1D0000}"/>
    <cellStyle name="40% - Accent4 2 2" xfId="617" xr:uid="{00000000-0005-0000-0000-0000FD1D0000}"/>
    <cellStyle name="40% - Accent4 2 2 10" xfId="6574" xr:uid="{00000000-0005-0000-0000-0000FE1D0000}"/>
    <cellStyle name="40% - Accent4 2 2 10 2" xfId="13852" xr:uid="{00000000-0005-0000-0000-0000FF1D0000}"/>
    <cellStyle name="40% - Accent4 2 2 11" xfId="7243" xr:uid="{00000000-0005-0000-0000-0000001E0000}"/>
    <cellStyle name="40% - Accent4 2 2 11 2" xfId="14335" xr:uid="{00000000-0005-0000-0000-0000011E0000}"/>
    <cellStyle name="40% - Accent4 2 2 12" xfId="9250" xr:uid="{00000000-0005-0000-0000-0000021E0000}"/>
    <cellStyle name="40% - Accent4 2 2 2" xfId="618" xr:uid="{00000000-0005-0000-0000-0000031E0000}"/>
    <cellStyle name="40% - Accent4 2 2 2 10" xfId="7386" xr:uid="{00000000-0005-0000-0000-0000041E0000}"/>
    <cellStyle name="40% - Accent4 2 2 2 10 2" xfId="14478" xr:uid="{00000000-0005-0000-0000-0000051E0000}"/>
    <cellStyle name="40% - Accent4 2 2 2 11" xfId="9251" xr:uid="{00000000-0005-0000-0000-0000061E0000}"/>
    <cellStyle name="40% - Accent4 2 2 2 2" xfId="619" xr:uid="{00000000-0005-0000-0000-0000071E0000}"/>
    <cellStyle name="40% - Accent4 2 2 2 2 10" xfId="9252" xr:uid="{00000000-0005-0000-0000-0000081E0000}"/>
    <cellStyle name="40% - Accent4 2 2 2 2 2" xfId="620" xr:uid="{00000000-0005-0000-0000-0000091E0000}"/>
    <cellStyle name="40% - Accent4 2 2 2 2 2 2" xfId="2393" xr:uid="{00000000-0005-0000-0000-00000A1E0000}"/>
    <cellStyle name="40% - Accent4 2 2 2 2 2 2 2" xfId="10189" xr:uid="{00000000-0005-0000-0000-00000B1E0000}"/>
    <cellStyle name="40% - Accent4 2 2 2 2 2 3" xfId="4169" xr:uid="{00000000-0005-0000-0000-00000C1E0000}"/>
    <cellStyle name="40% - Accent4 2 2 2 2 2 3 2" xfId="11677" xr:uid="{00000000-0005-0000-0000-00000D1E0000}"/>
    <cellStyle name="40% - Accent4 2 2 2 2 2 4" xfId="6577" xr:uid="{00000000-0005-0000-0000-00000E1E0000}"/>
    <cellStyle name="40% - Accent4 2 2 2 2 2 4 2" xfId="13855" xr:uid="{00000000-0005-0000-0000-00000F1E0000}"/>
    <cellStyle name="40% - Accent4 2 2 2 2 2 5" xfId="8256" xr:uid="{00000000-0005-0000-0000-0000101E0000}"/>
    <cellStyle name="40% - Accent4 2 2 2 2 2 5 2" xfId="15348" xr:uid="{00000000-0005-0000-0000-0000111E0000}"/>
    <cellStyle name="40% - Accent4 2 2 2 2 2 6" xfId="9253" xr:uid="{00000000-0005-0000-0000-0000121E0000}"/>
    <cellStyle name="40% - Accent4 2 2 2 2 3" xfId="2392" xr:uid="{00000000-0005-0000-0000-0000131E0000}"/>
    <cellStyle name="40% - Accent4 2 2 2 2 3 2" xfId="6578" xr:uid="{00000000-0005-0000-0000-0000141E0000}"/>
    <cellStyle name="40% - Accent4 2 2 2 2 3 2 2" xfId="13856" xr:uid="{00000000-0005-0000-0000-0000151E0000}"/>
    <cellStyle name="40% - Accent4 2 2 2 2 3 3" xfId="10188" xr:uid="{00000000-0005-0000-0000-0000161E0000}"/>
    <cellStyle name="40% - Accent4 2 2 2 2 4" xfId="3644" xr:uid="{00000000-0005-0000-0000-0000171E0000}"/>
    <cellStyle name="40% - Accent4 2 2 2 2 4 2" xfId="11152" xr:uid="{00000000-0005-0000-0000-0000181E0000}"/>
    <cellStyle name="40% - Accent4 2 2 2 2 5" xfId="4168" xr:uid="{00000000-0005-0000-0000-0000191E0000}"/>
    <cellStyle name="40% - Accent4 2 2 2 2 5 2" xfId="11676" xr:uid="{00000000-0005-0000-0000-00001A1E0000}"/>
    <cellStyle name="40% - Accent4 2 2 2 2 6" xfId="5208" xr:uid="{00000000-0005-0000-0000-00001B1E0000}"/>
    <cellStyle name="40% - Accent4 2 2 2 2 6 2" xfId="12486" xr:uid="{00000000-0005-0000-0000-00001C1E0000}"/>
    <cellStyle name="40% - Accent4 2 2 2 2 7" xfId="5789" xr:uid="{00000000-0005-0000-0000-00001D1E0000}"/>
    <cellStyle name="40% - Accent4 2 2 2 2 7 2" xfId="13067" xr:uid="{00000000-0005-0000-0000-00001E1E0000}"/>
    <cellStyle name="40% - Accent4 2 2 2 2 8" xfId="6576" xr:uid="{00000000-0005-0000-0000-00001F1E0000}"/>
    <cellStyle name="40% - Accent4 2 2 2 2 8 2" xfId="13854" xr:uid="{00000000-0005-0000-0000-0000201E0000}"/>
    <cellStyle name="40% - Accent4 2 2 2 2 9" xfId="7675" xr:uid="{00000000-0005-0000-0000-0000211E0000}"/>
    <cellStyle name="40% - Accent4 2 2 2 2 9 2" xfId="14767" xr:uid="{00000000-0005-0000-0000-0000221E0000}"/>
    <cellStyle name="40% - Accent4 2 2 2 3" xfId="621" xr:uid="{00000000-0005-0000-0000-0000231E0000}"/>
    <cellStyle name="40% - Accent4 2 2 2 3 2" xfId="2394" xr:uid="{00000000-0005-0000-0000-0000241E0000}"/>
    <cellStyle name="40% - Accent4 2 2 2 3 2 2" xfId="10190" xr:uid="{00000000-0005-0000-0000-0000251E0000}"/>
    <cellStyle name="40% - Accent4 2 2 2 3 3" xfId="4170" xr:uid="{00000000-0005-0000-0000-0000261E0000}"/>
    <cellStyle name="40% - Accent4 2 2 2 3 3 2" xfId="11678" xr:uid="{00000000-0005-0000-0000-0000271E0000}"/>
    <cellStyle name="40% - Accent4 2 2 2 3 4" xfId="6579" xr:uid="{00000000-0005-0000-0000-0000281E0000}"/>
    <cellStyle name="40% - Accent4 2 2 2 3 4 2" xfId="13857" xr:uid="{00000000-0005-0000-0000-0000291E0000}"/>
    <cellStyle name="40% - Accent4 2 2 2 3 5" xfId="7967" xr:uid="{00000000-0005-0000-0000-00002A1E0000}"/>
    <cellStyle name="40% - Accent4 2 2 2 3 5 2" xfId="15059" xr:uid="{00000000-0005-0000-0000-00002B1E0000}"/>
    <cellStyle name="40% - Accent4 2 2 2 3 6" xfId="9254" xr:uid="{00000000-0005-0000-0000-00002C1E0000}"/>
    <cellStyle name="40% - Accent4 2 2 2 4" xfId="2391" xr:uid="{00000000-0005-0000-0000-00002D1E0000}"/>
    <cellStyle name="40% - Accent4 2 2 2 4 2" xfId="6580" xr:uid="{00000000-0005-0000-0000-00002E1E0000}"/>
    <cellStyle name="40% - Accent4 2 2 2 4 2 2" xfId="13858" xr:uid="{00000000-0005-0000-0000-00002F1E0000}"/>
    <cellStyle name="40% - Accent4 2 2 2 4 3" xfId="10187" xr:uid="{00000000-0005-0000-0000-0000301E0000}"/>
    <cellStyle name="40% - Accent4 2 2 2 5" xfId="3344" xr:uid="{00000000-0005-0000-0000-0000311E0000}"/>
    <cellStyle name="40% - Accent4 2 2 2 5 2" xfId="10855" xr:uid="{00000000-0005-0000-0000-0000321E0000}"/>
    <cellStyle name="40% - Accent4 2 2 2 6" xfId="4167" xr:uid="{00000000-0005-0000-0000-0000331E0000}"/>
    <cellStyle name="40% - Accent4 2 2 2 6 2" xfId="11675" xr:uid="{00000000-0005-0000-0000-0000341E0000}"/>
    <cellStyle name="40% - Accent4 2 2 2 7" xfId="4919" xr:uid="{00000000-0005-0000-0000-0000351E0000}"/>
    <cellStyle name="40% - Accent4 2 2 2 7 2" xfId="12197" xr:uid="{00000000-0005-0000-0000-0000361E0000}"/>
    <cellStyle name="40% - Accent4 2 2 2 8" xfId="5500" xr:uid="{00000000-0005-0000-0000-0000371E0000}"/>
    <cellStyle name="40% - Accent4 2 2 2 8 2" xfId="12778" xr:uid="{00000000-0005-0000-0000-0000381E0000}"/>
    <cellStyle name="40% - Accent4 2 2 2 9" xfId="6575" xr:uid="{00000000-0005-0000-0000-0000391E0000}"/>
    <cellStyle name="40% - Accent4 2 2 2 9 2" xfId="13853" xr:uid="{00000000-0005-0000-0000-00003A1E0000}"/>
    <cellStyle name="40% - Accent4 2 2 3" xfId="622" xr:uid="{00000000-0005-0000-0000-00003B1E0000}"/>
    <cellStyle name="40% - Accent4 2 2 3 10" xfId="9255" xr:uid="{00000000-0005-0000-0000-00003C1E0000}"/>
    <cellStyle name="40% - Accent4 2 2 3 2" xfId="623" xr:uid="{00000000-0005-0000-0000-00003D1E0000}"/>
    <cellStyle name="40% - Accent4 2 2 3 2 2" xfId="2396" xr:uid="{00000000-0005-0000-0000-00003E1E0000}"/>
    <cellStyle name="40% - Accent4 2 2 3 2 2 2" xfId="10192" xr:uid="{00000000-0005-0000-0000-00003F1E0000}"/>
    <cellStyle name="40% - Accent4 2 2 3 2 3" xfId="4172" xr:uid="{00000000-0005-0000-0000-0000401E0000}"/>
    <cellStyle name="40% - Accent4 2 2 3 2 3 2" xfId="11680" xr:uid="{00000000-0005-0000-0000-0000411E0000}"/>
    <cellStyle name="40% - Accent4 2 2 3 2 4" xfId="6582" xr:uid="{00000000-0005-0000-0000-0000421E0000}"/>
    <cellStyle name="40% - Accent4 2 2 3 2 4 2" xfId="13860" xr:uid="{00000000-0005-0000-0000-0000431E0000}"/>
    <cellStyle name="40% - Accent4 2 2 3 2 5" xfId="8113" xr:uid="{00000000-0005-0000-0000-0000441E0000}"/>
    <cellStyle name="40% - Accent4 2 2 3 2 5 2" xfId="15205" xr:uid="{00000000-0005-0000-0000-0000451E0000}"/>
    <cellStyle name="40% - Accent4 2 2 3 2 6" xfId="9256" xr:uid="{00000000-0005-0000-0000-0000461E0000}"/>
    <cellStyle name="40% - Accent4 2 2 3 3" xfId="2395" xr:uid="{00000000-0005-0000-0000-0000471E0000}"/>
    <cellStyle name="40% - Accent4 2 2 3 3 2" xfId="6583" xr:uid="{00000000-0005-0000-0000-0000481E0000}"/>
    <cellStyle name="40% - Accent4 2 2 3 3 2 2" xfId="13861" xr:uid="{00000000-0005-0000-0000-0000491E0000}"/>
    <cellStyle name="40% - Accent4 2 2 3 3 3" xfId="10191" xr:uid="{00000000-0005-0000-0000-00004A1E0000}"/>
    <cellStyle name="40% - Accent4 2 2 3 4" xfId="3501" xr:uid="{00000000-0005-0000-0000-00004B1E0000}"/>
    <cellStyle name="40% - Accent4 2 2 3 4 2" xfId="11009" xr:uid="{00000000-0005-0000-0000-00004C1E0000}"/>
    <cellStyle name="40% - Accent4 2 2 3 5" xfId="4171" xr:uid="{00000000-0005-0000-0000-00004D1E0000}"/>
    <cellStyle name="40% - Accent4 2 2 3 5 2" xfId="11679" xr:uid="{00000000-0005-0000-0000-00004E1E0000}"/>
    <cellStyle name="40% - Accent4 2 2 3 6" xfId="5065" xr:uid="{00000000-0005-0000-0000-00004F1E0000}"/>
    <cellStyle name="40% - Accent4 2 2 3 6 2" xfId="12343" xr:uid="{00000000-0005-0000-0000-0000501E0000}"/>
    <cellStyle name="40% - Accent4 2 2 3 7" xfId="5646" xr:uid="{00000000-0005-0000-0000-0000511E0000}"/>
    <cellStyle name="40% - Accent4 2 2 3 7 2" xfId="12924" xr:uid="{00000000-0005-0000-0000-0000521E0000}"/>
    <cellStyle name="40% - Accent4 2 2 3 8" xfId="6581" xr:uid="{00000000-0005-0000-0000-0000531E0000}"/>
    <cellStyle name="40% - Accent4 2 2 3 8 2" xfId="13859" xr:uid="{00000000-0005-0000-0000-0000541E0000}"/>
    <cellStyle name="40% - Accent4 2 2 3 9" xfId="7532" xr:uid="{00000000-0005-0000-0000-0000551E0000}"/>
    <cellStyle name="40% - Accent4 2 2 3 9 2" xfId="14624" xr:uid="{00000000-0005-0000-0000-0000561E0000}"/>
    <cellStyle name="40% - Accent4 2 2 4" xfId="624" xr:uid="{00000000-0005-0000-0000-0000571E0000}"/>
    <cellStyle name="40% - Accent4 2 2 4 2" xfId="2397" xr:uid="{00000000-0005-0000-0000-0000581E0000}"/>
    <cellStyle name="40% - Accent4 2 2 4 2 2" xfId="10193" xr:uid="{00000000-0005-0000-0000-0000591E0000}"/>
    <cellStyle name="40% - Accent4 2 2 4 3" xfId="4173" xr:uid="{00000000-0005-0000-0000-00005A1E0000}"/>
    <cellStyle name="40% - Accent4 2 2 4 3 2" xfId="11681" xr:uid="{00000000-0005-0000-0000-00005B1E0000}"/>
    <cellStyle name="40% - Accent4 2 2 4 4" xfId="6584" xr:uid="{00000000-0005-0000-0000-00005C1E0000}"/>
    <cellStyle name="40% - Accent4 2 2 4 4 2" xfId="13862" xr:uid="{00000000-0005-0000-0000-00005D1E0000}"/>
    <cellStyle name="40% - Accent4 2 2 4 5" xfId="8460" xr:uid="{00000000-0005-0000-0000-00005E1E0000}"/>
    <cellStyle name="40% - Accent4 2 2 4 5 2" xfId="15503" xr:uid="{00000000-0005-0000-0000-00005F1E0000}"/>
    <cellStyle name="40% - Accent4 2 2 4 6" xfId="9257" xr:uid="{00000000-0005-0000-0000-0000601E0000}"/>
    <cellStyle name="40% - Accent4 2 2 5" xfId="2390" xr:uid="{00000000-0005-0000-0000-0000611E0000}"/>
    <cellStyle name="40% - Accent4 2 2 5 2" xfId="6585" xr:uid="{00000000-0005-0000-0000-0000621E0000}"/>
    <cellStyle name="40% - Accent4 2 2 5 2 2" xfId="13863" xr:uid="{00000000-0005-0000-0000-0000631E0000}"/>
    <cellStyle name="40% - Accent4 2 2 5 3" xfId="8549" xr:uid="{00000000-0005-0000-0000-0000641E0000}"/>
    <cellStyle name="40% - Accent4 2 2 5 3 2" xfId="15592" xr:uid="{00000000-0005-0000-0000-0000651E0000}"/>
    <cellStyle name="40% - Accent4 2 2 5 4" xfId="10186" xr:uid="{00000000-0005-0000-0000-0000661E0000}"/>
    <cellStyle name="40% - Accent4 2 2 6" xfId="3199" xr:uid="{00000000-0005-0000-0000-0000671E0000}"/>
    <cellStyle name="40% - Accent4 2 2 6 2" xfId="7824" xr:uid="{00000000-0005-0000-0000-0000681E0000}"/>
    <cellStyle name="40% - Accent4 2 2 6 2 2" xfId="14916" xr:uid="{00000000-0005-0000-0000-0000691E0000}"/>
    <cellStyle name="40% - Accent4 2 2 6 3" xfId="10710" xr:uid="{00000000-0005-0000-0000-00006A1E0000}"/>
    <cellStyle name="40% - Accent4 2 2 7" xfId="4166" xr:uid="{00000000-0005-0000-0000-00006B1E0000}"/>
    <cellStyle name="40% - Accent4 2 2 7 2" xfId="11674" xr:uid="{00000000-0005-0000-0000-00006C1E0000}"/>
    <cellStyle name="40% - Accent4 2 2 8" xfId="4776" xr:uid="{00000000-0005-0000-0000-00006D1E0000}"/>
    <cellStyle name="40% - Accent4 2 2 8 2" xfId="12054" xr:uid="{00000000-0005-0000-0000-00006E1E0000}"/>
    <cellStyle name="40% - Accent4 2 2 9" xfId="5357" xr:uid="{00000000-0005-0000-0000-00006F1E0000}"/>
    <cellStyle name="40% - Accent4 2 2 9 2" xfId="12635" xr:uid="{00000000-0005-0000-0000-0000701E0000}"/>
    <cellStyle name="40% - Accent4 2 3" xfId="625" xr:uid="{00000000-0005-0000-0000-0000711E0000}"/>
    <cellStyle name="40% - Accent4 2 3 10" xfId="7340" xr:uid="{00000000-0005-0000-0000-0000721E0000}"/>
    <cellStyle name="40% - Accent4 2 3 10 2" xfId="14432" xr:uid="{00000000-0005-0000-0000-0000731E0000}"/>
    <cellStyle name="40% - Accent4 2 3 11" xfId="9258" xr:uid="{00000000-0005-0000-0000-0000741E0000}"/>
    <cellStyle name="40% - Accent4 2 3 2" xfId="626" xr:uid="{00000000-0005-0000-0000-0000751E0000}"/>
    <cellStyle name="40% - Accent4 2 3 2 10" xfId="9259" xr:uid="{00000000-0005-0000-0000-0000761E0000}"/>
    <cellStyle name="40% - Accent4 2 3 2 2" xfId="627" xr:uid="{00000000-0005-0000-0000-0000771E0000}"/>
    <cellStyle name="40% - Accent4 2 3 2 2 2" xfId="2400" xr:uid="{00000000-0005-0000-0000-0000781E0000}"/>
    <cellStyle name="40% - Accent4 2 3 2 2 2 2" xfId="10196" xr:uid="{00000000-0005-0000-0000-0000791E0000}"/>
    <cellStyle name="40% - Accent4 2 3 2 2 3" xfId="4176" xr:uid="{00000000-0005-0000-0000-00007A1E0000}"/>
    <cellStyle name="40% - Accent4 2 3 2 2 3 2" xfId="11684" xr:uid="{00000000-0005-0000-0000-00007B1E0000}"/>
    <cellStyle name="40% - Accent4 2 3 2 2 4" xfId="6588" xr:uid="{00000000-0005-0000-0000-00007C1E0000}"/>
    <cellStyle name="40% - Accent4 2 3 2 2 4 2" xfId="13866" xr:uid="{00000000-0005-0000-0000-00007D1E0000}"/>
    <cellStyle name="40% - Accent4 2 3 2 2 5" xfId="8210" xr:uid="{00000000-0005-0000-0000-00007E1E0000}"/>
    <cellStyle name="40% - Accent4 2 3 2 2 5 2" xfId="15302" xr:uid="{00000000-0005-0000-0000-00007F1E0000}"/>
    <cellStyle name="40% - Accent4 2 3 2 2 6" xfId="9260" xr:uid="{00000000-0005-0000-0000-0000801E0000}"/>
    <cellStyle name="40% - Accent4 2 3 2 3" xfId="2399" xr:uid="{00000000-0005-0000-0000-0000811E0000}"/>
    <cellStyle name="40% - Accent4 2 3 2 3 2" xfId="6589" xr:uid="{00000000-0005-0000-0000-0000821E0000}"/>
    <cellStyle name="40% - Accent4 2 3 2 3 2 2" xfId="13867" xr:uid="{00000000-0005-0000-0000-0000831E0000}"/>
    <cellStyle name="40% - Accent4 2 3 2 3 3" xfId="10195" xr:uid="{00000000-0005-0000-0000-0000841E0000}"/>
    <cellStyle name="40% - Accent4 2 3 2 4" xfId="3598" xr:uid="{00000000-0005-0000-0000-0000851E0000}"/>
    <cellStyle name="40% - Accent4 2 3 2 4 2" xfId="11106" xr:uid="{00000000-0005-0000-0000-0000861E0000}"/>
    <cellStyle name="40% - Accent4 2 3 2 5" xfId="4175" xr:uid="{00000000-0005-0000-0000-0000871E0000}"/>
    <cellStyle name="40% - Accent4 2 3 2 5 2" xfId="11683" xr:uid="{00000000-0005-0000-0000-0000881E0000}"/>
    <cellStyle name="40% - Accent4 2 3 2 6" xfId="5162" xr:uid="{00000000-0005-0000-0000-0000891E0000}"/>
    <cellStyle name="40% - Accent4 2 3 2 6 2" xfId="12440" xr:uid="{00000000-0005-0000-0000-00008A1E0000}"/>
    <cellStyle name="40% - Accent4 2 3 2 7" xfId="5743" xr:uid="{00000000-0005-0000-0000-00008B1E0000}"/>
    <cellStyle name="40% - Accent4 2 3 2 7 2" xfId="13021" xr:uid="{00000000-0005-0000-0000-00008C1E0000}"/>
    <cellStyle name="40% - Accent4 2 3 2 8" xfId="6587" xr:uid="{00000000-0005-0000-0000-00008D1E0000}"/>
    <cellStyle name="40% - Accent4 2 3 2 8 2" xfId="13865" xr:uid="{00000000-0005-0000-0000-00008E1E0000}"/>
    <cellStyle name="40% - Accent4 2 3 2 9" xfId="7629" xr:uid="{00000000-0005-0000-0000-00008F1E0000}"/>
    <cellStyle name="40% - Accent4 2 3 2 9 2" xfId="14721" xr:uid="{00000000-0005-0000-0000-0000901E0000}"/>
    <cellStyle name="40% - Accent4 2 3 3" xfId="628" xr:uid="{00000000-0005-0000-0000-0000911E0000}"/>
    <cellStyle name="40% - Accent4 2 3 3 2" xfId="2401" xr:uid="{00000000-0005-0000-0000-0000921E0000}"/>
    <cellStyle name="40% - Accent4 2 3 3 2 2" xfId="10197" xr:uid="{00000000-0005-0000-0000-0000931E0000}"/>
    <cellStyle name="40% - Accent4 2 3 3 3" xfId="4177" xr:uid="{00000000-0005-0000-0000-0000941E0000}"/>
    <cellStyle name="40% - Accent4 2 3 3 3 2" xfId="11685" xr:uid="{00000000-0005-0000-0000-0000951E0000}"/>
    <cellStyle name="40% - Accent4 2 3 3 4" xfId="6590" xr:uid="{00000000-0005-0000-0000-0000961E0000}"/>
    <cellStyle name="40% - Accent4 2 3 3 4 2" xfId="13868" xr:uid="{00000000-0005-0000-0000-0000971E0000}"/>
    <cellStyle name="40% - Accent4 2 3 3 5" xfId="7921" xr:uid="{00000000-0005-0000-0000-0000981E0000}"/>
    <cellStyle name="40% - Accent4 2 3 3 5 2" xfId="15013" xr:uid="{00000000-0005-0000-0000-0000991E0000}"/>
    <cellStyle name="40% - Accent4 2 3 3 6" xfId="9261" xr:uid="{00000000-0005-0000-0000-00009A1E0000}"/>
    <cellStyle name="40% - Accent4 2 3 4" xfId="2398" xr:uid="{00000000-0005-0000-0000-00009B1E0000}"/>
    <cellStyle name="40% - Accent4 2 3 4 2" xfId="6591" xr:uid="{00000000-0005-0000-0000-00009C1E0000}"/>
    <cellStyle name="40% - Accent4 2 3 4 2 2" xfId="13869" xr:uid="{00000000-0005-0000-0000-00009D1E0000}"/>
    <cellStyle name="40% - Accent4 2 3 4 3" xfId="10194" xr:uid="{00000000-0005-0000-0000-00009E1E0000}"/>
    <cellStyle name="40% - Accent4 2 3 5" xfId="3298" xr:uid="{00000000-0005-0000-0000-00009F1E0000}"/>
    <cellStyle name="40% - Accent4 2 3 5 2" xfId="10809" xr:uid="{00000000-0005-0000-0000-0000A01E0000}"/>
    <cellStyle name="40% - Accent4 2 3 6" xfId="4174" xr:uid="{00000000-0005-0000-0000-0000A11E0000}"/>
    <cellStyle name="40% - Accent4 2 3 6 2" xfId="11682" xr:uid="{00000000-0005-0000-0000-0000A21E0000}"/>
    <cellStyle name="40% - Accent4 2 3 7" xfId="4873" xr:uid="{00000000-0005-0000-0000-0000A31E0000}"/>
    <cellStyle name="40% - Accent4 2 3 7 2" xfId="12151" xr:uid="{00000000-0005-0000-0000-0000A41E0000}"/>
    <cellStyle name="40% - Accent4 2 3 8" xfId="5454" xr:uid="{00000000-0005-0000-0000-0000A51E0000}"/>
    <cellStyle name="40% - Accent4 2 3 8 2" xfId="12732" xr:uid="{00000000-0005-0000-0000-0000A61E0000}"/>
    <cellStyle name="40% - Accent4 2 3 9" xfId="6586" xr:uid="{00000000-0005-0000-0000-0000A71E0000}"/>
    <cellStyle name="40% - Accent4 2 3 9 2" xfId="13864" xr:uid="{00000000-0005-0000-0000-0000A81E0000}"/>
    <cellStyle name="40% - Accent4 2 4" xfId="629" xr:uid="{00000000-0005-0000-0000-0000A91E0000}"/>
    <cellStyle name="40% - Accent4 2 4 10" xfId="9262" xr:uid="{00000000-0005-0000-0000-0000AA1E0000}"/>
    <cellStyle name="40% - Accent4 2 4 2" xfId="630" xr:uid="{00000000-0005-0000-0000-0000AB1E0000}"/>
    <cellStyle name="40% - Accent4 2 4 2 2" xfId="2403" xr:uid="{00000000-0005-0000-0000-0000AC1E0000}"/>
    <cellStyle name="40% - Accent4 2 4 2 2 2" xfId="10199" xr:uid="{00000000-0005-0000-0000-0000AD1E0000}"/>
    <cellStyle name="40% - Accent4 2 4 2 3" xfId="4179" xr:uid="{00000000-0005-0000-0000-0000AE1E0000}"/>
    <cellStyle name="40% - Accent4 2 4 2 3 2" xfId="11687" xr:uid="{00000000-0005-0000-0000-0000AF1E0000}"/>
    <cellStyle name="40% - Accent4 2 4 2 4" xfId="6593" xr:uid="{00000000-0005-0000-0000-0000B01E0000}"/>
    <cellStyle name="40% - Accent4 2 4 2 4 2" xfId="13871" xr:uid="{00000000-0005-0000-0000-0000B11E0000}"/>
    <cellStyle name="40% - Accent4 2 4 2 5" xfId="8067" xr:uid="{00000000-0005-0000-0000-0000B21E0000}"/>
    <cellStyle name="40% - Accent4 2 4 2 5 2" xfId="15159" xr:uid="{00000000-0005-0000-0000-0000B31E0000}"/>
    <cellStyle name="40% - Accent4 2 4 2 6" xfId="9263" xr:uid="{00000000-0005-0000-0000-0000B41E0000}"/>
    <cellStyle name="40% - Accent4 2 4 3" xfId="2402" xr:uid="{00000000-0005-0000-0000-0000B51E0000}"/>
    <cellStyle name="40% - Accent4 2 4 3 2" xfId="6594" xr:uid="{00000000-0005-0000-0000-0000B61E0000}"/>
    <cellStyle name="40% - Accent4 2 4 3 2 2" xfId="13872" xr:uid="{00000000-0005-0000-0000-0000B71E0000}"/>
    <cellStyle name="40% - Accent4 2 4 3 3" xfId="10198" xr:uid="{00000000-0005-0000-0000-0000B81E0000}"/>
    <cellStyle name="40% - Accent4 2 4 4" xfId="3455" xr:uid="{00000000-0005-0000-0000-0000B91E0000}"/>
    <cellStyle name="40% - Accent4 2 4 4 2" xfId="10963" xr:uid="{00000000-0005-0000-0000-0000BA1E0000}"/>
    <cellStyle name="40% - Accent4 2 4 5" xfId="4178" xr:uid="{00000000-0005-0000-0000-0000BB1E0000}"/>
    <cellStyle name="40% - Accent4 2 4 5 2" xfId="11686" xr:uid="{00000000-0005-0000-0000-0000BC1E0000}"/>
    <cellStyle name="40% - Accent4 2 4 6" xfId="5019" xr:uid="{00000000-0005-0000-0000-0000BD1E0000}"/>
    <cellStyle name="40% - Accent4 2 4 6 2" xfId="12297" xr:uid="{00000000-0005-0000-0000-0000BE1E0000}"/>
    <cellStyle name="40% - Accent4 2 4 7" xfId="5600" xr:uid="{00000000-0005-0000-0000-0000BF1E0000}"/>
    <cellStyle name="40% - Accent4 2 4 7 2" xfId="12878" xr:uid="{00000000-0005-0000-0000-0000C01E0000}"/>
    <cellStyle name="40% - Accent4 2 4 8" xfId="6592" xr:uid="{00000000-0005-0000-0000-0000C11E0000}"/>
    <cellStyle name="40% - Accent4 2 4 8 2" xfId="13870" xr:uid="{00000000-0005-0000-0000-0000C21E0000}"/>
    <cellStyle name="40% - Accent4 2 4 9" xfId="7486" xr:uid="{00000000-0005-0000-0000-0000C31E0000}"/>
    <cellStyle name="40% - Accent4 2 4 9 2" xfId="14578" xr:uid="{00000000-0005-0000-0000-0000C41E0000}"/>
    <cellStyle name="40% - Accent4 2 5" xfId="631" xr:uid="{00000000-0005-0000-0000-0000C51E0000}"/>
    <cellStyle name="40% - Accent4 2 5 2" xfId="632" xr:uid="{00000000-0005-0000-0000-0000C61E0000}"/>
    <cellStyle name="40% - Accent4 2 5 2 2" xfId="2405" xr:uid="{00000000-0005-0000-0000-0000C71E0000}"/>
    <cellStyle name="40% - Accent4 2 5 2 2 2" xfId="10201" xr:uid="{00000000-0005-0000-0000-0000C81E0000}"/>
    <cellStyle name="40% - Accent4 2 5 2 3" xfId="4181" xr:uid="{00000000-0005-0000-0000-0000C91E0000}"/>
    <cellStyle name="40% - Accent4 2 5 2 3 2" xfId="11689" xr:uid="{00000000-0005-0000-0000-0000CA1E0000}"/>
    <cellStyle name="40% - Accent4 2 5 2 4" xfId="6596" xr:uid="{00000000-0005-0000-0000-0000CB1E0000}"/>
    <cellStyle name="40% - Accent4 2 5 2 4 2" xfId="13874" xr:uid="{00000000-0005-0000-0000-0000CC1E0000}"/>
    <cellStyle name="40% - Accent4 2 5 2 5" xfId="9265" xr:uid="{00000000-0005-0000-0000-0000CD1E0000}"/>
    <cellStyle name="40% - Accent4 2 5 3" xfId="2404" xr:uid="{00000000-0005-0000-0000-0000CE1E0000}"/>
    <cellStyle name="40% - Accent4 2 5 3 2" xfId="10200" xr:uid="{00000000-0005-0000-0000-0000CF1E0000}"/>
    <cellStyle name="40% - Accent4 2 5 4" xfId="4180" xr:uid="{00000000-0005-0000-0000-0000D01E0000}"/>
    <cellStyle name="40% - Accent4 2 5 4 2" xfId="11688" xr:uid="{00000000-0005-0000-0000-0000D11E0000}"/>
    <cellStyle name="40% - Accent4 2 5 5" xfId="6595" xr:uid="{00000000-0005-0000-0000-0000D21E0000}"/>
    <cellStyle name="40% - Accent4 2 5 5 2" xfId="13873" xr:uid="{00000000-0005-0000-0000-0000D31E0000}"/>
    <cellStyle name="40% - Accent4 2 5 6" xfId="8304" xr:uid="{00000000-0005-0000-0000-0000D41E0000}"/>
    <cellStyle name="40% - Accent4 2 5 6 2" xfId="15396" xr:uid="{00000000-0005-0000-0000-0000D51E0000}"/>
    <cellStyle name="40% - Accent4 2 5 7" xfId="9264" xr:uid="{00000000-0005-0000-0000-0000D61E0000}"/>
    <cellStyle name="40% - Accent4 2 6" xfId="633" xr:uid="{00000000-0005-0000-0000-0000D71E0000}"/>
    <cellStyle name="40% - Accent4 2 6 2" xfId="2406" xr:uid="{00000000-0005-0000-0000-0000D81E0000}"/>
    <cellStyle name="40% - Accent4 2 6 2 2" xfId="10202" xr:uid="{00000000-0005-0000-0000-0000D91E0000}"/>
    <cellStyle name="40% - Accent4 2 6 3" xfId="4182" xr:uid="{00000000-0005-0000-0000-0000DA1E0000}"/>
    <cellStyle name="40% - Accent4 2 6 3 2" xfId="11690" xr:uid="{00000000-0005-0000-0000-0000DB1E0000}"/>
    <cellStyle name="40% - Accent4 2 6 4" xfId="6597" xr:uid="{00000000-0005-0000-0000-0000DC1E0000}"/>
    <cellStyle name="40% - Accent4 2 6 4 2" xfId="13875" xr:uid="{00000000-0005-0000-0000-0000DD1E0000}"/>
    <cellStyle name="40% - Accent4 2 6 5" xfId="8414" xr:uid="{00000000-0005-0000-0000-0000DE1E0000}"/>
    <cellStyle name="40% - Accent4 2 6 5 2" xfId="15457" xr:uid="{00000000-0005-0000-0000-0000DF1E0000}"/>
    <cellStyle name="40% - Accent4 2 6 6" xfId="9266" xr:uid="{00000000-0005-0000-0000-0000E01E0000}"/>
    <cellStyle name="40% - Accent4 2 7" xfId="634" xr:uid="{00000000-0005-0000-0000-0000E11E0000}"/>
    <cellStyle name="40% - Accent4 2 7 2" xfId="2407" xr:uid="{00000000-0005-0000-0000-0000E21E0000}"/>
    <cellStyle name="40% - Accent4 2 7 2 2" xfId="10203" xr:uid="{00000000-0005-0000-0000-0000E31E0000}"/>
    <cellStyle name="40% - Accent4 2 7 3" xfId="4183" xr:uid="{00000000-0005-0000-0000-0000E41E0000}"/>
    <cellStyle name="40% - Accent4 2 7 3 2" xfId="11691" xr:uid="{00000000-0005-0000-0000-0000E51E0000}"/>
    <cellStyle name="40% - Accent4 2 7 4" xfId="6598" xr:uid="{00000000-0005-0000-0000-0000E61E0000}"/>
    <cellStyle name="40% - Accent4 2 7 4 2" xfId="13876" xr:uid="{00000000-0005-0000-0000-0000E71E0000}"/>
    <cellStyle name="40% - Accent4 2 7 5" xfId="8503" xr:uid="{00000000-0005-0000-0000-0000E81E0000}"/>
    <cellStyle name="40% - Accent4 2 7 5 2" xfId="15546" xr:uid="{00000000-0005-0000-0000-0000E91E0000}"/>
    <cellStyle name="40% - Accent4 2 7 6" xfId="9267" xr:uid="{00000000-0005-0000-0000-0000EA1E0000}"/>
    <cellStyle name="40% - Accent4 2 8" xfId="1824" xr:uid="{00000000-0005-0000-0000-0000EB1E0000}"/>
    <cellStyle name="40% - Accent4 2 8 2" xfId="4184" xr:uid="{00000000-0005-0000-0000-0000EC1E0000}"/>
    <cellStyle name="40% - Accent4 2 8 2 2" xfId="11692" xr:uid="{00000000-0005-0000-0000-0000ED1E0000}"/>
    <cellStyle name="40% - Accent4 2 8 3" xfId="6599" xr:uid="{00000000-0005-0000-0000-0000EE1E0000}"/>
    <cellStyle name="40% - Accent4 2 8 3 2" xfId="13877" xr:uid="{00000000-0005-0000-0000-0000EF1E0000}"/>
    <cellStyle name="40% - Accent4 2 8 4" xfId="7778" xr:uid="{00000000-0005-0000-0000-0000F01E0000}"/>
    <cellStyle name="40% - Accent4 2 8 4 2" xfId="14870" xr:uid="{00000000-0005-0000-0000-0000F11E0000}"/>
    <cellStyle name="40% - Accent4 2 8 5" xfId="9620" xr:uid="{00000000-0005-0000-0000-0000F21E0000}"/>
    <cellStyle name="40% - Accent4 2 9" xfId="2389" xr:uid="{00000000-0005-0000-0000-0000F31E0000}"/>
    <cellStyle name="40% - Accent4 2 9 2" xfId="4185" xr:uid="{00000000-0005-0000-0000-0000F41E0000}"/>
    <cellStyle name="40% - Accent4 2 9 2 2" xfId="11693" xr:uid="{00000000-0005-0000-0000-0000F51E0000}"/>
    <cellStyle name="40% - Accent4 2 9 3" xfId="6600" xr:uid="{00000000-0005-0000-0000-0000F61E0000}"/>
    <cellStyle name="40% - Accent4 2 9 3 2" xfId="13878" xr:uid="{00000000-0005-0000-0000-0000F71E0000}"/>
    <cellStyle name="40% - Accent4 2 9 4" xfId="10185" xr:uid="{00000000-0005-0000-0000-0000F81E0000}"/>
    <cellStyle name="40% - Accent4 20" xfId="1798" xr:uid="{00000000-0005-0000-0000-0000F91E0000}"/>
    <cellStyle name="40% - Accent4 20 2" xfId="4186" xr:uid="{00000000-0005-0000-0000-0000FA1E0000}"/>
    <cellStyle name="40% - Accent4 20 2 2" xfId="11694" xr:uid="{00000000-0005-0000-0000-0000FB1E0000}"/>
    <cellStyle name="40% - Accent4 20 3" xfId="6601" xr:uid="{00000000-0005-0000-0000-0000FC1E0000}"/>
    <cellStyle name="40% - Accent4 20 3 2" xfId="13879" xr:uid="{00000000-0005-0000-0000-0000FD1E0000}"/>
    <cellStyle name="40% - Accent4 20 4" xfId="9603" xr:uid="{00000000-0005-0000-0000-0000FE1E0000}"/>
    <cellStyle name="40% - Accent4 21" xfId="2378" xr:uid="{00000000-0005-0000-0000-0000FF1E0000}"/>
    <cellStyle name="40% - Accent4 21 2" xfId="4187" xr:uid="{00000000-0005-0000-0000-0000001F0000}"/>
    <cellStyle name="40% - Accent4 21 2 2" xfId="11695" xr:uid="{00000000-0005-0000-0000-0000011F0000}"/>
    <cellStyle name="40% - Accent4 21 3" xfId="6602" xr:uid="{00000000-0005-0000-0000-0000021F0000}"/>
    <cellStyle name="40% - Accent4 21 3 2" xfId="13880" xr:uid="{00000000-0005-0000-0000-0000031F0000}"/>
    <cellStyle name="40% - Accent4 21 4" xfId="10174" xr:uid="{00000000-0005-0000-0000-0000041F0000}"/>
    <cellStyle name="40% - Accent4 22" xfId="3036" xr:uid="{00000000-0005-0000-0000-0000051F0000}"/>
    <cellStyle name="40% - Accent4 22 2" xfId="10547" xr:uid="{00000000-0005-0000-0000-0000061F0000}"/>
    <cellStyle name="40% - Accent4 23" xfId="4152" xr:uid="{00000000-0005-0000-0000-0000071F0000}"/>
    <cellStyle name="40% - Accent4 23 2" xfId="11660" xr:uid="{00000000-0005-0000-0000-0000081F0000}"/>
    <cellStyle name="40% - Accent4 24" xfId="4675" xr:uid="{00000000-0005-0000-0000-0000091F0000}"/>
    <cellStyle name="40% - Accent4 24 2" xfId="11953" xr:uid="{00000000-0005-0000-0000-00000A1F0000}"/>
    <cellStyle name="40% - Accent4 25" xfId="5256" xr:uid="{00000000-0005-0000-0000-00000B1F0000}"/>
    <cellStyle name="40% - Accent4 25 2" xfId="12534" xr:uid="{00000000-0005-0000-0000-00000C1F0000}"/>
    <cellStyle name="40% - Accent4 26" xfId="6559" xr:uid="{00000000-0005-0000-0000-00000D1F0000}"/>
    <cellStyle name="40% - Accent4 26 2" xfId="13837" xr:uid="{00000000-0005-0000-0000-00000E1F0000}"/>
    <cellStyle name="40% - Accent4 27" xfId="7120" xr:uid="{00000000-0005-0000-0000-00000F1F0000}"/>
    <cellStyle name="40% - Accent4 27 2" xfId="14212" xr:uid="{00000000-0005-0000-0000-0000101F0000}"/>
    <cellStyle name="40% - Accent4 28" xfId="7142" xr:uid="{00000000-0005-0000-0000-0000111F0000}"/>
    <cellStyle name="40% - Accent4 28 2" xfId="14234" xr:uid="{00000000-0005-0000-0000-0000121F0000}"/>
    <cellStyle name="40% - Accent4 29" xfId="605" xr:uid="{00000000-0005-0000-0000-0000131F0000}"/>
    <cellStyle name="40% - Accent4 29 2" xfId="9238" xr:uid="{00000000-0005-0000-0000-0000141F0000}"/>
    <cellStyle name="40% - Accent4 3" xfId="635" xr:uid="{00000000-0005-0000-0000-0000151F0000}"/>
    <cellStyle name="40% - Accent4 3 10" xfId="5334" xr:uid="{00000000-0005-0000-0000-0000161F0000}"/>
    <cellStyle name="40% - Accent4 3 10 2" xfId="12612" xr:uid="{00000000-0005-0000-0000-0000171F0000}"/>
    <cellStyle name="40% - Accent4 3 11" xfId="6603" xr:uid="{00000000-0005-0000-0000-0000181F0000}"/>
    <cellStyle name="40% - Accent4 3 11 2" xfId="13881" xr:uid="{00000000-0005-0000-0000-0000191F0000}"/>
    <cellStyle name="40% - Accent4 3 12" xfId="7220" xr:uid="{00000000-0005-0000-0000-00001A1F0000}"/>
    <cellStyle name="40% - Accent4 3 12 2" xfId="14312" xr:uid="{00000000-0005-0000-0000-00001B1F0000}"/>
    <cellStyle name="40% - Accent4 3 13" xfId="9268" xr:uid="{00000000-0005-0000-0000-00001C1F0000}"/>
    <cellStyle name="40% - Accent4 3 2" xfId="636" xr:uid="{00000000-0005-0000-0000-00001D1F0000}"/>
    <cellStyle name="40% - Accent4 3 2 10" xfId="7363" xr:uid="{00000000-0005-0000-0000-00001E1F0000}"/>
    <cellStyle name="40% - Accent4 3 2 10 2" xfId="14455" xr:uid="{00000000-0005-0000-0000-00001F1F0000}"/>
    <cellStyle name="40% - Accent4 3 2 11" xfId="9269" xr:uid="{00000000-0005-0000-0000-0000201F0000}"/>
    <cellStyle name="40% - Accent4 3 2 2" xfId="637" xr:uid="{00000000-0005-0000-0000-0000211F0000}"/>
    <cellStyle name="40% - Accent4 3 2 2 10" xfId="9270" xr:uid="{00000000-0005-0000-0000-0000221F0000}"/>
    <cellStyle name="40% - Accent4 3 2 2 2" xfId="638" xr:uid="{00000000-0005-0000-0000-0000231F0000}"/>
    <cellStyle name="40% - Accent4 3 2 2 2 2" xfId="2411" xr:uid="{00000000-0005-0000-0000-0000241F0000}"/>
    <cellStyle name="40% - Accent4 3 2 2 2 2 2" xfId="10207" xr:uid="{00000000-0005-0000-0000-0000251F0000}"/>
    <cellStyle name="40% - Accent4 3 2 2 2 3" xfId="4191" xr:uid="{00000000-0005-0000-0000-0000261F0000}"/>
    <cellStyle name="40% - Accent4 3 2 2 2 3 2" xfId="11699" xr:uid="{00000000-0005-0000-0000-0000271F0000}"/>
    <cellStyle name="40% - Accent4 3 2 2 2 4" xfId="6606" xr:uid="{00000000-0005-0000-0000-0000281F0000}"/>
    <cellStyle name="40% - Accent4 3 2 2 2 4 2" xfId="13884" xr:uid="{00000000-0005-0000-0000-0000291F0000}"/>
    <cellStyle name="40% - Accent4 3 2 2 2 5" xfId="8233" xr:uid="{00000000-0005-0000-0000-00002A1F0000}"/>
    <cellStyle name="40% - Accent4 3 2 2 2 5 2" xfId="15325" xr:uid="{00000000-0005-0000-0000-00002B1F0000}"/>
    <cellStyle name="40% - Accent4 3 2 2 2 6" xfId="9271" xr:uid="{00000000-0005-0000-0000-00002C1F0000}"/>
    <cellStyle name="40% - Accent4 3 2 2 3" xfId="2410" xr:uid="{00000000-0005-0000-0000-00002D1F0000}"/>
    <cellStyle name="40% - Accent4 3 2 2 3 2" xfId="6607" xr:uid="{00000000-0005-0000-0000-00002E1F0000}"/>
    <cellStyle name="40% - Accent4 3 2 2 3 2 2" xfId="13885" xr:uid="{00000000-0005-0000-0000-00002F1F0000}"/>
    <cellStyle name="40% - Accent4 3 2 2 3 3" xfId="10206" xr:uid="{00000000-0005-0000-0000-0000301F0000}"/>
    <cellStyle name="40% - Accent4 3 2 2 4" xfId="3621" xr:uid="{00000000-0005-0000-0000-0000311F0000}"/>
    <cellStyle name="40% - Accent4 3 2 2 4 2" xfId="11129" xr:uid="{00000000-0005-0000-0000-0000321F0000}"/>
    <cellStyle name="40% - Accent4 3 2 2 5" xfId="4190" xr:uid="{00000000-0005-0000-0000-0000331F0000}"/>
    <cellStyle name="40% - Accent4 3 2 2 5 2" xfId="11698" xr:uid="{00000000-0005-0000-0000-0000341F0000}"/>
    <cellStyle name="40% - Accent4 3 2 2 6" xfId="5185" xr:uid="{00000000-0005-0000-0000-0000351F0000}"/>
    <cellStyle name="40% - Accent4 3 2 2 6 2" xfId="12463" xr:uid="{00000000-0005-0000-0000-0000361F0000}"/>
    <cellStyle name="40% - Accent4 3 2 2 7" xfId="5766" xr:uid="{00000000-0005-0000-0000-0000371F0000}"/>
    <cellStyle name="40% - Accent4 3 2 2 7 2" xfId="13044" xr:uid="{00000000-0005-0000-0000-0000381F0000}"/>
    <cellStyle name="40% - Accent4 3 2 2 8" xfId="6605" xr:uid="{00000000-0005-0000-0000-0000391F0000}"/>
    <cellStyle name="40% - Accent4 3 2 2 8 2" xfId="13883" xr:uid="{00000000-0005-0000-0000-00003A1F0000}"/>
    <cellStyle name="40% - Accent4 3 2 2 9" xfId="7652" xr:uid="{00000000-0005-0000-0000-00003B1F0000}"/>
    <cellStyle name="40% - Accent4 3 2 2 9 2" xfId="14744" xr:uid="{00000000-0005-0000-0000-00003C1F0000}"/>
    <cellStyle name="40% - Accent4 3 2 3" xfId="639" xr:uid="{00000000-0005-0000-0000-00003D1F0000}"/>
    <cellStyle name="40% - Accent4 3 2 3 2" xfId="2412" xr:uid="{00000000-0005-0000-0000-00003E1F0000}"/>
    <cellStyle name="40% - Accent4 3 2 3 2 2" xfId="10208" xr:uid="{00000000-0005-0000-0000-00003F1F0000}"/>
    <cellStyle name="40% - Accent4 3 2 3 3" xfId="4192" xr:uid="{00000000-0005-0000-0000-0000401F0000}"/>
    <cellStyle name="40% - Accent4 3 2 3 3 2" xfId="11700" xr:uid="{00000000-0005-0000-0000-0000411F0000}"/>
    <cellStyle name="40% - Accent4 3 2 3 4" xfId="6608" xr:uid="{00000000-0005-0000-0000-0000421F0000}"/>
    <cellStyle name="40% - Accent4 3 2 3 4 2" xfId="13886" xr:uid="{00000000-0005-0000-0000-0000431F0000}"/>
    <cellStyle name="40% - Accent4 3 2 3 5" xfId="7944" xr:uid="{00000000-0005-0000-0000-0000441F0000}"/>
    <cellStyle name="40% - Accent4 3 2 3 5 2" xfId="15036" xr:uid="{00000000-0005-0000-0000-0000451F0000}"/>
    <cellStyle name="40% - Accent4 3 2 3 6" xfId="9272" xr:uid="{00000000-0005-0000-0000-0000461F0000}"/>
    <cellStyle name="40% - Accent4 3 2 4" xfId="2409" xr:uid="{00000000-0005-0000-0000-0000471F0000}"/>
    <cellStyle name="40% - Accent4 3 2 4 2" xfId="6609" xr:uid="{00000000-0005-0000-0000-0000481F0000}"/>
    <cellStyle name="40% - Accent4 3 2 4 2 2" xfId="13887" xr:uid="{00000000-0005-0000-0000-0000491F0000}"/>
    <cellStyle name="40% - Accent4 3 2 4 3" xfId="10205" xr:uid="{00000000-0005-0000-0000-00004A1F0000}"/>
    <cellStyle name="40% - Accent4 3 2 5" xfId="3321" xr:uid="{00000000-0005-0000-0000-00004B1F0000}"/>
    <cellStyle name="40% - Accent4 3 2 5 2" xfId="10832" xr:uid="{00000000-0005-0000-0000-00004C1F0000}"/>
    <cellStyle name="40% - Accent4 3 2 6" xfId="4189" xr:uid="{00000000-0005-0000-0000-00004D1F0000}"/>
    <cellStyle name="40% - Accent4 3 2 6 2" xfId="11697" xr:uid="{00000000-0005-0000-0000-00004E1F0000}"/>
    <cellStyle name="40% - Accent4 3 2 7" xfId="4896" xr:uid="{00000000-0005-0000-0000-00004F1F0000}"/>
    <cellStyle name="40% - Accent4 3 2 7 2" xfId="12174" xr:uid="{00000000-0005-0000-0000-0000501F0000}"/>
    <cellStyle name="40% - Accent4 3 2 8" xfId="5477" xr:uid="{00000000-0005-0000-0000-0000511F0000}"/>
    <cellStyle name="40% - Accent4 3 2 8 2" xfId="12755" xr:uid="{00000000-0005-0000-0000-0000521F0000}"/>
    <cellStyle name="40% - Accent4 3 2 9" xfId="6604" xr:uid="{00000000-0005-0000-0000-0000531F0000}"/>
    <cellStyle name="40% - Accent4 3 2 9 2" xfId="13882" xr:uid="{00000000-0005-0000-0000-0000541F0000}"/>
    <cellStyle name="40% - Accent4 3 3" xfId="640" xr:uid="{00000000-0005-0000-0000-0000551F0000}"/>
    <cellStyle name="40% - Accent4 3 3 10" xfId="9273" xr:uid="{00000000-0005-0000-0000-0000561F0000}"/>
    <cellStyle name="40% - Accent4 3 3 2" xfId="641" xr:uid="{00000000-0005-0000-0000-0000571F0000}"/>
    <cellStyle name="40% - Accent4 3 3 2 2" xfId="2414" xr:uid="{00000000-0005-0000-0000-0000581F0000}"/>
    <cellStyle name="40% - Accent4 3 3 2 2 2" xfId="10210" xr:uid="{00000000-0005-0000-0000-0000591F0000}"/>
    <cellStyle name="40% - Accent4 3 3 2 3" xfId="4194" xr:uid="{00000000-0005-0000-0000-00005A1F0000}"/>
    <cellStyle name="40% - Accent4 3 3 2 3 2" xfId="11702" xr:uid="{00000000-0005-0000-0000-00005B1F0000}"/>
    <cellStyle name="40% - Accent4 3 3 2 4" xfId="6611" xr:uid="{00000000-0005-0000-0000-00005C1F0000}"/>
    <cellStyle name="40% - Accent4 3 3 2 4 2" xfId="13889" xr:uid="{00000000-0005-0000-0000-00005D1F0000}"/>
    <cellStyle name="40% - Accent4 3 3 2 5" xfId="8090" xr:uid="{00000000-0005-0000-0000-00005E1F0000}"/>
    <cellStyle name="40% - Accent4 3 3 2 5 2" xfId="15182" xr:uid="{00000000-0005-0000-0000-00005F1F0000}"/>
    <cellStyle name="40% - Accent4 3 3 2 6" xfId="9274" xr:uid="{00000000-0005-0000-0000-0000601F0000}"/>
    <cellStyle name="40% - Accent4 3 3 3" xfId="2413" xr:uid="{00000000-0005-0000-0000-0000611F0000}"/>
    <cellStyle name="40% - Accent4 3 3 3 2" xfId="6612" xr:uid="{00000000-0005-0000-0000-0000621F0000}"/>
    <cellStyle name="40% - Accent4 3 3 3 2 2" xfId="13890" xr:uid="{00000000-0005-0000-0000-0000631F0000}"/>
    <cellStyle name="40% - Accent4 3 3 3 3" xfId="10209" xr:uid="{00000000-0005-0000-0000-0000641F0000}"/>
    <cellStyle name="40% - Accent4 3 3 4" xfId="3478" xr:uid="{00000000-0005-0000-0000-0000651F0000}"/>
    <cellStyle name="40% - Accent4 3 3 4 2" xfId="10986" xr:uid="{00000000-0005-0000-0000-0000661F0000}"/>
    <cellStyle name="40% - Accent4 3 3 5" xfId="4193" xr:uid="{00000000-0005-0000-0000-0000671F0000}"/>
    <cellStyle name="40% - Accent4 3 3 5 2" xfId="11701" xr:uid="{00000000-0005-0000-0000-0000681F0000}"/>
    <cellStyle name="40% - Accent4 3 3 6" xfId="5042" xr:uid="{00000000-0005-0000-0000-0000691F0000}"/>
    <cellStyle name="40% - Accent4 3 3 6 2" xfId="12320" xr:uid="{00000000-0005-0000-0000-00006A1F0000}"/>
    <cellStyle name="40% - Accent4 3 3 7" xfId="5623" xr:uid="{00000000-0005-0000-0000-00006B1F0000}"/>
    <cellStyle name="40% - Accent4 3 3 7 2" xfId="12901" xr:uid="{00000000-0005-0000-0000-00006C1F0000}"/>
    <cellStyle name="40% - Accent4 3 3 8" xfId="6610" xr:uid="{00000000-0005-0000-0000-00006D1F0000}"/>
    <cellStyle name="40% - Accent4 3 3 8 2" xfId="13888" xr:uid="{00000000-0005-0000-0000-00006E1F0000}"/>
    <cellStyle name="40% - Accent4 3 3 9" xfId="7509" xr:uid="{00000000-0005-0000-0000-00006F1F0000}"/>
    <cellStyle name="40% - Accent4 3 3 9 2" xfId="14601" xr:uid="{00000000-0005-0000-0000-0000701F0000}"/>
    <cellStyle name="40% - Accent4 3 4" xfId="642" xr:uid="{00000000-0005-0000-0000-0000711F0000}"/>
    <cellStyle name="40% - Accent4 3 4 2" xfId="2415" xr:uid="{00000000-0005-0000-0000-0000721F0000}"/>
    <cellStyle name="40% - Accent4 3 4 2 2" xfId="10211" xr:uid="{00000000-0005-0000-0000-0000731F0000}"/>
    <cellStyle name="40% - Accent4 3 4 3" xfId="4195" xr:uid="{00000000-0005-0000-0000-0000741F0000}"/>
    <cellStyle name="40% - Accent4 3 4 3 2" xfId="11703" xr:uid="{00000000-0005-0000-0000-0000751F0000}"/>
    <cellStyle name="40% - Accent4 3 4 4" xfId="6613" xr:uid="{00000000-0005-0000-0000-0000761F0000}"/>
    <cellStyle name="40% - Accent4 3 4 4 2" xfId="13891" xr:uid="{00000000-0005-0000-0000-0000771F0000}"/>
    <cellStyle name="40% - Accent4 3 4 5" xfId="8437" xr:uid="{00000000-0005-0000-0000-0000781F0000}"/>
    <cellStyle name="40% - Accent4 3 4 5 2" xfId="15480" xr:uid="{00000000-0005-0000-0000-0000791F0000}"/>
    <cellStyle name="40% - Accent4 3 4 6" xfId="9275" xr:uid="{00000000-0005-0000-0000-00007A1F0000}"/>
    <cellStyle name="40% - Accent4 3 5" xfId="643" xr:uid="{00000000-0005-0000-0000-00007B1F0000}"/>
    <cellStyle name="40% - Accent4 3 5 2" xfId="2416" xr:uid="{00000000-0005-0000-0000-00007C1F0000}"/>
    <cellStyle name="40% - Accent4 3 5 2 2" xfId="10212" xr:uid="{00000000-0005-0000-0000-00007D1F0000}"/>
    <cellStyle name="40% - Accent4 3 5 3" xfId="4196" xr:uid="{00000000-0005-0000-0000-00007E1F0000}"/>
    <cellStyle name="40% - Accent4 3 5 3 2" xfId="11704" xr:uid="{00000000-0005-0000-0000-00007F1F0000}"/>
    <cellStyle name="40% - Accent4 3 5 4" xfId="6614" xr:uid="{00000000-0005-0000-0000-0000801F0000}"/>
    <cellStyle name="40% - Accent4 3 5 4 2" xfId="13892" xr:uid="{00000000-0005-0000-0000-0000811F0000}"/>
    <cellStyle name="40% - Accent4 3 5 5" xfId="8526" xr:uid="{00000000-0005-0000-0000-0000821F0000}"/>
    <cellStyle name="40% - Accent4 3 5 5 2" xfId="15569" xr:uid="{00000000-0005-0000-0000-0000831F0000}"/>
    <cellStyle name="40% - Accent4 3 5 6" xfId="9276" xr:uid="{00000000-0005-0000-0000-0000841F0000}"/>
    <cellStyle name="40% - Accent4 3 6" xfId="2408" xr:uid="{00000000-0005-0000-0000-0000851F0000}"/>
    <cellStyle name="40% - Accent4 3 6 2" xfId="6615" xr:uid="{00000000-0005-0000-0000-0000861F0000}"/>
    <cellStyle name="40% - Accent4 3 6 2 2" xfId="13893" xr:uid="{00000000-0005-0000-0000-0000871F0000}"/>
    <cellStyle name="40% - Accent4 3 6 3" xfId="7801" xr:uid="{00000000-0005-0000-0000-0000881F0000}"/>
    <cellStyle name="40% - Accent4 3 6 3 2" xfId="14893" xr:uid="{00000000-0005-0000-0000-0000891F0000}"/>
    <cellStyle name="40% - Accent4 3 6 4" xfId="10204" xr:uid="{00000000-0005-0000-0000-00008A1F0000}"/>
    <cellStyle name="40% - Accent4 3 7" xfId="3173" xr:uid="{00000000-0005-0000-0000-00008B1F0000}"/>
    <cellStyle name="40% - Accent4 3 7 2" xfId="10684" xr:uid="{00000000-0005-0000-0000-00008C1F0000}"/>
    <cellStyle name="40% - Accent4 3 8" xfId="4188" xr:uid="{00000000-0005-0000-0000-00008D1F0000}"/>
    <cellStyle name="40% - Accent4 3 8 2" xfId="11696" xr:uid="{00000000-0005-0000-0000-00008E1F0000}"/>
    <cellStyle name="40% - Accent4 3 9" xfId="4753" xr:uid="{00000000-0005-0000-0000-00008F1F0000}"/>
    <cellStyle name="40% - Accent4 3 9 2" xfId="12031" xr:uid="{00000000-0005-0000-0000-0000901F0000}"/>
    <cellStyle name="40% - Accent4 30" xfId="8594" xr:uid="{00000000-0005-0000-0000-0000911F0000}"/>
    <cellStyle name="40% - Accent4 30 2" xfId="15637" xr:uid="{00000000-0005-0000-0000-0000921F0000}"/>
    <cellStyle name="40% - Accent4 31" xfId="8684" xr:uid="{00000000-0005-0000-0000-0000931F0000}"/>
    <cellStyle name="40% - Accent4 4" xfId="644" xr:uid="{00000000-0005-0000-0000-0000941F0000}"/>
    <cellStyle name="40% - Accent4 4 10" xfId="6616" xr:uid="{00000000-0005-0000-0000-0000951F0000}"/>
    <cellStyle name="40% - Accent4 4 10 2" xfId="13894" xr:uid="{00000000-0005-0000-0000-0000961F0000}"/>
    <cellStyle name="40% - Accent4 4 11" xfId="7176" xr:uid="{00000000-0005-0000-0000-0000971F0000}"/>
    <cellStyle name="40% - Accent4 4 11 2" xfId="14268" xr:uid="{00000000-0005-0000-0000-0000981F0000}"/>
    <cellStyle name="40% - Accent4 4 12" xfId="9277" xr:uid="{00000000-0005-0000-0000-0000991F0000}"/>
    <cellStyle name="40% - Accent4 4 2" xfId="645" xr:uid="{00000000-0005-0000-0000-00009A1F0000}"/>
    <cellStyle name="40% - Accent4 4 2 10" xfId="7319" xr:uid="{00000000-0005-0000-0000-00009B1F0000}"/>
    <cellStyle name="40% - Accent4 4 2 10 2" xfId="14411" xr:uid="{00000000-0005-0000-0000-00009C1F0000}"/>
    <cellStyle name="40% - Accent4 4 2 11" xfId="9278" xr:uid="{00000000-0005-0000-0000-00009D1F0000}"/>
    <cellStyle name="40% - Accent4 4 2 2" xfId="646" xr:uid="{00000000-0005-0000-0000-00009E1F0000}"/>
    <cellStyle name="40% - Accent4 4 2 2 10" xfId="9279" xr:uid="{00000000-0005-0000-0000-00009F1F0000}"/>
    <cellStyle name="40% - Accent4 4 2 2 2" xfId="647" xr:uid="{00000000-0005-0000-0000-0000A01F0000}"/>
    <cellStyle name="40% - Accent4 4 2 2 2 2" xfId="2420" xr:uid="{00000000-0005-0000-0000-0000A11F0000}"/>
    <cellStyle name="40% - Accent4 4 2 2 2 2 2" xfId="10216" xr:uid="{00000000-0005-0000-0000-0000A21F0000}"/>
    <cellStyle name="40% - Accent4 4 2 2 2 3" xfId="4200" xr:uid="{00000000-0005-0000-0000-0000A31F0000}"/>
    <cellStyle name="40% - Accent4 4 2 2 2 3 2" xfId="11708" xr:uid="{00000000-0005-0000-0000-0000A41F0000}"/>
    <cellStyle name="40% - Accent4 4 2 2 2 4" xfId="6619" xr:uid="{00000000-0005-0000-0000-0000A51F0000}"/>
    <cellStyle name="40% - Accent4 4 2 2 2 4 2" xfId="13897" xr:uid="{00000000-0005-0000-0000-0000A61F0000}"/>
    <cellStyle name="40% - Accent4 4 2 2 2 5" xfId="8189" xr:uid="{00000000-0005-0000-0000-0000A71F0000}"/>
    <cellStyle name="40% - Accent4 4 2 2 2 5 2" xfId="15281" xr:uid="{00000000-0005-0000-0000-0000A81F0000}"/>
    <cellStyle name="40% - Accent4 4 2 2 2 6" xfId="9280" xr:uid="{00000000-0005-0000-0000-0000A91F0000}"/>
    <cellStyle name="40% - Accent4 4 2 2 3" xfId="2419" xr:uid="{00000000-0005-0000-0000-0000AA1F0000}"/>
    <cellStyle name="40% - Accent4 4 2 2 3 2" xfId="6620" xr:uid="{00000000-0005-0000-0000-0000AB1F0000}"/>
    <cellStyle name="40% - Accent4 4 2 2 3 2 2" xfId="13898" xr:uid="{00000000-0005-0000-0000-0000AC1F0000}"/>
    <cellStyle name="40% - Accent4 4 2 2 3 3" xfId="10215" xr:uid="{00000000-0005-0000-0000-0000AD1F0000}"/>
    <cellStyle name="40% - Accent4 4 2 2 4" xfId="3577" xr:uid="{00000000-0005-0000-0000-0000AE1F0000}"/>
    <cellStyle name="40% - Accent4 4 2 2 4 2" xfId="11085" xr:uid="{00000000-0005-0000-0000-0000AF1F0000}"/>
    <cellStyle name="40% - Accent4 4 2 2 5" xfId="4199" xr:uid="{00000000-0005-0000-0000-0000B01F0000}"/>
    <cellStyle name="40% - Accent4 4 2 2 5 2" xfId="11707" xr:uid="{00000000-0005-0000-0000-0000B11F0000}"/>
    <cellStyle name="40% - Accent4 4 2 2 6" xfId="5141" xr:uid="{00000000-0005-0000-0000-0000B21F0000}"/>
    <cellStyle name="40% - Accent4 4 2 2 6 2" xfId="12419" xr:uid="{00000000-0005-0000-0000-0000B31F0000}"/>
    <cellStyle name="40% - Accent4 4 2 2 7" xfId="5722" xr:uid="{00000000-0005-0000-0000-0000B41F0000}"/>
    <cellStyle name="40% - Accent4 4 2 2 7 2" xfId="13000" xr:uid="{00000000-0005-0000-0000-0000B51F0000}"/>
    <cellStyle name="40% - Accent4 4 2 2 8" xfId="6618" xr:uid="{00000000-0005-0000-0000-0000B61F0000}"/>
    <cellStyle name="40% - Accent4 4 2 2 8 2" xfId="13896" xr:uid="{00000000-0005-0000-0000-0000B71F0000}"/>
    <cellStyle name="40% - Accent4 4 2 2 9" xfId="7608" xr:uid="{00000000-0005-0000-0000-0000B81F0000}"/>
    <cellStyle name="40% - Accent4 4 2 2 9 2" xfId="14700" xr:uid="{00000000-0005-0000-0000-0000B91F0000}"/>
    <cellStyle name="40% - Accent4 4 2 3" xfId="648" xr:uid="{00000000-0005-0000-0000-0000BA1F0000}"/>
    <cellStyle name="40% - Accent4 4 2 3 2" xfId="2421" xr:uid="{00000000-0005-0000-0000-0000BB1F0000}"/>
    <cellStyle name="40% - Accent4 4 2 3 2 2" xfId="10217" xr:uid="{00000000-0005-0000-0000-0000BC1F0000}"/>
    <cellStyle name="40% - Accent4 4 2 3 3" xfId="4201" xr:uid="{00000000-0005-0000-0000-0000BD1F0000}"/>
    <cellStyle name="40% - Accent4 4 2 3 3 2" xfId="11709" xr:uid="{00000000-0005-0000-0000-0000BE1F0000}"/>
    <cellStyle name="40% - Accent4 4 2 3 4" xfId="6621" xr:uid="{00000000-0005-0000-0000-0000BF1F0000}"/>
    <cellStyle name="40% - Accent4 4 2 3 4 2" xfId="13899" xr:uid="{00000000-0005-0000-0000-0000C01F0000}"/>
    <cellStyle name="40% - Accent4 4 2 3 5" xfId="7900" xr:uid="{00000000-0005-0000-0000-0000C11F0000}"/>
    <cellStyle name="40% - Accent4 4 2 3 5 2" xfId="14992" xr:uid="{00000000-0005-0000-0000-0000C21F0000}"/>
    <cellStyle name="40% - Accent4 4 2 3 6" xfId="9281" xr:uid="{00000000-0005-0000-0000-0000C31F0000}"/>
    <cellStyle name="40% - Accent4 4 2 4" xfId="2418" xr:uid="{00000000-0005-0000-0000-0000C41F0000}"/>
    <cellStyle name="40% - Accent4 4 2 4 2" xfId="6622" xr:uid="{00000000-0005-0000-0000-0000C51F0000}"/>
    <cellStyle name="40% - Accent4 4 2 4 2 2" xfId="13900" xr:uid="{00000000-0005-0000-0000-0000C61F0000}"/>
    <cellStyle name="40% - Accent4 4 2 4 3" xfId="10214" xr:uid="{00000000-0005-0000-0000-0000C71F0000}"/>
    <cellStyle name="40% - Accent4 4 2 5" xfId="3277" xr:uid="{00000000-0005-0000-0000-0000C81F0000}"/>
    <cellStyle name="40% - Accent4 4 2 5 2" xfId="10788" xr:uid="{00000000-0005-0000-0000-0000C91F0000}"/>
    <cellStyle name="40% - Accent4 4 2 6" xfId="4198" xr:uid="{00000000-0005-0000-0000-0000CA1F0000}"/>
    <cellStyle name="40% - Accent4 4 2 6 2" xfId="11706" xr:uid="{00000000-0005-0000-0000-0000CB1F0000}"/>
    <cellStyle name="40% - Accent4 4 2 7" xfId="4852" xr:uid="{00000000-0005-0000-0000-0000CC1F0000}"/>
    <cellStyle name="40% - Accent4 4 2 7 2" xfId="12130" xr:uid="{00000000-0005-0000-0000-0000CD1F0000}"/>
    <cellStyle name="40% - Accent4 4 2 8" xfId="5433" xr:uid="{00000000-0005-0000-0000-0000CE1F0000}"/>
    <cellStyle name="40% - Accent4 4 2 8 2" xfId="12711" xr:uid="{00000000-0005-0000-0000-0000CF1F0000}"/>
    <cellStyle name="40% - Accent4 4 2 9" xfId="6617" xr:uid="{00000000-0005-0000-0000-0000D01F0000}"/>
    <cellStyle name="40% - Accent4 4 2 9 2" xfId="13895" xr:uid="{00000000-0005-0000-0000-0000D11F0000}"/>
    <cellStyle name="40% - Accent4 4 3" xfId="649" xr:uid="{00000000-0005-0000-0000-0000D21F0000}"/>
    <cellStyle name="40% - Accent4 4 3 10" xfId="9282" xr:uid="{00000000-0005-0000-0000-0000D31F0000}"/>
    <cellStyle name="40% - Accent4 4 3 2" xfId="650" xr:uid="{00000000-0005-0000-0000-0000D41F0000}"/>
    <cellStyle name="40% - Accent4 4 3 2 2" xfId="2423" xr:uid="{00000000-0005-0000-0000-0000D51F0000}"/>
    <cellStyle name="40% - Accent4 4 3 2 2 2" xfId="10219" xr:uid="{00000000-0005-0000-0000-0000D61F0000}"/>
    <cellStyle name="40% - Accent4 4 3 2 3" xfId="4203" xr:uid="{00000000-0005-0000-0000-0000D71F0000}"/>
    <cellStyle name="40% - Accent4 4 3 2 3 2" xfId="11711" xr:uid="{00000000-0005-0000-0000-0000D81F0000}"/>
    <cellStyle name="40% - Accent4 4 3 2 4" xfId="6624" xr:uid="{00000000-0005-0000-0000-0000D91F0000}"/>
    <cellStyle name="40% - Accent4 4 3 2 4 2" xfId="13902" xr:uid="{00000000-0005-0000-0000-0000DA1F0000}"/>
    <cellStyle name="40% - Accent4 4 3 2 5" xfId="8049" xr:uid="{00000000-0005-0000-0000-0000DB1F0000}"/>
    <cellStyle name="40% - Accent4 4 3 2 5 2" xfId="15141" xr:uid="{00000000-0005-0000-0000-0000DC1F0000}"/>
    <cellStyle name="40% - Accent4 4 3 2 6" xfId="9283" xr:uid="{00000000-0005-0000-0000-0000DD1F0000}"/>
    <cellStyle name="40% - Accent4 4 3 3" xfId="2422" xr:uid="{00000000-0005-0000-0000-0000DE1F0000}"/>
    <cellStyle name="40% - Accent4 4 3 3 2" xfId="6625" xr:uid="{00000000-0005-0000-0000-0000DF1F0000}"/>
    <cellStyle name="40% - Accent4 4 3 3 2 2" xfId="13903" xr:uid="{00000000-0005-0000-0000-0000E01F0000}"/>
    <cellStyle name="40% - Accent4 4 3 3 3" xfId="10218" xr:uid="{00000000-0005-0000-0000-0000E11F0000}"/>
    <cellStyle name="40% - Accent4 4 3 4" xfId="3437" xr:uid="{00000000-0005-0000-0000-0000E21F0000}"/>
    <cellStyle name="40% - Accent4 4 3 4 2" xfId="10945" xr:uid="{00000000-0005-0000-0000-0000E31F0000}"/>
    <cellStyle name="40% - Accent4 4 3 5" xfId="4202" xr:uid="{00000000-0005-0000-0000-0000E41F0000}"/>
    <cellStyle name="40% - Accent4 4 3 5 2" xfId="11710" xr:uid="{00000000-0005-0000-0000-0000E51F0000}"/>
    <cellStyle name="40% - Accent4 4 3 6" xfId="5001" xr:uid="{00000000-0005-0000-0000-0000E61F0000}"/>
    <cellStyle name="40% - Accent4 4 3 6 2" xfId="12279" xr:uid="{00000000-0005-0000-0000-0000E71F0000}"/>
    <cellStyle name="40% - Accent4 4 3 7" xfId="5582" xr:uid="{00000000-0005-0000-0000-0000E81F0000}"/>
    <cellStyle name="40% - Accent4 4 3 7 2" xfId="12860" xr:uid="{00000000-0005-0000-0000-0000E91F0000}"/>
    <cellStyle name="40% - Accent4 4 3 8" xfId="6623" xr:uid="{00000000-0005-0000-0000-0000EA1F0000}"/>
    <cellStyle name="40% - Accent4 4 3 8 2" xfId="13901" xr:uid="{00000000-0005-0000-0000-0000EB1F0000}"/>
    <cellStyle name="40% - Accent4 4 3 9" xfId="7468" xr:uid="{00000000-0005-0000-0000-0000EC1F0000}"/>
    <cellStyle name="40% - Accent4 4 3 9 2" xfId="14560" xr:uid="{00000000-0005-0000-0000-0000ED1F0000}"/>
    <cellStyle name="40% - Accent4 4 4" xfId="651" xr:uid="{00000000-0005-0000-0000-0000EE1F0000}"/>
    <cellStyle name="40% - Accent4 4 4 2" xfId="2424" xr:uid="{00000000-0005-0000-0000-0000EF1F0000}"/>
    <cellStyle name="40% - Accent4 4 4 2 2" xfId="10220" xr:uid="{00000000-0005-0000-0000-0000F01F0000}"/>
    <cellStyle name="40% - Accent4 4 4 3" xfId="4204" xr:uid="{00000000-0005-0000-0000-0000F11F0000}"/>
    <cellStyle name="40% - Accent4 4 4 3 2" xfId="11712" xr:uid="{00000000-0005-0000-0000-0000F21F0000}"/>
    <cellStyle name="40% - Accent4 4 4 4" xfId="6626" xr:uid="{00000000-0005-0000-0000-0000F31F0000}"/>
    <cellStyle name="40% - Accent4 4 4 4 2" xfId="13904" xr:uid="{00000000-0005-0000-0000-0000F41F0000}"/>
    <cellStyle name="40% - Accent4 4 4 5" xfId="7757" xr:uid="{00000000-0005-0000-0000-0000F51F0000}"/>
    <cellStyle name="40% - Accent4 4 4 5 2" xfId="14849" xr:uid="{00000000-0005-0000-0000-0000F61F0000}"/>
    <cellStyle name="40% - Accent4 4 4 6" xfId="9284" xr:uid="{00000000-0005-0000-0000-0000F71F0000}"/>
    <cellStyle name="40% - Accent4 4 5" xfId="2417" xr:uid="{00000000-0005-0000-0000-0000F81F0000}"/>
    <cellStyle name="40% - Accent4 4 5 2" xfId="6627" xr:uid="{00000000-0005-0000-0000-0000F91F0000}"/>
    <cellStyle name="40% - Accent4 4 5 2 2" xfId="13905" xr:uid="{00000000-0005-0000-0000-0000FA1F0000}"/>
    <cellStyle name="40% - Accent4 4 5 3" xfId="10213" xr:uid="{00000000-0005-0000-0000-0000FB1F0000}"/>
    <cellStyle name="40% - Accent4 4 6" xfId="3108" xr:uid="{00000000-0005-0000-0000-0000FC1F0000}"/>
    <cellStyle name="40% - Accent4 4 6 2" xfId="10619" xr:uid="{00000000-0005-0000-0000-0000FD1F0000}"/>
    <cellStyle name="40% - Accent4 4 7" xfId="4197" xr:uid="{00000000-0005-0000-0000-0000FE1F0000}"/>
    <cellStyle name="40% - Accent4 4 7 2" xfId="11705" xr:uid="{00000000-0005-0000-0000-0000FF1F0000}"/>
    <cellStyle name="40% - Accent4 4 8" xfId="4709" xr:uid="{00000000-0005-0000-0000-000000200000}"/>
    <cellStyle name="40% - Accent4 4 8 2" xfId="11987" xr:uid="{00000000-0005-0000-0000-000001200000}"/>
    <cellStyle name="40% - Accent4 4 9" xfId="5290" xr:uid="{00000000-0005-0000-0000-000002200000}"/>
    <cellStyle name="40% - Accent4 4 9 2" xfId="12568" xr:uid="{00000000-0005-0000-0000-000003200000}"/>
    <cellStyle name="40% - Accent4 5" xfId="652" xr:uid="{00000000-0005-0000-0000-000004200000}"/>
    <cellStyle name="40% - Accent4 5 10" xfId="6628" xr:uid="{00000000-0005-0000-0000-000005200000}"/>
    <cellStyle name="40% - Accent4 5 10 2" xfId="13906" xr:uid="{00000000-0005-0000-0000-000006200000}"/>
    <cellStyle name="40% - Accent4 5 11" xfId="7159" xr:uid="{00000000-0005-0000-0000-000007200000}"/>
    <cellStyle name="40% - Accent4 5 11 2" xfId="14251" xr:uid="{00000000-0005-0000-0000-000008200000}"/>
    <cellStyle name="40% - Accent4 5 12" xfId="9285" xr:uid="{00000000-0005-0000-0000-000009200000}"/>
    <cellStyle name="40% - Accent4 5 2" xfId="653" xr:uid="{00000000-0005-0000-0000-00000A200000}"/>
    <cellStyle name="40% - Accent4 5 2 10" xfId="7302" xr:uid="{00000000-0005-0000-0000-00000B200000}"/>
    <cellStyle name="40% - Accent4 5 2 10 2" xfId="14394" xr:uid="{00000000-0005-0000-0000-00000C200000}"/>
    <cellStyle name="40% - Accent4 5 2 11" xfId="9286" xr:uid="{00000000-0005-0000-0000-00000D200000}"/>
    <cellStyle name="40% - Accent4 5 2 2" xfId="654" xr:uid="{00000000-0005-0000-0000-00000E200000}"/>
    <cellStyle name="40% - Accent4 5 2 2 10" xfId="9287" xr:uid="{00000000-0005-0000-0000-00000F200000}"/>
    <cellStyle name="40% - Accent4 5 2 2 2" xfId="655" xr:uid="{00000000-0005-0000-0000-000010200000}"/>
    <cellStyle name="40% - Accent4 5 2 2 2 2" xfId="2428" xr:uid="{00000000-0005-0000-0000-000011200000}"/>
    <cellStyle name="40% - Accent4 5 2 2 2 2 2" xfId="10224" xr:uid="{00000000-0005-0000-0000-000012200000}"/>
    <cellStyle name="40% - Accent4 5 2 2 2 3" xfId="4208" xr:uid="{00000000-0005-0000-0000-000013200000}"/>
    <cellStyle name="40% - Accent4 5 2 2 2 3 2" xfId="11716" xr:uid="{00000000-0005-0000-0000-000014200000}"/>
    <cellStyle name="40% - Accent4 5 2 2 2 4" xfId="6631" xr:uid="{00000000-0005-0000-0000-000015200000}"/>
    <cellStyle name="40% - Accent4 5 2 2 2 4 2" xfId="13909" xr:uid="{00000000-0005-0000-0000-000016200000}"/>
    <cellStyle name="40% - Accent4 5 2 2 2 5" xfId="8172" xr:uid="{00000000-0005-0000-0000-000017200000}"/>
    <cellStyle name="40% - Accent4 5 2 2 2 5 2" xfId="15264" xr:uid="{00000000-0005-0000-0000-000018200000}"/>
    <cellStyle name="40% - Accent4 5 2 2 2 6" xfId="9288" xr:uid="{00000000-0005-0000-0000-000019200000}"/>
    <cellStyle name="40% - Accent4 5 2 2 3" xfId="2427" xr:uid="{00000000-0005-0000-0000-00001A200000}"/>
    <cellStyle name="40% - Accent4 5 2 2 3 2" xfId="6632" xr:uid="{00000000-0005-0000-0000-00001B200000}"/>
    <cellStyle name="40% - Accent4 5 2 2 3 2 2" xfId="13910" xr:uid="{00000000-0005-0000-0000-00001C200000}"/>
    <cellStyle name="40% - Accent4 5 2 2 3 3" xfId="10223" xr:uid="{00000000-0005-0000-0000-00001D200000}"/>
    <cellStyle name="40% - Accent4 5 2 2 4" xfId="3560" xr:uid="{00000000-0005-0000-0000-00001E200000}"/>
    <cellStyle name="40% - Accent4 5 2 2 4 2" xfId="11068" xr:uid="{00000000-0005-0000-0000-00001F200000}"/>
    <cellStyle name="40% - Accent4 5 2 2 5" xfId="4207" xr:uid="{00000000-0005-0000-0000-000020200000}"/>
    <cellStyle name="40% - Accent4 5 2 2 5 2" xfId="11715" xr:uid="{00000000-0005-0000-0000-000021200000}"/>
    <cellStyle name="40% - Accent4 5 2 2 6" xfId="5124" xr:uid="{00000000-0005-0000-0000-000022200000}"/>
    <cellStyle name="40% - Accent4 5 2 2 6 2" xfId="12402" xr:uid="{00000000-0005-0000-0000-000023200000}"/>
    <cellStyle name="40% - Accent4 5 2 2 7" xfId="5705" xr:uid="{00000000-0005-0000-0000-000024200000}"/>
    <cellStyle name="40% - Accent4 5 2 2 7 2" xfId="12983" xr:uid="{00000000-0005-0000-0000-000025200000}"/>
    <cellStyle name="40% - Accent4 5 2 2 8" xfId="6630" xr:uid="{00000000-0005-0000-0000-000026200000}"/>
    <cellStyle name="40% - Accent4 5 2 2 8 2" xfId="13908" xr:uid="{00000000-0005-0000-0000-000027200000}"/>
    <cellStyle name="40% - Accent4 5 2 2 9" xfId="7591" xr:uid="{00000000-0005-0000-0000-000028200000}"/>
    <cellStyle name="40% - Accent4 5 2 2 9 2" xfId="14683" xr:uid="{00000000-0005-0000-0000-000029200000}"/>
    <cellStyle name="40% - Accent4 5 2 3" xfId="656" xr:uid="{00000000-0005-0000-0000-00002A200000}"/>
    <cellStyle name="40% - Accent4 5 2 3 2" xfId="2429" xr:uid="{00000000-0005-0000-0000-00002B200000}"/>
    <cellStyle name="40% - Accent4 5 2 3 2 2" xfId="10225" xr:uid="{00000000-0005-0000-0000-00002C200000}"/>
    <cellStyle name="40% - Accent4 5 2 3 3" xfId="4209" xr:uid="{00000000-0005-0000-0000-00002D200000}"/>
    <cellStyle name="40% - Accent4 5 2 3 3 2" xfId="11717" xr:uid="{00000000-0005-0000-0000-00002E200000}"/>
    <cellStyle name="40% - Accent4 5 2 3 4" xfId="6633" xr:uid="{00000000-0005-0000-0000-00002F200000}"/>
    <cellStyle name="40% - Accent4 5 2 3 4 2" xfId="13911" xr:uid="{00000000-0005-0000-0000-000030200000}"/>
    <cellStyle name="40% - Accent4 5 2 3 5" xfId="7883" xr:uid="{00000000-0005-0000-0000-000031200000}"/>
    <cellStyle name="40% - Accent4 5 2 3 5 2" xfId="14975" xr:uid="{00000000-0005-0000-0000-000032200000}"/>
    <cellStyle name="40% - Accent4 5 2 3 6" xfId="9289" xr:uid="{00000000-0005-0000-0000-000033200000}"/>
    <cellStyle name="40% - Accent4 5 2 4" xfId="2426" xr:uid="{00000000-0005-0000-0000-000034200000}"/>
    <cellStyle name="40% - Accent4 5 2 4 2" xfId="6634" xr:uid="{00000000-0005-0000-0000-000035200000}"/>
    <cellStyle name="40% - Accent4 5 2 4 2 2" xfId="13912" xr:uid="{00000000-0005-0000-0000-000036200000}"/>
    <cellStyle name="40% - Accent4 5 2 4 3" xfId="10222" xr:uid="{00000000-0005-0000-0000-000037200000}"/>
    <cellStyle name="40% - Accent4 5 2 5" xfId="3260" xr:uid="{00000000-0005-0000-0000-000038200000}"/>
    <cellStyle name="40% - Accent4 5 2 5 2" xfId="10771" xr:uid="{00000000-0005-0000-0000-000039200000}"/>
    <cellStyle name="40% - Accent4 5 2 6" xfId="4206" xr:uid="{00000000-0005-0000-0000-00003A200000}"/>
    <cellStyle name="40% - Accent4 5 2 6 2" xfId="11714" xr:uid="{00000000-0005-0000-0000-00003B200000}"/>
    <cellStyle name="40% - Accent4 5 2 7" xfId="4835" xr:uid="{00000000-0005-0000-0000-00003C200000}"/>
    <cellStyle name="40% - Accent4 5 2 7 2" xfId="12113" xr:uid="{00000000-0005-0000-0000-00003D200000}"/>
    <cellStyle name="40% - Accent4 5 2 8" xfId="5416" xr:uid="{00000000-0005-0000-0000-00003E200000}"/>
    <cellStyle name="40% - Accent4 5 2 8 2" xfId="12694" xr:uid="{00000000-0005-0000-0000-00003F200000}"/>
    <cellStyle name="40% - Accent4 5 2 9" xfId="6629" xr:uid="{00000000-0005-0000-0000-000040200000}"/>
    <cellStyle name="40% - Accent4 5 2 9 2" xfId="13907" xr:uid="{00000000-0005-0000-0000-000041200000}"/>
    <cellStyle name="40% - Accent4 5 3" xfId="657" xr:uid="{00000000-0005-0000-0000-000042200000}"/>
    <cellStyle name="40% - Accent4 5 3 10" xfId="9290" xr:uid="{00000000-0005-0000-0000-000043200000}"/>
    <cellStyle name="40% - Accent4 5 3 2" xfId="658" xr:uid="{00000000-0005-0000-0000-000044200000}"/>
    <cellStyle name="40% - Accent4 5 3 2 2" xfId="2431" xr:uid="{00000000-0005-0000-0000-000045200000}"/>
    <cellStyle name="40% - Accent4 5 3 2 2 2" xfId="10227" xr:uid="{00000000-0005-0000-0000-000046200000}"/>
    <cellStyle name="40% - Accent4 5 3 2 3" xfId="4211" xr:uid="{00000000-0005-0000-0000-000047200000}"/>
    <cellStyle name="40% - Accent4 5 3 2 3 2" xfId="11719" xr:uid="{00000000-0005-0000-0000-000048200000}"/>
    <cellStyle name="40% - Accent4 5 3 2 4" xfId="6636" xr:uid="{00000000-0005-0000-0000-000049200000}"/>
    <cellStyle name="40% - Accent4 5 3 2 4 2" xfId="13914" xr:uid="{00000000-0005-0000-0000-00004A200000}"/>
    <cellStyle name="40% - Accent4 5 3 2 5" xfId="8032" xr:uid="{00000000-0005-0000-0000-00004B200000}"/>
    <cellStyle name="40% - Accent4 5 3 2 5 2" xfId="15124" xr:uid="{00000000-0005-0000-0000-00004C200000}"/>
    <cellStyle name="40% - Accent4 5 3 2 6" xfId="9291" xr:uid="{00000000-0005-0000-0000-00004D200000}"/>
    <cellStyle name="40% - Accent4 5 3 3" xfId="2430" xr:uid="{00000000-0005-0000-0000-00004E200000}"/>
    <cellStyle name="40% - Accent4 5 3 3 2" xfId="6637" xr:uid="{00000000-0005-0000-0000-00004F200000}"/>
    <cellStyle name="40% - Accent4 5 3 3 2 2" xfId="13915" xr:uid="{00000000-0005-0000-0000-000050200000}"/>
    <cellStyle name="40% - Accent4 5 3 3 3" xfId="10226" xr:uid="{00000000-0005-0000-0000-000051200000}"/>
    <cellStyle name="40% - Accent4 5 3 4" xfId="3420" xr:uid="{00000000-0005-0000-0000-000052200000}"/>
    <cellStyle name="40% - Accent4 5 3 4 2" xfId="10928" xr:uid="{00000000-0005-0000-0000-000053200000}"/>
    <cellStyle name="40% - Accent4 5 3 5" xfId="4210" xr:uid="{00000000-0005-0000-0000-000054200000}"/>
    <cellStyle name="40% - Accent4 5 3 5 2" xfId="11718" xr:uid="{00000000-0005-0000-0000-000055200000}"/>
    <cellStyle name="40% - Accent4 5 3 6" xfId="4984" xr:uid="{00000000-0005-0000-0000-000056200000}"/>
    <cellStyle name="40% - Accent4 5 3 6 2" xfId="12262" xr:uid="{00000000-0005-0000-0000-000057200000}"/>
    <cellStyle name="40% - Accent4 5 3 7" xfId="5565" xr:uid="{00000000-0005-0000-0000-000058200000}"/>
    <cellStyle name="40% - Accent4 5 3 7 2" xfId="12843" xr:uid="{00000000-0005-0000-0000-000059200000}"/>
    <cellStyle name="40% - Accent4 5 3 8" xfId="6635" xr:uid="{00000000-0005-0000-0000-00005A200000}"/>
    <cellStyle name="40% - Accent4 5 3 8 2" xfId="13913" xr:uid="{00000000-0005-0000-0000-00005B200000}"/>
    <cellStyle name="40% - Accent4 5 3 9" xfId="7451" xr:uid="{00000000-0005-0000-0000-00005C200000}"/>
    <cellStyle name="40% - Accent4 5 3 9 2" xfId="14543" xr:uid="{00000000-0005-0000-0000-00005D200000}"/>
    <cellStyle name="40% - Accent4 5 4" xfId="659" xr:uid="{00000000-0005-0000-0000-00005E200000}"/>
    <cellStyle name="40% - Accent4 5 4 2" xfId="2432" xr:uid="{00000000-0005-0000-0000-00005F200000}"/>
    <cellStyle name="40% - Accent4 5 4 2 2" xfId="10228" xr:uid="{00000000-0005-0000-0000-000060200000}"/>
    <cellStyle name="40% - Accent4 5 4 3" xfId="4212" xr:uid="{00000000-0005-0000-0000-000061200000}"/>
    <cellStyle name="40% - Accent4 5 4 3 2" xfId="11720" xr:uid="{00000000-0005-0000-0000-000062200000}"/>
    <cellStyle name="40% - Accent4 5 4 4" xfId="6638" xr:uid="{00000000-0005-0000-0000-000063200000}"/>
    <cellStyle name="40% - Accent4 5 4 4 2" xfId="13916" xr:uid="{00000000-0005-0000-0000-000064200000}"/>
    <cellStyle name="40% - Accent4 5 4 5" xfId="7740" xr:uid="{00000000-0005-0000-0000-000065200000}"/>
    <cellStyle name="40% - Accent4 5 4 5 2" xfId="14832" xr:uid="{00000000-0005-0000-0000-000066200000}"/>
    <cellStyle name="40% - Accent4 5 4 6" xfId="9292" xr:uid="{00000000-0005-0000-0000-000067200000}"/>
    <cellStyle name="40% - Accent4 5 5" xfId="2425" xr:uid="{00000000-0005-0000-0000-000068200000}"/>
    <cellStyle name="40% - Accent4 5 5 2" xfId="6639" xr:uid="{00000000-0005-0000-0000-000069200000}"/>
    <cellStyle name="40% - Accent4 5 5 2 2" xfId="13917" xr:uid="{00000000-0005-0000-0000-00006A200000}"/>
    <cellStyle name="40% - Accent4 5 5 3" xfId="10221" xr:uid="{00000000-0005-0000-0000-00006B200000}"/>
    <cellStyle name="40% - Accent4 5 6" xfId="3091" xr:uid="{00000000-0005-0000-0000-00006C200000}"/>
    <cellStyle name="40% - Accent4 5 6 2" xfId="10602" xr:uid="{00000000-0005-0000-0000-00006D200000}"/>
    <cellStyle name="40% - Accent4 5 7" xfId="4205" xr:uid="{00000000-0005-0000-0000-00006E200000}"/>
    <cellStyle name="40% - Accent4 5 7 2" xfId="11713" xr:uid="{00000000-0005-0000-0000-00006F200000}"/>
    <cellStyle name="40% - Accent4 5 8" xfId="4692" xr:uid="{00000000-0005-0000-0000-000070200000}"/>
    <cellStyle name="40% - Accent4 5 8 2" xfId="11970" xr:uid="{00000000-0005-0000-0000-000071200000}"/>
    <cellStyle name="40% - Accent4 5 9" xfId="5273" xr:uid="{00000000-0005-0000-0000-000072200000}"/>
    <cellStyle name="40% - Accent4 5 9 2" xfId="12551" xr:uid="{00000000-0005-0000-0000-000073200000}"/>
    <cellStyle name="40% - Accent4 6" xfId="660" xr:uid="{00000000-0005-0000-0000-000074200000}"/>
    <cellStyle name="40% - Accent4 6 10" xfId="6640" xr:uid="{00000000-0005-0000-0000-000075200000}"/>
    <cellStyle name="40% - Accent4 6 10 2" xfId="13918" xr:uid="{00000000-0005-0000-0000-000076200000}"/>
    <cellStyle name="40% - Accent4 6 11" xfId="7265" xr:uid="{00000000-0005-0000-0000-000077200000}"/>
    <cellStyle name="40% - Accent4 6 11 2" xfId="14357" xr:uid="{00000000-0005-0000-0000-000078200000}"/>
    <cellStyle name="40% - Accent4 6 12" xfId="9293" xr:uid="{00000000-0005-0000-0000-000079200000}"/>
    <cellStyle name="40% - Accent4 6 2" xfId="661" xr:uid="{00000000-0005-0000-0000-00007A200000}"/>
    <cellStyle name="40% - Accent4 6 2 10" xfId="7408" xr:uid="{00000000-0005-0000-0000-00007B200000}"/>
    <cellStyle name="40% - Accent4 6 2 10 2" xfId="14500" xr:uid="{00000000-0005-0000-0000-00007C200000}"/>
    <cellStyle name="40% - Accent4 6 2 11" xfId="9294" xr:uid="{00000000-0005-0000-0000-00007D200000}"/>
    <cellStyle name="40% - Accent4 6 2 2" xfId="662" xr:uid="{00000000-0005-0000-0000-00007E200000}"/>
    <cellStyle name="40% - Accent4 6 2 2 10" xfId="9295" xr:uid="{00000000-0005-0000-0000-00007F200000}"/>
    <cellStyle name="40% - Accent4 6 2 2 2" xfId="663" xr:uid="{00000000-0005-0000-0000-000080200000}"/>
    <cellStyle name="40% - Accent4 6 2 2 2 2" xfId="2436" xr:uid="{00000000-0005-0000-0000-000081200000}"/>
    <cellStyle name="40% - Accent4 6 2 2 2 2 2" xfId="10232" xr:uid="{00000000-0005-0000-0000-000082200000}"/>
    <cellStyle name="40% - Accent4 6 2 2 2 3" xfId="4216" xr:uid="{00000000-0005-0000-0000-000083200000}"/>
    <cellStyle name="40% - Accent4 6 2 2 2 3 2" xfId="11724" xr:uid="{00000000-0005-0000-0000-000084200000}"/>
    <cellStyle name="40% - Accent4 6 2 2 2 4" xfId="6643" xr:uid="{00000000-0005-0000-0000-000085200000}"/>
    <cellStyle name="40% - Accent4 6 2 2 2 4 2" xfId="13921" xr:uid="{00000000-0005-0000-0000-000086200000}"/>
    <cellStyle name="40% - Accent4 6 2 2 2 5" xfId="8278" xr:uid="{00000000-0005-0000-0000-000087200000}"/>
    <cellStyle name="40% - Accent4 6 2 2 2 5 2" xfId="15370" xr:uid="{00000000-0005-0000-0000-000088200000}"/>
    <cellStyle name="40% - Accent4 6 2 2 2 6" xfId="9296" xr:uid="{00000000-0005-0000-0000-000089200000}"/>
    <cellStyle name="40% - Accent4 6 2 2 3" xfId="2435" xr:uid="{00000000-0005-0000-0000-00008A200000}"/>
    <cellStyle name="40% - Accent4 6 2 2 3 2" xfId="6644" xr:uid="{00000000-0005-0000-0000-00008B200000}"/>
    <cellStyle name="40% - Accent4 6 2 2 3 2 2" xfId="13922" xr:uid="{00000000-0005-0000-0000-00008C200000}"/>
    <cellStyle name="40% - Accent4 6 2 2 3 3" xfId="10231" xr:uid="{00000000-0005-0000-0000-00008D200000}"/>
    <cellStyle name="40% - Accent4 6 2 2 4" xfId="3666" xr:uid="{00000000-0005-0000-0000-00008E200000}"/>
    <cellStyle name="40% - Accent4 6 2 2 4 2" xfId="11174" xr:uid="{00000000-0005-0000-0000-00008F200000}"/>
    <cellStyle name="40% - Accent4 6 2 2 5" xfId="4215" xr:uid="{00000000-0005-0000-0000-000090200000}"/>
    <cellStyle name="40% - Accent4 6 2 2 5 2" xfId="11723" xr:uid="{00000000-0005-0000-0000-000091200000}"/>
    <cellStyle name="40% - Accent4 6 2 2 6" xfId="5230" xr:uid="{00000000-0005-0000-0000-000092200000}"/>
    <cellStyle name="40% - Accent4 6 2 2 6 2" xfId="12508" xr:uid="{00000000-0005-0000-0000-000093200000}"/>
    <cellStyle name="40% - Accent4 6 2 2 7" xfId="5811" xr:uid="{00000000-0005-0000-0000-000094200000}"/>
    <cellStyle name="40% - Accent4 6 2 2 7 2" xfId="13089" xr:uid="{00000000-0005-0000-0000-000095200000}"/>
    <cellStyle name="40% - Accent4 6 2 2 8" xfId="6642" xr:uid="{00000000-0005-0000-0000-000096200000}"/>
    <cellStyle name="40% - Accent4 6 2 2 8 2" xfId="13920" xr:uid="{00000000-0005-0000-0000-000097200000}"/>
    <cellStyle name="40% - Accent4 6 2 2 9" xfId="7697" xr:uid="{00000000-0005-0000-0000-000098200000}"/>
    <cellStyle name="40% - Accent4 6 2 2 9 2" xfId="14789" xr:uid="{00000000-0005-0000-0000-000099200000}"/>
    <cellStyle name="40% - Accent4 6 2 3" xfId="664" xr:uid="{00000000-0005-0000-0000-00009A200000}"/>
    <cellStyle name="40% - Accent4 6 2 3 2" xfId="2437" xr:uid="{00000000-0005-0000-0000-00009B200000}"/>
    <cellStyle name="40% - Accent4 6 2 3 2 2" xfId="10233" xr:uid="{00000000-0005-0000-0000-00009C200000}"/>
    <cellStyle name="40% - Accent4 6 2 3 3" xfId="4217" xr:uid="{00000000-0005-0000-0000-00009D200000}"/>
    <cellStyle name="40% - Accent4 6 2 3 3 2" xfId="11725" xr:uid="{00000000-0005-0000-0000-00009E200000}"/>
    <cellStyle name="40% - Accent4 6 2 3 4" xfId="6645" xr:uid="{00000000-0005-0000-0000-00009F200000}"/>
    <cellStyle name="40% - Accent4 6 2 3 4 2" xfId="13923" xr:uid="{00000000-0005-0000-0000-0000A0200000}"/>
    <cellStyle name="40% - Accent4 6 2 3 5" xfId="7989" xr:uid="{00000000-0005-0000-0000-0000A1200000}"/>
    <cellStyle name="40% - Accent4 6 2 3 5 2" xfId="15081" xr:uid="{00000000-0005-0000-0000-0000A2200000}"/>
    <cellStyle name="40% - Accent4 6 2 3 6" xfId="9297" xr:uid="{00000000-0005-0000-0000-0000A3200000}"/>
    <cellStyle name="40% - Accent4 6 2 4" xfId="2434" xr:uid="{00000000-0005-0000-0000-0000A4200000}"/>
    <cellStyle name="40% - Accent4 6 2 4 2" xfId="6646" xr:uid="{00000000-0005-0000-0000-0000A5200000}"/>
    <cellStyle name="40% - Accent4 6 2 4 2 2" xfId="13924" xr:uid="{00000000-0005-0000-0000-0000A6200000}"/>
    <cellStyle name="40% - Accent4 6 2 4 3" xfId="10230" xr:uid="{00000000-0005-0000-0000-0000A7200000}"/>
    <cellStyle name="40% - Accent4 6 2 5" xfId="3366" xr:uid="{00000000-0005-0000-0000-0000A8200000}"/>
    <cellStyle name="40% - Accent4 6 2 5 2" xfId="10877" xr:uid="{00000000-0005-0000-0000-0000A9200000}"/>
    <cellStyle name="40% - Accent4 6 2 6" xfId="4214" xr:uid="{00000000-0005-0000-0000-0000AA200000}"/>
    <cellStyle name="40% - Accent4 6 2 6 2" xfId="11722" xr:uid="{00000000-0005-0000-0000-0000AB200000}"/>
    <cellStyle name="40% - Accent4 6 2 7" xfId="4941" xr:uid="{00000000-0005-0000-0000-0000AC200000}"/>
    <cellStyle name="40% - Accent4 6 2 7 2" xfId="12219" xr:uid="{00000000-0005-0000-0000-0000AD200000}"/>
    <cellStyle name="40% - Accent4 6 2 8" xfId="5522" xr:uid="{00000000-0005-0000-0000-0000AE200000}"/>
    <cellStyle name="40% - Accent4 6 2 8 2" xfId="12800" xr:uid="{00000000-0005-0000-0000-0000AF200000}"/>
    <cellStyle name="40% - Accent4 6 2 9" xfId="6641" xr:uid="{00000000-0005-0000-0000-0000B0200000}"/>
    <cellStyle name="40% - Accent4 6 2 9 2" xfId="13919" xr:uid="{00000000-0005-0000-0000-0000B1200000}"/>
    <cellStyle name="40% - Accent4 6 3" xfId="665" xr:uid="{00000000-0005-0000-0000-0000B2200000}"/>
    <cellStyle name="40% - Accent4 6 3 10" xfId="9298" xr:uid="{00000000-0005-0000-0000-0000B3200000}"/>
    <cellStyle name="40% - Accent4 6 3 2" xfId="666" xr:uid="{00000000-0005-0000-0000-0000B4200000}"/>
    <cellStyle name="40% - Accent4 6 3 2 2" xfId="2439" xr:uid="{00000000-0005-0000-0000-0000B5200000}"/>
    <cellStyle name="40% - Accent4 6 3 2 2 2" xfId="10235" xr:uid="{00000000-0005-0000-0000-0000B6200000}"/>
    <cellStyle name="40% - Accent4 6 3 2 3" xfId="4219" xr:uid="{00000000-0005-0000-0000-0000B7200000}"/>
    <cellStyle name="40% - Accent4 6 3 2 3 2" xfId="11727" xr:uid="{00000000-0005-0000-0000-0000B8200000}"/>
    <cellStyle name="40% - Accent4 6 3 2 4" xfId="6648" xr:uid="{00000000-0005-0000-0000-0000B9200000}"/>
    <cellStyle name="40% - Accent4 6 3 2 4 2" xfId="13926" xr:uid="{00000000-0005-0000-0000-0000BA200000}"/>
    <cellStyle name="40% - Accent4 6 3 2 5" xfId="8135" xr:uid="{00000000-0005-0000-0000-0000BB200000}"/>
    <cellStyle name="40% - Accent4 6 3 2 5 2" xfId="15227" xr:uid="{00000000-0005-0000-0000-0000BC200000}"/>
    <cellStyle name="40% - Accent4 6 3 2 6" xfId="9299" xr:uid="{00000000-0005-0000-0000-0000BD200000}"/>
    <cellStyle name="40% - Accent4 6 3 3" xfId="2438" xr:uid="{00000000-0005-0000-0000-0000BE200000}"/>
    <cellStyle name="40% - Accent4 6 3 3 2" xfId="6649" xr:uid="{00000000-0005-0000-0000-0000BF200000}"/>
    <cellStyle name="40% - Accent4 6 3 3 2 2" xfId="13927" xr:uid="{00000000-0005-0000-0000-0000C0200000}"/>
    <cellStyle name="40% - Accent4 6 3 3 3" xfId="10234" xr:uid="{00000000-0005-0000-0000-0000C1200000}"/>
    <cellStyle name="40% - Accent4 6 3 4" xfId="3523" xr:uid="{00000000-0005-0000-0000-0000C2200000}"/>
    <cellStyle name="40% - Accent4 6 3 4 2" xfId="11031" xr:uid="{00000000-0005-0000-0000-0000C3200000}"/>
    <cellStyle name="40% - Accent4 6 3 5" xfId="4218" xr:uid="{00000000-0005-0000-0000-0000C4200000}"/>
    <cellStyle name="40% - Accent4 6 3 5 2" xfId="11726" xr:uid="{00000000-0005-0000-0000-0000C5200000}"/>
    <cellStyle name="40% - Accent4 6 3 6" xfId="5087" xr:uid="{00000000-0005-0000-0000-0000C6200000}"/>
    <cellStyle name="40% - Accent4 6 3 6 2" xfId="12365" xr:uid="{00000000-0005-0000-0000-0000C7200000}"/>
    <cellStyle name="40% - Accent4 6 3 7" xfId="5668" xr:uid="{00000000-0005-0000-0000-0000C8200000}"/>
    <cellStyle name="40% - Accent4 6 3 7 2" xfId="12946" xr:uid="{00000000-0005-0000-0000-0000C9200000}"/>
    <cellStyle name="40% - Accent4 6 3 8" xfId="6647" xr:uid="{00000000-0005-0000-0000-0000CA200000}"/>
    <cellStyle name="40% - Accent4 6 3 8 2" xfId="13925" xr:uid="{00000000-0005-0000-0000-0000CB200000}"/>
    <cellStyle name="40% - Accent4 6 3 9" xfId="7554" xr:uid="{00000000-0005-0000-0000-0000CC200000}"/>
    <cellStyle name="40% - Accent4 6 3 9 2" xfId="14646" xr:uid="{00000000-0005-0000-0000-0000CD200000}"/>
    <cellStyle name="40% - Accent4 6 4" xfId="667" xr:uid="{00000000-0005-0000-0000-0000CE200000}"/>
    <cellStyle name="40% - Accent4 6 4 2" xfId="2440" xr:uid="{00000000-0005-0000-0000-0000CF200000}"/>
    <cellStyle name="40% - Accent4 6 4 2 2" xfId="10236" xr:uid="{00000000-0005-0000-0000-0000D0200000}"/>
    <cellStyle name="40% - Accent4 6 4 3" xfId="4220" xr:uid="{00000000-0005-0000-0000-0000D1200000}"/>
    <cellStyle name="40% - Accent4 6 4 3 2" xfId="11728" xr:uid="{00000000-0005-0000-0000-0000D2200000}"/>
    <cellStyle name="40% - Accent4 6 4 4" xfId="6650" xr:uid="{00000000-0005-0000-0000-0000D3200000}"/>
    <cellStyle name="40% - Accent4 6 4 4 2" xfId="13928" xr:uid="{00000000-0005-0000-0000-0000D4200000}"/>
    <cellStyle name="40% - Accent4 6 4 5" xfId="7846" xr:uid="{00000000-0005-0000-0000-0000D5200000}"/>
    <cellStyle name="40% - Accent4 6 4 5 2" xfId="14938" xr:uid="{00000000-0005-0000-0000-0000D6200000}"/>
    <cellStyle name="40% - Accent4 6 4 6" xfId="9300" xr:uid="{00000000-0005-0000-0000-0000D7200000}"/>
    <cellStyle name="40% - Accent4 6 5" xfId="2433" xr:uid="{00000000-0005-0000-0000-0000D8200000}"/>
    <cellStyle name="40% - Accent4 6 5 2" xfId="6651" xr:uid="{00000000-0005-0000-0000-0000D9200000}"/>
    <cellStyle name="40% - Accent4 6 5 2 2" xfId="13929" xr:uid="{00000000-0005-0000-0000-0000DA200000}"/>
    <cellStyle name="40% - Accent4 6 5 3" xfId="10229" xr:uid="{00000000-0005-0000-0000-0000DB200000}"/>
    <cellStyle name="40% - Accent4 6 6" xfId="3221" xr:uid="{00000000-0005-0000-0000-0000DC200000}"/>
    <cellStyle name="40% - Accent4 6 6 2" xfId="10732" xr:uid="{00000000-0005-0000-0000-0000DD200000}"/>
    <cellStyle name="40% - Accent4 6 7" xfId="4213" xr:uid="{00000000-0005-0000-0000-0000DE200000}"/>
    <cellStyle name="40% - Accent4 6 7 2" xfId="11721" xr:uid="{00000000-0005-0000-0000-0000DF200000}"/>
    <cellStyle name="40% - Accent4 6 8" xfId="4798" xr:uid="{00000000-0005-0000-0000-0000E0200000}"/>
    <cellStyle name="40% - Accent4 6 8 2" xfId="12076" xr:uid="{00000000-0005-0000-0000-0000E1200000}"/>
    <cellStyle name="40% - Accent4 6 9" xfId="5379" xr:uid="{00000000-0005-0000-0000-0000E2200000}"/>
    <cellStyle name="40% - Accent4 6 9 2" xfId="12657" xr:uid="{00000000-0005-0000-0000-0000E3200000}"/>
    <cellStyle name="40% - Accent4 7" xfId="668" xr:uid="{00000000-0005-0000-0000-0000E4200000}"/>
    <cellStyle name="40% - Accent4 7 10" xfId="7283" xr:uid="{00000000-0005-0000-0000-0000E5200000}"/>
    <cellStyle name="40% - Accent4 7 10 2" xfId="14375" xr:uid="{00000000-0005-0000-0000-0000E6200000}"/>
    <cellStyle name="40% - Accent4 7 11" xfId="9301" xr:uid="{00000000-0005-0000-0000-0000E7200000}"/>
    <cellStyle name="40% - Accent4 7 2" xfId="669" xr:uid="{00000000-0005-0000-0000-0000E8200000}"/>
    <cellStyle name="40% - Accent4 7 2 10" xfId="9302" xr:uid="{00000000-0005-0000-0000-0000E9200000}"/>
    <cellStyle name="40% - Accent4 7 2 2" xfId="670" xr:uid="{00000000-0005-0000-0000-0000EA200000}"/>
    <cellStyle name="40% - Accent4 7 2 2 2" xfId="2443" xr:uid="{00000000-0005-0000-0000-0000EB200000}"/>
    <cellStyle name="40% - Accent4 7 2 2 2 2" xfId="10239" xr:uid="{00000000-0005-0000-0000-0000EC200000}"/>
    <cellStyle name="40% - Accent4 7 2 2 3" xfId="4223" xr:uid="{00000000-0005-0000-0000-0000ED200000}"/>
    <cellStyle name="40% - Accent4 7 2 2 3 2" xfId="11731" xr:uid="{00000000-0005-0000-0000-0000EE200000}"/>
    <cellStyle name="40% - Accent4 7 2 2 4" xfId="6654" xr:uid="{00000000-0005-0000-0000-0000EF200000}"/>
    <cellStyle name="40% - Accent4 7 2 2 4 2" xfId="13932" xr:uid="{00000000-0005-0000-0000-0000F0200000}"/>
    <cellStyle name="40% - Accent4 7 2 2 5" xfId="8153" xr:uid="{00000000-0005-0000-0000-0000F1200000}"/>
    <cellStyle name="40% - Accent4 7 2 2 5 2" xfId="15245" xr:uid="{00000000-0005-0000-0000-0000F2200000}"/>
    <cellStyle name="40% - Accent4 7 2 2 6" xfId="9303" xr:uid="{00000000-0005-0000-0000-0000F3200000}"/>
    <cellStyle name="40% - Accent4 7 2 3" xfId="2442" xr:uid="{00000000-0005-0000-0000-0000F4200000}"/>
    <cellStyle name="40% - Accent4 7 2 3 2" xfId="6655" xr:uid="{00000000-0005-0000-0000-0000F5200000}"/>
    <cellStyle name="40% - Accent4 7 2 3 2 2" xfId="13933" xr:uid="{00000000-0005-0000-0000-0000F6200000}"/>
    <cellStyle name="40% - Accent4 7 2 3 3" xfId="10238" xr:uid="{00000000-0005-0000-0000-0000F7200000}"/>
    <cellStyle name="40% - Accent4 7 2 4" xfId="3541" xr:uid="{00000000-0005-0000-0000-0000F8200000}"/>
    <cellStyle name="40% - Accent4 7 2 4 2" xfId="11049" xr:uid="{00000000-0005-0000-0000-0000F9200000}"/>
    <cellStyle name="40% - Accent4 7 2 5" xfId="4222" xr:uid="{00000000-0005-0000-0000-0000FA200000}"/>
    <cellStyle name="40% - Accent4 7 2 5 2" xfId="11730" xr:uid="{00000000-0005-0000-0000-0000FB200000}"/>
    <cellStyle name="40% - Accent4 7 2 6" xfId="5105" xr:uid="{00000000-0005-0000-0000-0000FC200000}"/>
    <cellStyle name="40% - Accent4 7 2 6 2" xfId="12383" xr:uid="{00000000-0005-0000-0000-0000FD200000}"/>
    <cellStyle name="40% - Accent4 7 2 7" xfId="5686" xr:uid="{00000000-0005-0000-0000-0000FE200000}"/>
    <cellStyle name="40% - Accent4 7 2 7 2" xfId="12964" xr:uid="{00000000-0005-0000-0000-0000FF200000}"/>
    <cellStyle name="40% - Accent4 7 2 8" xfId="6653" xr:uid="{00000000-0005-0000-0000-000000210000}"/>
    <cellStyle name="40% - Accent4 7 2 8 2" xfId="13931" xr:uid="{00000000-0005-0000-0000-000001210000}"/>
    <cellStyle name="40% - Accent4 7 2 9" xfId="7572" xr:uid="{00000000-0005-0000-0000-000002210000}"/>
    <cellStyle name="40% - Accent4 7 2 9 2" xfId="14664" xr:uid="{00000000-0005-0000-0000-000003210000}"/>
    <cellStyle name="40% - Accent4 7 3" xfId="671" xr:uid="{00000000-0005-0000-0000-000004210000}"/>
    <cellStyle name="40% - Accent4 7 3 2" xfId="2444" xr:uid="{00000000-0005-0000-0000-000005210000}"/>
    <cellStyle name="40% - Accent4 7 3 2 2" xfId="10240" xr:uid="{00000000-0005-0000-0000-000006210000}"/>
    <cellStyle name="40% - Accent4 7 3 3" xfId="4224" xr:uid="{00000000-0005-0000-0000-000007210000}"/>
    <cellStyle name="40% - Accent4 7 3 3 2" xfId="11732" xr:uid="{00000000-0005-0000-0000-000008210000}"/>
    <cellStyle name="40% - Accent4 7 3 4" xfId="6656" xr:uid="{00000000-0005-0000-0000-000009210000}"/>
    <cellStyle name="40% - Accent4 7 3 4 2" xfId="13934" xr:uid="{00000000-0005-0000-0000-00000A210000}"/>
    <cellStyle name="40% - Accent4 7 3 5" xfId="7864" xr:uid="{00000000-0005-0000-0000-00000B210000}"/>
    <cellStyle name="40% - Accent4 7 3 5 2" xfId="14956" xr:uid="{00000000-0005-0000-0000-00000C210000}"/>
    <cellStyle name="40% - Accent4 7 3 6" xfId="9304" xr:uid="{00000000-0005-0000-0000-00000D210000}"/>
    <cellStyle name="40% - Accent4 7 4" xfId="2441" xr:uid="{00000000-0005-0000-0000-00000E210000}"/>
    <cellStyle name="40% - Accent4 7 4 2" xfId="6657" xr:uid="{00000000-0005-0000-0000-00000F210000}"/>
    <cellStyle name="40% - Accent4 7 4 2 2" xfId="13935" xr:uid="{00000000-0005-0000-0000-000010210000}"/>
    <cellStyle name="40% - Accent4 7 4 3" xfId="10237" xr:uid="{00000000-0005-0000-0000-000011210000}"/>
    <cellStyle name="40% - Accent4 7 5" xfId="3239" xr:uid="{00000000-0005-0000-0000-000012210000}"/>
    <cellStyle name="40% - Accent4 7 5 2" xfId="10750" xr:uid="{00000000-0005-0000-0000-000013210000}"/>
    <cellStyle name="40% - Accent4 7 6" xfId="4221" xr:uid="{00000000-0005-0000-0000-000014210000}"/>
    <cellStyle name="40% - Accent4 7 6 2" xfId="11729" xr:uid="{00000000-0005-0000-0000-000015210000}"/>
    <cellStyle name="40% - Accent4 7 7" xfId="4816" xr:uid="{00000000-0005-0000-0000-000016210000}"/>
    <cellStyle name="40% - Accent4 7 7 2" xfId="12094" xr:uid="{00000000-0005-0000-0000-000017210000}"/>
    <cellStyle name="40% - Accent4 7 8" xfId="5397" xr:uid="{00000000-0005-0000-0000-000018210000}"/>
    <cellStyle name="40% - Accent4 7 8 2" xfId="12675" xr:uid="{00000000-0005-0000-0000-000019210000}"/>
    <cellStyle name="40% - Accent4 7 9" xfId="6652" xr:uid="{00000000-0005-0000-0000-00001A210000}"/>
    <cellStyle name="40% - Accent4 7 9 2" xfId="13930" xr:uid="{00000000-0005-0000-0000-00001B210000}"/>
    <cellStyle name="40% - Accent4 8" xfId="672" xr:uid="{00000000-0005-0000-0000-00001C210000}"/>
    <cellStyle name="40% - Accent4 8 10" xfId="9305" xr:uid="{00000000-0005-0000-0000-00001D210000}"/>
    <cellStyle name="40% - Accent4 8 2" xfId="673" xr:uid="{00000000-0005-0000-0000-00001E210000}"/>
    <cellStyle name="40% - Accent4 8 2 2" xfId="2446" xr:uid="{00000000-0005-0000-0000-00001F210000}"/>
    <cellStyle name="40% - Accent4 8 2 2 2" xfId="10242" xr:uid="{00000000-0005-0000-0000-000020210000}"/>
    <cellStyle name="40% - Accent4 8 2 3" xfId="4226" xr:uid="{00000000-0005-0000-0000-000021210000}"/>
    <cellStyle name="40% - Accent4 8 2 3 2" xfId="11734" xr:uid="{00000000-0005-0000-0000-000022210000}"/>
    <cellStyle name="40% - Accent4 8 2 4" xfId="6659" xr:uid="{00000000-0005-0000-0000-000023210000}"/>
    <cellStyle name="40% - Accent4 8 2 4 2" xfId="13937" xr:uid="{00000000-0005-0000-0000-000024210000}"/>
    <cellStyle name="40% - Accent4 8 2 5" xfId="8009" xr:uid="{00000000-0005-0000-0000-000025210000}"/>
    <cellStyle name="40% - Accent4 8 2 5 2" xfId="15101" xr:uid="{00000000-0005-0000-0000-000026210000}"/>
    <cellStyle name="40% - Accent4 8 2 6" xfId="9306" xr:uid="{00000000-0005-0000-0000-000027210000}"/>
    <cellStyle name="40% - Accent4 8 3" xfId="2445" xr:uid="{00000000-0005-0000-0000-000028210000}"/>
    <cellStyle name="40% - Accent4 8 3 2" xfId="6660" xr:uid="{00000000-0005-0000-0000-000029210000}"/>
    <cellStyle name="40% - Accent4 8 3 2 2" xfId="13938" xr:uid="{00000000-0005-0000-0000-00002A210000}"/>
    <cellStyle name="40% - Accent4 8 3 3" xfId="10241" xr:uid="{00000000-0005-0000-0000-00002B210000}"/>
    <cellStyle name="40% - Accent4 8 4" xfId="3387" xr:uid="{00000000-0005-0000-0000-00002C210000}"/>
    <cellStyle name="40% - Accent4 8 4 2" xfId="10897" xr:uid="{00000000-0005-0000-0000-00002D210000}"/>
    <cellStyle name="40% - Accent4 8 5" xfId="4225" xr:uid="{00000000-0005-0000-0000-00002E210000}"/>
    <cellStyle name="40% - Accent4 8 5 2" xfId="11733" xr:uid="{00000000-0005-0000-0000-00002F210000}"/>
    <cellStyle name="40% - Accent4 8 6" xfId="4961" xr:uid="{00000000-0005-0000-0000-000030210000}"/>
    <cellStyle name="40% - Accent4 8 6 2" xfId="12239" xr:uid="{00000000-0005-0000-0000-000031210000}"/>
    <cellStyle name="40% - Accent4 8 7" xfId="5542" xr:uid="{00000000-0005-0000-0000-000032210000}"/>
    <cellStyle name="40% - Accent4 8 7 2" xfId="12820" xr:uid="{00000000-0005-0000-0000-000033210000}"/>
    <cellStyle name="40% - Accent4 8 8" xfId="6658" xr:uid="{00000000-0005-0000-0000-000034210000}"/>
    <cellStyle name="40% - Accent4 8 8 2" xfId="13936" xr:uid="{00000000-0005-0000-0000-000035210000}"/>
    <cellStyle name="40% - Accent4 8 9" xfId="7428" xr:uid="{00000000-0005-0000-0000-000036210000}"/>
    <cellStyle name="40% - Accent4 8 9 2" xfId="14520" xr:uid="{00000000-0005-0000-0000-000037210000}"/>
    <cellStyle name="40% - Accent4 9" xfId="674" xr:uid="{00000000-0005-0000-0000-000038210000}"/>
    <cellStyle name="40% - Accent4 9 2" xfId="2447" xr:uid="{00000000-0005-0000-0000-000039210000}"/>
    <cellStyle name="40% - Accent4 9 2 2" xfId="10243" xr:uid="{00000000-0005-0000-0000-00003A210000}"/>
    <cellStyle name="40% - Accent4 9 3" xfId="4227" xr:uid="{00000000-0005-0000-0000-00003B210000}"/>
    <cellStyle name="40% - Accent4 9 3 2" xfId="11735" xr:uid="{00000000-0005-0000-0000-00003C210000}"/>
    <cellStyle name="40% - Accent4 9 4" xfId="6661" xr:uid="{00000000-0005-0000-0000-00003D210000}"/>
    <cellStyle name="40% - Accent4 9 4 2" xfId="13939" xr:uid="{00000000-0005-0000-0000-00003E210000}"/>
    <cellStyle name="40% - Accent4 9 5" xfId="8393" xr:uid="{00000000-0005-0000-0000-00003F210000}"/>
    <cellStyle name="40% - Accent4 9 5 2" xfId="15436" xr:uid="{00000000-0005-0000-0000-000040210000}"/>
    <cellStyle name="40% - Accent4 9 6" xfId="9307" xr:uid="{00000000-0005-0000-0000-000041210000}"/>
    <cellStyle name="40% - Accent5" xfId="36" builtinId="47" customBuiltin="1"/>
    <cellStyle name="40% - Accent5 10" xfId="676" xr:uid="{00000000-0005-0000-0000-000043210000}"/>
    <cellStyle name="40% - Accent5 10 2" xfId="2449" xr:uid="{00000000-0005-0000-0000-000044210000}"/>
    <cellStyle name="40% - Accent5 10 2 2" xfId="4230" xr:uid="{00000000-0005-0000-0000-000045210000}"/>
    <cellStyle name="40% - Accent5 10 2 2 2" xfId="11738" xr:uid="{00000000-0005-0000-0000-000046210000}"/>
    <cellStyle name="40% - Accent5 10 2 3" xfId="6664" xr:uid="{00000000-0005-0000-0000-000047210000}"/>
    <cellStyle name="40% - Accent5 10 2 3 2" xfId="13942" xr:uid="{00000000-0005-0000-0000-000048210000}"/>
    <cellStyle name="40% - Accent5 10 2 4" xfId="10245" xr:uid="{00000000-0005-0000-0000-000049210000}"/>
    <cellStyle name="40% - Accent5 10 3" xfId="4229" xr:uid="{00000000-0005-0000-0000-00004A210000}"/>
    <cellStyle name="40% - Accent5 10 3 2" xfId="11737" xr:uid="{00000000-0005-0000-0000-00004B210000}"/>
    <cellStyle name="40% - Accent5 10 4" xfId="6663" xr:uid="{00000000-0005-0000-0000-00004C210000}"/>
    <cellStyle name="40% - Accent5 10 4 2" xfId="13941" xr:uid="{00000000-0005-0000-0000-00004D210000}"/>
    <cellStyle name="40% - Accent5 10 5" xfId="8483" xr:uid="{00000000-0005-0000-0000-00004E210000}"/>
    <cellStyle name="40% - Accent5 10 5 2" xfId="15526" xr:uid="{00000000-0005-0000-0000-00004F210000}"/>
    <cellStyle name="40% - Accent5 10 6" xfId="9309" xr:uid="{00000000-0005-0000-0000-000050210000}"/>
    <cellStyle name="40% - Accent5 11" xfId="677" xr:uid="{00000000-0005-0000-0000-000051210000}"/>
    <cellStyle name="40% - Accent5 11 2" xfId="2450" xr:uid="{00000000-0005-0000-0000-000052210000}"/>
    <cellStyle name="40% - Accent5 11 2 2" xfId="10246" xr:uid="{00000000-0005-0000-0000-000053210000}"/>
    <cellStyle name="40% - Accent5 11 3" xfId="4231" xr:uid="{00000000-0005-0000-0000-000054210000}"/>
    <cellStyle name="40% - Accent5 11 3 2" xfId="11739" xr:uid="{00000000-0005-0000-0000-000055210000}"/>
    <cellStyle name="40% - Accent5 11 4" xfId="6665" xr:uid="{00000000-0005-0000-0000-000056210000}"/>
    <cellStyle name="40% - Accent5 11 4 2" xfId="13943" xr:uid="{00000000-0005-0000-0000-000057210000}"/>
    <cellStyle name="40% - Accent5 11 5" xfId="8572" xr:uid="{00000000-0005-0000-0000-000058210000}"/>
    <cellStyle name="40% - Accent5 11 5 2" xfId="15615" xr:uid="{00000000-0005-0000-0000-000059210000}"/>
    <cellStyle name="40% - Accent5 11 6" xfId="9310" xr:uid="{00000000-0005-0000-0000-00005A210000}"/>
    <cellStyle name="40% - Accent5 12" xfId="678" xr:uid="{00000000-0005-0000-0000-00005B210000}"/>
    <cellStyle name="40% - Accent5 12 2" xfId="679" xr:uid="{00000000-0005-0000-0000-00005C210000}"/>
    <cellStyle name="40% - Accent5 12 2 2" xfId="2452" xr:uid="{00000000-0005-0000-0000-00005D210000}"/>
    <cellStyle name="40% - Accent5 12 2 2 2" xfId="10248" xr:uid="{00000000-0005-0000-0000-00005E210000}"/>
    <cellStyle name="40% - Accent5 12 2 3" xfId="4233" xr:uid="{00000000-0005-0000-0000-00005F210000}"/>
    <cellStyle name="40% - Accent5 12 2 3 2" xfId="11741" xr:uid="{00000000-0005-0000-0000-000060210000}"/>
    <cellStyle name="40% - Accent5 12 2 4" xfId="6667" xr:uid="{00000000-0005-0000-0000-000061210000}"/>
    <cellStyle name="40% - Accent5 12 2 4 2" xfId="13945" xr:uid="{00000000-0005-0000-0000-000062210000}"/>
    <cellStyle name="40% - Accent5 12 2 5" xfId="9312" xr:uid="{00000000-0005-0000-0000-000063210000}"/>
    <cellStyle name="40% - Accent5 12 3" xfId="2451" xr:uid="{00000000-0005-0000-0000-000064210000}"/>
    <cellStyle name="40% - Accent5 12 3 2" xfId="10247" xr:uid="{00000000-0005-0000-0000-000065210000}"/>
    <cellStyle name="40% - Accent5 12 4" xfId="4232" xr:uid="{00000000-0005-0000-0000-000066210000}"/>
    <cellStyle name="40% - Accent5 12 4 2" xfId="11740" xr:uid="{00000000-0005-0000-0000-000067210000}"/>
    <cellStyle name="40% - Accent5 12 5" xfId="6666" xr:uid="{00000000-0005-0000-0000-000068210000}"/>
    <cellStyle name="40% - Accent5 12 5 2" xfId="13944" xr:uid="{00000000-0005-0000-0000-000069210000}"/>
    <cellStyle name="40% - Accent5 12 6" xfId="7724" xr:uid="{00000000-0005-0000-0000-00006A210000}"/>
    <cellStyle name="40% - Accent5 12 6 2" xfId="14816" xr:uid="{00000000-0005-0000-0000-00006B210000}"/>
    <cellStyle name="40% - Accent5 12 7" xfId="9311" xr:uid="{00000000-0005-0000-0000-00006C210000}"/>
    <cellStyle name="40% - Accent5 13" xfId="680" xr:uid="{00000000-0005-0000-0000-00006D210000}"/>
    <cellStyle name="40% - Accent5 13 2" xfId="2453" xr:uid="{00000000-0005-0000-0000-00006E210000}"/>
    <cellStyle name="40% - Accent5 13 2 2" xfId="10249" xr:uid="{00000000-0005-0000-0000-00006F210000}"/>
    <cellStyle name="40% - Accent5 13 3" xfId="4234" xr:uid="{00000000-0005-0000-0000-000070210000}"/>
    <cellStyle name="40% - Accent5 13 3 2" xfId="11742" xr:uid="{00000000-0005-0000-0000-000071210000}"/>
    <cellStyle name="40% - Accent5 13 4" xfId="6668" xr:uid="{00000000-0005-0000-0000-000072210000}"/>
    <cellStyle name="40% - Accent5 13 4 2" xfId="13946" xr:uid="{00000000-0005-0000-0000-000073210000}"/>
    <cellStyle name="40% - Accent5 13 5" xfId="9313" xr:uid="{00000000-0005-0000-0000-000074210000}"/>
    <cellStyle name="40% - Accent5 14" xfId="681" xr:uid="{00000000-0005-0000-0000-000075210000}"/>
    <cellStyle name="40% - Accent5 14 2" xfId="2454" xr:uid="{00000000-0005-0000-0000-000076210000}"/>
    <cellStyle name="40% - Accent5 14 2 2" xfId="10250" xr:uid="{00000000-0005-0000-0000-000077210000}"/>
    <cellStyle name="40% - Accent5 14 3" xfId="4235" xr:uid="{00000000-0005-0000-0000-000078210000}"/>
    <cellStyle name="40% - Accent5 14 3 2" xfId="11743" xr:uid="{00000000-0005-0000-0000-000079210000}"/>
    <cellStyle name="40% - Accent5 14 4" xfId="6669" xr:uid="{00000000-0005-0000-0000-00007A210000}"/>
    <cellStyle name="40% - Accent5 14 4 2" xfId="13947" xr:uid="{00000000-0005-0000-0000-00007B210000}"/>
    <cellStyle name="40% - Accent5 14 5" xfId="9314" xr:uid="{00000000-0005-0000-0000-00007C210000}"/>
    <cellStyle name="40% - Accent5 15" xfId="682" xr:uid="{00000000-0005-0000-0000-00007D210000}"/>
    <cellStyle name="40% - Accent5 15 2" xfId="2455" xr:uid="{00000000-0005-0000-0000-00007E210000}"/>
    <cellStyle name="40% - Accent5 15 2 2" xfId="10251" xr:uid="{00000000-0005-0000-0000-00007F210000}"/>
    <cellStyle name="40% - Accent5 15 3" xfId="4236" xr:uid="{00000000-0005-0000-0000-000080210000}"/>
    <cellStyle name="40% - Accent5 15 3 2" xfId="11744" xr:uid="{00000000-0005-0000-0000-000081210000}"/>
    <cellStyle name="40% - Accent5 15 4" xfId="6670" xr:uid="{00000000-0005-0000-0000-000082210000}"/>
    <cellStyle name="40% - Accent5 15 4 2" xfId="13948" xr:uid="{00000000-0005-0000-0000-000083210000}"/>
    <cellStyle name="40% - Accent5 15 5" xfId="9315" xr:uid="{00000000-0005-0000-0000-000084210000}"/>
    <cellStyle name="40% - Accent5 16" xfId="683" xr:uid="{00000000-0005-0000-0000-000085210000}"/>
    <cellStyle name="40% - Accent5 16 2" xfId="2456" xr:uid="{00000000-0005-0000-0000-000086210000}"/>
    <cellStyle name="40% - Accent5 16 2 2" xfId="10252" xr:uid="{00000000-0005-0000-0000-000087210000}"/>
    <cellStyle name="40% - Accent5 16 3" xfId="4237" xr:uid="{00000000-0005-0000-0000-000088210000}"/>
    <cellStyle name="40% - Accent5 16 3 2" xfId="11745" xr:uid="{00000000-0005-0000-0000-000089210000}"/>
    <cellStyle name="40% - Accent5 16 4" xfId="6671" xr:uid="{00000000-0005-0000-0000-00008A210000}"/>
    <cellStyle name="40% - Accent5 16 4 2" xfId="13949" xr:uid="{00000000-0005-0000-0000-00008B210000}"/>
    <cellStyle name="40% - Accent5 16 5" xfId="9316" xr:uid="{00000000-0005-0000-0000-00008C210000}"/>
    <cellStyle name="40% - Accent5 17" xfId="684" xr:uid="{00000000-0005-0000-0000-00008D210000}"/>
    <cellStyle name="40% - Accent5 17 2" xfId="2457" xr:uid="{00000000-0005-0000-0000-00008E210000}"/>
    <cellStyle name="40% - Accent5 17 2 2" xfId="10253" xr:uid="{00000000-0005-0000-0000-00008F210000}"/>
    <cellStyle name="40% - Accent5 17 3" xfId="4238" xr:uid="{00000000-0005-0000-0000-000090210000}"/>
    <cellStyle name="40% - Accent5 17 3 2" xfId="11746" xr:uid="{00000000-0005-0000-0000-000091210000}"/>
    <cellStyle name="40% - Accent5 17 4" xfId="6672" xr:uid="{00000000-0005-0000-0000-000092210000}"/>
    <cellStyle name="40% - Accent5 17 4 2" xfId="13950" xr:uid="{00000000-0005-0000-0000-000093210000}"/>
    <cellStyle name="40% - Accent5 17 5" xfId="9317" xr:uid="{00000000-0005-0000-0000-000094210000}"/>
    <cellStyle name="40% - Accent5 18" xfId="685" xr:uid="{00000000-0005-0000-0000-000095210000}"/>
    <cellStyle name="40% - Accent5 18 2" xfId="2458" xr:uid="{00000000-0005-0000-0000-000096210000}"/>
    <cellStyle name="40% - Accent5 18 2 2" xfId="10254" xr:uid="{00000000-0005-0000-0000-000097210000}"/>
    <cellStyle name="40% - Accent5 18 3" xfId="4239" xr:uid="{00000000-0005-0000-0000-000098210000}"/>
    <cellStyle name="40% - Accent5 18 3 2" xfId="11747" xr:uid="{00000000-0005-0000-0000-000099210000}"/>
    <cellStyle name="40% - Accent5 18 4" xfId="6673" xr:uid="{00000000-0005-0000-0000-00009A210000}"/>
    <cellStyle name="40% - Accent5 18 4 2" xfId="13951" xr:uid="{00000000-0005-0000-0000-00009B210000}"/>
    <cellStyle name="40% - Accent5 18 5" xfId="9318" xr:uid="{00000000-0005-0000-0000-00009C210000}"/>
    <cellStyle name="40% - Accent5 19" xfId="1758" xr:uid="{00000000-0005-0000-0000-00009D210000}"/>
    <cellStyle name="40% - Accent5 19 2" xfId="3008" xr:uid="{00000000-0005-0000-0000-00009E210000}"/>
    <cellStyle name="40% - Accent5 19 2 2" xfId="10525" xr:uid="{00000000-0005-0000-0000-00009F210000}"/>
    <cellStyle name="40% - Accent5 19 3" xfId="4240" xr:uid="{00000000-0005-0000-0000-0000A0210000}"/>
    <cellStyle name="40% - Accent5 19 3 2" xfId="11748" xr:uid="{00000000-0005-0000-0000-0000A1210000}"/>
    <cellStyle name="40% - Accent5 19 4" xfId="6674" xr:uid="{00000000-0005-0000-0000-0000A2210000}"/>
    <cellStyle name="40% - Accent5 19 4 2" xfId="13952" xr:uid="{00000000-0005-0000-0000-0000A3210000}"/>
    <cellStyle name="40% - Accent5 19 5" xfId="9587" xr:uid="{00000000-0005-0000-0000-0000A4210000}"/>
    <cellStyle name="40% - Accent5 2" xfId="686" xr:uid="{00000000-0005-0000-0000-0000A5210000}"/>
    <cellStyle name="40% - Accent5 2 10" xfId="3134" xr:uid="{00000000-0005-0000-0000-0000A6210000}"/>
    <cellStyle name="40% - Accent5 2 10 2" xfId="6676" xr:uid="{00000000-0005-0000-0000-0000A7210000}"/>
    <cellStyle name="40% - Accent5 2 10 2 2" xfId="13954" xr:uid="{00000000-0005-0000-0000-0000A8210000}"/>
    <cellStyle name="40% - Accent5 2 10 3" xfId="10645" xr:uid="{00000000-0005-0000-0000-0000A9210000}"/>
    <cellStyle name="40% - Accent5 2 11" xfId="4241" xr:uid="{00000000-0005-0000-0000-0000AA210000}"/>
    <cellStyle name="40% - Accent5 2 11 2" xfId="11749" xr:uid="{00000000-0005-0000-0000-0000AB210000}"/>
    <cellStyle name="40% - Accent5 2 12" xfId="4732" xr:uid="{00000000-0005-0000-0000-0000AC210000}"/>
    <cellStyle name="40% - Accent5 2 12 2" xfId="12010" xr:uid="{00000000-0005-0000-0000-0000AD210000}"/>
    <cellStyle name="40% - Accent5 2 13" xfId="5313" xr:uid="{00000000-0005-0000-0000-0000AE210000}"/>
    <cellStyle name="40% - Accent5 2 13 2" xfId="12591" xr:uid="{00000000-0005-0000-0000-0000AF210000}"/>
    <cellStyle name="40% - Accent5 2 14" xfId="6675" xr:uid="{00000000-0005-0000-0000-0000B0210000}"/>
    <cellStyle name="40% - Accent5 2 14 2" xfId="13953" xr:uid="{00000000-0005-0000-0000-0000B1210000}"/>
    <cellStyle name="40% - Accent5 2 15" xfId="7199" xr:uid="{00000000-0005-0000-0000-0000B2210000}"/>
    <cellStyle name="40% - Accent5 2 15 2" xfId="14291" xr:uid="{00000000-0005-0000-0000-0000B3210000}"/>
    <cellStyle name="40% - Accent5 2 16" xfId="8645" xr:uid="{00000000-0005-0000-0000-0000B4210000}"/>
    <cellStyle name="40% - Accent5 2 17" xfId="9319" xr:uid="{00000000-0005-0000-0000-0000B5210000}"/>
    <cellStyle name="40% - Accent5 2 2" xfId="687" xr:uid="{00000000-0005-0000-0000-0000B6210000}"/>
    <cellStyle name="40% - Accent5 2 2 10" xfId="6677" xr:uid="{00000000-0005-0000-0000-0000B7210000}"/>
    <cellStyle name="40% - Accent5 2 2 10 2" xfId="13955" xr:uid="{00000000-0005-0000-0000-0000B8210000}"/>
    <cellStyle name="40% - Accent5 2 2 11" xfId="7245" xr:uid="{00000000-0005-0000-0000-0000B9210000}"/>
    <cellStyle name="40% - Accent5 2 2 11 2" xfId="14337" xr:uid="{00000000-0005-0000-0000-0000BA210000}"/>
    <cellStyle name="40% - Accent5 2 2 12" xfId="9320" xr:uid="{00000000-0005-0000-0000-0000BB210000}"/>
    <cellStyle name="40% - Accent5 2 2 2" xfId="688" xr:uid="{00000000-0005-0000-0000-0000BC210000}"/>
    <cellStyle name="40% - Accent5 2 2 2 10" xfId="7388" xr:uid="{00000000-0005-0000-0000-0000BD210000}"/>
    <cellStyle name="40% - Accent5 2 2 2 10 2" xfId="14480" xr:uid="{00000000-0005-0000-0000-0000BE210000}"/>
    <cellStyle name="40% - Accent5 2 2 2 11" xfId="9321" xr:uid="{00000000-0005-0000-0000-0000BF210000}"/>
    <cellStyle name="40% - Accent5 2 2 2 2" xfId="689" xr:uid="{00000000-0005-0000-0000-0000C0210000}"/>
    <cellStyle name="40% - Accent5 2 2 2 2 10" xfId="9322" xr:uid="{00000000-0005-0000-0000-0000C1210000}"/>
    <cellStyle name="40% - Accent5 2 2 2 2 2" xfId="690" xr:uid="{00000000-0005-0000-0000-0000C2210000}"/>
    <cellStyle name="40% - Accent5 2 2 2 2 2 2" xfId="2463" xr:uid="{00000000-0005-0000-0000-0000C3210000}"/>
    <cellStyle name="40% - Accent5 2 2 2 2 2 2 2" xfId="10259" xr:uid="{00000000-0005-0000-0000-0000C4210000}"/>
    <cellStyle name="40% - Accent5 2 2 2 2 2 3" xfId="4245" xr:uid="{00000000-0005-0000-0000-0000C5210000}"/>
    <cellStyle name="40% - Accent5 2 2 2 2 2 3 2" xfId="11753" xr:uid="{00000000-0005-0000-0000-0000C6210000}"/>
    <cellStyle name="40% - Accent5 2 2 2 2 2 4" xfId="6680" xr:uid="{00000000-0005-0000-0000-0000C7210000}"/>
    <cellStyle name="40% - Accent5 2 2 2 2 2 4 2" xfId="13958" xr:uid="{00000000-0005-0000-0000-0000C8210000}"/>
    <cellStyle name="40% - Accent5 2 2 2 2 2 5" xfId="8258" xr:uid="{00000000-0005-0000-0000-0000C9210000}"/>
    <cellStyle name="40% - Accent5 2 2 2 2 2 5 2" xfId="15350" xr:uid="{00000000-0005-0000-0000-0000CA210000}"/>
    <cellStyle name="40% - Accent5 2 2 2 2 2 6" xfId="9323" xr:uid="{00000000-0005-0000-0000-0000CB210000}"/>
    <cellStyle name="40% - Accent5 2 2 2 2 3" xfId="2462" xr:uid="{00000000-0005-0000-0000-0000CC210000}"/>
    <cellStyle name="40% - Accent5 2 2 2 2 3 2" xfId="6681" xr:uid="{00000000-0005-0000-0000-0000CD210000}"/>
    <cellStyle name="40% - Accent5 2 2 2 2 3 2 2" xfId="13959" xr:uid="{00000000-0005-0000-0000-0000CE210000}"/>
    <cellStyle name="40% - Accent5 2 2 2 2 3 3" xfId="10258" xr:uid="{00000000-0005-0000-0000-0000CF210000}"/>
    <cellStyle name="40% - Accent5 2 2 2 2 4" xfId="3646" xr:uid="{00000000-0005-0000-0000-0000D0210000}"/>
    <cellStyle name="40% - Accent5 2 2 2 2 4 2" xfId="11154" xr:uid="{00000000-0005-0000-0000-0000D1210000}"/>
    <cellStyle name="40% - Accent5 2 2 2 2 5" xfId="4244" xr:uid="{00000000-0005-0000-0000-0000D2210000}"/>
    <cellStyle name="40% - Accent5 2 2 2 2 5 2" xfId="11752" xr:uid="{00000000-0005-0000-0000-0000D3210000}"/>
    <cellStyle name="40% - Accent5 2 2 2 2 6" xfId="5210" xr:uid="{00000000-0005-0000-0000-0000D4210000}"/>
    <cellStyle name="40% - Accent5 2 2 2 2 6 2" xfId="12488" xr:uid="{00000000-0005-0000-0000-0000D5210000}"/>
    <cellStyle name="40% - Accent5 2 2 2 2 7" xfId="5791" xr:uid="{00000000-0005-0000-0000-0000D6210000}"/>
    <cellStyle name="40% - Accent5 2 2 2 2 7 2" xfId="13069" xr:uid="{00000000-0005-0000-0000-0000D7210000}"/>
    <cellStyle name="40% - Accent5 2 2 2 2 8" xfId="6679" xr:uid="{00000000-0005-0000-0000-0000D8210000}"/>
    <cellStyle name="40% - Accent5 2 2 2 2 8 2" xfId="13957" xr:uid="{00000000-0005-0000-0000-0000D9210000}"/>
    <cellStyle name="40% - Accent5 2 2 2 2 9" xfId="7677" xr:uid="{00000000-0005-0000-0000-0000DA210000}"/>
    <cellStyle name="40% - Accent5 2 2 2 2 9 2" xfId="14769" xr:uid="{00000000-0005-0000-0000-0000DB210000}"/>
    <cellStyle name="40% - Accent5 2 2 2 3" xfId="691" xr:uid="{00000000-0005-0000-0000-0000DC210000}"/>
    <cellStyle name="40% - Accent5 2 2 2 3 2" xfId="2464" xr:uid="{00000000-0005-0000-0000-0000DD210000}"/>
    <cellStyle name="40% - Accent5 2 2 2 3 2 2" xfId="10260" xr:uid="{00000000-0005-0000-0000-0000DE210000}"/>
    <cellStyle name="40% - Accent5 2 2 2 3 3" xfId="4246" xr:uid="{00000000-0005-0000-0000-0000DF210000}"/>
    <cellStyle name="40% - Accent5 2 2 2 3 3 2" xfId="11754" xr:uid="{00000000-0005-0000-0000-0000E0210000}"/>
    <cellStyle name="40% - Accent5 2 2 2 3 4" xfId="6682" xr:uid="{00000000-0005-0000-0000-0000E1210000}"/>
    <cellStyle name="40% - Accent5 2 2 2 3 4 2" xfId="13960" xr:uid="{00000000-0005-0000-0000-0000E2210000}"/>
    <cellStyle name="40% - Accent5 2 2 2 3 5" xfId="7969" xr:uid="{00000000-0005-0000-0000-0000E3210000}"/>
    <cellStyle name="40% - Accent5 2 2 2 3 5 2" xfId="15061" xr:uid="{00000000-0005-0000-0000-0000E4210000}"/>
    <cellStyle name="40% - Accent5 2 2 2 3 6" xfId="9324" xr:uid="{00000000-0005-0000-0000-0000E5210000}"/>
    <cellStyle name="40% - Accent5 2 2 2 4" xfId="2461" xr:uid="{00000000-0005-0000-0000-0000E6210000}"/>
    <cellStyle name="40% - Accent5 2 2 2 4 2" xfId="6683" xr:uid="{00000000-0005-0000-0000-0000E7210000}"/>
    <cellStyle name="40% - Accent5 2 2 2 4 2 2" xfId="13961" xr:uid="{00000000-0005-0000-0000-0000E8210000}"/>
    <cellStyle name="40% - Accent5 2 2 2 4 3" xfId="10257" xr:uid="{00000000-0005-0000-0000-0000E9210000}"/>
    <cellStyle name="40% - Accent5 2 2 2 5" xfId="3346" xr:uid="{00000000-0005-0000-0000-0000EA210000}"/>
    <cellStyle name="40% - Accent5 2 2 2 5 2" xfId="10857" xr:uid="{00000000-0005-0000-0000-0000EB210000}"/>
    <cellStyle name="40% - Accent5 2 2 2 6" xfId="4243" xr:uid="{00000000-0005-0000-0000-0000EC210000}"/>
    <cellStyle name="40% - Accent5 2 2 2 6 2" xfId="11751" xr:uid="{00000000-0005-0000-0000-0000ED210000}"/>
    <cellStyle name="40% - Accent5 2 2 2 7" xfId="4921" xr:uid="{00000000-0005-0000-0000-0000EE210000}"/>
    <cellStyle name="40% - Accent5 2 2 2 7 2" xfId="12199" xr:uid="{00000000-0005-0000-0000-0000EF210000}"/>
    <cellStyle name="40% - Accent5 2 2 2 8" xfId="5502" xr:uid="{00000000-0005-0000-0000-0000F0210000}"/>
    <cellStyle name="40% - Accent5 2 2 2 8 2" xfId="12780" xr:uid="{00000000-0005-0000-0000-0000F1210000}"/>
    <cellStyle name="40% - Accent5 2 2 2 9" xfId="6678" xr:uid="{00000000-0005-0000-0000-0000F2210000}"/>
    <cellStyle name="40% - Accent5 2 2 2 9 2" xfId="13956" xr:uid="{00000000-0005-0000-0000-0000F3210000}"/>
    <cellStyle name="40% - Accent5 2 2 3" xfId="692" xr:uid="{00000000-0005-0000-0000-0000F4210000}"/>
    <cellStyle name="40% - Accent5 2 2 3 10" xfId="9325" xr:uid="{00000000-0005-0000-0000-0000F5210000}"/>
    <cellStyle name="40% - Accent5 2 2 3 2" xfId="693" xr:uid="{00000000-0005-0000-0000-0000F6210000}"/>
    <cellStyle name="40% - Accent5 2 2 3 2 2" xfId="2466" xr:uid="{00000000-0005-0000-0000-0000F7210000}"/>
    <cellStyle name="40% - Accent5 2 2 3 2 2 2" xfId="10262" xr:uid="{00000000-0005-0000-0000-0000F8210000}"/>
    <cellStyle name="40% - Accent5 2 2 3 2 3" xfId="4248" xr:uid="{00000000-0005-0000-0000-0000F9210000}"/>
    <cellStyle name="40% - Accent5 2 2 3 2 3 2" xfId="11756" xr:uid="{00000000-0005-0000-0000-0000FA210000}"/>
    <cellStyle name="40% - Accent5 2 2 3 2 4" xfId="6685" xr:uid="{00000000-0005-0000-0000-0000FB210000}"/>
    <cellStyle name="40% - Accent5 2 2 3 2 4 2" xfId="13963" xr:uid="{00000000-0005-0000-0000-0000FC210000}"/>
    <cellStyle name="40% - Accent5 2 2 3 2 5" xfId="8115" xr:uid="{00000000-0005-0000-0000-0000FD210000}"/>
    <cellStyle name="40% - Accent5 2 2 3 2 5 2" xfId="15207" xr:uid="{00000000-0005-0000-0000-0000FE210000}"/>
    <cellStyle name="40% - Accent5 2 2 3 2 6" xfId="9326" xr:uid="{00000000-0005-0000-0000-0000FF210000}"/>
    <cellStyle name="40% - Accent5 2 2 3 3" xfId="2465" xr:uid="{00000000-0005-0000-0000-000000220000}"/>
    <cellStyle name="40% - Accent5 2 2 3 3 2" xfId="6686" xr:uid="{00000000-0005-0000-0000-000001220000}"/>
    <cellStyle name="40% - Accent5 2 2 3 3 2 2" xfId="13964" xr:uid="{00000000-0005-0000-0000-000002220000}"/>
    <cellStyle name="40% - Accent5 2 2 3 3 3" xfId="10261" xr:uid="{00000000-0005-0000-0000-000003220000}"/>
    <cellStyle name="40% - Accent5 2 2 3 4" xfId="3503" xr:uid="{00000000-0005-0000-0000-000004220000}"/>
    <cellStyle name="40% - Accent5 2 2 3 4 2" xfId="11011" xr:uid="{00000000-0005-0000-0000-000005220000}"/>
    <cellStyle name="40% - Accent5 2 2 3 5" xfId="4247" xr:uid="{00000000-0005-0000-0000-000006220000}"/>
    <cellStyle name="40% - Accent5 2 2 3 5 2" xfId="11755" xr:uid="{00000000-0005-0000-0000-000007220000}"/>
    <cellStyle name="40% - Accent5 2 2 3 6" xfId="5067" xr:uid="{00000000-0005-0000-0000-000008220000}"/>
    <cellStyle name="40% - Accent5 2 2 3 6 2" xfId="12345" xr:uid="{00000000-0005-0000-0000-000009220000}"/>
    <cellStyle name="40% - Accent5 2 2 3 7" xfId="5648" xr:uid="{00000000-0005-0000-0000-00000A220000}"/>
    <cellStyle name="40% - Accent5 2 2 3 7 2" xfId="12926" xr:uid="{00000000-0005-0000-0000-00000B220000}"/>
    <cellStyle name="40% - Accent5 2 2 3 8" xfId="6684" xr:uid="{00000000-0005-0000-0000-00000C220000}"/>
    <cellStyle name="40% - Accent5 2 2 3 8 2" xfId="13962" xr:uid="{00000000-0005-0000-0000-00000D220000}"/>
    <cellStyle name="40% - Accent5 2 2 3 9" xfId="7534" xr:uid="{00000000-0005-0000-0000-00000E220000}"/>
    <cellStyle name="40% - Accent5 2 2 3 9 2" xfId="14626" xr:uid="{00000000-0005-0000-0000-00000F220000}"/>
    <cellStyle name="40% - Accent5 2 2 4" xfId="694" xr:uid="{00000000-0005-0000-0000-000010220000}"/>
    <cellStyle name="40% - Accent5 2 2 4 2" xfId="2467" xr:uid="{00000000-0005-0000-0000-000011220000}"/>
    <cellStyle name="40% - Accent5 2 2 4 2 2" xfId="10263" xr:uid="{00000000-0005-0000-0000-000012220000}"/>
    <cellStyle name="40% - Accent5 2 2 4 3" xfId="4249" xr:uid="{00000000-0005-0000-0000-000013220000}"/>
    <cellStyle name="40% - Accent5 2 2 4 3 2" xfId="11757" xr:uid="{00000000-0005-0000-0000-000014220000}"/>
    <cellStyle name="40% - Accent5 2 2 4 4" xfId="6687" xr:uid="{00000000-0005-0000-0000-000015220000}"/>
    <cellStyle name="40% - Accent5 2 2 4 4 2" xfId="13965" xr:uid="{00000000-0005-0000-0000-000016220000}"/>
    <cellStyle name="40% - Accent5 2 2 4 5" xfId="8462" xr:uid="{00000000-0005-0000-0000-000017220000}"/>
    <cellStyle name="40% - Accent5 2 2 4 5 2" xfId="15505" xr:uid="{00000000-0005-0000-0000-000018220000}"/>
    <cellStyle name="40% - Accent5 2 2 4 6" xfId="9327" xr:uid="{00000000-0005-0000-0000-000019220000}"/>
    <cellStyle name="40% - Accent5 2 2 5" xfId="2460" xr:uid="{00000000-0005-0000-0000-00001A220000}"/>
    <cellStyle name="40% - Accent5 2 2 5 2" xfId="6688" xr:uid="{00000000-0005-0000-0000-00001B220000}"/>
    <cellStyle name="40% - Accent5 2 2 5 2 2" xfId="13966" xr:uid="{00000000-0005-0000-0000-00001C220000}"/>
    <cellStyle name="40% - Accent5 2 2 5 3" xfId="8551" xr:uid="{00000000-0005-0000-0000-00001D220000}"/>
    <cellStyle name="40% - Accent5 2 2 5 3 2" xfId="15594" xr:uid="{00000000-0005-0000-0000-00001E220000}"/>
    <cellStyle name="40% - Accent5 2 2 5 4" xfId="10256" xr:uid="{00000000-0005-0000-0000-00001F220000}"/>
    <cellStyle name="40% - Accent5 2 2 6" xfId="3201" xr:uid="{00000000-0005-0000-0000-000020220000}"/>
    <cellStyle name="40% - Accent5 2 2 6 2" xfId="7826" xr:uid="{00000000-0005-0000-0000-000021220000}"/>
    <cellStyle name="40% - Accent5 2 2 6 2 2" xfId="14918" xr:uid="{00000000-0005-0000-0000-000022220000}"/>
    <cellStyle name="40% - Accent5 2 2 6 3" xfId="10712" xr:uid="{00000000-0005-0000-0000-000023220000}"/>
    <cellStyle name="40% - Accent5 2 2 7" xfId="4242" xr:uid="{00000000-0005-0000-0000-000024220000}"/>
    <cellStyle name="40% - Accent5 2 2 7 2" xfId="11750" xr:uid="{00000000-0005-0000-0000-000025220000}"/>
    <cellStyle name="40% - Accent5 2 2 8" xfId="4778" xr:uid="{00000000-0005-0000-0000-000026220000}"/>
    <cellStyle name="40% - Accent5 2 2 8 2" xfId="12056" xr:uid="{00000000-0005-0000-0000-000027220000}"/>
    <cellStyle name="40% - Accent5 2 2 9" xfId="5359" xr:uid="{00000000-0005-0000-0000-000028220000}"/>
    <cellStyle name="40% - Accent5 2 2 9 2" xfId="12637" xr:uid="{00000000-0005-0000-0000-000029220000}"/>
    <cellStyle name="40% - Accent5 2 3" xfId="695" xr:uid="{00000000-0005-0000-0000-00002A220000}"/>
    <cellStyle name="40% - Accent5 2 3 10" xfId="7342" xr:uid="{00000000-0005-0000-0000-00002B220000}"/>
    <cellStyle name="40% - Accent5 2 3 10 2" xfId="14434" xr:uid="{00000000-0005-0000-0000-00002C220000}"/>
    <cellStyle name="40% - Accent5 2 3 11" xfId="9328" xr:uid="{00000000-0005-0000-0000-00002D220000}"/>
    <cellStyle name="40% - Accent5 2 3 2" xfId="696" xr:uid="{00000000-0005-0000-0000-00002E220000}"/>
    <cellStyle name="40% - Accent5 2 3 2 10" xfId="9329" xr:uid="{00000000-0005-0000-0000-00002F220000}"/>
    <cellStyle name="40% - Accent5 2 3 2 2" xfId="697" xr:uid="{00000000-0005-0000-0000-000030220000}"/>
    <cellStyle name="40% - Accent5 2 3 2 2 2" xfId="2470" xr:uid="{00000000-0005-0000-0000-000031220000}"/>
    <cellStyle name="40% - Accent5 2 3 2 2 2 2" xfId="10266" xr:uid="{00000000-0005-0000-0000-000032220000}"/>
    <cellStyle name="40% - Accent5 2 3 2 2 3" xfId="4252" xr:uid="{00000000-0005-0000-0000-000033220000}"/>
    <cellStyle name="40% - Accent5 2 3 2 2 3 2" xfId="11760" xr:uid="{00000000-0005-0000-0000-000034220000}"/>
    <cellStyle name="40% - Accent5 2 3 2 2 4" xfId="6691" xr:uid="{00000000-0005-0000-0000-000035220000}"/>
    <cellStyle name="40% - Accent5 2 3 2 2 4 2" xfId="13969" xr:uid="{00000000-0005-0000-0000-000036220000}"/>
    <cellStyle name="40% - Accent5 2 3 2 2 5" xfId="8212" xr:uid="{00000000-0005-0000-0000-000037220000}"/>
    <cellStyle name="40% - Accent5 2 3 2 2 5 2" xfId="15304" xr:uid="{00000000-0005-0000-0000-000038220000}"/>
    <cellStyle name="40% - Accent5 2 3 2 2 6" xfId="9330" xr:uid="{00000000-0005-0000-0000-000039220000}"/>
    <cellStyle name="40% - Accent5 2 3 2 3" xfId="2469" xr:uid="{00000000-0005-0000-0000-00003A220000}"/>
    <cellStyle name="40% - Accent5 2 3 2 3 2" xfId="6692" xr:uid="{00000000-0005-0000-0000-00003B220000}"/>
    <cellStyle name="40% - Accent5 2 3 2 3 2 2" xfId="13970" xr:uid="{00000000-0005-0000-0000-00003C220000}"/>
    <cellStyle name="40% - Accent5 2 3 2 3 3" xfId="10265" xr:uid="{00000000-0005-0000-0000-00003D220000}"/>
    <cellStyle name="40% - Accent5 2 3 2 4" xfId="3600" xr:uid="{00000000-0005-0000-0000-00003E220000}"/>
    <cellStyle name="40% - Accent5 2 3 2 4 2" xfId="11108" xr:uid="{00000000-0005-0000-0000-00003F220000}"/>
    <cellStyle name="40% - Accent5 2 3 2 5" xfId="4251" xr:uid="{00000000-0005-0000-0000-000040220000}"/>
    <cellStyle name="40% - Accent5 2 3 2 5 2" xfId="11759" xr:uid="{00000000-0005-0000-0000-000041220000}"/>
    <cellStyle name="40% - Accent5 2 3 2 6" xfId="5164" xr:uid="{00000000-0005-0000-0000-000042220000}"/>
    <cellStyle name="40% - Accent5 2 3 2 6 2" xfId="12442" xr:uid="{00000000-0005-0000-0000-000043220000}"/>
    <cellStyle name="40% - Accent5 2 3 2 7" xfId="5745" xr:uid="{00000000-0005-0000-0000-000044220000}"/>
    <cellStyle name="40% - Accent5 2 3 2 7 2" xfId="13023" xr:uid="{00000000-0005-0000-0000-000045220000}"/>
    <cellStyle name="40% - Accent5 2 3 2 8" xfId="6690" xr:uid="{00000000-0005-0000-0000-000046220000}"/>
    <cellStyle name="40% - Accent5 2 3 2 8 2" xfId="13968" xr:uid="{00000000-0005-0000-0000-000047220000}"/>
    <cellStyle name="40% - Accent5 2 3 2 9" xfId="7631" xr:uid="{00000000-0005-0000-0000-000048220000}"/>
    <cellStyle name="40% - Accent5 2 3 2 9 2" xfId="14723" xr:uid="{00000000-0005-0000-0000-000049220000}"/>
    <cellStyle name="40% - Accent5 2 3 3" xfId="698" xr:uid="{00000000-0005-0000-0000-00004A220000}"/>
    <cellStyle name="40% - Accent5 2 3 3 2" xfId="2471" xr:uid="{00000000-0005-0000-0000-00004B220000}"/>
    <cellStyle name="40% - Accent5 2 3 3 2 2" xfId="10267" xr:uid="{00000000-0005-0000-0000-00004C220000}"/>
    <cellStyle name="40% - Accent5 2 3 3 3" xfId="4253" xr:uid="{00000000-0005-0000-0000-00004D220000}"/>
    <cellStyle name="40% - Accent5 2 3 3 3 2" xfId="11761" xr:uid="{00000000-0005-0000-0000-00004E220000}"/>
    <cellStyle name="40% - Accent5 2 3 3 4" xfId="6693" xr:uid="{00000000-0005-0000-0000-00004F220000}"/>
    <cellStyle name="40% - Accent5 2 3 3 4 2" xfId="13971" xr:uid="{00000000-0005-0000-0000-000050220000}"/>
    <cellStyle name="40% - Accent5 2 3 3 5" xfId="7923" xr:uid="{00000000-0005-0000-0000-000051220000}"/>
    <cellStyle name="40% - Accent5 2 3 3 5 2" xfId="15015" xr:uid="{00000000-0005-0000-0000-000052220000}"/>
    <cellStyle name="40% - Accent5 2 3 3 6" xfId="9331" xr:uid="{00000000-0005-0000-0000-000053220000}"/>
    <cellStyle name="40% - Accent5 2 3 4" xfId="2468" xr:uid="{00000000-0005-0000-0000-000054220000}"/>
    <cellStyle name="40% - Accent5 2 3 4 2" xfId="6694" xr:uid="{00000000-0005-0000-0000-000055220000}"/>
    <cellStyle name="40% - Accent5 2 3 4 2 2" xfId="13972" xr:uid="{00000000-0005-0000-0000-000056220000}"/>
    <cellStyle name="40% - Accent5 2 3 4 3" xfId="10264" xr:uid="{00000000-0005-0000-0000-000057220000}"/>
    <cellStyle name="40% - Accent5 2 3 5" xfId="3300" xr:uid="{00000000-0005-0000-0000-000058220000}"/>
    <cellStyle name="40% - Accent5 2 3 5 2" xfId="10811" xr:uid="{00000000-0005-0000-0000-000059220000}"/>
    <cellStyle name="40% - Accent5 2 3 6" xfId="4250" xr:uid="{00000000-0005-0000-0000-00005A220000}"/>
    <cellStyle name="40% - Accent5 2 3 6 2" xfId="11758" xr:uid="{00000000-0005-0000-0000-00005B220000}"/>
    <cellStyle name="40% - Accent5 2 3 7" xfId="4875" xr:uid="{00000000-0005-0000-0000-00005C220000}"/>
    <cellStyle name="40% - Accent5 2 3 7 2" xfId="12153" xr:uid="{00000000-0005-0000-0000-00005D220000}"/>
    <cellStyle name="40% - Accent5 2 3 8" xfId="5456" xr:uid="{00000000-0005-0000-0000-00005E220000}"/>
    <cellStyle name="40% - Accent5 2 3 8 2" xfId="12734" xr:uid="{00000000-0005-0000-0000-00005F220000}"/>
    <cellStyle name="40% - Accent5 2 3 9" xfId="6689" xr:uid="{00000000-0005-0000-0000-000060220000}"/>
    <cellStyle name="40% - Accent5 2 3 9 2" xfId="13967" xr:uid="{00000000-0005-0000-0000-000061220000}"/>
    <cellStyle name="40% - Accent5 2 4" xfId="699" xr:uid="{00000000-0005-0000-0000-000062220000}"/>
    <cellStyle name="40% - Accent5 2 4 10" xfId="9332" xr:uid="{00000000-0005-0000-0000-000063220000}"/>
    <cellStyle name="40% - Accent5 2 4 2" xfId="700" xr:uid="{00000000-0005-0000-0000-000064220000}"/>
    <cellStyle name="40% - Accent5 2 4 2 2" xfId="2473" xr:uid="{00000000-0005-0000-0000-000065220000}"/>
    <cellStyle name="40% - Accent5 2 4 2 2 2" xfId="10269" xr:uid="{00000000-0005-0000-0000-000066220000}"/>
    <cellStyle name="40% - Accent5 2 4 2 3" xfId="4255" xr:uid="{00000000-0005-0000-0000-000067220000}"/>
    <cellStyle name="40% - Accent5 2 4 2 3 2" xfId="11763" xr:uid="{00000000-0005-0000-0000-000068220000}"/>
    <cellStyle name="40% - Accent5 2 4 2 4" xfId="6696" xr:uid="{00000000-0005-0000-0000-000069220000}"/>
    <cellStyle name="40% - Accent5 2 4 2 4 2" xfId="13974" xr:uid="{00000000-0005-0000-0000-00006A220000}"/>
    <cellStyle name="40% - Accent5 2 4 2 5" xfId="8069" xr:uid="{00000000-0005-0000-0000-00006B220000}"/>
    <cellStyle name="40% - Accent5 2 4 2 5 2" xfId="15161" xr:uid="{00000000-0005-0000-0000-00006C220000}"/>
    <cellStyle name="40% - Accent5 2 4 2 6" xfId="9333" xr:uid="{00000000-0005-0000-0000-00006D220000}"/>
    <cellStyle name="40% - Accent5 2 4 3" xfId="2472" xr:uid="{00000000-0005-0000-0000-00006E220000}"/>
    <cellStyle name="40% - Accent5 2 4 3 2" xfId="6697" xr:uid="{00000000-0005-0000-0000-00006F220000}"/>
    <cellStyle name="40% - Accent5 2 4 3 2 2" xfId="13975" xr:uid="{00000000-0005-0000-0000-000070220000}"/>
    <cellStyle name="40% - Accent5 2 4 3 3" xfId="10268" xr:uid="{00000000-0005-0000-0000-000071220000}"/>
    <cellStyle name="40% - Accent5 2 4 4" xfId="3457" xr:uid="{00000000-0005-0000-0000-000072220000}"/>
    <cellStyle name="40% - Accent5 2 4 4 2" xfId="10965" xr:uid="{00000000-0005-0000-0000-000073220000}"/>
    <cellStyle name="40% - Accent5 2 4 5" xfId="4254" xr:uid="{00000000-0005-0000-0000-000074220000}"/>
    <cellStyle name="40% - Accent5 2 4 5 2" xfId="11762" xr:uid="{00000000-0005-0000-0000-000075220000}"/>
    <cellStyle name="40% - Accent5 2 4 6" xfId="5021" xr:uid="{00000000-0005-0000-0000-000076220000}"/>
    <cellStyle name="40% - Accent5 2 4 6 2" xfId="12299" xr:uid="{00000000-0005-0000-0000-000077220000}"/>
    <cellStyle name="40% - Accent5 2 4 7" xfId="5602" xr:uid="{00000000-0005-0000-0000-000078220000}"/>
    <cellStyle name="40% - Accent5 2 4 7 2" xfId="12880" xr:uid="{00000000-0005-0000-0000-000079220000}"/>
    <cellStyle name="40% - Accent5 2 4 8" xfId="6695" xr:uid="{00000000-0005-0000-0000-00007A220000}"/>
    <cellStyle name="40% - Accent5 2 4 8 2" xfId="13973" xr:uid="{00000000-0005-0000-0000-00007B220000}"/>
    <cellStyle name="40% - Accent5 2 4 9" xfId="7488" xr:uid="{00000000-0005-0000-0000-00007C220000}"/>
    <cellStyle name="40% - Accent5 2 4 9 2" xfId="14580" xr:uid="{00000000-0005-0000-0000-00007D220000}"/>
    <cellStyle name="40% - Accent5 2 5" xfId="701" xr:uid="{00000000-0005-0000-0000-00007E220000}"/>
    <cellStyle name="40% - Accent5 2 5 2" xfId="702" xr:uid="{00000000-0005-0000-0000-00007F220000}"/>
    <cellStyle name="40% - Accent5 2 5 2 2" xfId="2475" xr:uid="{00000000-0005-0000-0000-000080220000}"/>
    <cellStyle name="40% - Accent5 2 5 2 2 2" xfId="10271" xr:uid="{00000000-0005-0000-0000-000081220000}"/>
    <cellStyle name="40% - Accent5 2 5 2 3" xfId="4257" xr:uid="{00000000-0005-0000-0000-000082220000}"/>
    <cellStyle name="40% - Accent5 2 5 2 3 2" xfId="11765" xr:uid="{00000000-0005-0000-0000-000083220000}"/>
    <cellStyle name="40% - Accent5 2 5 2 4" xfId="6699" xr:uid="{00000000-0005-0000-0000-000084220000}"/>
    <cellStyle name="40% - Accent5 2 5 2 4 2" xfId="13977" xr:uid="{00000000-0005-0000-0000-000085220000}"/>
    <cellStyle name="40% - Accent5 2 5 2 5" xfId="9335" xr:uid="{00000000-0005-0000-0000-000086220000}"/>
    <cellStyle name="40% - Accent5 2 5 3" xfId="2474" xr:uid="{00000000-0005-0000-0000-000087220000}"/>
    <cellStyle name="40% - Accent5 2 5 3 2" xfId="10270" xr:uid="{00000000-0005-0000-0000-000088220000}"/>
    <cellStyle name="40% - Accent5 2 5 4" xfId="4256" xr:uid="{00000000-0005-0000-0000-000089220000}"/>
    <cellStyle name="40% - Accent5 2 5 4 2" xfId="11764" xr:uid="{00000000-0005-0000-0000-00008A220000}"/>
    <cellStyle name="40% - Accent5 2 5 5" xfId="6698" xr:uid="{00000000-0005-0000-0000-00008B220000}"/>
    <cellStyle name="40% - Accent5 2 5 5 2" xfId="13976" xr:uid="{00000000-0005-0000-0000-00008C220000}"/>
    <cellStyle name="40% - Accent5 2 5 6" xfId="8305" xr:uid="{00000000-0005-0000-0000-00008D220000}"/>
    <cellStyle name="40% - Accent5 2 5 6 2" xfId="15397" xr:uid="{00000000-0005-0000-0000-00008E220000}"/>
    <cellStyle name="40% - Accent5 2 5 7" xfId="9334" xr:uid="{00000000-0005-0000-0000-00008F220000}"/>
    <cellStyle name="40% - Accent5 2 6" xfId="703" xr:uid="{00000000-0005-0000-0000-000090220000}"/>
    <cellStyle name="40% - Accent5 2 6 2" xfId="2476" xr:uid="{00000000-0005-0000-0000-000091220000}"/>
    <cellStyle name="40% - Accent5 2 6 2 2" xfId="10272" xr:uid="{00000000-0005-0000-0000-000092220000}"/>
    <cellStyle name="40% - Accent5 2 6 3" xfId="4258" xr:uid="{00000000-0005-0000-0000-000093220000}"/>
    <cellStyle name="40% - Accent5 2 6 3 2" xfId="11766" xr:uid="{00000000-0005-0000-0000-000094220000}"/>
    <cellStyle name="40% - Accent5 2 6 4" xfId="6700" xr:uid="{00000000-0005-0000-0000-000095220000}"/>
    <cellStyle name="40% - Accent5 2 6 4 2" xfId="13978" xr:uid="{00000000-0005-0000-0000-000096220000}"/>
    <cellStyle name="40% - Accent5 2 6 5" xfId="8416" xr:uid="{00000000-0005-0000-0000-000097220000}"/>
    <cellStyle name="40% - Accent5 2 6 5 2" xfId="15459" xr:uid="{00000000-0005-0000-0000-000098220000}"/>
    <cellStyle name="40% - Accent5 2 6 6" xfId="9336" xr:uid="{00000000-0005-0000-0000-000099220000}"/>
    <cellStyle name="40% - Accent5 2 7" xfId="704" xr:uid="{00000000-0005-0000-0000-00009A220000}"/>
    <cellStyle name="40% - Accent5 2 7 2" xfId="2477" xr:uid="{00000000-0005-0000-0000-00009B220000}"/>
    <cellStyle name="40% - Accent5 2 7 2 2" xfId="10273" xr:uid="{00000000-0005-0000-0000-00009C220000}"/>
    <cellStyle name="40% - Accent5 2 7 3" xfId="4259" xr:uid="{00000000-0005-0000-0000-00009D220000}"/>
    <cellStyle name="40% - Accent5 2 7 3 2" xfId="11767" xr:uid="{00000000-0005-0000-0000-00009E220000}"/>
    <cellStyle name="40% - Accent5 2 7 4" xfId="6701" xr:uid="{00000000-0005-0000-0000-00009F220000}"/>
    <cellStyle name="40% - Accent5 2 7 4 2" xfId="13979" xr:uid="{00000000-0005-0000-0000-0000A0220000}"/>
    <cellStyle name="40% - Accent5 2 7 5" xfId="8505" xr:uid="{00000000-0005-0000-0000-0000A1220000}"/>
    <cellStyle name="40% - Accent5 2 7 5 2" xfId="15548" xr:uid="{00000000-0005-0000-0000-0000A2220000}"/>
    <cellStyle name="40% - Accent5 2 7 6" xfId="9337" xr:uid="{00000000-0005-0000-0000-0000A3220000}"/>
    <cellStyle name="40% - Accent5 2 8" xfId="1825" xr:uid="{00000000-0005-0000-0000-0000A4220000}"/>
    <cellStyle name="40% - Accent5 2 8 2" xfId="4260" xr:uid="{00000000-0005-0000-0000-0000A5220000}"/>
    <cellStyle name="40% - Accent5 2 8 2 2" xfId="11768" xr:uid="{00000000-0005-0000-0000-0000A6220000}"/>
    <cellStyle name="40% - Accent5 2 8 3" xfId="6702" xr:uid="{00000000-0005-0000-0000-0000A7220000}"/>
    <cellStyle name="40% - Accent5 2 8 3 2" xfId="13980" xr:uid="{00000000-0005-0000-0000-0000A8220000}"/>
    <cellStyle name="40% - Accent5 2 8 4" xfId="7780" xr:uid="{00000000-0005-0000-0000-0000A9220000}"/>
    <cellStyle name="40% - Accent5 2 8 4 2" xfId="14872" xr:uid="{00000000-0005-0000-0000-0000AA220000}"/>
    <cellStyle name="40% - Accent5 2 8 5" xfId="9621" xr:uid="{00000000-0005-0000-0000-0000AB220000}"/>
    <cellStyle name="40% - Accent5 2 9" xfId="2459" xr:uid="{00000000-0005-0000-0000-0000AC220000}"/>
    <cellStyle name="40% - Accent5 2 9 2" xfId="4261" xr:uid="{00000000-0005-0000-0000-0000AD220000}"/>
    <cellStyle name="40% - Accent5 2 9 2 2" xfId="11769" xr:uid="{00000000-0005-0000-0000-0000AE220000}"/>
    <cellStyle name="40% - Accent5 2 9 3" xfId="6703" xr:uid="{00000000-0005-0000-0000-0000AF220000}"/>
    <cellStyle name="40% - Accent5 2 9 3 2" xfId="13981" xr:uid="{00000000-0005-0000-0000-0000B0220000}"/>
    <cellStyle name="40% - Accent5 2 9 4" xfId="10255" xr:uid="{00000000-0005-0000-0000-0000B1220000}"/>
    <cellStyle name="40% - Accent5 20" xfId="1799" xr:uid="{00000000-0005-0000-0000-0000B2220000}"/>
    <cellStyle name="40% - Accent5 20 2" xfId="4262" xr:uid="{00000000-0005-0000-0000-0000B3220000}"/>
    <cellStyle name="40% - Accent5 20 2 2" xfId="11770" xr:uid="{00000000-0005-0000-0000-0000B4220000}"/>
    <cellStyle name="40% - Accent5 20 3" xfId="6704" xr:uid="{00000000-0005-0000-0000-0000B5220000}"/>
    <cellStyle name="40% - Accent5 20 3 2" xfId="13982" xr:uid="{00000000-0005-0000-0000-0000B6220000}"/>
    <cellStyle name="40% - Accent5 20 4" xfId="9604" xr:uid="{00000000-0005-0000-0000-0000B7220000}"/>
    <cellStyle name="40% - Accent5 21" xfId="2448" xr:uid="{00000000-0005-0000-0000-0000B8220000}"/>
    <cellStyle name="40% - Accent5 21 2" xfId="4263" xr:uid="{00000000-0005-0000-0000-0000B9220000}"/>
    <cellStyle name="40% - Accent5 21 2 2" xfId="11771" xr:uid="{00000000-0005-0000-0000-0000BA220000}"/>
    <cellStyle name="40% - Accent5 21 3" xfId="6705" xr:uid="{00000000-0005-0000-0000-0000BB220000}"/>
    <cellStyle name="40% - Accent5 21 3 2" xfId="13983" xr:uid="{00000000-0005-0000-0000-0000BC220000}"/>
    <cellStyle name="40% - Accent5 21 4" xfId="10244" xr:uid="{00000000-0005-0000-0000-0000BD220000}"/>
    <cellStyle name="40% - Accent5 22" xfId="3037" xr:uid="{00000000-0005-0000-0000-0000BE220000}"/>
    <cellStyle name="40% - Accent5 22 2" xfId="10548" xr:uid="{00000000-0005-0000-0000-0000BF220000}"/>
    <cellStyle name="40% - Accent5 23" xfId="4228" xr:uid="{00000000-0005-0000-0000-0000C0220000}"/>
    <cellStyle name="40% - Accent5 23 2" xfId="11736" xr:uid="{00000000-0005-0000-0000-0000C1220000}"/>
    <cellStyle name="40% - Accent5 24" xfId="4676" xr:uid="{00000000-0005-0000-0000-0000C2220000}"/>
    <cellStyle name="40% - Accent5 24 2" xfId="11954" xr:uid="{00000000-0005-0000-0000-0000C3220000}"/>
    <cellStyle name="40% - Accent5 25" xfId="5257" xr:uid="{00000000-0005-0000-0000-0000C4220000}"/>
    <cellStyle name="40% - Accent5 25 2" xfId="12535" xr:uid="{00000000-0005-0000-0000-0000C5220000}"/>
    <cellStyle name="40% - Accent5 26" xfId="6662" xr:uid="{00000000-0005-0000-0000-0000C6220000}"/>
    <cellStyle name="40% - Accent5 26 2" xfId="13940" xr:uid="{00000000-0005-0000-0000-0000C7220000}"/>
    <cellStyle name="40% - Accent5 27" xfId="7119" xr:uid="{00000000-0005-0000-0000-0000C8220000}"/>
    <cellStyle name="40% - Accent5 27 2" xfId="14211" xr:uid="{00000000-0005-0000-0000-0000C9220000}"/>
    <cellStyle name="40% - Accent5 28" xfId="7143" xr:uid="{00000000-0005-0000-0000-0000CA220000}"/>
    <cellStyle name="40% - Accent5 28 2" xfId="14235" xr:uid="{00000000-0005-0000-0000-0000CB220000}"/>
    <cellStyle name="40% - Accent5 29" xfId="675" xr:uid="{00000000-0005-0000-0000-0000CC220000}"/>
    <cellStyle name="40% - Accent5 29 2" xfId="9308" xr:uid="{00000000-0005-0000-0000-0000CD220000}"/>
    <cellStyle name="40% - Accent5 3" xfId="705" xr:uid="{00000000-0005-0000-0000-0000CE220000}"/>
    <cellStyle name="40% - Accent5 3 10" xfId="5336" xr:uid="{00000000-0005-0000-0000-0000CF220000}"/>
    <cellStyle name="40% - Accent5 3 10 2" xfId="12614" xr:uid="{00000000-0005-0000-0000-0000D0220000}"/>
    <cellStyle name="40% - Accent5 3 11" xfId="6706" xr:uid="{00000000-0005-0000-0000-0000D1220000}"/>
    <cellStyle name="40% - Accent5 3 11 2" xfId="13984" xr:uid="{00000000-0005-0000-0000-0000D2220000}"/>
    <cellStyle name="40% - Accent5 3 12" xfId="7222" xr:uid="{00000000-0005-0000-0000-0000D3220000}"/>
    <cellStyle name="40% - Accent5 3 12 2" xfId="14314" xr:uid="{00000000-0005-0000-0000-0000D4220000}"/>
    <cellStyle name="40% - Accent5 3 13" xfId="9338" xr:uid="{00000000-0005-0000-0000-0000D5220000}"/>
    <cellStyle name="40% - Accent5 3 2" xfId="706" xr:uid="{00000000-0005-0000-0000-0000D6220000}"/>
    <cellStyle name="40% - Accent5 3 2 10" xfId="7365" xr:uid="{00000000-0005-0000-0000-0000D7220000}"/>
    <cellStyle name="40% - Accent5 3 2 10 2" xfId="14457" xr:uid="{00000000-0005-0000-0000-0000D8220000}"/>
    <cellStyle name="40% - Accent5 3 2 11" xfId="9339" xr:uid="{00000000-0005-0000-0000-0000D9220000}"/>
    <cellStyle name="40% - Accent5 3 2 2" xfId="707" xr:uid="{00000000-0005-0000-0000-0000DA220000}"/>
    <cellStyle name="40% - Accent5 3 2 2 10" xfId="9340" xr:uid="{00000000-0005-0000-0000-0000DB220000}"/>
    <cellStyle name="40% - Accent5 3 2 2 2" xfId="708" xr:uid="{00000000-0005-0000-0000-0000DC220000}"/>
    <cellStyle name="40% - Accent5 3 2 2 2 2" xfId="2481" xr:uid="{00000000-0005-0000-0000-0000DD220000}"/>
    <cellStyle name="40% - Accent5 3 2 2 2 2 2" xfId="10277" xr:uid="{00000000-0005-0000-0000-0000DE220000}"/>
    <cellStyle name="40% - Accent5 3 2 2 2 3" xfId="4267" xr:uid="{00000000-0005-0000-0000-0000DF220000}"/>
    <cellStyle name="40% - Accent5 3 2 2 2 3 2" xfId="11775" xr:uid="{00000000-0005-0000-0000-0000E0220000}"/>
    <cellStyle name="40% - Accent5 3 2 2 2 4" xfId="6709" xr:uid="{00000000-0005-0000-0000-0000E1220000}"/>
    <cellStyle name="40% - Accent5 3 2 2 2 4 2" xfId="13987" xr:uid="{00000000-0005-0000-0000-0000E2220000}"/>
    <cellStyle name="40% - Accent5 3 2 2 2 5" xfId="8235" xr:uid="{00000000-0005-0000-0000-0000E3220000}"/>
    <cellStyle name="40% - Accent5 3 2 2 2 5 2" xfId="15327" xr:uid="{00000000-0005-0000-0000-0000E4220000}"/>
    <cellStyle name="40% - Accent5 3 2 2 2 6" xfId="9341" xr:uid="{00000000-0005-0000-0000-0000E5220000}"/>
    <cellStyle name="40% - Accent5 3 2 2 3" xfId="2480" xr:uid="{00000000-0005-0000-0000-0000E6220000}"/>
    <cellStyle name="40% - Accent5 3 2 2 3 2" xfId="6710" xr:uid="{00000000-0005-0000-0000-0000E7220000}"/>
    <cellStyle name="40% - Accent5 3 2 2 3 2 2" xfId="13988" xr:uid="{00000000-0005-0000-0000-0000E8220000}"/>
    <cellStyle name="40% - Accent5 3 2 2 3 3" xfId="10276" xr:uid="{00000000-0005-0000-0000-0000E9220000}"/>
    <cellStyle name="40% - Accent5 3 2 2 4" xfId="3623" xr:uid="{00000000-0005-0000-0000-0000EA220000}"/>
    <cellStyle name="40% - Accent5 3 2 2 4 2" xfId="11131" xr:uid="{00000000-0005-0000-0000-0000EB220000}"/>
    <cellStyle name="40% - Accent5 3 2 2 5" xfId="4266" xr:uid="{00000000-0005-0000-0000-0000EC220000}"/>
    <cellStyle name="40% - Accent5 3 2 2 5 2" xfId="11774" xr:uid="{00000000-0005-0000-0000-0000ED220000}"/>
    <cellStyle name="40% - Accent5 3 2 2 6" xfId="5187" xr:uid="{00000000-0005-0000-0000-0000EE220000}"/>
    <cellStyle name="40% - Accent5 3 2 2 6 2" xfId="12465" xr:uid="{00000000-0005-0000-0000-0000EF220000}"/>
    <cellStyle name="40% - Accent5 3 2 2 7" xfId="5768" xr:uid="{00000000-0005-0000-0000-0000F0220000}"/>
    <cellStyle name="40% - Accent5 3 2 2 7 2" xfId="13046" xr:uid="{00000000-0005-0000-0000-0000F1220000}"/>
    <cellStyle name="40% - Accent5 3 2 2 8" xfId="6708" xr:uid="{00000000-0005-0000-0000-0000F2220000}"/>
    <cellStyle name="40% - Accent5 3 2 2 8 2" xfId="13986" xr:uid="{00000000-0005-0000-0000-0000F3220000}"/>
    <cellStyle name="40% - Accent5 3 2 2 9" xfId="7654" xr:uid="{00000000-0005-0000-0000-0000F4220000}"/>
    <cellStyle name="40% - Accent5 3 2 2 9 2" xfId="14746" xr:uid="{00000000-0005-0000-0000-0000F5220000}"/>
    <cellStyle name="40% - Accent5 3 2 3" xfId="709" xr:uid="{00000000-0005-0000-0000-0000F6220000}"/>
    <cellStyle name="40% - Accent5 3 2 3 2" xfId="2482" xr:uid="{00000000-0005-0000-0000-0000F7220000}"/>
    <cellStyle name="40% - Accent5 3 2 3 2 2" xfId="10278" xr:uid="{00000000-0005-0000-0000-0000F8220000}"/>
    <cellStyle name="40% - Accent5 3 2 3 3" xfId="4268" xr:uid="{00000000-0005-0000-0000-0000F9220000}"/>
    <cellStyle name="40% - Accent5 3 2 3 3 2" xfId="11776" xr:uid="{00000000-0005-0000-0000-0000FA220000}"/>
    <cellStyle name="40% - Accent5 3 2 3 4" xfId="6711" xr:uid="{00000000-0005-0000-0000-0000FB220000}"/>
    <cellStyle name="40% - Accent5 3 2 3 4 2" xfId="13989" xr:uid="{00000000-0005-0000-0000-0000FC220000}"/>
    <cellStyle name="40% - Accent5 3 2 3 5" xfId="7946" xr:uid="{00000000-0005-0000-0000-0000FD220000}"/>
    <cellStyle name="40% - Accent5 3 2 3 5 2" xfId="15038" xr:uid="{00000000-0005-0000-0000-0000FE220000}"/>
    <cellStyle name="40% - Accent5 3 2 3 6" xfId="9342" xr:uid="{00000000-0005-0000-0000-0000FF220000}"/>
    <cellStyle name="40% - Accent5 3 2 4" xfId="2479" xr:uid="{00000000-0005-0000-0000-000000230000}"/>
    <cellStyle name="40% - Accent5 3 2 4 2" xfId="6712" xr:uid="{00000000-0005-0000-0000-000001230000}"/>
    <cellStyle name="40% - Accent5 3 2 4 2 2" xfId="13990" xr:uid="{00000000-0005-0000-0000-000002230000}"/>
    <cellStyle name="40% - Accent5 3 2 4 3" xfId="10275" xr:uid="{00000000-0005-0000-0000-000003230000}"/>
    <cellStyle name="40% - Accent5 3 2 5" xfId="3323" xr:uid="{00000000-0005-0000-0000-000004230000}"/>
    <cellStyle name="40% - Accent5 3 2 5 2" xfId="10834" xr:uid="{00000000-0005-0000-0000-000005230000}"/>
    <cellStyle name="40% - Accent5 3 2 6" xfId="4265" xr:uid="{00000000-0005-0000-0000-000006230000}"/>
    <cellStyle name="40% - Accent5 3 2 6 2" xfId="11773" xr:uid="{00000000-0005-0000-0000-000007230000}"/>
    <cellStyle name="40% - Accent5 3 2 7" xfId="4898" xr:uid="{00000000-0005-0000-0000-000008230000}"/>
    <cellStyle name="40% - Accent5 3 2 7 2" xfId="12176" xr:uid="{00000000-0005-0000-0000-000009230000}"/>
    <cellStyle name="40% - Accent5 3 2 8" xfId="5479" xr:uid="{00000000-0005-0000-0000-00000A230000}"/>
    <cellStyle name="40% - Accent5 3 2 8 2" xfId="12757" xr:uid="{00000000-0005-0000-0000-00000B230000}"/>
    <cellStyle name="40% - Accent5 3 2 9" xfId="6707" xr:uid="{00000000-0005-0000-0000-00000C230000}"/>
    <cellStyle name="40% - Accent5 3 2 9 2" xfId="13985" xr:uid="{00000000-0005-0000-0000-00000D230000}"/>
    <cellStyle name="40% - Accent5 3 3" xfId="710" xr:uid="{00000000-0005-0000-0000-00000E230000}"/>
    <cellStyle name="40% - Accent5 3 3 10" xfId="9343" xr:uid="{00000000-0005-0000-0000-00000F230000}"/>
    <cellStyle name="40% - Accent5 3 3 2" xfId="711" xr:uid="{00000000-0005-0000-0000-000010230000}"/>
    <cellStyle name="40% - Accent5 3 3 2 2" xfId="2484" xr:uid="{00000000-0005-0000-0000-000011230000}"/>
    <cellStyle name="40% - Accent5 3 3 2 2 2" xfId="10280" xr:uid="{00000000-0005-0000-0000-000012230000}"/>
    <cellStyle name="40% - Accent5 3 3 2 3" xfId="4270" xr:uid="{00000000-0005-0000-0000-000013230000}"/>
    <cellStyle name="40% - Accent5 3 3 2 3 2" xfId="11778" xr:uid="{00000000-0005-0000-0000-000014230000}"/>
    <cellStyle name="40% - Accent5 3 3 2 4" xfId="6714" xr:uid="{00000000-0005-0000-0000-000015230000}"/>
    <cellStyle name="40% - Accent5 3 3 2 4 2" xfId="13992" xr:uid="{00000000-0005-0000-0000-000016230000}"/>
    <cellStyle name="40% - Accent5 3 3 2 5" xfId="8092" xr:uid="{00000000-0005-0000-0000-000017230000}"/>
    <cellStyle name="40% - Accent5 3 3 2 5 2" xfId="15184" xr:uid="{00000000-0005-0000-0000-000018230000}"/>
    <cellStyle name="40% - Accent5 3 3 2 6" xfId="9344" xr:uid="{00000000-0005-0000-0000-000019230000}"/>
    <cellStyle name="40% - Accent5 3 3 3" xfId="2483" xr:uid="{00000000-0005-0000-0000-00001A230000}"/>
    <cellStyle name="40% - Accent5 3 3 3 2" xfId="6715" xr:uid="{00000000-0005-0000-0000-00001B230000}"/>
    <cellStyle name="40% - Accent5 3 3 3 2 2" xfId="13993" xr:uid="{00000000-0005-0000-0000-00001C230000}"/>
    <cellStyle name="40% - Accent5 3 3 3 3" xfId="10279" xr:uid="{00000000-0005-0000-0000-00001D230000}"/>
    <cellStyle name="40% - Accent5 3 3 4" xfId="3480" xr:uid="{00000000-0005-0000-0000-00001E230000}"/>
    <cellStyle name="40% - Accent5 3 3 4 2" xfId="10988" xr:uid="{00000000-0005-0000-0000-00001F230000}"/>
    <cellStyle name="40% - Accent5 3 3 5" xfId="4269" xr:uid="{00000000-0005-0000-0000-000020230000}"/>
    <cellStyle name="40% - Accent5 3 3 5 2" xfId="11777" xr:uid="{00000000-0005-0000-0000-000021230000}"/>
    <cellStyle name="40% - Accent5 3 3 6" xfId="5044" xr:uid="{00000000-0005-0000-0000-000022230000}"/>
    <cellStyle name="40% - Accent5 3 3 6 2" xfId="12322" xr:uid="{00000000-0005-0000-0000-000023230000}"/>
    <cellStyle name="40% - Accent5 3 3 7" xfId="5625" xr:uid="{00000000-0005-0000-0000-000024230000}"/>
    <cellStyle name="40% - Accent5 3 3 7 2" xfId="12903" xr:uid="{00000000-0005-0000-0000-000025230000}"/>
    <cellStyle name="40% - Accent5 3 3 8" xfId="6713" xr:uid="{00000000-0005-0000-0000-000026230000}"/>
    <cellStyle name="40% - Accent5 3 3 8 2" xfId="13991" xr:uid="{00000000-0005-0000-0000-000027230000}"/>
    <cellStyle name="40% - Accent5 3 3 9" xfId="7511" xr:uid="{00000000-0005-0000-0000-000028230000}"/>
    <cellStyle name="40% - Accent5 3 3 9 2" xfId="14603" xr:uid="{00000000-0005-0000-0000-000029230000}"/>
    <cellStyle name="40% - Accent5 3 4" xfId="712" xr:uid="{00000000-0005-0000-0000-00002A230000}"/>
    <cellStyle name="40% - Accent5 3 4 2" xfId="2485" xr:uid="{00000000-0005-0000-0000-00002B230000}"/>
    <cellStyle name="40% - Accent5 3 4 2 2" xfId="10281" xr:uid="{00000000-0005-0000-0000-00002C230000}"/>
    <cellStyle name="40% - Accent5 3 4 3" xfId="4271" xr:uid="{00000000-0005-0000-0000-00002D230000}"/>
    <cellStyle name="40% - Accent5 3 4 3 2" xfId="11779" xr:uid="{00000000-0005-0000-0000-00002E230000}"/>
    <cellStyle name="40% - Accent5 3 4 4" xfId="6716" xr:uid="{00000000-0005-0000-0000-00002F230000}"/>
    <cellStyle name="40% - Accent5 3 4 4 2" xfId="13994" xr:uid="{00000000-0005-0000-0000-000030230000}"/>
    <cellStyle name="40% - Accent5 3 4 5" xfId="8439" xr:uid="{00000000-0005-0000-0000-000031230000}"/>
    <cellStyle name="40% - Accent5 3 4 5 2" xfId="15482" xr:uid="{00000000-0005-0000-0000-000032230000}"/>
    <cellStyle name="40% - Accent5 3 4 6" xfId="9345" xr:uid="{00000000-0005-0000-0000-000033230000}"/>
    <cellStyle name="40% - Accent5 3 5" xfId="713" xr:uid="{00000000-0005-0000-0000-000034230000}"/>
    <cellStyle name="40% - Accent5 3 5 2" xfId="2486" xr:uid="{00000000-0005-0000-0000-000035230000}"/>
    <cellStyle name="40% - Accent5 3 5 2 2" xfId="10282" xr:uid="{00000000-0005-0000-0000-000036230000}"/>
    <cellStyle name="40% - Accent5 3 5 3" xfId="4272" xr:uid="{00000000-0005-0000-0000-000037230000}"/>
    <cellStyle name="40% - Accent5 3 5 3 2" xfId="11780" xr:uid="{00000000-0005-0000-0000-000038230000}"/>
    <cellStyle name="40% - Accent5 3 5 4" xfId="6717" xr:uid="{00000000-0005-0000-0000-000039230000}"/>
    <cellStyle name="40% - Accent5 3 5 4 2" xfId="13995" xr:uid="{00000000-0005-0000-0000-00003A230000}"/>
    <cellStyle name="40% - Accent5 3 5 5" xfId="8528" xr:uid="{00000000-0005-0000-0000-00003B230000}"/>
    <cellStyle name="40% - Accent5 3 5 5 2" xfId="15571" xr:uid="{00000000-0005-0000-0000-00003C230000}"/>
    <cellStyle name="40% - Accent5 3 5 6" xfId="9346" xr:uid="{00000000-0005-0000-0000-00003D230000}"/>
    <cellStyle name="40% - Accent5 3 6" xfId="2478" xr:uid="{00000000-0005-0000-0000-00003E230000}"/>
    <cellStyle name="40% - Accent5 3 6 2" xfId="6718" xr:uid="{00000000-0005-0000-0000-00003F230000}"/>
    <cellStyle name="40% - Accent5 3 6 2 2" xfId="13996" xr:uid="{00000000-0005-0000-0000-000040230000}"/>
    <cellStyle name="40% - Accent5 3 6 3" xfId="7803" xr:uid="{00000000-0005-0000-0000-000041230000}"/>
    <cellStyle name="40% - Accent5 3 6 3 2" xfId="14895" xr:uid="{00000000-0005-0000-0000-000042230000}"/>
    <cellStyle name="40% - Accent5 3 6 4" xfId="10274" xr:uid="{00000000-0005-0000-0000-000043230000}"/>
    <cellStyle name="40% - Accent5 3 7" xfId="3175" xr:uid="{00000000-0005-0000-0000-000044230000}"/>
    <cellStyle name="40% - Accent5 3 7 2" xfId="10686" xr:uid="{00000000-0005-0000-0000-000045230000}"/>
    <cellStyle name="40% - Accent5 3 8" xfId="4264" xr:uid="{00000000-0005-0000-0000-000046230000}"/>
    <cellStyle name="40% - Accent5 3 8 2" xfId="11772" xr:uid="{00000000-0005-0000-0000-000047230000}"/>
    <cellStyle name="40% - Accent5 3 9" xfId="4755" xr:uid="{00000000-0005-0000-0000-000048230000}"/>
    <cellStyle name="40% - Accent5 3 9 2" xfId="12033" xr:uid="{00000000-0005-0000-0000-000049230000}"/>
    <cellStyle name="40% - Accent5 30" xfId="8596" xr:uid="{00000000-0005-0000-0000-00004A230000}"/>
    <cellStyle name="40% - Accent5 30 2" xfId="15639" xr:uid="{00000000-0005-0000-0000-00004B230000}"/>
    <cellStyle name="40% - Accent5 31" xfId="8686" xr:uid="{00000000-0005-0000-0000-00004C230000}"/>
    <cellStyle name="40% - Accent5 4" xfId="714" xr:uid="{00000000-0005-0000-0000-00004D230000}"/>
    <cellStyle name="40% - Accent5 4 10" xfId="6719" xr:uid="{00000000-0005-0000-0000-00004E230000}"/>
    <cellStyle name="40% - Accent5 4 10 2" xfId="13997" xr:uid="{00000000-0005-0000-0000-00004F230000}"/>
    <cellStyle name="40% - Accent5 4 11" xfId="7177" xr:uid="{00000000-0005-0000-0000-000050230000}"/>
    <cellStyle name="40% - Accent5 4 11 2" xfId="14269" xr:uid="{00000000-0005-0000-0000-000051230000}"/>
    <cellStyle name="40% - Accent5 4 12" xfId="9347" xr:uid="{00000000-0005-0000-0000-000052230000}"/>
    <cellStyle name="40% - Accent5 4 2" xfId="715" xr:uid="{00000000-0005-0000-0000-000053230000}"/>
    <cellStyle name="40% - Accent5 4 2 10" xfId="7320" xr:uid="{00000000-0005-0000-0000-000054230000}"/>
    <cellStyle name="40% - Accent5 4 2 10 2" xfId="14412" xr:uid="{00000000-0005-0000-0000-000055230000}"/>
    <cellStyle name="40% - Accent5 4 2 11" xfId="9348" xr:uid="{00000000-0005-0000-0000-000056230000}"/>
    <cellStyle name="40% - Accent5 4 2 2" xfId="716" xr:uid="{00000000-0005-0000-0000-000057230000}"/>
    <cellStyle name="40% - Accent5 4 2 2 10" xfId="9349" xr:uid="{00000000-0005-0000-0000-000058230000}"/>
    <cellStyle name="40% - Accent5 4 2 2 2" xfId="717" xr:uid="{00000000-0005-0000-0000-000059230000}"/>
    <cellStyle name="40% - Accent5 4 2 2 2 2" xfId="2490" xr:uid="{00000000-0005-0000-0000-00005A230000}"/>
    <cellStyle name="40% - Accent5 4 2 2 2 2 2" xfId="10286" xr:uid="{00000000-0005-0000-0000-00005B230000}"/>
    <cellStyle name="40% - Accent5 4 2 2 2 3" xfId="4276" xr:uid="{00000000-0005-0000-0000-00005C230000}"/>
    <cellStyle name="40% - Accent5 4 2 2 2 3 2" xfId="11784" xr:uid="{00000000-0005-0000-0000-00005D230000}"/>
    <cellStyle name="40% - Accent5 4 2 2 2 4" xfId="6722" xr:uid="{00000000-0005-0000-0000-00005E230000}"/>
    <cellStyle name="40% - Accent5 4 2 2 2 4 2" xfId="14000" xr:uid="{00000000-0005-0000-0000-00005F230000}"/>
    <cellStyle name="40% - Accent5 4 2 2 2 5" xfId="8190" xr:uid="{00000000-0005-0000-0000-000060230000}"/>
    <cellStyle name="40% - Accent5 4 2 2 2 5 2" xfId="15282" xr:uid="{00000000-0005-0000-0000-000061230000}"/>
    <cellStyle name="40% - Accent5 4 2 2 2 6" xfId="9350" xr:uid="{00000000-0005-0000-0000-000062230000}"/>
    <cellStyle name="40% - Accent5 4 2 2 3" xfId="2489" xr:uid="{00000000-0005-0000-0000-000063230000}"/>
    <cellStyle name="40% - Accent5 4 2 2 3 2" xfId="6723" xr:uid="{00000000-0005-0000-0000-000064230000}"/>
    <cellStyle name="40% - Accent5 4 2 2 3 2 2" xfId="14001" xr:uid="{00000000-0005-0000-0000-000065230000}"/>
    <cellStyle name="40% - Accent5 4 2 2 3 3" xfId="10285" xr:uid="{00000000-0005-0000-0000-000066230000}"/>
    <cellStyle name="40% - Accent5 4 2 2 4" xfId="3578" xr:uid="{00000000-0005-0000-0000-000067230000}"/>
    <cellStyle name="40% - Accent5 4 2 2 4 2" xfId="11086" xr:uid="{00000000-0005-0000-0000-000068230000}"/>
    <cellStyle name="40% - Accent5 4 2 2 5" xfId="4275" xr:uid="{00000000-0005-0000-0000-000069230000}"/>
    <cellStyle name="40% - Accent5 4 2 2 5 2" xfId="11783" xr:uid="{00000000-0005-0000-0000-00006A230000}"/>
    <cellStyle name="40% - Accent5 4 2 2 6" xfId="5142" xr:uid="{00000000-0005-0000-0000-00006B230000}"/>
    <cellStyle name="40% - Accent5 4 2 2 6 2" xfId="12420" xr:uid="{00000000-0005-0000-0000-00006C230000}"/>
    <cellStyle name="40% - Accent5 4 2 2 7" xfId="5723" xr:uid="{00000000-0005-0000-0000-00006D230000}"/>
    <cellStyle name="40% - Accent5 4 2 2 7 2" xfId="13001" xr:uid="{00000000-0005-0000-0000-00006E230000}"/>
    <cellStyle name="40% - Accent5 4 2 2 8" xfId="6721" xr:uid="{00000000-0005-0000-0000-00006F230000}"/>
    <cellStyle name="40% - Accent5 4 2 2 8 2" xfId="13999" xr:uid="{00000000-0005-0000-0000-000070230000}"/>
    <cellStyle name="40% - Accent5 4 2 2 9" xfId="7609" xr:uid="{00000000-0005-0000-0000-000071230000}"/>
    <cellStyle name="40% - Accent5 4 2 2 9 2" xfId="14701" xr:uid="{00000000-0005-0000-0000-000072230000}"/>
    <cellStyle name="40% - Accent5 4 2 3" xfId="718" xr:uid="{00000000-0005-0000-0000-000073230000}"/>
    <cellStyle name="40% - Accent5 4 2 3 2" xfId="2491" xr:uid="{00000000-0005-0000-0000-000074230000}"/>
    <cellStyle name="40% - Accent5 4 2 3 2 2" xfId="10287" xr:uid="{00000000-0005-0000-0000-000075230000}"/>
    <cellStyle name="40% - Accent5 4 2 3 3" xfId="4277" xr:uid="{00000000-0005-0000-0000-000076230000}"/>
    <cellStyle name="40% - Accent5 4 2 3 3 2" xfId="11785" xr:uid="{00000000-0005-0000-0000-000077230000}"/>
    <cellStyle name="40% - Accent5 4 2 3 4" xfId="6724" xr:uid="{00000000-0005-0000-0000-000078230000}"/>
    <cellStyle name="40% - Accent5 4 2 3 4 2" xfId="14002" xr:uid="{00000000-0005-0000-0000-000079230000}"/>
    <cellStyle name="40% - Accent5 4 2 3 5" xfId="7901" xr:uid="{00000000-0005-0000-0000-00007A230000}"/>
    <cellStyle name="40% - Accent5 4 2 3 5 2" xfId="14993" xr:uid="{00000000-0005-0000-0000-00007B230000}"/>
    <cellStyle name="40% - Accent5 4 2 3 6" xfId="9351" xr:uid="{00000000-0005-0000-0000-00007C230000}"/>
    <cellStyle name="40% - Accent5 4 2 4" xfId="2488" xr:uid="{00000000-0005-0000-0000-00007D230000}"/>
    <cellStyle name="40% - Accent5 4 2 4 2" xfId="6725" xr:uid="{00000000-0005-0000-0000-00007E230000}"/>
    <cellStyle name="40% - Accent5 4 2 4 2 2" xfId="14003" xr:uid="{00000000-0005-0000-0000-00007F230000}"/>
    <cellStyle name="40% - Accent5 4 2 4 3" xfId="10284" xr:uid="{00000000-0005-0000-0000-000080230000}"/>
    <cellStyle name="40% - Accent5 4 2 5" xfId="3278" xr:uid="{00000000-0005-0000-0000-000081230000}"/>
    <cellStyle name="40% - Accent5 4 2 5 2" xfId="10789" xr:uid="{00000000-0005-0000-0000-000082230000}"/>
    <cellStyle name="40% - Accent5 4 2 6" xfId="4274" xr:uid="{00000000-0005-0000-0000-000083230000}"/>
    <cellStyle name="40% - Accent5 4 2 6 2" xfId="11782" xr:uid="{00000000-0005-0000-0000-000084230000}"/>
    <cellStyle name="40% - Accent5 4 2 7" xfId="4853" xr:uid="{00000000-0005-0000-0000-000085230000}"/>
    <cellStyle name="40% - Accent5 4 2 7 2" xfId="12131" xr:uid="{00000000-0005-0000-0000-000086230000}"/>
    <cellStyle name="40% - Accent5 4 2 8" xfId="5434" xr:uid="{00000000-0005-0000-0000-000087230000}"/>
    <cellStyle name="40% - Accent5 4 2 8 2" xfId="12712" xr:uid="{00000000-0005-0000-0000-000088230000}"/>
    <cellStyle name="40% - Accent5 4 2 9" xfId="6720" xr:uid="{00000000-0005-0000-0000-000089230000}"/>
    <cellStyle name="40% - Accent5 4 2 9 2" xfId="13998" xr:uid="{00000000-0005-0000-0000-00008A230000}"/>
    <cellStyle name="40% - Accent5 4 3" xfId="719" xr:uid="{00000000-0005-0000-0000-00008B230000}"/>
    <cellStyle name="40% - Accent5 4 3 10" xfId="9352" xr:uid="{00000000-0005-0000-0000-00008C230000}"/>
    <cellStyle name="40% - Accent5 4 3 2" xfId="720" xr:uid="{00000000-0005-0000-0000-00008D230000}"/>
    <cellStyle name="40% - Accent5 4 3 2 2" xfId="2493" xr:uid="{00000000-0005-0000-0000-00008E230000}"/>
    <cellStyle name="40% - Accent5 4 3 2 2 2" xfId="10289" xr:uid="{00000000-0005-0000-0000-00008F230000}"/>
    <cellStyle name="40% - Accent5 4 3 2 3" xfId="4279" xr:uid="{00000000-0005-0000-0000-000090230000}"/>
    <cellStyle name="40% - Accent5 4 3 2 3 2" xfId="11787" xr:uid="{00000000-0005-0000-0000-000091230000}"/>
    <cellStyle name="40% - Accent5 4 3 2 4" xfId="6727" xr:uid="{00000000-0005-0000-0000-000092230000}"/>
    <cellStyle name="40% - Accent5 4 3 2 4 2" xfId="14005" xr:uid="{00000000-0005-0000-0000-000093230000}"/>
    <cellStyle name="40% - Accent5 4 3 2 5" xfId="8050" xr:uid="{00000000-0005-0000-0000-000094230000}"/>
    <cellStyle name="40% - Accent5 4 3 2 5 2" xfId="15142" xr:uid="{00000000-0005-0000-0000-000095230000}"/>
    <cellStyle name="40% - Accent5 4 3 2 6" xfId="9353" xr:uid="{00000000-0005-0000-0000-000096230000}"/>
    <cellStyle name="40% - Accent5 4 3 3" xfId="2492" xr:uid="{00000000-0005-0000-0000-000097230000}"/>
    <cellStyle name="40% - Accent5 4 3 3 2" xfId="6728" xr:uid="{00000000-0005-0000-0000-000098230000}"/>
    <cellStyle name="40% - Accent5 4 3 3 2 2" xfId="14006" xr:uid="{00000000-0005-0000-0000-000099230000}"/>
    <cellStyle name="40% - Accent5 4 3 3 3" xfId="10288" xr:uid="{00000000-0005-0000-0000-00009A230000}"/>
    <cellStyle name="40% - Accent5 4 3 4" xfId="3438" xr:uid="{00000000-0005-0000-0000-00009B230000}"/>
    <cellStyle name="40% - Accent5 4 3 4 2" xfId="10946" xr:uid="{00000000-0005-0000-0000-00009C230000}"/>
    <cellStyle name="40% - Accent5 4 3 5" xfId="4278" xr:uid="{00000000-0005-0000-0000-00009D230000}"/>
    <cellStyle name="40% - Accent5 4 3 5 2" xfId="11786" xr:uid="{00000000-0005-0000-0000-00009E230000}"/>
    <cellStyle name="40% - Accent5 4 3 6" xfId="5002" xr:uid="{00000000-0005-0000-0000-00009F230000}"/>
    <cellStyle name="40% - Accent5 4 3 6 2" xfId="12280" xr:uid="{00000000-0005-0000-0000-0000A0230000}"/>
    <cellStyle name="40% - Accent5 4 3 7" xfId="5583" xr:uid="{00000000-0005-0000-0000-0000A1230000}"/>
    <cellStyle name="40% - Accent5 4 3 7 2" xfId="12861" xr:uid="{00000000-0005-0000-0000-0000A2230000}"/>
    <cellStyle name="40% - Accent5 4 3 8" xfId="6726" xr:uid="{00000000-0005-0000-0000-0000A3230000}"/>
    <cellStyle name="40% - Accent5 4 3 8 2" xfId="14004" xr:uid="{00000000-0005-0000-0000-0000A4230000}"/>
    <cellStyle name="40% - Accent5 4 3 9" xfId="7469" xr:uid="{00000000-0005-0000-0000-0000A5230000}"/>
    <cellStyle name="40% - Accent5 4 3 9 2" xfId="14561" xr:uid="{00000000-0005-0000-0000-0000A6230000}"/>
    <cellStyle name="40% - Accent5 4 4" xfId="721" xr:uid="{00000000-0005-0000-0000-0000A7230000}"/>
    <cellStyle name="40% - Accent5 4 4 2" xfId="2494" xr:uid="{00000000-0005-0000-0000-0000A8230000}"/>
    <cellStyle name="40% - Accent5 4 4 2 2" xfId="10290" xr:uid="{00000000-0005-0000-0000-0000A9230000}"/>
    <cellStyle name="40% - Accent5 4 4 3" xfId="4280" xr:uid="{00000000-0005-0000-0000-0000AA230000}"/>
    <cellStyle name="40% - Accent5 4 4 3 2" xfId="11788" xr:uid="{00000000-0005-0000-0000-0000AB230000}"/>
    <cellStyle name="40% - Accent5 4 4 4" xfId="6729" xr:uid="{00000000-0005-0000-0000-0000AC230000}"/>
    <cellStyle name="40% - Accent5 4 4 4 2" xfId="14007" xr:uid="{00000000-0005-0000-0000-0000AD230000}"/>
    <cellStyle name="40% - Accent5 4 4 5" xfId="7758" xr:uid="{00000000-0005-0000-0000-0000AE230000}"/>
    <cellStyle name="40% - Accent5 4 4 5 2" xfId="14850" xr:uid="{00000000-0005-0000-0000-0000AF230000}"/>
    <cellStyle name="40% - Accent5 4 4 6" xfId="9354" xr:uid="{00000000-0005-0000-0000-0000B0230000}"/>
    <cellStyle name="40% - Accent5 4 5" xfId="2487" xr:uid="{00000000-0005-0000-0000-0000B1230000}"/>
    <cellStyle name="40% - Accent5 4 5 2" xfId="6730" xr:uid="{00000000-0005-0000-0000-0000B2230000}"/>
    <cellStyle name="40% - Accent5 4 5 2 2" xfId="14008" xr:uid="{00000000-0005-0000-0000-0000B3230000}"/>
    <cellStyle name="40% - Accent5 4 5 3" xfId="10283" xr:uid="{00000000-0005-0000-0000-0000B4230000}"/>
    <cellStyle name="40% - Accent5 4 6" xfId="3109" xr:uid="{00000000-0005-0000-0000-0000B5230000}"/>
    <cellStyle name="40% - Accent5 4 6 2" xfId="10620" xr:uid="{00000000-0005-0000-0000-0000B6230000}"/>
    <cellStyle name="40% - Accent5 4 7" xfId="4273" xr:uid="{00000000-0005-0000-0000-0000B7230000}"/>
    <cellStyle name="40% - Accent5 4 7 2" xfId="11781" xr:uid="{00000000-0005-0000-0000-0000B8230000}"/>
    <cellStyle name="40% - Accent5 4 8" xfId="4710" xr:uid="{00000000-0005-0000-0000-0000B9230000}"/>
    <cellStyle name="40% - Accent5 4 8 2" xfId="11988" xr:uid="{00000000-0005-0000-0000-0000BA230000}"/>
    <cellStyle name="40% - Accent5 4 9" xfId="5291" xr:uid="{00000000-0005-0000-0000-0000BB230000}"/>
    <cellStyle name="40% - Accent5 4 9 2" xfId="12569" xr:uid="{00000000-0005-0000-0000-0000BC230000}"/>
    <cellStyle name="40% - Accent5 5" xfId="722" xr:uid="{00000000-0005-0000-0000-0000BD230000}"/>
    <cellStyle name="40% - Accent5 5 10" xfId="6731" xr:uid="{00000000-0005-0000-0000-0000BE230000}"/>
    <cellStyle name="40% - Accent5 5 10 2" xfId="14009" xr:uid="{00000000-0005-0000-0000-0000BF230000}"/>
    <cellStyle name="40% - Accent5 5 11" xfId="7160" xr:uid="{00000000-0005-0000-0000-0000C0230000}"/>
    <cellStyle name="40% - Accent5 5 11 2" xfId="14252" xr:uid="{00000000-0005-0000-0000-0000C1230000}"/>
    <cellStyle name="40% - Accent5 5 12" xfId="9355" xr:uid="{00000000-0005-0000-0000-0000C2230000}"/>
    <cellStyle name="40% - Accent5 5 2" xfId="723" xr:uid="{00000000-0005-0000-0000-0000C3230000}"/>
    <cellStyle name="40% - Accent5 5 2 10" xfId="7303" xr:uid="{00000000-0005-0000-0000-0000C4230000}"/>
    <cellStyle name="40% - Accent5 5 2 10 2" xfId="14395" xr:uid="{00000000-0005-0000-0000-0000C5230000}"/>
    <cellStyle name="40% - Accent5 5 2 11" xfId="9356" xr:uid="{00000000-0005-0000-0000-0000C6230000}"/>
    <cellStyle name="40% - Accent5 5 2 2" xfId="724" xr:uid="{00000000-0005-0000-0000-0000C7230000}"/>
    <cellStyle name="40% - Accent5 5 2 2 10" xfId="9357" xr:uid="{00000000-0005-0000-0000-0000C8230000}"/>
    <cellStyle name="40% - Accent5 5 2 2 2" xfId="725" xr:uid="{00000000-0005-0000-0000-0000C9230000}"/>
    <cellStyle name="40% - Accent5 5 2 2 2 2" xfId="2498" xr:uid="{00000000-0005-0000-0000-0000CA230000}"/>
    <cellStyle name="40% - Accent5 5 2 2 2 2 2" xfId="10294" xr:uid="{00000000-0005-0000-0000-0000CB230000}"/>
    <cellStyle name="40% - Accent5 5 2 2 2 3" xfId="4284" xr:uid="{00000000-0005-0000-0000-0000CC230000}"/>
    <cellStyle name="40% - Accent5 5 2 2 2 3 2" xfId="11792" xr:uid="{00000000-0005-0000-0000-0000CD230000}"/>
    <cellStyle name="40% - Accent5 5 2 2 2 4" xfId="6734" xr:uid="{00000000-0005-0000-0000-0000CE230000}"/>
    <cellStyle name="40% - Accent5 5 2 2 2 4 2" xfId="14012" xr:uid="{00000000-0005-0000-0000-0000CF230000}"/>
    <cellStyle name="40% - Accent5 5 2 2 2 5" xfId="8173" xr:uid="{00000000-0005-0000-0000-0000D0230000}"/>
    <cellStyle name="40% - Accent5 5 2 2 2 5 2" xfId="15265" xr:uid="{00000000-0005-0000-0000-0000D1230000}"/>
    <cellStyle name="40% - Accent5 5 2 2 2 6" xfId="9358" xr:uid="{00000000-0005-0000-0000-0000D2230000}"/>
    <cellStyle name="40% - Accent5 5 2 2 3" xfId="2497" xr:uid="{00000000-0005-0000-0000-0000D3230000}"/>
    <cellStyle name="40% - Accent5 5 2 2 3 2" xfId="6735" xr:uid="{00000000-0005-0000-0000-0000D4230000}"/>
    <cellStyle name="40% - Accent5 5 2 2 3 2 2" xfId="14013" xr:uid="{00000000-0005-0000-0000-0000D5230000}"/>
    <cellStyle name="40% - Accent5 5 2 2 3 3" xfId="10293" xr:uid="{00000000-0005-0000-0000-0000D6230000}"/>
    <cellStyle name="40% - Accent5 5 2 2 4" xfId="3561" xr:uid="{00000000-0005-0000-0000-0000D7230000}"/>
    <cellStyle name="40% - Accent5 5 2 2 4 2" xfId="11069" xr:uid="{00000000-0005-0000-0000-0000D8230000}"/>
    <cellStyle name="40% - Accent5 5 2 2 5" xfId="4283" xr:uid="{00000000-0005-0000-0000-0000D9230000}"/>
    <cellStyle name="40% - Accent5 5 2 2 5 2" xfId="11791" xr:uid="{00000000-0005-0000-0000-0000DA230000}"/>
    <cellStyle name="40% - Accent5 5 2 2 6" xfId="5125" xr:uid="{00000000-0005-0000-0000-0000DB230000}"/>
    <cellStyle name="40% - Accent5 5 2 2 6 2" xfId="12403" xr:uid="{00000000-0005-0000-0000-0000DC230000}"/>
    <cellStyle name="40% - Accent5 5 2 2 7" xfId="5706" xr:uid="{00000000-0005-0000-0000-0000DD230000}"/>
    <cellStyle name="40% - Accent5 5 2 2 7 2" xfId="12984" xr:uid="{00000000-0005-0000-0000-0000DE230000}"/>
    <cellStyle name="40% - Accent5 5 2 2 8" xfId="6733" xr:uid="{00000000-0005-0000-0000-0000DF230000}"/>
    <cellStyle name="40% - Accent5 5 2 2 8 2" xfId="14011" xr:uid="{00000000-0005-0000-0000-0000E0230000}"/>
    <cellStyle name="40% - Accent5 5 2 2 9" xfId="7592" xr:uid="{00000000-0005-0000-0000-0000E1230000}"/>
    <cellStyle name="40% - Accent5 5 2 2 9 2" xfId="14684" xr:uid="{00000000-0005-0000-0000-0000E2230000}"/>
    <cellStyle name="40% - Accent5 5 2 3" xfId="726" xr:uid="{00000000-0005-0000-0000-0000E3230000}"/>
    <cellStyle name="40% - Accent5 5 2 3 2" xfId="2499" xr:uid="{00000000-0005-0000-0000-0000E4230000}"/>
    <cellStyle name="40% - Accent5 5 2 3 2 2" xfId="10295" xr:uid="{00000000-0005-0000-0000-0000E5230000}"/>
    <cellStyle name="40% - Accent5 5 2 3 3" xfId="4285" xr:uid="{00000000-0005-0000-0000-0000E6230000}"/>
    <cellStyle name="40% - Accent5 5 2 3 3 2" xfId="11793" xr:uid="{00000000-0005-0000-0000-0000E7230000}"/>
    <cellStyle name="40% - Accent5 5 2 3 4" xfId="6736" xr:uid="{00000000-0005-0000-0000-0000E8230000}"/>
    <cellStyle name="40% - Accent5 5 2 3 4 2" xfId="14014" xr:uid="{00000000-0005-0000-0000-0000E9230000}"/>
    <cellStyle name="40% - Accent5 5 2 3 5" xfId="7884" xr:uid="{00000000-0005-0000-0000-0000EA230000}"/>
    <cellStyle name="40% - Accent5 5 2 3 5 2" xfId="14976" xr:uid="{00000000-0005-0000-0000-0000EB230000}"/>
    <cellStyle name="40% - Accent5 5 2 3 6" xfId="9359" xr:uid="{00000000-0005-0000-0000-0000EC230000}"/>
    <cellStyle name="40% - Accent5 5 2 4" xfId="2496" xr:uid="{00000000-0005-0000-0000-0000ED230000}"/>
    <cellStyle name="40% - Accent5 5 2 4 2" xfId="6737" xr:uid="{00000000-0005-0000-0000-0000EE230000}"/>
    <cellStyle name="40% - Accent5 5 2 4 2 2" xfId="14015" xr:uid="{00000000-0005-0000-0000-0000EF230000}"/>
    <cellStyle name="40% - Accent5 5 2 4 3" xfId="10292" xr:uid="{00000000-0005-0000-0000-0000F0230000}"/>
    <cellStyle name="40% - Accent5 5 2 5" xfId="3261" xr:uid="{00000000-0005-0000-0000-0000F1230000}"/>
    <cellStyle name="40% - Accent5 5 2 5 2" xfId="10772" xr:uid="{00000000-0005-0000-0000-0000F2230000}"/>
    <cellStyle name="40% - Accent5 5 2 6" xfId="4282" xr:uid="{00000000-0005-0000-0000-0000F3230000}"/>
    <cellStyle name="40% - Accent5 5 2 6 2" xfId="11790" xr:uid="{00000000-0005-0000-0000-0000F4230000}"/>
    <cellStyle name="40% - Accent5 5 2 7" xfId="4836" xr:uid="{00000000-0005-0000-0000-0000F5230000}"/>
    <cellStyle name="40% - Accent5 5 2 7 2" xfId="12114" xr:uid="{00000000-0005-0000-0000-0000F6230000}"/>
    <cellStyle name="40% - Accent5 5 2 8" xfId="5417" xr:uid="{00000000-0005-0000-0000-0000F7230000}"/>
    <cellStyle name="40% - Accent5 5 2 8 2" xfId="12695" xr:uid="{00000000-0005-0000-0000-0000F8230000}"/>
    <cellStyle name="40% - Accent5 5 2 9" xfId="6732" xr:uid="{00000000-0005-0000-0000-0000F9230000}"/>
    <cellStyle name="40% - Accent5 5 2 9 2" xfId="14010" xr:uid="{00000000-0005-0000-0000-0000FA230000}"/>
    <cellStyle name="40% - Accent5 5 3" xfId="727" xr:uid="{00000000-0005-0000-0000-0000FB230000}"/>
    <cellStyle name="40% - Accent5 5 3 10" xfId="9360" xr:uid="{00000000-0005-0000-0000-0000FC230000}"/>
    <cellStyle name="40% - Accent5 5 3 2" xfId="728" xr:uid="{00000000-0005-0000-0000-0000FD230000}"/>
    <cellStyle name="40% - Accent5 5 3 2 2" xfId="2501" xr:uid="{00000000-0005-0000-0000-0000FE230000}"/>
    <cellStyle name="40% - Accent5 5 3 2 2 2" xfId="10297" xr:uid="{00000000-0005-0000-0000-0000FF230000}"/>
    <cellStyle name="40% - Accent5 5 3 2 3" xfId="4287" xr:uid="{00000000-0005-0000-0000-000000240000}"/>
    <cellStyle name="40% - Accent5 5 3 2 3 2" xfId="11795" xr:uid="{00000000-0005-0000-0000-000001240000}"/>
    <cellStyle name="40% - Accent5 5 3 2 4" xfId="6739" xr:uid="{00000000-0005-0000-0000-000002240000}"/>
    <cellStyle name="40% - Accent5 5 3 2 4 2" xfId="14017" xr:uid="{00000000-0005-0000-0000-000003240000}"/>
    <cellStyle name="40% - Accent5 5 3 2 5" xfId="8033" xr:uid="{00000000-0005-0000-0000-000004240000}"/>
    <cellStyle name="40% - Accent5 5 3 2 5 2" xfId="15125" xr:uid="{00000000-0005-0000-0000-000005240000}"/>
    <cellStyle name="40% - Accent5 5 3 2 6" xfId="9361" xr:uid="{00000000-0005-0000-0000-000006240000}"/>
    <cellStyle name="40% - Accent5 5 3 3" xfId="2500" xr:uid="{00000000-0005-0000-0000-000007240000}"/>
    <cellStyle name="40% - Accent5 5 3 3 2" xfId="6740" xr:uid="{00000000-0005-0000-0000-000008240000}"/>
    <cellStyle name="40% - Accent5 5 3 3 2 2" xfId="14018" xr:uid="{00000000-0005-0000-0000-000009240000}"/>
    <cellStyle name="40% - Accent5 5 3 3 3" xfId="10296" xr:uid="{00000000-0005-0000-0000-00000A240000}"/>
    <cellStyle name="40% - Accent5 5 3 4" xfId="3421" xr:uid="{00000000-0005-0000-0000-00000B240000}"/>
    <cellStyle name="40% - Accent5 5 3 4 2" xfId="10929" xr:uid="{00000000-0005-0000-0000-00000C240000}"/>
    <cellStyle name="40% - Accent5 5 3 5" xfId="4286" xr:uid="{00000000-0005-0000-0000-00000D240000}"/>
    <cellStyle name="40% - Accent5 5 3 5 2" xfId="11794" xr:uid="{00000000-0005-0000-0000-00000E240000}"/>
    <cellStyle name="40% - Accent5 5 3 6" xfId="4985" xr:uid="{00000000-0005-0000-0000-00000F240000}"/>
    <cellStyle name="40% - Accent5 5 3 6 2" xfId="12263" xr:uid="{00000000-0005-0000-0000-000010240000}"/>
    <cellStyle name="40% - Accent5 5 3 7" xfId="5566" xr:uid="{00000000-0005-0000-0000-000011240000}"/>
    <cellStyle name="40% - Accent5 5 3 7 2" xfId="12844" xr:uid="{00000000-0005-0000-0000-000012240000}"/>
    <cellStyle name="40% - Accent5 5 3 8" xfId="6738" xr:uid="{00000000-0005-0000-0000-000013240000}"/>
    <cellStyle name="40% - Accent5 5 3 8 2" xfId="14016" xr:uid="{00000000-0005-0000-0000-000014240000}"/>
    <cellStyle name="40% - Accent5 5 3 9" xfId="7452" xr:uid="{00000000-0005-0000-0000-000015240000}"/>
    <cellStyle name="40% - Accent5 5 3 9 2" xfId="14544" xr:uid="{00000000-0005-0000-0000-000016240000}"/>
    <cellStyle name="40% - Accent5 5 4" xfId="729" xr:uid="{00000000-0005-0000-0000-000017240000}"/>
    <cellStyle name="40% - Accent5 5 4 2" xfId="2502" xr:uid="{00000000-0005-0000-0000-000018240000}"/>
    <cellStyle name="40% - Accent5 5 4 2 2" xfId="10298" xr:uid="{00000000-0005-0000-0000-000019240000}"/>
    <cellStyle name="40% - Accent5 5 4 3" xfId="4288" xr:uid="{00000000-0005-0000-0000-00001A240000}"/>
    <cellStyle name="40% - Accent5 5 4 3 2" xfId="11796" xr:uid="{00000000-0005-0000-0000-00001B240000}"/>
    <cellStyle name="40% - Accent5 5 4 4" xfId="6741" xr:uid="{00000000-0005-0000-0000-00001C240000}"/>
    <cellStyle name="40% - Accent5 5 4 4 2" xfId="14019" xr:uid="{00000000-0005-0000-0000-00001D240000}"/>
    <cellStyle name="40% - Accent5 5 4 5" xfId="7741" xr:uid="{00000000-0005-0000-0000-00001E240000}"/>
    <cellStyle name="40% - Accent5 5 4 5 2" xfId="14833" xr:uid="{00000000-0005-0000-0000-00001F240000}"/>
    <cellStyle name="40% - Accent5 5 4 6" xfId="9362" xr:uid="{00000000-0005-0000-0000-000020240000}"/>
    <cellStyle name="40% - Accent5 5 5" xfId="2495" xr:uid="{00000000-0005-0000-0000-000021240000}"/>
    <cellStyle name="40% - Accent5 5 5 2" xfId="6742" xr:uid="{00000000-0005-0000-0000-000022240000}"/>
    <cellStyle name="40% - Accent5 5 5 2 2" xfId="14020" xr:uid="{00000000-0005-0000-0000-000023240000}"/>
    <cellStyle name="40% - Accent5 5 5 3" xfId="10291" xr:uid="{00000000-0005-0000-0000-000024240000}"/>
    <cellStyle name="40% - Accent5 5 6" xfId="3092" xr:uid="{00000000-0005-0000-0000-000025240000}"/>
    <cellStyle name="40% - Accent5 5 6 2" xfId="10603" xr:uid="{00000000-0005-0000-0000-000026240000}"/>
    <cellStyle name="40% - Accent5 5 7" xfId="4281" xr:uid="{00000000-0005-0000-0000-000027240000}"/>
    <cellStyle name="40% - Accent5 5 7 2" xfId="11789" xr:uid="{00000000-0005-0000-0000-000028240000}"/>
    <cellStyle name="40% - Accent5 5 8" xfId="4693" xr:uid="{00000000-0005-0000-0000-000029240000}"/>
    <cellStyle name="40% - Accent5 5 8 2" xfId="11971" xr:uid="{00000000-0005-0000-0000-00002A240000}"/>
    <cellStyle name="40% - Accent5 5 9" xfId="5274" xr:uid="{00000000-0005-0000-0000-00002B240000}"/>
    <cellStyle name="40% - Accent5 5 9 2" xfId="12552" xr:uid="{00000000-0005-0000-0000-00002C240000}"/>
    <cellStyle name="40% - Accent5 6" xfId="730" xr:uid="{00000000-0005-0000-0000-00002D240000}"/>
    <cellStyle name="40% - Accent5 6 10" xfId="6743" xr:uid="{00000000-0005-0000-0000-00002E240000}"/>
    <cellStyle name="40% - Accent5 6 10 2" xfId="14021" xr:uid="{00000000-0005-0000-0000-00002F240000}"/>
    <cellStyle name="40% - Accent5 6 11" xfId="7266" xr:uid="{00000000-0005-0000-0000-000030240000}"/>
    <cellStyle name="40% - Accent5 6 11 2" xfId="14358" xr:uid="{00000000-0005-0000-0000-000031240000}"/>
    <cellStyle name="40% - Accent5 6 12" xfId="9363" xr:uid="{00000000-0005-0000-0000-000032240000}"/>
    <cellStyle name="40% - Accent5 6 2" xfId="731" xr:uid="{00000000-0005-0000-0000-000033240000}"/>
    <cellStyle name="40% - Accent5 6 2 10" xfId="7409" xr:uid="{00000000-0005-0000-0000-000034240000}"/>
    <cellStyle name="40% - Accent5 6 2 10 2" xfId="14501" xr:uid="{00000000-0005-0000-0000-000035240000}"/>
    <cellStyle name="40% - Accent5 6 2 11" xfId="9364" xr:uid="{00000000-0005-0000-0000-000036240000}"/>
    <cellStyle name="40% - Accent5 6 2 2" xfId="732" xr:uid="{00000000-0005-0000-0000-000037240000}"/>
    <cellStyle name="40% - Accent5 6 2 2 10" xfId="9365" xr:uid="{00000000-0005-0000-0000-000038240000}"/>
    <cellStyle name="40% - Accent5 6 2 2 2" xfId="733" xr:uid="{00000000-0005-0000-0000-000039240000}"/>
    <cellStyle name="40% - Accent5 6 2 2 2 2" xfId="2506" xr:uid="{00000000-0005-0000-0000-00003A240000}"/>
    <cellStyle name="40% - Accent5 6 2 2 2 2 2" xfId="10302" xr:uid="{00000000-0005-0000-0000-00003B240000}"/>
    <cellStyle name="40% - Accent5 6 2 2 2 3" xfId="4292" xr:uid="{00000000-0005-0000-0000-00003C240000}"/>
    <cellStyle name="40% - Accent5 6 2 2 2 3 2" xfId="11800" xr:uid="{00000000-0005-0000-0000-00003D240000}"/>
    <cellStyle name="40% - Accent5 6 2 2 2 4" xfId="6746" xr:uid="{00000000-0005-0000-0000-00003E240000}"/>
    <cellStyle name="40% - Accent5 6 2 2 2 4 2" xfId="14024" xr:uid="{00000000-0005-0000-0000-00003F240000}"/>
    <cellStyle name="40% - Accent5 6 2 2 2 5" xfId="8279" xr:uid="{00000000-0005-0000-0000-000040240000}"/>
    <cellStyle name="40% - Accent5 6 2 2 2 5 2" xfId="15371" xr:uid="{00000000-0005-0000-0000-000041240000}"/>
    <cellStyle name="40% - Accent5 6 2 2 2 6" xfId="9366" xr:uid="{00000000-0005-0000-0000-000042240000}"/>
    <cellStyle name="40% - Accent5 6 2 2 3" xfId="2505" xr:uid="{00000000-0005-0000-0000-000043240000}"/>
    <cellStyle name="40% - Accent5 6 2 2 3 2" xfId="6747" xr:uid="{00000000-0005-0000-0000-000044240000}"/>
    <cellStyle name="40% - Accent5 6 2 2 3 2 2" xfId="14025" xr:uid="{00000000-0005-0000-0000-000045240000}"/>
    <cellStyle name="40% - Accent5 6 2 2 3 3" xfId="10301" xr:uid="{00000000-0005-0000-0000-000046240000}"/>
    <cellStyle name="40% - Accent5 6 2 2 4" xfId="3667" xr:uid="{00000000-0005-0000-0000-000047240000}"/>
    <cellStyle name="40% - Accent5 6 2 2 4 2" xfId="11175" xr:uid="{00000000-0005-0000-0000-000048240000}"/>
    <cellStyle name="40% - Accent5 6 2 2 5" xfId="4291" xr:uid="{00000000-0005-0000-0000-000049240000}"/>
    <cellStyle name="40% - Accent5 6 2 2 5 2" xfId="11799" xr:uid="{00000000-0005-0000-0000-00004A240000}"/>
    <cellStyle name="40% - Accent5 6 2 2 6" xfId="5231" xr:uid="{00000000-0005-0000-0000-00004B240000}"/>
    <cellStyle name="40% - Accent5 6 2 2 6 2" xfId="12509" xr:uid="{00000000-0005-0000-0000-00004C240000}"/>
    <cellStyle name="40% - Accent5 6 2 2 7" xfId="5812" xr:uid="{00000000-0005-0000-0000-00004D240000}"/>
    <cellStyle name="40% - Accent5 6 2 2 7 2" xfId="13090" xr:uid="{00000000-0005-0000-0000-00004E240000}"/>
    <cellStyle name="40% - Accent5 6 2 2 8" xfId="6745" xr:uid="{00000000-0005-0000-0000-00004F240000}"/>
    <cellStyle name="40% - Accent5 6 2 2 8 2" xfId="14023" xr:uid="{00000000-0005-0000-0000-000050240000}"/>
    <cellStyle name="40% - Accent5 6 2 2 9" xfId="7698" xr:uid="{00000000-0005-0000-0000-000051240000}"/>
    <cellStyle name="40% - Accent5 6 2 2 9 2" xfId="14790" xr:uid="{00000000-0005-0000-0000-000052240000}"/>
    <cellStyle name="40% - Accent5 6 2 3" xfId="734" xr:uid="{00000000-0005-0000-0000-000053240000}"/>
    <cellStyle name="40% - Accent5 6 2 3 2" xfId="2507" xr:uid="{00000000-0005-0000-0000-000054240000}"/>
    <cellStyle name="40% - Accent5 6 2 3 2 2" xfId="10303" xr:uid="{00000000-0005-0000-0000-000055240000}"/>
    <cellStyle name="40% - Accent5 6 2 3 3" xfId="4293" xr:uid="{00000000-0005-0000-0000-000056240000}"/>
    <cellStyle name="40% - Accent5 6 2 3 3 2" xfId="11801" xr:uid="{00000000-0005-0000-0000-000057240000}"/>
    <cellStyle name="40% - Accent5 6 2 3 4" xfId="6748" xr:uid="{00000000-0005-0000-0000-000058240000}"/>
    <cellStyle name="40% - Accent5 6 2 3 4 2" xfId="14026" xr:uid="{00000000-0005-0000-0000-000059240000}"/>
    <cellStyle name="40% - Accent5 6 2 3 5" xfId="7990" xr:uid="{00000000-0005-0000-0000-00005A240000}"/>
    <cellStyle name="40% - Accent5 6 2 3 5 2" xfId="15082" xr:uid="{00000000-0005-0000-0000-00005B240000}"/>
    <cellStyle name="40% - Accent5 6 2 3 6" xfId="9367" xr:uid="{00000000-0005-0000-0000-00005C240000}"/>
    <cellStyle name="40% - Accent5 6 2 4" xfId="2504" xr:uid="{00000000-0005-0000-0000-00005D240000}"/>
    <cellStyle name="40% - Accent5 6 2 4 2" xfId="6749" xr:uid="{00000000-0005-0000-0000-00005E240000}"/>
    <cellStyle name="40% - Accent5 6 2 4 2 2" xfId="14027" xr:uid="{00000000-0005-0000-0000-00005F240000}"/>
    <cellStyle name="40% - Accent5 6 2 4 3" xfId="10300" xr:uid="{00000000-0005-0000-0000-000060240000}"/>
    <cellStyle name="40% - Accent5 6 2 5" xfId="3367" xr:uid="{00000000-0005-0000-0000-000061240000}"/>
    <cellStyle name="40% - Accent5 6 2 5 2" xfId="10878" xr:uid="{00000000-0005-0000-0000-000062240000}"/>
    <cellStyle name="40% - Accent5 6 2 6" xfId="4290" xr:uid="{00000000-0005-0000-0000-000063240000}"/>
    <cellStyle name="40% - Accent5 6 2 6 2" xfId="11798" xr:uid="{00000000-0005-0000-0000-000064240000}"/>
    <cellStyle name="40% - Accent5 6 2 7" xfId="4942" xr:uid="{00000000-0005-0000-0000-000065240000}"/>
    <cellStyle name="40% - Accent5 6 2 7 2" xfId="12220" xr:uid="{00000000-0005-0000-0000-000066240000}"/>
    <cellStyle name="40% - Accent5 6 2 8" xfId="5523" xr:uid="{00000000-0005-0000-0000-000067240000}"/>
    <cellStyle name="40% - Accent5 6 2 8 2" xfId="12801" xr:uid="{00000000-0005-0000-0000-000068240000}"/>
    <cellStyle name="40% - Accent5 6 2 9" xfId="6744" xr:uid="{00000000-0005-0000-0000-000069240000}"/>
    <cellStyle name="40% - Accent5 6 2 9 2" xfId="14022" xr:uid="{00000000-0005-0000-0000-00006A240000}"/>
    <cellStyle name="40% - Accent5 6 3" xfId="735" xr:uid="{00000000-0005-0000-0000-00006B240000}"/>
    <cellStyle name="40% - Accent5 6 3 10" xfId="9368" xr:uid="{00000000-0005-0000-0000-00006C240000}"/>
    <cellStyle name="40% - Accent5 6 3 2" xfId="736" xr:uid="{00000000-0005-0000-0000-00006D240000}"/>
    <cellStyle name="40% - Accent5 6 3 2 2" xfId="2509" xr:uid="{00000000-0005-0000-0000-00006E240000}"/>
    <cellStyle name="40% - Accent5 6 3 2 2 2" xfId="10305" xr:uid="{00000000-0005-0000-0000-00006F240000}"/>
    <cellStyle name="40% - Accent5 6 3 2 3" xfId="4295" xr:uid="{00000000-0005-0000-0000-000070240000}"/>
    <cellStyle name="40% - Accent5 6 3 2 3 2" xfId="11803" xr:uid="{00000000-0005-0000-0000-000071240000}"/>
    <cellStyle name="40% - Accent5 6 3 2 4" xfId="6751" xr:uid="{00000000-0005-0000-0000-000072240000}"/>
    <cellStyle name="40% - Accent5 6 3 2 4 2" xfId="14029" xr:uid="{00000000-0005-0000-0000-000073240000}"/>
    <cellStyle name="40% - Accent5 6 3 2 5" xfId="8136" xr:uid="{00000000-0005-0000-0000-000074240000}"/>
    <cellStyle name="40% - Accent5 6 3 2 5 2" xfId="15228" xr:uid="{00000000-0005-0000-0000-000075240000}"/>
    <cellStyle name="40% - Accent5 6 3 2 6" xfId="9369" xr:uid="{00000000-0005-0000-0000-000076240000}"/>
    <cellStyle name="40% - Accent5 6 3 3" xfId="2508" xr:uid="{00000000-0005-0000-0000-000077240000}"/>
    <cellStyle name="40% - Accent5 6 3 3 2" xfId="6752" xr:uid="{00000000-0005-0000-0000-000078240000}"/>
    <cellStyle name="40% - Accent5 6 3 3 2 2" xfId="14030" xr:uid="{00000000-0005-0000-0000-000079240000}"/>
    <cellStyle name="40% - Accent5 6 3 3 3" xfId="10304" xr:uid="{00000000-0005-0000-0000-00007A240000}"/>
    <cellStyle name="40% - Accent5 6 3 4" xfId="3524" xr:uid="{00000000-0005-0000-0000-00007B240000}"/>
    <cellStyle name="40% - Accent5 6 3 4 2" xfId="11032" xr:uid="{00000000-0005-0000-0000-00007C240000}"/>
    <cellStyle name="40% - Accent5 6 3 5" xfId="4294" xr:uid="{00000000-0005-0000-0000-00007D240000}"/>
    <cellStyle name="40% - Accent5 6 3 5 2" xfId="11802" xr:uid="{00000000-0005-0000-0000-00007E240000}"/>
    <cellStyle name="40% - Accent5 6 3 6" xfId="5088" xr:uid="{00000000-0005-0000-0000-00007F240000}"/>
    <cellStyle name="40% - Accent5 6 3 6 2" xfId="12366" xr:uid="{00000000-0005-0000-0000-000080240000}"/>
    <cellStyle name="40% - Accent5 6 3 7" xfId="5669" xr:uid="{00000000-0005-0000-0000-000081240000}"/>
    <cellStyle name="40% - Accent5 6 3 7 2" xfId="12947" xr:uid="{00000000-0005-0000-0000-000082240000}"/>
    <cellStyle name="40% - Accent5 6 3 8" xfId="6750" xr:uid="{00000000-0005-0000-0000-000083240000}"/>
    <cellStyle name="40% - Accent5 6 3 8 2" xfId="14028" xr:uid="{00000000-0005-0000-0000-000084240000}"/>
    <cellStyle name="40% - Accent5 6 3 9" xfId="7555" xr:uid="{00000000-0005-0000-0000-000085240000}"/>
    <cellStyle name="40% - Accent5 6 3 9 2" xfId="14647" xr:uid="{00000000-0005-0000-0000-000086240000}"/>
    <cellStyle name="40% - Accent5 6 4" xfId="737" xr:uid="{00000000-0005-0000-0000-000087240000}"/>
    <cellStyle name="40% - Accent5 6 4 2" xfId="2510" xr:uid="{00000000-0005-0000-0000-000088240000}"/>
    <cellStyle name="40% - Accent5 6 4 2 2" xfId="10306" xr:uid="{00000000-0005-0000-0000-000089240000}"/>
    <cellStyle name="40% - Accent5 6 4 3" xfId="4296" xr:uid="{00000000-0005-0000-0000-00008A240000}"/>
    <cellStyle name="40% - Accent5 6 4 3 2" xfId="11804" xr:uid="{00000000-0005-0000-0000-00008B240000}"/>
    <cellStyle name="40% - Accent5 6 4 4" xfId="6753" xr:uid="{00000000-0005-0000-0000-00008C240000}"/>
    <cellStyle name="40% - Accent5 6 4 4 2" xfId="14031" xr:uid="{00000000-0005-0000-0000-00008D240000}"/>
    <cellStyle name="40% - Accent5 6 4 5" xfId="7847" xr:uid="{00000000-0005-0000-0000-00008E240000}"/>
    <cellStyle name="40% - Accent5 6 4 5 2" xfId="14939" xr:uid="{00000000-0005-0000-0000-00008F240000}"/>
    <cellStyle name="40% - Accent5 6 4 6" xfId="9370" xr:uid="{00000000-0005-0000-0000-000090240000}"/>
    <cellStyle name="40% - Accent5 6 5" xfId="2503" xr:uid="{00000000-0005-0000-0000-000091240000}"/>
    <cellStyle name="40% - Accent5 6 5 2" xfId="6754" xr:uid="{00000000-0005-0000-0000-000092240000}"/>
    <cellStyle name="40% - Accent5 6 5 2 2" xfId="14032" xr:uid="{00000000-0005-0000-0000-000093240000}"/>
    <cellStyle name="40% - Accent5 6 5 3" xfId="10299" xr:uid="{00000000-0005-0000-0000-000094240000}"/>
    <cellStyle name="40% - Accent5 6 6" xfId="3222" xr:uid="{00000000-0005-0000-0000-000095240000}"/>
    <cellStyle name="40% - Accent5 6 6 2" xfId="10733" xr:uid="{00000000-0005-0000-0000-000096240000}"/>
    <cellStyle name="40% - Accent5 6 7" xfId="4289" xr:uid="{00000000-0005-0000-0000-000097240000}"/>
    <cellStyle name="40% - Accent5 6 7 2" xfId="11797" xr:uid="{00000000-0005-0000-0000-000098240000}"/>
    <cellStyle name="40% - Accent5 6 8" xfId="4799" xr:uid="{00000000-0005-0000-0000-000099240000}"/>
    <cellStyle name="40% - Accent5 6 8 2" xfId="12077" xr:uid="{00000000-0005-0000-0000-00009A240000}"/>
    <cellStyle name="40% - Accent5 6 9" xfId="5380" xr:uid="{00000000-0005-0000-0000-00009B240000}"/>
    <cellStyle name="40% - Accent5 6 9 2" xfId="12658" xr:uid="{00000000-0005-0000-0000-00009C240000}"/>
    <cellStyle name="40% - Accent5 7" xfId="738" xr:uid="{00000000-0005-0000-0000-00009D240000}"/>
    <cellStyle name="40% - Accent5 7 10" xfId="7285" xr:uid="{00000000-0005-0000-0000-00009E240000}"/>
    <cellStyle name="40% - Accent5 7 10 2" xfId="14377" xr:uid="{00000000-0005-0000-0000-00009F240000}"/>
    <cellStyle name="40% - Accent5 7 11" xfId="9371" xr:uid="{00000000-0005-0000-0000-0000A0240000}"/>
    <cellStyle name="40% - Accent5 7 2" xfId="739" xr:uid="{00000000-0005-0000-0000-0000A1240000}"/>
    <cellStyle name="40% - Accent5 7 2 10" xfId="9372" xr:uid="{00000000-0005-0000-0000-0000A2240000}"/>
    <cellStyle name="40% - Accent5 7 2 2" xfId="740" xr:uid="{00000000-0005-0000-0000-0000A3240000}"/>
    <cellStyle name="40% - Accent5 7 2 2 2" xfId="2513" xr:uid="{00000000-0005-0000-0000-0000A4240000}"/>
    <cellStyle name="40% - Accent5 7 2 2 2 2" xfId="10309" xr:uid="{00000000-0005-0000-0000-0000A5240000}"/>
    <cellStyle name="40% - Accent5 7 2 2 3" xfId="4299" xr:uid="{00000000-0005-0000-0000-0000A6240000}"/>
    <cellStyle name="40% - Accent5 7 2 2 3 2" xfId="11807" xr:uid="{00000000-0005-0000-0000-0000A7240000}"/>
    <cellStyle name="40% - Accent5 7 2 2 4" xfId="6757" xr:uid="{00000000-0005-0000-0000-0000A8240000}"/>
    <cellStyle name="40% - Accent5 7 2 2 4 2" xfId="14035" xr:uid="{00000000-0005-0000-0000-0000A9240000}"/>
    <cellStyle name="40% - Accent5 7 2 2 5" xfId="8155" xr:uid="{00000000-0005-0000-0000-0000AA240000}"/>
    <cellStyle name="40% - Accent5 7 2 2 5 2" xfId="15247" xr:uid="{00000000-0005-0000-0000-0000AB240000}"/>
    <cellStyle name="40% - Accent5 7 2 2 6" xfId="9373" xr:uid="{00000000-0005-0000-0000-0000AC240000}"/>
    <cellStyle name="40% - Accent5 7 2 3" xfId="2512" xr:uid="{00000000-0005-0000-0000-0000AD240000}"/>
    <cellStyle name="40% - Accent5 7 2 3 2" xfId="6758" xr:uid="{00000000-0005-0000-0000-0000AE240000}"/>
    <cellStyle name="40% - Accent5 7 2 3 2 2" xfId="14036" xr:uid="{00000000-0005-0000-0000-0000AF240000}"/>
    <cellStyle name="40% - Accent5 7 2 3 3" xfId="10308" xr:uid="{00000000-0005-0000-0000-0000B0240000}"/>
    <cellStyle name="40% - Accent5 7 2 4" xfId="3543" xr:uid="{00000000-0005-0000-0000-0000B1240000}"/>
    <cellStyle name="40% - Accent5 7 2 4 2" xfId="11051" xr:uid="{00000000-0005-0000-0000-0000B2240000}"/>
    <cellStyle name="40% - Accent5 7 2 5" xfId="4298" xr:uid="{00000000-0005-0000-0000-0000B3240000}"/>
    <cellStyle name="40% - Accent5 7 2 5 2" xfId="11806" xr:uid="{00000000-0005-0000-0000-0000B4240000}"/>
    <cellStyle name="40% - Accent5 7 2 6" xfId="5107" xr:uid="{00000000-0005-0000-0000-0000B5240000}"/>
    <cellStyle name="40% - Accent5 7 2 6 2" xfId="12385" xr:uid="{00000000-0005-0000-0000-0000B6240000}"/>
    <cellStyle name="40% - Accent5 7 2 7" xfId="5688" xr:uid="{00000000-0005-0000-0000-0000B7240000}"/>
    <cellStyle name="40% - Accent5 7 2 7 2" xfId="12966" xr:uid="{00000000-0005-0000-0000-0000B8240000}"/>
    <cellStyle name="40% - Accent5 7 2 8" xfId="6756" xr:uid="{00000000-0005-0000-0000-0000B9240000}"/>
    <cellStyle name="40% - Accent5 7 2 8 2" xfId="14034" xr:uid="{00000000-0005-0000-0000-0000BA240000}"/>
    <cellStyle name="40% - Accent5 7 2 9" xfId="7574" xr:uid="{00000000-0005-0000-0000-0000BB240000}"/>
    <cellStyle name="40% - Accent5 7 2 9 2" xfId="14666" xr:uid="{00000000-0005-0000-0000-0000BC240000}"/>
    <cellStyle name="40% - Accent5 7 3" xfId="741" xr:uid="{00000000-0005-0000-0000-0000BD240000}"/>
    <cellStyle name="40% - Accent5 7 3 2" xfId="2514" xr:uid="{00000000-0005-0000-0000-0000BE240000}"/>
    <cellStyle name="40% - Accent5 7 3 2 2" xfId="10310" xr:uid="{00000000-0005-0000-0000-0000BF240000}"/>
    <cellStyle name="40% - Accent5 7 3 3" xfId="4300" xr:uid="{00000000-0005-0000-0000-0000C0240000}"/>
    <cellStyle name="40% - Accent5 7 3 3 2" xfId="11808" xr:uid="{00000000-0005-0000-0000-0000C1240000}"/>
    <cellStyle name="40% - Accent5 7 3 4" xfId="6759" xr:uid="{00000000-0005-0000-0000-0000C2240000}"/>
    <cellStyle name="40% - Accent5 7 3 4 2" xfId="14037" xr:uid="{00000000-0005-0000-0000-0000C3240000}"/>
    <cellStyle name="40% - Accent5 7 3 5" xfId="7866" xr:uid="{00000000-0005-0000-0000-0000C4240000}"/>
    <cellStyle name="40% - Accent5 7 3 5 2" xfId="14958" xr:uid="{00000000-0005-0000-0000-0000C5240000}"/>
    <cellStyle name="40% - Accent5 7 3 6" xfId="9374" xr:uid="{00000000-0005-0000-0000-0000C6240000}"/>
    <cellStyle name="40% - Accent5 7 4" xfId="2511" xr:uid="{00000000-0005-0000-0000-0000C7240000}"/>
    <cellStyle name="40% - Accent5 7 4 2" xfId="6760" xr:uid="{00000000-0005-0000-0000-0000C8240000}"/>
    <cellStyle name="40% - Accent5 7 4 2 2" xfId="14038" xr:uid="{00000000-0005-0000-0000-0000C9240000}"/>
    <cellStyle name="40% - Accent5 7 4 3" xfId="10307" xr:uid="{00000000-0005-0000-0000-0000CA240000}"/>
    <cellStyle name="40% - Accent5 7 5" xfId="3241" xr:uid="{00000000-0005-0000-0000-0000CB240000}"/>
    <cellStyle name="40% - Accent5 7 5 2" xfId="10752" xr:uid="{00000000-0005-0000-0000-0000CC240000}"/>
    <cellStyle name="40% - Accent5 7 6" xfId="4297" xr:uid="{00000000-0005-0000-0000-0000CD240000}"/>
    <cellStyle name="40% - Accent5 7 6 2" xfId="11805" xr:uid="{00000000-0005-0000-0000-0000CE240000}"/>
    <cellStyle name="40% - Accent5 7 7" xfId="4818" xr:uid="{00000000-0005-0000-0000-0000CF240000}"/>
    <cellStyle name="40% - Accent5 7 7 2" xfId="12096" xr:uid="{00000000-0005-0000-0000-0000D0240000}"/>
    <cellStyle name="40% - Accent5 7 8" xfId="5399" xr:uid="{00000000-0005-0000-0000-0000D1240000}"/>
    <cellStyle name="40% - Accent5 7 8 2" xfId="12677" xr:uid="{00000000-0005-0000-0000-0000D2240000}"/>
    <cellStyle name="40% - Accent5 7 9" xfId="6755" xr:uid="{00000000-0005-0000-0000-0000D3240000}"/>
    <cellStyle name="40% - Accent5 7 9 2" xfId="14033" xr:uid="{00000000-0005-0000-0000-0000D4240000}"/>
    <cellStyle name="40% - Accent5 8" xfId="742" xr:uid="{00000000-0005-0000-0000-0000D5240000}"/>
    <cellStyle name="40% - Accent5 8 10" xfId="9375" xr:uid="{00000000-0005-0000-0000-0000D6240000}"/>
    <cellStyle name="40% - Accent5 8 2" xfId="743" xr:uid="{00000000-0005-0000-0000-0000D7240000}"/>
    <cellStyle name="40% - Accent5 8 2 2" xfId="2516" xr:uid="{00000000-0005-0000-0000-0000D8240000}"/>
    <cellStyle name="40% - Accent5 8 2 2 2" xfId="10312" xr:uid="{00000000-0005-0000-0000-0000D9240000}"/>
    <cellStyle name="40% - Accent5 8 2 3" xfId="4302" xr:uid="{00000000-0005-0000-0000-0000DA240000}"/>
    <cellStyle name="40% - Accent5 8 2 3 2" xfId="11810" xr:uid="{00000000-0005-0000-0000-0000DB240000}"/>
    <cellStyle name="40% - Accent5 8 2 4" xfId="6762" xr:uid="{00000000-0005-0000-0000-0000DC240000}"/>
    <cellStyle name="40% - Accent5 8 2 4 2" xfId="14040" xr:uid="{00000000-0005-0000-0000-0000DD240000}"/>
    <cellStyle name="40% - Accent5 8 2 5" xfId="8010" xr:uid="{00000000-0005-0000-0000-0000DE240000}"/>
    <cellStyle name="40% - Accent5 8 2 5 2" xfId="15102" xr:uid="{00000000-0005-0000-0000-0000DF240000}"/>
    <cellStyle name="40% - Accent5 8 2 6" xfId="9376" xr:uid="{00000000-0005-0000-0000-0000E0240000}"/>
    <cellStyle name="40% - Accent5 8 3" xfId="2515" xr:uid="{00000000-0005-0000-0000-0000E1240000}"/>
    <cellStyle name="40% - Accent5 8 3 2" xfId="6763" xr:uid="{00000000-0005-0000-0000-0000E2240000}"/>
    <cellStyle name="40% - Accent5 8 3 2 2" xfId="14041" xr:uid="{00000000-0005-0000-0000-0000E3240000}"/>
    <cellStyle name="40% - Accent5 8 3 3" xfId="10311" xr:uid="{00000000-0005-0000-0000-0000E4240000}"/>
    <cellStyle name="40% - Accent5 8 4" xfId="3388" xr:uid="{00000000-0005-0000-0000-0000E5240000}"/>
    <cellStyle name="40% - Accent5 8 4 2" xfId="10898" xr:uid="{00000000-0005-0000-0000-0000E6240000}"/>
    <cellStyle name="40% - Accent5 8 5" xfId="4301" xr:uid="{00000000-0005-0000-0000-0000E7240000}"/>
    <cellStyle name="40% - Accent5 8 5 2" xfId="11809" xr:uid="{00000000-0005-0000-0000-0000E8240000}"/>
    <cellStyle name="40% - Accent5 8 6" xfId="4962" xr:uid="{00000000-0005-0000-0000-0000E9240000}"/>
    <cellStyle name="40% - Accent5 8 6 2" xfId="12240" xr:uid="{00000000-0005-0000-0000-0000EA240000}"/>
    <cellStyle name="40% - Accent5 8 7" xfId="5543" xr:uid="{00000000-0005-0000-0000-0000EB240000}"/>
    <cellStyle name="40% - Accent5 8 7 2" xfId="12821" xr:uid="{00000000-0005-0000-0000-0000EC240000}"/>
    <cellStyle name="40% - Accent5 8 8" xfId="6761" xr:uid="{00000000-0005-0000-0000-0000ED240000}"/>
    <cellStyle name="40% - Accent5 8 8 2" xfId="14039" xr:uid="{00000000-0005-0000-0000-0000EE240000}"/>
    <cellStyle name="40% - Accent5 8 9" xfId="7429" xr:uid="{00000000-0005-0000-0000-0000EF240000}"/>
    <cellStyle name="40% - Accent5 8 9 2" xfId="14521" xr:uid="{00000000-0005-0000-0000-0000F0240000}"/>
    <cellStyle name="40% - Accent5 9" xfId="744" xr:uid="{00000000-0005-0000-0000-0000F1240000}"/>
    <cellStyle name="40% - Accent5 9 2" xfId="2517" xr:uid="{00000000-0005-0000-0000-0000F2240000}"/>
    <cellStyle name="40% - Accent5 9 2 2" xfId="10313" xr:uid="{00000000-0005-0000-0000-0000F3240000}"/>
    <cellStyle name="40% - Accent5 9 3" xfId="4303" xr:uid="{00000000-0005-0000-0000-0000F4240000}"/>
    <cellStyle name="40% - Accent5 9 3 2" xfId="11811" xr:uid="{00000000-0005-0000-0000-0000F5240000}"/>
    <cellStyle name="40% - Accent5 9 4" xfId="6764" xr:uid="{00000000-0005-0000-0000-0000F6240000}"/>
    <cellStyle name="40% - Accent5 9 4 2" xfId="14042" xr:uid="{00000000-0005-0000-0000-0000F7240000}"/>
    <cellStyle name="40% - Accent5 9 5" xfId="8394" xr:uid="{00000000-0005-0000-0000-0000F8240000}"/>
    <cellStyle name="40% - Accent5 9 5 2" xfId="15437" xr:uid="{00000000-0005-0000-0000-0000F9240000}"/>
    <cellStyle name="40% - Accent5 9 6" xfId="9377" xr:uid="{00000000-0005-0000-0000-0000FA240000}"/>
    <cellStyle name="40% - Accent6" xfId="40" builtinId="51" customBuiltin="1"/>
    <cellStyle name="40% - Accent6 10" xfId="746" xr:uid="{00000000-0005-0000-0000-0000FC240000}"/>
    <cellStyle name="40% - Accent6 10 2" xfId="2519" xr:uid="{00000000-0005-0000-0000-0000FD240000}"/>
    <cellStyle name="40% - Accent6 10 2 2" xfId="4306" xr:uid="{00000000-0005-0000-0000-0000FE240000}"/>
    <cellStyle name="40% - Accent6 10 2 2 2" xfId="11814" xr:uid="{00000000-0005-0000-0000-0000FF240000}"/>
    <cellStyle name="40% - Accent6 10 2 3" xfId="6767" xr:uid="{00000000-0005-0000-0000-000000250000}"/>
    <cellStyle name="40% - Accent6 10 2 3 2" xfId="14045" xr:uid="{00000000-0005-0000-0000-000001250000}"/>
    <cellStyle name="40% - Accent6 10 2 4" xfId="10315" xr:uid="{00000000-0005-0000-0000-000002250000}"/>
    <cellStyle name="40% - Accent6 10 3" xfId="4305" xr:uid="{00000000-0005-0000-0000-000003250000}"/>
    <cellStyle name="40% - Accent6 10 3 2" xfId="11813" xr:uid="{00000000-0005-0000-0000-000004250000}"/>
    <cellStyle name="40% - Accent6 10 4" xfId="6766" xr:uid="{00000000-0005-0000-0000-000005250000}"/>
    <cellStyle name="40% - Accent6 10 4 2" xfId="14044" xr:uid="{00000000-0005-0000-0000-000006250000}"/>
    <cellStyle name="40% - Accent6 10 5" xfId="8484" xr:uid="{00000000-0005-0000-0000-000007250000}"/>
    <cellStyle name="40% - Accent6 10 5 2" xfId="15527" xr:uid="{00000000-0005-0000-0000-000008250000}"/>
    <cellStyle name="40% - Accent6 10 6" xfId="9379" xr:uid="{00000000-0005-0000-0000-000009250000}"/>
    <cellStyle name="40% - Accent6 11" xfId="747" xr:uid="{00000000-0005-0000-0000-00000A250000}"/>
    <cellStyle name="40% - Accent6 11 2" xfId="2520" xr:uid="{00000000-0005-0000-0000-00000B250000}"/>
    <cellStyle name="40% - Accent6 11 2 2" xfId="10316" xr:uid="{00000000-0005-0000-0000-00000C250000}"/>
    <cellStyle name="40% - Accent6 11 3" xfId="4307" xr:uid="{00000000-0005-0000-0000-00000D250000}"/>
    <cellStyle name="40% - Accent6 11 3 2" xfId="11815" xr:uid="{00000000-0005-0000-0000-00000E250000}"/>
    <cellStyle name="40% - Accent6 11 4" xfId="6768" xr:uid="{00000000-0005-0000-0000-00000F250000}"/>
    <cellStyle name="40% - Accent6 11 4 2" xfId="14046" xr:uid="{00000000-0005-0000-0000-000010250000}"/>
    <cellStyle name="40% - Accent6 11 5" xfId="8573" xr:uid="{00000000-0005-0000-0000-000011250000}"/>
    <cellStyle name="40% - Accent6 11 5 2" xfId="15616" xr:uid="{00000000-0005-0000-0000-000012250000}"/>
    <cellStyle name="40% - Accent6 11 6" xfId="9380" xr:uid="{00000000-0005-0000-0000-000013250000}"/>
    <cellStyle name="40% - Accent6 12" xfId="748" xr:uid="{00000000-0005-0000-0000-000014250000}"/>
    <cellStyle name="40% - Accent6 12 2" xfId="749" xr:uid="{00000000-0005-0000-0000-000015250000}"/>
    <cellStyle name="40% - Accent6 12 2 2" xfId="2522" xr:uid="{00000000-0005-0000-0000-000016250000}"/>
    <cellStyle name="40% - Accent6 12 2 2 2" xfId="10318" xr:uid="{00000000-0005-0000-0000-000017250000}"/>
    <cellStyle name="40% - Accent6 12 2 3" xfId="4309" xr:uid="{00000000-0005-0000-0000-000018250000}"/>
    <cellStyle name="40% - Accent6 12 2 3 2" xfId="11817" xr:uid="{00000000-0005-0000-0000-000019250000}"/>
    <cellStyle name="40% - Accent6 12 2 4" xfId="6770" xr:uid="{00000000-0005-0000-0000-00001A250000}"/>
    <cellStyle name="40% - Accent6 12 2 4 2" xfId="14048" xr:uid="{00000000-0005-0000-0000-00001B250000}"/>
    <cellStyle name="40% - Accent6 12 2 5" xfId="9382" xr:uid="{00000000-0005-0000-0000-00001C250000}"/>
    <cellStyle name="40% - Accent6 12 3" xfId="2521" xr:uid="{00000000-0005-0000-0000-00001D250000}"/>
    <cellStyle name="40% - Accent6 12 3 2" xfId="10317" xr:uid="{00000000-0005-0000-0000-00001E250000}"/>
    <cellStyle name="40% - Accent6 12 4" xfId="4308" xr:uid="{00000000-0005-0000-0000-00001F250000}"/>
    <cellStyle name="40% - Accent6 12 4 2" xfId="11816" xr:uid="{00000000-0005-0000-0000-000020250000}"/>
    <cellStyle name="40% - Accent6 12 5" xfId="6769" xr:uid="{00000000-0005-0000-0000-000021250000}"/>
    <cellStyle name="40% - Accent6 12 5 2" xfId="14047" xr:uid="{00000000-0005-0000-0000-000022250000}"/>
    <cellStyle name="40% - Accent6 12 6" xfId="7725" xr:uid="{00000000-0005-0000-0000-000023250000}"/>
    <cellStyle name="40% - Accent6 12 6 2" xfId="14817" xr:uid="{00000000-0005-0000-0000-000024250000}"/>
    <cellStyle name="40% - Accent6 12 7" xfId="9381" xr:uid="{00000000-0005-0000-0000-000025250000}"/>
    <cellStyle name="40% - Accent6 13" xfId="750" xr:uid="{00000000-0005-0000-0000-000026250000}"/>
    <cellStyle name="40% - Accent6 13 2" xfId="2523" xr:uid="{00000000-0005-0000-0000-000027250000}"/>
    <cellStyle name="40% - Accent6 13 2 2" xfId="10319" xr:uid="{00000000-0005-0000-0000-000028250000}"/>
    <cellStyle name="40% - Accent6 13 3" xfId="4310" xr:uid="{00000000-0005-0000-0000-000029250000}"/>
    <cellStyle name="40% - Accent6 13 3 2" xfId="11818" xr:uid="{00000000-0005-0000-0000-00002A250000}"/>
    <cellStyle name="40% - Accent6 13 4" xfId="6771" xr:uid="{00000000-0005-0000-0000-00002B250000}"/>
    <cellStyle name="40% - Accent6 13 4 2" xfId="14049" xr:uid="{00000000-0005-0000-0000-00002C250000}"/>
    <cellStyle name="40% - Accent6 13 5" xfId="9383" xr:uid="{00000000-0005-0000-0000-00002D250000}"/>
    <cellStyle name="40% - Accent6 14" xfId="751" xr:uid="{00000000-0005-0000-0000-00002E250000}"/>
    <cellStyle name="40% - Accent6 14 2" xfId="2524" xr:uid="{00000000-0005-0000-0000-00002F250000}"/>
    <cellStyle name="40% - Accent6 14 2 2" xfId="10320" xr:uid="{00000000-0005-0000-0000-000030250000}"/>
    <cellStyle name="40% - Accent6 14 3" xfId="4311" xr:uid="{00000000-0005-0000-0000-000031250000}"/>
    <cellStyle name="40% - Accent6 14 3 2" xfId="11819" xr:uid="{00000000-0005-0000-0000-000032250000}"/>
    <cellStyle name="40% - Accent6 14 4" xfId="6772" xr:uid="{00000000-0005-0000-0000-000033250000}"/>
    <cellStyle name="40% - Accent6 14 4 2" xfId="14050" xr:uid="{00000000-0005-0000-0000-000034250000}"/>
    <cellStyle name="40% - Accent6 14 5" xfId="9384" xr:uid="{00000000-0005-0000-0000-000035250000}"/>
    <cellStyle name="40% - Accent6 15" xfId="752" xr:uid="{00000000-0005-0000-0000-000036250000}"/>
    <cellStyle name="40% - Accent6 15 2" xfId="2525" xr:uid="{00000000-0005-0000-0000-000037250000}"/>
    <cellStyle name="40% - Accent6 15 2 2" xfId="10321" xr:uid="{00000000-0005-0000-0000-000038250000}"/>
    <cellStyle name="40% - Accent6 15 3" xfId="4312" xr:uid="{00000000-0005-0000-0000-000039250000}"/>
    <cellStyle name="40% - Accent6 15 3 2" xfId="11820" xr:uid="{00000000-0005-0000-0000-00003A250000}"/>
    <cellStyle name="40% - Accent6 15 4" xfId="6773" xr:uid="{00000000-0005-0000-0000-00003B250000}"/>
    <cellStyle name="40% - Accent6 15 4 2" xfId="14051" xr:uid="{00000000-0005-0000-0000-00003C250000}"/>
    <cellStyle name="40% - Accent6 15 5" xfId="9385" xr:uid="{00000000-0005-0000-0000-00003D250000}"/>
    <cellStyle name="40% - Accent6 16" xfId="753" xr:uid="{00000000-0005-0000-0000-00003E250000}"/>
    <cellStyle name="40% - Accent6 16 2" xfId="2526" xr:uid="{00000000-0005-0000-0000-00003F250000}"/>
    <cellStyle name="40% - Accent6 16 2 2" xfId="10322" xr:uid="{00000000-0005-0000-0000-000040250000}"/>
    <cellStyle name="40% - Accent6 16 3" xfId="4313" xr:uid="{00000000-0005-0000-0000-000041250000}"/>
    <cellStyle name="40% - Accent6 16 3 2" xfId="11821" xr:uid="{00000000-0005-0000-0000-000042250000}"/>
    <cellStyle name="40% - Accent6 16 4" xfId="6774" xr:uid="{00000000-0005-0000-0000-000043250000}"/>
    <cellStyle name="40% - Accent6 16 4 2" xfId="14052" xr:uid="{00000000-0005-0000-0000-000044250000}"/>
    <cellStyle name="40% - Accent6 16 5" xfId="9386" xr:uid="{00000000-0005-0000-0000-000045250000}"/>
    <cellStyle name="40% - Accent6 17" xfId="754" xr:uid="{00000000-0005-0000-0000-000046250000}"/>
    <cellStyle name="40% - Accent6 17 2" xfId="2527" xr:uid="{00000000-0005-0000-0000-000047250000}"/>
    <cellStyle name="40% - Accent6 17 2 2" xfId="10323" xr:uid="{00000000-0005-0000-0000-000048250000}"/>
    <cellStyle name="40% - Accent6 17 3" xfId="4314" xr:uid="{00000000-0005-0000-0000-000049250000}"/>
    <cellStyle name="40% - Accent6 17 3 2" xfId="11822" xr:uid="{00000000-0005-0000-0000-00004A250000}"/>
    <cellStyle name="40% - Accent6 17 4" xfId="6775" xr:uid="{00000000-0005-0000-0000-00004B250000}"/>
    <cellStyle name="40% - Accent6 17 4 2" xfId="14053" xr:uid="{00000000-0005-0000-0000-00004C250000}"/>
    <cellStyle name="40% - Accent6 17 5" xfId="9387" xr:uid="{00000000-0005-0000-0000-00004D250000}"/>
    <cellStyle name="40% - Accent6 18" xfId="755" xr:uid="{00000000-0005-0000-0000-00004E250000}"/>
    <cellStyle name="40% - Accent6 18 2" xfId="2528" xr:uid="{00000000-0005-0000-0000-00004F250000}"/>
    <cellStyle name="40% - Accent6 18 2 2" xfId="10324" xr:uid="{00000000-0005-0000-0000-000050250000}"/>
    <cellStyle name="40% - Accent6 18 3" xfId="4315" xr:uid="{00000000-0005-0000-0000-000051250000}"/>
    <cellStyle name="40% - Accent6 18 3 2" xfId="11823" xr:uid="{00000000-0005-0000-0000-000052250000}"/>
    <cellStyle name="40% - Accent6 18 4" xfId="6776" xr:uid="{00000000-0005-0000-0000-000053250000}"/>
    <cellStyle name="40% - Accent6 18 4 2" xfId="14054" xr:uid="{00000000-0005-0000-0000-000054250000}"/>
    <cellStyle name="40% - Accent6 18 5" xfId="9388" xr:uid="{00000000-0005-0000-0000-000055250000}"/>
    <cellStyle name="40% - Accent6 19" xfId="1759" xr:uid="{00000000-0005-0000-0000-000056250000}"/>
    <cellStyle name="40% - Accent6 19 2" xfId="3009" xr:uid="{00000000-0005-0000-0000-000057250000}"/>
    <cellStyle name="40% - Accent6 19 2 2" xfId="10526" xr:uid="{00000000-0005-0000-0000-000058250000}"/>
    <cellStyle name="40% - Accent6 19 3" xfId="4316" xr:uid="{00000000-0005-0000-0000-000059250000}"/>
    <cellStyle name="40% - Accent6 19 3 2" xfId="11824" xr:uid="{00000000-0005-0000-0000-00005A250000}"/>
    <cellStyle name="40% - Accent6 19 4" xfId="6777" xr:uid="{00000000-0005-0000-0000-00005B250000}"/>
    <cellStyle name="40% - Accent6 19 4 2" xfId="14055" xr:uid="{00000000-0005-0000-0000-00005C250000}"/>
    <cellStyle name="40% - Accent6 19 5" xfId="9588" xr:uid="{00000000-0005-0000-0000-00005D250000}"/>
    <cellStyle name="40% - Accent6 2" xfId="756" xr:uid="{00000000-0005-0000-0000-00005E250000}"/>
    <cellStyle name="40% - Accent6 2 10" xfId="3137" xr:uid="{00000000-0005-0000-0000-00005F250000}"/>
    <cellStyle name="40% - Accent6 2 10 2" xfId="6779" xr:uid="{00000000-0005-0000-0000-000060250000}"/>
    <cellStyle name="40% - Accent6 2 10 2 2" xfId="14057" xr:uid="{00000000-0005-0000-0000-000061250000}"/>
    <cellStyle name="40% - Accent6 2 10 3" xfId="10648" xr:uid="{00000000-0005-0000-0000-000062250000}"/>
    <cellStyle name="40% - Accent6 2 11" xfId="4317" xr:uid="{00000000-0005-0000-0000-000063250000}"/>
    <cellStyle name="40% - Accent6 2 11 2" xfId="11825" xr:uid="{00000000-0005-0000-0000-000064250000}"/>
    <cellStyle name="40% - Accent6 2 12" xfId="4734" xr:uid="{00000000-0005-0000-0000-000065250000}"/>
    <cellStyle name="40% - Accent6 2 12 2" xfId="12012" xr:uid="{00000000-0005-0000-0000-000066250000}"/>
    <cellStyle name="40% - Accent6 2 13" xfId="5315" xr:uid="{00000000-0005-0000-0000-000067250000}"/>
    <cellStyle name="40% - Accent6 2 13 2" xfId="12593" xr:uid="{00000000-0005-0000-0000-000068250000}"/>
    <cellStyle name="40% - Accent6 2 14" xfId="6778" xr:uid="{00000000-0005-0000-0000-000069250000}"/>
    <cellStyle name="40% - Accent6 2 14 2" xfId="14056" xr:uid="{00000000-0005-0000-0000-00006A250000}"/>
    <cellStyle name="40% - Accent6 2 15" xfId="7201" xr:uid="{00000000-0005-0000-0000-00006B250000}"/>
    <cellStyle name="40% - Accent6 2 15 2" xfId="14293" xr:uid="{00000000-0005-0000-0000-00006C250000}"/>
    <cellStyle name="40% - Accent6 2 16" xfId="8649" xr:uid="{00000000-0005-0000-0000-00006D250000}"/>
    <cellStyle name="40% - Accent6 2 17" xfId="9389" xr:uid="{00000000-0005-0000-0000-00006E250000}"/>
    <cellStyle name="40% - Accent6 2 2" xfId="757" xr:uid="{00000000-0005-0000-0000-00006F250000}"/>
    <cellStyle name="40% - Accent6 2 2 10" xfId="6780" xr:uid="{00000000-0005-0000-0000-000070250000}"/>
    <cellStyle name="40% - Accent6 2 2 10 2" xfId="14058" xr:uid="{00000000-0005-0000-0000-000071250000}"/>
    <cellStyle name="40% - Accent6 2 2 11" xfId="7247" xr:uid="{00000000-0005-0000-0000-000072250000}"/>
    <cellStyle name="40% - Accent6 2 2 11 2" xfId="14339" xr:uid="{00000000-0005-0000-0000-000073250000}"/>
    <cellStyle name="40% - Accent6 2 2 12" xfId="9390" xr:uid="{00000000-0005-0000-0000-000074250000}"/>
    <cellStyle name="40% - Accent6 2 2 2" xfId="758" xr:uid="{00000000-0005-0000-0000-000075250000}"/>
    <cellStyle name="40% - Accent6 2 2 2 10" xfId="7390" xr:uid="{00000000-0005-0000-0000-000076250000}"/>
    <cellStyle name="40% - Accent6 2 2 2 10 2" xfId="14482" xr:uid="{00000000-0005-0000-0000-000077250000}"/>
    <cellStyle name="40% - Accent6 2 2 2 11" xfId="9391" xr:uid="{00000000-0005-0000-0000-000078250000}"/>
    <cellStyle name="40% - Accent6 2 2 2 2" xfId="759" xr:uid="{00000000-0005-0000-0000-000079250000}"/>
    <cellStyle name="40% - Accent6 2 2 2 2 10" xfId="9392" xr:uid="{00000000-0005-0000-0000-00007A250000}"/>
    <cellStyle name="40% - Accent6 2 2 2 2 2" xfId="760" xr:uid="{00000000-0005-0000-0000-00007B250000}"/>
    <cellStyle name="40% - Accent6 2 2 2 2 2 2" xfId="2533" xr:uid="{00000000-0005-0000-0000-00007C250000}"/>
    <cellStyle name="40% - Accent6 2 2 2 2 2 2 2" xfId="10329" xr:uid="{00000000-0005-0000-0000-00007D250000}"/>
    <cellStyle name="40% - Accent6 2 2 2 2 2 3" xfId="4321" xr:uid="{00000000-0005-0000-0000-00007E250000}"/>
    <cellStyle name="40% - Accent6 2 2 2 2 2 3 2" xfId="11829" xr:uid="{00000000-0005-0000-0000-00007F250000}"/>
    <cellStyle name="40% - Accent6 2 2 2 2 2 4" xfId="6783" xr:uid="{00000000-0005-0000-0000-000080250000}"/>
    <cellStyle name="40% - Accent6 2 2 2 2 2 4 2" xfId="14061" xr:uid="{00000000-0005-0000-0000-000081250000}"/>
    <cellStyle name="40% - Accent6 2 2 2 2 2 5" xfId="8260" xr:uid="{00000000-0005-0000-0000-000082250000}"/>
    <cellStyle name="40% - Accent6 2 2 2 2 2 5 2" xfId="15352" xr:uid="{00000000-0005-0000-0000-000083250000}"/>
    <cellStyle name="40% - Accent6 2 2 2 2 2 6" xfId="9393" xr:uid="{00000000-0005-0000-0000-000084250000}"/>
    <cellStyle name="40% - Accent6 2 2 2 2 3" xfId="2532" xr:uid="{00000000-0005-0000-0000-000085250000}"/>
    <cellStyle name="40% - Accent6 2 2 2 2 3 2" xfId="6784" xr:uid="{00000000-0005-0000-0000-000086250000}"/>
    <cellStyle name="40% - Accent6 2 2 2 2 3 2 2" xfId="14062" xr:uid="{00000000-0005-0000-0000-000087250000}"/>
    <cellStyle name="40% - Accent6 2 2 2 2 3 3" xfId="10328" xr:uid="{00000000-0005-0000-0000-000088250000}"/>
    <cellStyle name="40% - Accent6 2 2 2 2 4" xfId="3648" xr:uid="{00000000-0005-0000-0000-000089250000}"/>
    <cellStyle name="40% - Accent6 2 2 2 2 4 2" xfId="11156" xr:uid="{00000000-0005-0000-0000-00008A250000}"/>
    <cellStyle name="40% - Accent6 2 2 2 2 5" xfId="4320" xr:uid="{00000000-0005-0000-0000-00008B250000}"/>
    <cellStyle name="40% - Accent6 2 2 2 2 5 2" xfId="11828" xr:uid="{00000000-0005-0000-0000-00008C250000}"/>
    <cellStyle name="40% - Accent6 2 2 2 2 6" xfId="5212" xr:uid="{00000000-0005-0000-0000-00008D250000}"/>
    <cellStyle name="40% - Accent6 2 2 2 2 6 2" xfId="12490" xr:uid="{00000000-0005-0000-0000-00008E250000}"/>
    <cellStyle name="40% - Accent6 2 2 2 2 7" xfId="5793" xr:uid="{00000000-0005-0000-0000-00008F250000}"/>
    <cellStyle name="40% - Accent6 2 2 2 2 7 2" xfId="13071" xr:uid="{00000000-0005-0000-0000-000090250000}"/>
    <cellStyle name="40% - Accent6 2 2 2 2 8" xfId="6782" xr:uid="{00000000-0005-0000-0000-000091250000}"/>
    <cellStyle name="40% - Accent6 2 2 2 2 8 2" xfId="14060" xr:uid="{00000000-0005-0000-0000-000092250000}"/>
    <cellStyle name="40% - Accent6 2 2 2 2 9" xfId="7679" xr:uid="{00000000-0005-0000-0000-000093250000}"/>
    <cellStyle name="40% - Accent6 2 2 2 2 9 2" xfId="14771" xr:uid="{00000000-0005-0000-0000-000094250000}"/>
    <cellStyle name="40% - Accent6 2 2 2 3" xfId="761" xr:uid="{00000000-0005-0000-0000-000095250000}"/>
    <cellStyle name="40% - Accent6 2 2 2 3 2" xfId="2534" xr:uid="{00000000-0005-0000-0000-000096250000}"/>
    <cellStyle name="40% - Accent6 2 2 2 3 2 2" xfId="10330" xr:uid="{00000000-0005-0000-0000-000097250000}"/>
    <cellStyle name="40% - Accent6 2 2 2 3 3" xfId="4322" xr:uid="{00000000-0005-0000-0000-000098250000}"/>
    <cellStyle name="40% - Accent6 2 2 2 3 3 2" xfId="11830" xr:uid="{00000000-0005-0000-0000-000099250000}"/>
    <cellStyle name="40% - Accent6 2 2 2 3 4" xfId="6785" xr:uid="{00000000-0005-0000-0000-00009A250000}"/>
    <cellStyle name="40% - Accent6 2 2 2 3 4 2" xfId="14063" xr:uid="{00000000-0005-0000-0000-00009B250000}"/>
    <cellStyle name="40% - Accent6 2 2 2 3 5" xfId="7971" xr:uid="{00000000-0005-0000-0000-00009C250000}"/>
    <cellStyle name="40% - Accent6 2 2 2 3 5 2" xfId="15063" xr:uid="{00000000-0005-0000-0000-00009D250000}"/>
    <cellStyle name="40% - Accent6 2 2 2 3 6" xfId="9394" xr:uid="{00000000-0005-0000-0000-00009E250000}"/>
    <cellStyle name="40% - Accent6 2 2 2 4" xfId="2531" xr:uid="{00000000-0005-0000-0000-00009F250000}"/>
    <cellStyle name="40% - Accent6 2 2 2 4 2" xfId="6786" xr:uid="{00000000-0005-0000-0000-0000A0250000}"/>
    <cellStyle name="40% - Accent6 2 2 2 4 2 2" xfId="14064" xr:uid="{00000000-0005-0000-0000-0000A1250000}"/>
    <cellStyle name="40% - Accent6 2 2 2 4 3" xfId="10327" xr:uid="{00000000-0005-0000-0000-0000A2250000}"/>
    <cellStyle name="40% - Accent6 2 2 2 5" xfId="3348" xr:uid="{00000000-0005-0000-0000-0000A3250000}"/>
    <cellStyle name="40% - Accent6 2 2 2 5 2" xfId="10859" xr:uid="{00000000-0005-0000-0000-0000A4250000}"/>
    <cellStyle name="40% - Accent6 2 2 2 6" xfId="4319" xr:uid="{00000000-0005-0000-0000-0000A5250000}"/>
    <cellStyle name="40% - Accent6 2 2 2 6 2" xfId="11827" xr:uid="{00000000-0005-0000-0000-0000A6250000}"/>
    <cellStyle name="40% - Accent6 2 2 2 7" xfId="4923" xr:uid="{00000000-0005-0000-0000-0000A7250000}"/>
    <cellStyle name="40% - Accent6 2 2 2 7 2" xfId="12201" xr:uid="{00000000-0005-0000-0000-0000A8250000}"/>
    <cellStyle name="40% - Accent6 2 2 2 8" xfId="5504" xr:uid="{00000000-0005-0000-0000-0000A9250000}"/>
    <cellStyle name="40% - Accent6 2 2 2 8 2" xfId="12782" xr:uid="{00000000-0005-0000-0000-0000AA250000}"/>
    <cellStyle name="40% - Accent6 2 2 2 9" xfId="6781" xr:uid="{00000000-0005-0000-0000-0000AB250000}"/>
    <cellStyle name="40% - Accent6 2 2 2 9 2" xfId="14059" xr:uid="{00000000-0005-0000-0000-0000AC250000}"/>
    <cellStyle name="40% - Accent6 2 2 3" xfId="762" xr:uid="{00000000-0005-0000-0000-0000AD250000}"/>
    <cellStyle name="40% - Accent6 2 2 3 10" xfId="9395" xr:uid="{00000000-0005-0000-0000-0000AE250000}"/>
    <cellStyle name="40% - Accent6 2 2 3 2" xfId="763" xr:uid="{00000000-0005-0000-0000-0000AF250000}"/>
    <cellStyle name="40% - Accent6 2 2 3 2 2" xfId="2536" xr:uid="{00000000-0005-0000-0000-0000B0250000}"/>
    <cellStyle name="40% - Accent6 2 2 3 2 2 2" xfId="10332" xr:uid="{00000000-0005-0000-0000-0000B1250000}"/>
    <cellStyle name="40% - Accent6 2 2 3 2 3" xfId="4324" xr:uid="{00000000-0005-0000-0000-0000B2250000}"/>
    <cellStyle name="40% - Accent6 2 2 3 2 3 2" xfId="11832" xr:uid="{00000000-0005-0000-0000-0000B3250000}"/>
    <cellStyle name="40% - Accent6 2 2 3 2 4" xfId="6788" xr:uid="{00000000-0005-0000-0000-0000B4250000}"/>
    <cellStyle name="40% - Accent6 2 2 3 2 4 2" xfId="14066" xr:uid="{00000000-0005-0000-0000-0000B5250000}"/>
    <cellStyle name="40% - Accent6 2 2 3 2 5" xfId="8117" xr:uid="{00000000-0005-0000-0000-0000B6250000}"/>
    <cellStyle name="40% - Accent6 2 2 3 2 5 2" xfId="15209" xr:uid="{00000000-0005-0000-0000-0000B7250000}"/>
    <cellStyle name="40% - Accent6 2 2 3 2 6" xfId="9396" xr:uid="{00000000-0005-0000-0000-0000B8250000}"/>
    <cellStyle name="40% - Accent6 2 2 3 3" xfId="2535" xr:uid="{00000000-0005-0000-0000-0000B9250000}"/>
    <cellStyle name="40% - Accent6 2 2 3 3 2" xfId="6789" xr:uid="{00000000-0005-0000-0000-0000BA250000}"/>
    <cellStyle name="40% - Accent6 2 2 3 3 2 2" xfId="14067" xr:uid="{00000000-0005-0000-0000-0000BB250000}"/>
    <cellStyle name="40% - Accent6 2 2 3 3 3" xfId="10331" xr:uid="{00000000-0005-0000-0000-0000BC250000}"/>
    <cellStyle name="40% - Accent6 2 2 3 4" xfId="3505" xr:uid="{00000000-0005-0000-0000-0000BD250000}"/>
    <cellStyle name="40% - Accent6 2 2 3 4 2" xfId="11013" xr:uid="{00000000-0005-0000-0000-0000BE250000}"/>
    <cellStyle name="40% - Accent6 2 2 3 5" xfId="4323" xr:uid="{00000000-0005-0000-0000-0000BF250000}"/>
    <cellStyle name="40% - Accent6 2 2 3 5 2" xfId="11831" xr:uid="{00000000-0005-0000-0000-0000C0250000}"/>
    <cellStyle name="40% - Accent6 2 2 3 6" xfId="5069" xr:uid="{00000000-0005-0000-0000-0000C1250000}"/>
    <cellStyle name="40% - Accent6 2 2 3 6 2" xfId="12347" xr:uid="{00000000-0005-0000-0000-0000C2250000}"/>
    <cellStyle name="40% - Accent6 2 2 3 7" xfId="5650" xr:uid="{00000000-0005-0000-0000-0000C3250000}"/>
    <cellStyle name="40% - Accent6 2 2 3 7 2" xfId="12928" xr:uid="{00000000-0005-0000-0000-0000C4250000}"/>
    <cellStyle name="40% - Accent6 2 2 3 8" xfId="6787" xr:uid="{00000000-0005-0000-0000-0000C5250000}"/>
    <cellStyle name="40% - Accent6 2 2 3 8 2" xfId="14065" xr:uid="{00000000-0005-0000-0000-0000C6250000}"/>
    <cellStyle name="40% - Accent6 2 2 3 9" xfId="7536" xr:uid="{00000000-0005-0000-0000-0000C7250000}"/>
    <cellStyle name="40% - Accent6 2 2 3 9 2" xfId="14628" xr:uid="{00000000-0005-0000-0000-0000C8250000}"/>
    <cellStyle name="40% - Accent6 2 2 4" xfId="764" xr:uid="{00000000-0005-0000-0000-0000C9250000}"/>
    <cellStyle name="40% - Accent6 2 2 4 2" xfId="2537" xr:uid="{00000000-0005-0000-0000-0000CA250000}"/>
    <cellStyle name="40% - Accent6 2 2 4 2 2" xfId="10333" xr:uid="{00000000-0005-0000-0000-0000CB250000}"/>
    <cellStyle name="40% - Accent6 2 2 4 3" xfId="4325" xr:uid="{00000000-0005-0000-0000-0000CC250000}"/>
    <cellStyle name="40% - Accent6 2 2 4 3 2" xfId="11833" xr:uid="{00000000-0005-0000-0000-0000CD250000}"/>
    <cellStyle name="40% - Accent6 2 2 4 4" xfId="6790" xr:uid="{00000000-0005-0000-0000-0000CE250000}"/>
    <cellStyle name="40% - Accent6 2 2 4 4 2" xfId="14068" xr:uid="{00000000-0005-0000-0000-0000CF250000}"/>
    <cellStyle name="40% - Accent6 2 2 4 5" xfId="8464" xr:uid="{00000000-0005-0000-0000-0000D0250000}"/>
    <cellStyle name="40% - Accent6 2 2 4 5 2" xfId="15507" xr:uid="{00000000-0005-0000-0000-0000D1250000}"/>
    <cellStyle name="40% - Accent6 2 2 4 6" xfId="9397" xr:uid="{00000000-0005-0000-0000-0000D2250000}"/>
    <cellStyle name="40% - Accent6 2 2 5" xfId="2530" xr:uid="{00000000-0005-0000-0000-0000D3250000}"/>
    <cellStyle name="40% - Accent6 2 2 5 2" xfId="6791" xr:uid="{00000000-0005-0000-0000-0000D4250000}"/>
    <cellStyle name="40% - Accent6 2 2 5 2 2" xfId="14069" xr:uid="{00000000-0005-0000-0000-0000D5250000}"/>
    <cellStyle name="40% - Accent6 2 2 5 3" xfId="8553" xr:uid="{00000000-0005-0000-0000-0000D6250000}"/>
    <cellStyle name="40% - Accent6 2 2 5 3 2" xfId="15596" xr:uid="{00000000-0005-0000-0000-0000D7250000}"/>
    <cellStyle name="40% - Accent6 2 2 5 4" xfId="10326" xr:uid="{00000000-0005-0000-0000-0000D8250000}"/>
    <cellStyle name="40% - Accent6 2 2 6" xfId="3203" xr:uid="{00000000-0005-0000-0000-0000D9250000}"/>
    <cellStyle name="40% - Accent6 2 2 6 2" xfId="7828" xr:uid="{00000000-0005-0000-0000-0000DA250000}"/>
    <cellStyle name="40% - Accent6 2 2 6 2 2" xfId="14920" xr:uid="{00000000-0005-0000-0000-0000DB250000}"/>
    <cellStyle name="40% - Accent6 2 2 6 3" xfId="10714" xr:uid="{00000000-0005-0000-0000-0000DC250000}"/>
    <cellStyle name="40% - Accent6 2 2 7" xfId="4318" xr:uid="{00000000-0005-0000-0000-0000DD250000}"/>
    <cellStyle name="40% - Accent6 2 2 7 2" xfId="11826" xr:uid="{00000000-0005-0000-0000-0000DE250000}"/>
    <cellStyle name="40% - Accent6 2 2 8" xfId="4780" xr:uid="{00000000-0005-0000-0000-0000DF250000}"/>
    <cellStyle name="40% - Accent6 2 2 8 2" xfId="12058" xr:uid="{00000000-0005-0000-0000-0000E0250000}"/>
    <cellStyle name="40% - Accent6 2 2 9" xfId="5361" xr:uid="{00000000-0005-0000-0000-0000E1250000}"/>
    <cellStyle name="40% - Accent6 2 2 9 2" xfId="12639" xr:uid="{00000000-0005-0000-0000-0000E2250000}"/>
    <cellStyle name="40% - Accent6 2 3" xfId="765" xr:uid="{00000000-0005-0000-0000-0000E3250000}"/>
    <cellStyle name="40% - Accent6 2 3 10" xfId="7344" xr:uid="{00000000-0005-0000-0000-0000E4250000}"/>
    <cellStyle name="40% - Accent6 2 3 10 2" xfId="14436" xr:uid="{00000000-0005-0000-0000-0000E5250000}"/>
    <cellStyle name="40% - Accent6 2 3 11" xfId="9398" xr:uid="{00000000-0005-0000-0000-0000E6250000}"/>
    <cellStyle name="40% - Accent6 2 3 2" xfId="766" xr:uid="{00000000-0005-0000-0000-0000E7250000}"/>
    <cellStyle name="40% - Accent6 2 3 2 10" xfId="9399" xr:uid="{00000000-0005-0000-0000-0000E8250000}"/>
    <cellStyle name="40% - Accent6 2 3 2 2" xfId="767" xr:uid="{00000000-0005-0000-0000-0000E9250000}"/>
    <cellStyle name="40% - Accent6 2 3 2 2 2" xfId="2540" xr:uid="{00000000-0005-0000-0000-0000EA250000}"/>
    <cellStyle name="40% - Accent6 2 3 2 2 2 2" xfId="10336" xr:uid="{00000000-0005-0000-0000-0000EB250000}"/>
    <cellStyle name="40% - Accent6 2 3 2 2 3" xfId="4328" xr:uid="{00000000-0005-0000-0000-0000EC250000}"/>
    <cellStyle name="40% - Accent6 2 3 2 2 3 2" xfId="11836" xr:uid="{00000000-0005-0000-0000-0000ED250000}"/>
    <cellStyle name="40% - Accent6 2 3 2 2 4" xfId="6794" xr:uid="{00000000-0005-0000-0000-0000EE250000}"/>
    <cellStyle name="40% - Accent6 2 3 2 2 4 2" xfId="14072" xr:uid="{00000000-0005-0000-0000-0000EF250000}"/>
    <cellStyle name="40% - Accent6 2 3 2 2 5" xfId="8214" xr:uid="{00000000-0005-0000-0000-0000F0250000}"/>
    <cellStyle name="40% - Accent6 2 3 2 2 5 2" xfId="15306" xr:uid="{00000000-0005-0000-0000-0000F1250000}"/>
    <cellStyle name="40% - Accent6 2 3 2 2 6" xfId="9400" xr:uid="{00000000-0005-0000-0000-0000F2250000}"/>
    <cellStyle name="40% - Accent6 2 3 2 3" xfId="2539" xr:uid="{00000000-0005-0000-0000-0000F3250000}"/>
    <cellStyle name="40% - Accent6 2 3 2 3 2" xfId="6795" xr:uid="{00000000-0005-0000-0000-0000F4250000}"/>
    <cellStyle name="40% - Accent6 2 3 2 3 2 2" xfId="14073" xr:uid="{00000000-0005-0000-0000-0000F5250000}"/>
    <cellStyle name="40% - Accent6 2 3 2 3 3" xfId="10335" xr:uid="{00000000-0005-0000-0000-0000F6250000}"/>
    <cellStyle name="40% - Accent6 2 3 2 4" xfId="3602" xr:uid="{00000000-0005-0000-0000-0000F7250000}"/>
    <cellStyle name="40% - Accent6 2 3 2 4 2" xfId="11110" xr:uid="{00000000-0005-0000-0000-0000F8250000}"/>
    <cellStyle name="40% - Accent6 2 3 2 5" xfId="4327" xr:uid="{00000000-0005-0000-0000-0000F9250000}"/>
    <cellStyle name="40% - Accent6 2 3 2 5 2" xfId="11835" xr:uid="{00000000-0005-0000-0000-0000FA250000}"/>
    <cellStyle name="40% - Accent6 2 3 2 6" xfId="5166" xr:uid="{00000000-0005-0000-0000-0000FB250000}"/>
    <cellStyle name="40% - Accent6 2 3 2 6 2" xfId="12444" xr:uid="{00000000-0005-0000-0000-0000FC250000}"/>
    <cellStyle name="40% - Accent6 2 3 2 7" xfId="5747" xr:uid="{00000000-0005-0000-0000-0000FD250000}"/>
    <cellStyle name="40% - Accent6 2 3 2 7 2" xfId="13025" xr:uid="{00000000-0005-0000-0000-0000FE250000}"/>
    <cellStyle name="40% - Accent6 2 3 2 8" xfId="6793" xr:uid="{00000000-0005-0000-0000-0000FF250000}"/>
    <cellStyle name="40% - Accent6 2 3 2 8 2" xfId="14071" xr:uid="{00000000-0005-0000-0000-000000260000}"/>
    <cellStyle name="40% - Accent6 2 3 2 9" xfId="7633" xr:uid="{00000000-0005-0000-0000-000001260000}"/>
    <cellStyle name="40% - Accent6 2 3 2 9 2" xfId="14725" xr:uid="{00000000-0005-0000-0000-000002260000}"/>
    <cellStyle name="40% - Accent6 2 3 3" xfId="768" xr:uid="{00000000-0005-0000-0000-000003260000}"/>
    <cellStyle name="40% - Accent6 2 3 3 2" xfId="2541" xr:uid="{00000000-0005-0000-0000-000004260000}"/>
    <cellStyle name="40% - Accent6 2 3 3 2 2" xfId="10337" xr:uid="{00000000-0005-0000-0000-000005260000}"/>
    <cellStyle name="40% - Accent6 2 3 3 3" xfId="4329" xr:uid="{00000000-0005-0000-0000-000006260000}"/>
    <cellStyle name="40% - Accent6 2 3 3 3 2" xfId="11837" xr:uid="{00000000-0005-0000-0000-000007260000}"/>
    <cellStyle name="40% - Accent6 2 3 3 4" xfId="6796" xr:uid="{00000000-0005-0000-0000-000008260000}"/>
    <cellStyle name="40% - Accent6 2 3 3 4 2" xfId="14074" xr:uid="{00000000-0005-0000-0000-000009260000}"/>
    <cellStyle name="40% - Accent6 2 3 3 5" xfId="7925" xr:uid="{00000000-0005-0000-0000-00000A260000}"/>
    <cellStyle name="40% - Accent6 2 3 3 5 2" xfId="15017" xr:uid="{00000000-0005-0000-0000-00000B260000}"/>
    <cellStyle name="40% - Accent6 2 3 3 6" xfId="9401" xr:uid="{00000000-0005-0000-0000-00000C260000}"/>
    <cellStyle name="40% - Accent6 2 3 4" xfId="2538" xr:uid="{00000000-0005-0000-0000-00000D260000}"/>
    <cellStyle name="40% - Accent6 2 3 4 2" xfId="6797" xr:uid="{00000000-0005-0000-0000-00000E260000}"/>
    <cellStyle name="40% - Accent6 2 3 4 2 2" xfId="14075" xr:uid="{00000000-0005-0000-0000-00000F260000}"/>
    <cellStyle name="40% - Accent6 2 3 4 3" xfId="10334" xr:uid="{00000000-0005-0000-0000-000010260000}"/>
    <cellStyle name="40% - Accent6 2 3 5" xfId="3302" xr:uid="{00000000-0005-0000-0000-000011260000}"/>
    <cellStyle name="40% - Accent6 2 3 5 2" xfId="10813" xr:uid="{00000000-0005-0000-0000-000012260000}"/>
    <cellStyle name="40% - Accent6 2 3 6" xfId="4326" xr:uid="{00000000-0005-0000-0000-000013260000}"/>
    <cellStyle name="40% - Accent6 2 3 6 2" xfId="11834" xr:uid="{00000000-0005-0000-0000-000014260000}"/>
    <cellStyle name="40% - Accent6 2 3 7" xfId="4877" xr:uid="{00000000-0005-0000-0000-000015260000}"/>
    <cellStyle name="40% - Accent6 2 3 7 2" xfId="12155" xr:uid="{00000000-0005-0000-0000-000016260000}"/>
    <cellStyle name="40% - Accent6 2 3 8" xfId="5458" xr:uid="{00000000-0005-0000-0000-000017260000}"/>
    <cellStyle name="40% - Accent6 2 3 8 2" xfId="12736" xr:uid="{00000000-0005-0000-0000-000018260000}"/>
    <cellStyle name="40% - Accent6 2 3 9" xfId="6792" xr:uid="{00000000-0005-0000-0000-000019260000}"/>
    <cellStyle name="40% - Accent6 2 3 9 2" xfId="14070" xr:uid="{00000000-0005-0000-0000-00001A260000}"/>
    <cellStyle name="40% - Accent6 2 4" xfId="769" xr:uid="{00000000-0005-0000-0000-00001B260000}"/>
    <cellStyle name="40% - Accent6 2 4 10" xfId="9402" xr:uid="{00000000-0005-0000-0000-00001C260000}"/>
    <cellStyle name="40% - Accent6 2 4 2" xfId="770" xr:uid="{00000000-0005-0000-0000-00001D260000}"/>
    <cellStyle name="40% - Accent6 2 4 2 2" xfId="2543" xr:uid="{00000000-0005-0000-0000-00001E260000}"/>
    <cellStyle name="40% - Accent6 2 4 2 2 2" xfId="10339" xr:uid="{00000000-0005-0000-0000-00001F260000}"/>
    <cellStyle name="40% - Accent6 2 4 2 3" xfId="4331" xr:uid="{00000000-0005-0000-0000-000020260000}"/>
    <cellStyle name="40% - Accent6 2 4 2 3 2" xfId="11839" xr:uid="{00000000-0005-0000-0000-000021260000}"/>
    <cellStyle name="40% - Accent6 2 4 2 4" xfId="6799" xr:uid="{00000000-0005-0000-0000-000022260000}"/>
    <cellStyle name="40% - Accent6 2 4 2 4 2" xfId="14077" xr:uid="{00000000-0005-0000-0000-000023260000}"/>
    <cellStyle name="40% - Accent6 2 4 2 5" xfId="8071" xr:uid="{00000000-0005-0000-0000-000024260000}"/>
    <cellStyle name="40% - Accent6 2 4 2 5 2" xfId="15163" xr:uid="{00000000-0005-0000-0000-000025260000}"/>
    <cellStyle name="40% - Accent6 2 4 2 6" xfId="9403" xr:uid="{00000000-0005-0000-0000-000026260000}"/>
    <cellStyle name="40% - Accent6 2 4 3" xfId="2542" xr:uid="{00000000-0005-0000-0000-000027260000}"/>
    <cellStyle name="40% - Accent6 2 4 3 2" xfId="6800" xr:uid="{00000000-0005-0000-0000-000028260000}"/>
    <cellStyle name="40% - Accent6 2 4 3 2 2" xfId="14078" xr:uid="{00000000-0005-0000-0000-000029260000}"/>
    <cellStyle name="40% - Accent6 2 4 3 3" xfId="10338" xr:uid="{00000000-0005-0000-0000-00002A260000}"/>
    <cellStyle name="40% - Accent6 2 4 4" xfId="3459" xr:uid="{00000000-0005-0000-0000-00002B260000}"/>
    <cellStyle name="40% - Accent6 2 4 4 2" xfId="10967" xr:uid="{00000000-0005-0000-0000-00002C260000}"/>
    <cellStyle name="40% - Accent6 2 4 5" xfId="4330" xr:uid="{00000000-0005-0000-0000-00002D260000}"/>
    <cellStyle name="40% - Accent6 2 4 5 2" xfId="11838" xr:uid="{00000000-0005-0000-0000-00002E260000}"/>
    <cellStyle name="40% - Accent6 2 4 6" xfId="5023" xr:uid="{00000000-0005-0000-0000-00002F260000}"/>
    <cellStyle name="40% - Accent6 2 4 6 2" xfId="12301" xr:uid="{00000000-0005-0000-0000-000030260000}"/>
    <cellStyle name="40% - Accent6 2 4 7" xfId="5604" xr:uid="{00000000-0005-0000-0000-000031260000}"/>
    <cellStyle name="40% - Accent6 2 4 7 2" xfId="12882" xr:uid="{00000000-0005-0000-0000-000032260000}"/>
    <cellStyle name="40% - Accent6 2 4 8" xfId="6798" xr:uid="{00000000-0005-0000-0000-000033260000}"/>
    <cellStyle name="40% - Accent6 2 4 8 2" xfId="14076" xr:uid="{00000000-0005-0000-0000-000034260000}"/>
    <cellStyle name="40% - Accent6 2 4 9" xfId="7490" xr:uid="{00000000-0005-0000-0000-000035260000}"/>
    <cellStyle name="40% - Accent6 2 4 9 2" xfId="14582" xr:uid="{00000000-0005-0000-0000-000036260000}"/>
    <cellStyle name="40% - Accent6 2 5" xfId="771" xr:uid="{00000000-0005-0000-0000-000037260000}"/>
    <cellStyle name="40% - Accent6 2 5 2" xfId="772" xr:uid="{00000000-0005-0000-0000-000038260000}"/>
    <cellStyle name="40% - Accent6 2 5 2 2" xfId="2545" xr:uid="{00000000-0005-0000-0000-000039260000}"/>
    <cellStyle name="40% - Accent6 2 5 2 2 2" xfId="10341" xr:uid="{00000000-0005-0000-0000-00003A260000}"/>
    <cellStyle name="40% - Accent6 2 5 2 3" xfId="4333" xr:uid="{00000000-0005-0000-0000-00003B260000}"/>
    <cellStyle name="40% - Accent6 2 5 2 3 2" xfId="11841" xr:uid="{00000000-0005-0000-0000-00003C260000}"/>
    <cellStyle name="40% - Accent6 2 5 2 4" xfId="6802" xr:uid="{00000000-0005-0000-0000-00003D260000}"/>
    <cellStyle name="40% - Accent6 2 5 2 4 2" xfId="14080" xr:uid="{00000000-0005-0000-0000-00003E260000}"/>
    <cellStyle name="40% - Accent6 2 5 2 5" xfId="9405" xr:uid="{00000000-0005-0000-0000-00003F260000}"/>
    <cellStyle name="40% - Accent6 2 5 3" xfId="2544" xr:uid="{00000000-0005-0000-0000-000040260000}"/>
    <cellStyle name="40% - Accent6 2 5 3 2" xfId="10340" xr:uid="{00000000-0005-0000-0000-000041260000}"/>
    <cellStyle name="40% - Accent6 2 5 4" xfId="4332" xr:uid="{00000000-0005-0000-0000-000042260000}"/>
    <cellStyle name="40% - Accent6 2 5 4 2" xfId="11840" xr:uid="{00000000-0005-0000-0000-000043260000}"/>
    <cellStyle name="40% - Accent6 2 5 5" xfId="6801" xr:uid="{00000000-0005-0000-0000-000044260000}"/>
    <cellStyle name="40% - Accent6 2 5 5 2" xfId="14079" xr:uid="{00000000-0005-0000-0000-000045260000}"/>
    <cellStyle name="40% - Accent6 2 5 6" xfId="8306" xr:uid="{00000000-0005-0000-0000-000046260000}"/>
    <cellStyle name="40% - Accent6 2 5 6 2" xfId="15398" xr:uid="{00000000-0005-0000-0000-000047260000}"/>
    <cellStyle name="40% - Accent6 2 5 7" xfId="9404" xr:uid="{00000000-0005-0000-0000-000048260000}"/>
    <cellStyle name="40% - Accent6 2 6" xfId="773" xr:uid="{00000000-0005-0000-0000-000049260000}"/>
    <cellStyle name="40% - Accent6 2 6 2" xfId="2546" xr:uid="{00000000-0005-0000-0000-00004A260000}"/>
    <cellStyle name="40% - Accent6 2 6 2 2" xfId="10342" xr:uid="{00000000-0005-0000-0000-00004B260000}"/>
    <cellStyle name="40% - Accent6 2 6 3" xfId="4334" xr:uid="{00000000-0005-0000-0000-00004C260000}"/>
    <cellStyle name="40% - Accent6 2 6 3 2" xfId="11842" xr:uid="{00000000-0005-0000-0000-00004D260000}"/>
    <cellStyle name="40% - Accent6 2 6 4" xfId="6803" xr:uid="{00000000-0005-0000-0000-00004E260000}"/>
    <cellStyle name="40% - Accent6 2 6 4 2" xfId="14081" xr:uid="{00000000-0005-0000-0000-00004F260000}"/>
    <cellStyle name="40% - Accent6 2 6 5" xfId="8418" xr:uid="{00000000-0005-0000-0000-000050260000}"/>
    <cellStyle name="40% - Accent6 2 6 5 2" xfId="15461" xr:uid="{00000000-0005-0000-0000-000051260000}"/>
    <cellStyle name="40% - Accent6 2 6 6" xfId="9406" xr:uid="{00000000-0005-0000-0000-000052260000}"/>
    <cellStyle name="40% - Accent6 2 7" xfId="774" xr:uid="{00000000-0005-0000-0000-000053260000}"/>
    <cellStyle name="40% - Accent6 2 7 2" xfId="2547" xr:uid="{00000000-0005-0000-0000-000054260000}"/>
    <cellStyle name="40% - Accent6 2 7 2 2" xfId="10343" xr:uid="{00000000-0005-0000-0000-000055260000}"/>
    <cellStyle name="40% - Accent6 2 7 3" xfId="4335" xr:uid="{00000000-0005-0000-0000-000056260000}"/>
    <cellStyle name="40% - Accent6 2 7 3 2" xfId="11843" xr:uid="{00000000-0005-0000-0000-000057260000}"/>
    <cellStyle name="40% - Accent6 2 7 4" xfId="6804" xr:uid="{00000000-0005-0000-0000-000058260000}"/>
    <cellStyle name="40% - Accent6 2 7 4 2" xfId="14082" xr:uid="{00000000-0005-0000-0000-000059260000}"/>
    <cellStyle name="40% - Accent6 2 7 5" xfId="8507" xr:uid="{00000000-0005-0000-0000-00005A260000}"/>
    <cellStyle name="40% - Accent6 2 7 5 2" xfId="15550" xr:uid="{00000000-0005-0000-0000-00005B260000}"/>
    <cellStyle name="40% - Accent6 2 7 6" xfId="9407" xr:uid="{00000000-0005-0000-0000-00005C260000}"/>
    <cellStyle name="40% - Accent6 2 8" xfId="1826" xr:uid="{00000000-0005-0000-0000-00005D260000}"/>
    <cellStyle name="40% - Accent6 2 8 2" xfId="4336" xr:uid="{00000000-0005-0000-0000-00005E260000}"/>
    <cellStyle name="40% - Accent6 2 8 2 2" xfId="11844" xr:uid="{00000000-0005-0000-0000-00005F260000}"/>
    <cellStyle name="40% - Accent6 2 8 3" xfId="6805" xr:uid="{00000000-0005-0000-0000-000060260000}"/>
    <cellStyle name="40% - Accent6 2 8 3 2" xfId="14083" xr:uid="{00000000-0005-0000-0000-000061260000}"/>
    <cellStyle name="40% - Accent6 2 8 4" xfId="7782" xr:uid="{00000000-0005-0000-0000-000062260000}"/>
    <cellStyle name="40% - Accent6 2 8 4 2" xfId="14874" xr:uid="{00000000-0005-0000-0000-000063260000}"/>
    <cellStyle name="40% - Accent6 2 8 5" xfId="9622" xr:uid="{00000000-0005-0000-0000-000064260000}"/>
    <cellStyle name="40% - Accent6 2 9" xfId="2529" xr:uid="{00000000-0005-0000-0000-000065260000}"/>
    <cellStyle name="40% - Accent6 2 9 2" xfId="4337" xr:uid="{00000000-0005-0000-0000-000066260000}"/>
    <cellStyle name="40% - Accent6 2 9 2 2" xfId="11845" xr:uid="{00000000-0005-0000-0000-000067260000}"/>
    <cellStyle name="40% - Accent6 2 9 3" xfId="6806" xr:uid="{00000000-0005-0000-0000-000068260000}"/>
    <cellStyle name="40% - Accent6 2 9 3 2" xfId="14084" xr:uid="{00000000-0005-0000-0000-000069260000}"/>
    <cellStyle name="40% - Accent6 2 9 4" xfId="10325" xr:uid="{00000000-0005-0000-0000-00006A260000}"/>
    <cellStyle name="40% - Accent6 20" xfId="1800" xr:uid="{00000000-0005-0000-0000-00006B260000}"/>
    <cellStyle name="40% - Accent6 20 2" xfId="4338" xr:uid="{00000000-0005-0000-0000-00006C260000}"/>
    <cellStyle name="40% - Accent6 20 2 2" xfId="11846" xr:uid="{00000000-0005-0000-0000-00006D260000}"/>
    <cellStyle name="40% - Accent6 20 3" xfId="6807" xr:uid="{00000000-0005-0000-0000-00006E260000}"/>
    <cellStyle name="40% - Accent6 20 3 2" xfId="14085" xr:uid="{00000000-0005-0000-0000-00006F260000}"/>
    <cellStyle name="40% - Accent6 20 4" xfId="9605" xr:uid="{00000000-0005-0000-0000-000070260000}"/>
    <cellStyle name="40% - Accent6 21" xfId="2518" xr:uid="{00000000-0005-0000-0000-000071260000}"/>
    <cellStyle name="40% - Accent6 21 2" xfId="4339" xr:uid="{00000000-0005-0000-0000-000072260000}"/>
    <cellStyle name="40% - Accent6 21 2 2" xfId="11847" xr:uid="{00000000-0005-0000-0000-000073260000}"/>
    <cellStyle name="40% - Accent6 21 3" xfId="6808" xr:uid="{00000000-0005-0000-0000-000074260000}"/>
    <cellStyle name="40% - Accent6 21 3 2" xfId="14086" xr:uid="{00000000-0005-0000-0000-000075260000}"/>
    <cellStyle name="40% - Accent6 21 4" xfId="10314" xr:uid="{00000000-0005-0000-0000-000076260000}"/>
    <cellStyle name="40% - Accent6 22" xfId="3038" xr:uid="{00000000-0005-0000-0000-000077260000}"/>
    <cellStyle name="40% - Accent6 22 2" xfId="10549" xr:uid="{00000000-0005-0000-0000-000078260000}"/>
    <cellStyle name="40% - Accent6 23" xfId="4304" xr:uid="{00000000-0005-0000-0000-000079260000}"/>
    <cellStyle name="40% - Accent6 23 2" xfId="11812" xr:uid="{00000000-0005-0000-0000-00007A260000}"/>
    <cellStyle name="40% - Accent6 24" xfId="4677" xr:uid="{00000000-0005-0000-0000-00007B260000}"/>
    <cellStyle name="40% - Accent6 24 2" xfId="11955" xr:uid="{00000000-0005-0000-0000-00007C260000}"/>
    <cellStyle name="40% - Accent6 25" xfId="5258" xr:uid="{00000000-0005-0000-0000-00007D260000}"/>
    <cellStyle name="40% - Accent6 25 2" xfId="12536" xr:uid="{00000000-0005-0000-0000-00007E260000}"/>
    <cellStyle name="40% - Accent6 26" xfId="6765" xr:uid="{00000000-0005-0000-0000-00007F260000}"/>
    <cellStyle name="40% - Accent6 26 2" xfId="14043" xr:uid="{00000000-0005-0000-0000-000080260000}"/>
    <cellStyle name="40% - Accent6 27" xfId="7118" xr:uid="{00000000-0005-0000-0000-000081260000}"/>
    <cellStyle name="40% - Accent6 27 2" xfId="14210" xr:uid="{00000000-0005-0000-0000-000082260000}"/>
    <cellStyle name="40% - Accent6 28" xfId="7144" xr:uid="{00000000-0005-0000-0000-000083260000}"/>
    <cellStyle name="40% - Accent6 28 2" xfId="14236" xr:uid="{00000000-0005-0000-0000-000084260000}"/>
    <cellStyle name="40% - Accent6 29" xfId="745" xr:uid="{00000000-0005-0000-0000-000085260000}"/>
    <cellStyle name="40% - Accent6 29 2" xfId="9378" xr:uid="{00000000-0005-0000-0000-000086260000}"/>
    <cellStyle name="40% - Accent6 3" xfId="775" xr:uid="{00000000-0005-0000-0000-000087260000}"/>
    <cellStyle name="40% - Accent6 3 10" xfId="5338" xr:uid="{00000000-0005-0000-0000-000088260000}"/>
    <cellStyle name="40% - Accent6 3 10 2" xfId="12616" xr:uid="{00000000-0005-0000-0000-000089260000}"/>
    <cellStyle name="40% - Accent6 3 11" xfId="6809" xr:uid="{00000000-0005-0000-0000-00008A260000}"/>
    <cellStyle name="40% - Accent6 3 11 2" xfId="14087" xr:uid="{00000000-0005-0000-0000-00008B260000}"/>
    <cellStyle name="40% - Accent6 3 12" xfId="7224" xr:uid="{00000000-0005-0000-0000-00008C260000}"/>
    <cellStyle name="40% - Accent6 3 12 2" xfId="14316" xr:uid="{00000000-0005-0000-0000-00008D260000}"/>
    <cellStyle name="40% - Accent6 3 13" xfId="9408" xr:uid="{00000000-0005-0000-0000-00008E260000}"/>
    <cellStyle name="40% - Accent6 3 2" xfId="776" xr:uid="{00000000-0005-0000-0000-00008F260000}"/>
    <cellStyle name="40% - Accent6 3 2 10" xfId="7367" xr:uid="{00000000-0005-0000-0000-000090260000}"/>
    <cellStyle name="40% - Accent6 3 2 10 2" xfId="14459" xr:uid="{00000000-0005-0000-0000-000091260000}"/>
    <cellStyle name="40% - Accent6 3 2 11" xfId="9409" xr:uid="{00000000-0005-0000-0000-000092260000}"/>
    <cellStyle name="40% - Accent6 3 2 2" xfId="777" xr:uid="{00000000-0005-0000-0000-000093260000}"/>
    <cellStyle name="40% - Accent6 3 2 2 10" xfId="9410" xr:uid="{00000000-0005-0000-0000-000094260000}"/>
    <cellStyle name="40% - Accent6 3 2 2 2" xfId="778" xr:uid="{00000000-0005-0000-0000-000095260000}"/>
    <cellStyle name="40% - Accent6 3 2 2 2 2" xfId="2551" xr:uid="{00000000-0005-0000-0000-000096260000}"/>
    <cellStyle name="40% - Accent6 3 2 2 2 2 2" xfId="10347" xr:uid="{00000000-0005-0000-0000-000097260000}"/>
    <cellStyle name="40% - Accent6 3 2 2 2 3" xfId="4343" xr:uid="{00000000-0005-0000-0000-000098260000}"/>
    <cellStyle name="40% - Accent6 3 2 2 2 3 2" xfId="11851" xr:uid="{00000000-0005-0000-0000-000099260000}"/>
    <cellStyle name="40% - Accent6 3 2 2 2 4" xfId="6812" xr:uid="{00000000-0005-0000-0000-00009A260000}"/>
    <cellStyle name="40% - Accent6 3 2 2 2 4 2" xfId="14090" xr:uid="{00000000-0005-0000-0000-00009B260000}"/>
    <cellStyle name="40% - Accent6 3 2 2 2 5" xfId="8237" xr:uid="{00000000-0005-0000-0000-00009C260000}"/>
    <cellStyle name="40% - Accent6 3 2 2 2 5 2" xfId="15329" xr:uid="{00000000-0005-0000-0000-00009D260000}"/>
    <cellStyle name="40% - Accent6 3 2 2 2 6" xfId="9411" xr:uid="{00000000-0005-0000-0000-00009E260000}"/>
    <cellStyle name="40% - Accent6 3 2 2 3" xfId="2550" xr:uid="{00000000-0005-0000-0000-00009F260000}"/>
    <cellStyle name="40% - Accent6 3 2 2 3 2" xfId="6813" xr:uid="{00000000-0005-0000-0000-0000A0260000}"/>
    <cellStyle name="40% - Accent6 3 2 2 3 2 2" xfId="14091" xr:uid="{00000000-0005-0000-0000-0000A1260000}"/>
    <cellStyle name="40% - Accent6 3 2 2 3 3" xfId="10346" xr:uid="{00000000-0005-0000-0000-0000A2260000}"/>
    <cellStyle name="40% - Accent6 3 2 2 4" xfId="3625" xr:uid="{00000000-0005-0000-0000-0000A3260000}"/>
    <cellStyle name="40% - Accent6 3 2 2 4 2" xfId="11133" xr:uid="{00000000-0005-0000-0000-0000A4260000}"/>
    <cellStyle name="40% - Accent6 3 2 2 5" xfId="4342" xr:uid="{00000000-0005-0000-0000-0000A5260000}"/>
    <cellStyle name="40% - Accent6 3 2 2 5 2" xfId="11850" xr:uid="{00000000-0005-0000-0000-0000A6260000}"/>
    <cellStyle name="40% - Accent6 3 2 2 6" xfId="5189" xr:uid="{00000000-0005-0000-0000-0000A7260000}"/>
    <cellStyle name="40% - Accent6 3 2 2 6 2" xfId="12467" xr:uid="{00000000-0005-0000-0000-0000A8260000}"/>
    <cellStyle name="40% - Accent6 3 2 2 7" xfId="5770" xr:uid="{00000000-0005-0000-0000-0000A9260000}"/>
    <cellStyle name="40% - Accent6 3 2 2 7 2" xfId="13048" xr:uid="{00000000-0005-0000-0000-0000AA260000}"/>
    <cellStyle name="40% - Accent6 3 2 2 8" xfId="6811" xr:uid="{00000000-0005-0000-0000-0000AB260000}"/>
    <cellStyle name="40% - Accent6 3 2 2 8 2" xfId="14089" xr:uid="{00000000-0005-0000-0000-0000AC260000}"/>
    <cellStyle name="40% - Accent6 3 2 2 9" xfId="7656" xr:uid="{00000000-0005-0000-0000-0000AD260000}"/>
    <cellStyle name="40% - Accent6 3 2 2 9 2" xfId="14748" xr:uid="{00000000-0005-0000-0000-0000AE260000}"/>
    <cellStyle name="40% - Accent6 3 2 3" xfId="779" xr:uid="{00000000-0005-0000-0000-0000AF260000}"/>
    <cellStyle name="40% - Accent6 3 2 3 2" xfId="2552" xr:uid="{00000000-0005-0000-0000-0000B0260000}"/>
    <cellStyle name="40% - Accent6 3 2 3 2 2" xfId="10348" xr:uid="{00000000-0005-0000-0000-0000B1260000}"/>
    <cellStyle name="40% - Accent6 3 2 3 3" xfId="4344" xr:uid="{00000000-0005-0000-0000-0000B2260000}"/>
    <cellStyle name="40% - Accent6 3 2 3 3 2" xfId="11852" xr:uid="{00000000-0005-0000-0000-0000B3260000}"/>
    <cellStyle name="40% - Accent6 3 2 3 4" xfId="6814" xr:uid="{00000000-0005-0000-0000-0000B4260000}"/>
    <cellStyle name="40% - Accent6 3 2 3 4 2" xfId="14092" xr:uid="{00000000-0005-0000-0000-0000B5260000}"/>
    <cellStyle name="40% - Accent6 3 2 3 5" xfId="7948" xr:uid="{00000000-0005-0000-0000-0000B6260000}"/>
    <cellStyle name="40% - Accent6 3 2 3 5 2" xfId="15040" xr:uid="{00000000-0005-0000-0000-0000B7260000}"/>
    <cellStyle name="40% - Accent6 3 2 3 6" xfId="9412" xr:uid="{00000000-0005-0000-0000-0000B8260000}"/>
    <cellStyle name="40% - Accent6 3 2 4" xfId="2549" xr:uid="{00000000-0005-0000-0000-0000B9260000}"/>
    <cellStyle name="40% - Accent6 3 2 4 2" xfId="6815" xr:uid="{00000000-0005-0000-0000-0000BA260000}"/>
    <cellStyle name="40% - Accent6 3 2 4 2 2" xfId="14093" xr:uid="{00000000-0005-0000-0000-0000BB260000}"/>
    <cellStyle name="40% - Accent6 3 2 4 3" xfId="10345" xr:uid="{00000000-0005-0000-0000-0000BC260000}"/>
    <cellStyle name="40% - Accent6 3 2 5" xfId="3325" xr:uid="{00000000-0005-0000-0000-0000BD260000}"/>
    <cellStyle name="40% - Accent6 3 2 5 2" xfId="10836" xr:uid="{00000000-0005-0000-0000-0000BE260000}"/>
    <cellStyle name="40% - Accent6 3 2 6" xfId="4341" xr:uid="{00000000-0005-0000-0000-0000BF260000}"/>
    <cellStyle name="40% - Accent6 3 2 6 2" xfId="11849" xr:uid="{00000000-0005-0000-0000-0000C0260000}"/>
    <cellStyle name="40% - Accent6 3 2 7" xfId="4900" xr:uid="{00000000-0005-0000-0000-0000C1260000}"/>
    <cellStyle name="40% - Accent6 3 2 7 2" xfId="12178" xr:uid="{00000000-0005-0000-0000-0000C2260000}"/>
    <cellStyle name="40% - Accent6 3 2 8" xfId="5481" xr:uid="{00000000-0005-0000-0000-0000C3260000}"/>
    <cellStyle name="40% - Accent6 3 2 8 2" xfId="12759" xr:uid="{00000000-0005-0000-0000-0000C4260000}"/>
    <cellStyle name="40% - Accent6 3 2 9" xfId="6810" xr:uid="{00000000-0005-0000-0000-0000C5260000}"/>
    <cellStyle name="40% - Accent6 3 2 9 2" xfId="14088" xr:uid="{00000000-0005-0000-0000-0000C6260000}"/>
    <cellStyle name="40% - Accent6 3 3" xfId="780" xr:uid="{00000000-0005-0000-0000-0000C7260000}"/>
    <cellStyle name="40% - Accent6 3 3 10" xfId="9413" xr:uid="{00000000-0005-0000-0000-0000C8260000}"/>
    <cellStyle name="40% - Accent6 3 3 2" xfId="781" xr:uid="{00000000-0005-0000-0000-0000C9260000}"/>
    <cellStyle name="40% - Accent6 3 3 2 2" xfId="2554" xr:uid="{00000000-0005-0000-0000-0000CA260000}"/>
    <cellStyle name="40% - Accent6 3 3 2 2 2" xfId="10350" xr:uid="{00000000-0005-0000-0000-0000CB260000}"/>
    <cellStyle name="40% - Accent6 3 3 2 3" xfId="4346" xr:uid="{00000000-0005-0000-0000-0000CC260000}"/>
    <cellStyle name="40% - Accent6 3 3 2 3 2" xfId="11854" xr:uid="{00000000-0005-0000-0000-0000CD260000}"/>
    <cellStyle name="40% - Accent6 3 3 2 4" xfId="6817" xr:uid="{00000000-0005-0000-0000-0000CE260000}"/>
    <cellStyle name="40% - Accent6 3 3 2 4 2" xfId="14095" xr:uid="{00000000-0005-0000-0000-0000CF260000}"/>
    <cellStyle name="40% - Accent6 3 3 2 5" xfId="8094" xr:uid="{00000000-0005-0000-0000-0000D0260000}"/>
    <cellStyle name="40% - Accent6 3 3 2 5 2" xfId="15186" xr:uid="{00000000-0005-0000-0000-0000D1260000}"/>
    <cellStyle name="40% - Accent6 3 3 2 6" xfId="9414" xr:uid="{00000000-0005-0000-0000-0000D2260000}"/>
    <cellStyle name="40% - Accent6 3 3 3" xfId="2553" xr:uid="{00000000-0005-0000-0000-0000D3260000}"/>
    <cellStyle name="40% - Accent6 3 3 3 2" xfId="6818" xr:uid="{00000000-0005-0000-0000-0000D4260000}"/>
    <cellStyle name="40% - Accent6 3 3 3 2 2" xfId="14096" xr:uid="{00000000-0005-0000-0000-0000D5260000}"/>
    <cellStyle name="40% - Accent6 3 3 3 3" xfId="10349" xr:uid="{00000000-0005-0000-0000-0000D6260000}"/>
    <cellStyle name="40% - Accent6 3 3 4" xfId="3482" xr:uid="{00000000-0005-0000-0000-0000D7260000}"/>
    <cellStyle name="40% - Accent6 3 3 4 2" xfId="10990" xr:uid="{00000000-0005-0000-0000-0000D8260000}"/>
    <cellStyle name="40% - Accent6 3 3 5" xfId="4345" xr:uid="{00000000-0005-0000-0000-0000D9260000}"/>
    <cellStyle name="40% - Accent6 3 3 5 2" xfId="11853" xr:uid="{00000000-0005-0000-0000-0000DA260000}"/>
    <cellStyle name="40% - Accent6 3 3 6" xfId="5046" xr:uid="{00000000-0005-0000-0000-0000DB260000}"/>
    <cellStyle name="40% - Accent6 3 3 6 2" xfId="12324" xr:uid="{00000000-0005-0000-0000-0000DC260000}"/>
    <cellStyle name="40% - Accent6 3 3 7" xfId="5627" xr:uid="{00000000-0005-0000-0000-0000DD260000}"/>
    <cellStyle name="40% - Accent6 3 3 7 2" xfId="12905" xr:uid="{00000000-0005-0000-0000-0000DE260000}"/>
    <cellStyle name="40% - Accent6 3 3 8" xfId="6816" xr:uid="{00000000-0005-0000-0000-0000DF260000}"/>
    <cellStyle name="40% - Accent6 3 3 8 2" xfId="14094" xr:uid="{00000000-0005-0000-0000-0000E0260000}"/>
    <cellStyle name="40% - Accent6 3 3 9" xfId="7513" xr:uid="{00000000-0005-0000-0000-0000E1260000}"/>
    <cellStyle name="40% - Accent6 3 3 9 2" xfId="14605" xr:uid="{00000000-0005-0000-0000-0000E2260000}"/>
    <cellStyle name="40% - Accent6 3 4" xfId="782" xr:uid="{00000000-0005-0000-0000-0000E3260000}"/>
    <cellStyle name="40% - Accent6 3 4 2" xfId="2555" xr:uid="{00000000-0005-0000-0000-0000E4260000}"/>
    <cellStyle name="40% - Accent6 3 4 2 2" xfId="10351" xr:uid="{00000000-0005-0000-0000-0000E5260000}"/>
    <cellStyle name="40% - Accent6 3 4 3" xfId="4347" xr:uid="{00000000-0005-0000-0000-0000E6260000}"/>
    <cellStyle name="40% - Accent6 3 4 3 2" xfId="11855" xr:uid="{00000000-0005-0000-0000-0000E7260000}"/>
    <cellStyle name="40% - Accent6 3 4 4" xfId="6819" xr:uid="{00000000-0005-0000-0000-0000E8260000}"/>
    <cellStyle name="40% - Accent6 3 4 4 2" xfId="14097" xr:uid="{00000000-0005-0000-0000-0000E9260000}"/>
    <cellStyle name="40% - Accent6 3 4 5" xfId="8441" xr:uid="{00000000-0005-0000-0000-0000EA260000}"/>
    <cellStyle name="40% - Accent6 3 4 5 2" xfId="15484" xr:uid="{00000000-0005-0000-0000-0000EB260000}"/>
    <cellStyle name="40% - Accent6 3 4 6" xfId="9415" xr:uid="{00000000-0005-0000-0000-0000EC260000}"/>
    <cellStyle name="40% - Accent6 3 5" xfId="783" xr:uid="{00000000-0005-0000-0000-0000ED260000}"/>
    <cellStyle name="40% - Accent6 3 5 2" xfId="2556" xr:uid="{00000000-0005-0000-0000-0000EE260000}"/>
    <cellStyle name="40% - Accent6 3 5 2 2" xfId="10352" xr:uid="{00000000-0005-0000-0000-0000EF260000}"/>
    <cellStyle name="40% - Accent6 3 5 3" xfId="4348" xr:uid="{00000000-0005-0000-0000-0000F0260000}"/>
    <cellStyle name="40% - Accent6 3 5 3 2" xfId="11856" xr:uid="{00000000-0005-0000-0000-0000F1260000}"/>
    <cellStyle name="40% - Accent6 3 5 4" xfId="6820" xr:uid="{00000000-0005-0000-0000-0000F2260000}"/>
    <cellStyle name="40% - Accent6 3 5 4 2" xfId="14098" xr:uid="{00000000-0005-0000-0000-0000F3260000}"/>
    <cellStyle name="40% - Accent6 3 5 5" xfId="8530" xr:uid="{00000000-0005-0000-0000-0000F4260000}"/>
    <cellStyle name="40% - Accent6 3 5 5 2" xfId="15573" xr:uid="{00000000-0005-0000-0000-0000F5260000}"/>
    <cellStyle name="40% - Accent6 3 5 6" xfId="9416" xr:uid="{00000000-0005-0000-0000-0000F6260000}"/>
    <cellStyle name="40% - Accent6 3 6" xfId="2548" xr:uid="{00000000-0005-0000-0000-0000F7260000}"/>
    <cellStyle name="40% - Accent6 3 6 2" xfId="6821" xr:uid="{00000000-0005-0000-0000-0000F8260000}"/>
    <cellStyle name="40% - Accent6 3 6 2 2" xfId="14099" xr:uid="{00000000-0005-0000-0000-0000F9260000}"/>
    <cellStyle name="40% - Accent6 3 6 3" xfId="7805" xr:uid="{00000000-0005-0000-0000-0000FA260000}"/>
    <cellStyle name="40% - Accent6 3 6 3 2" xfId="14897" xr:uid="{00000000-0005-0000-0000-0000FB260000}"/>
    <cellStyle name="40% - Accent6 3 6 4" xfId="10344" xr:uid="{00000000-0005-0000-0000-0000FC260000}"/>
    <cellStyle name="40% - Accent6 3 7" xfId="3177" xr:uid="{00000000-0005-0000-0000-0000FD260000}"/>
    <cellStyle name="40% - Accent6 3 7 2" xfId="10688" xr:uid="{00000000-0005-0000-0000-0000FE260000}"/>
    <cellStyle name="40% - Accent6 3 8" xfId="4340" xr:uid="{00000000-0005-0000-0000-0000FF260000}"/>
    <cellStyle name="40% - Accent6 3 8 2" xfId="11848" xr:uid="{00000000-0005-0000-0000-000000270000}"/>
    <cellStyle name="40% - Accent6 3 9" xfId="4757" xr:uid="{00000000-0005-0000-0000-000001270000}"/>
    <cellStyle name="40% - Accent6 3 9 2" xfId="12035" xr:uid="{00000000-0005-0000-0000-000002270000}"/>
    <cellStyle name="40% - Accent6 30" xfId="8598" xr:uid="{00000000-0005-0000-0000-000003270000}"/>
    <cellStyle name="40% - Accent6 30 2" xfId="15641" xr:uid="{00000000-0005-0000-0000-000004270000}"/>
    <cellStyle name="40% - Accent6 31" xfId="8688" xr:uid="{00000000-0005-0000-0000-000005270000}"/>
    <cellStyle name="40% - Accent6 4" xfId="784" xr:uid="{00000000-0005-0000-0000-000006270000}"/>
    <cellStyle name="40% - Accent6 4 10" xfId="6822" xr:uid="{00000000-0005-0000-0000-000007270000}"/>
    <cellStyle name="40% - Accent6 4 10 2" xfId="14100" xr:uid="{00000000-0005-0000-0000-000008270000}"/>
    <cellStyle name="40% - Accent6 4 11" xfId="7178" xr:uid="{00000000-0005-0000-0000-000009270000}"/>
    <cellStyle name="40% - Accent6 4 11 2" xfId="14270" xr:uid="{00000000-0005-0000-0000-00000A270000}"/>
    <cellStyle name="40% - Accent6 4 12" xfId="9417" xr:uid="{00000000-0005-0000-0000-00000B270000}"/>
    <cellStyle name="40% - Accent6 4 2" xfId="785" xr:uid="{00000000-0005-0000-0000-00000C270000}"/>
    <cellStyle name="40% - Accent6 4 2 10" xfId="7321" xr:uid="{00000000-0005-0000-0000-00000D270000}"/>
    <cellStyle name="40% - Accent6 4 2 10 2" xfId="14413" xr:uid="{00000000-0005-0000-0000-00000E270000}"/>
    <cellStyle name="40% - Accent6 4 2 11" xfId="9418" xr:uid="{00000000-0005-0000-0000-00000F270000}"/>
    <cellStyle name="40% - Accent6 4 2 2" xfId="786" xr:uid="{00000000-0005-0000-0000-000010270000}"/>
    <cellStyle name="40% - Accent6 4 2 2 10" xfId="9419" xr:uid="{00000000-0005-0000-0000-000011270000}"/>
    <cellStyle name="40% - Accent6 4 2 2 2" xfId="787" xr:uid="{00000000-0005-0000-0000-000012270000}"/>
    <cellStyle name="40% - Accent6 4 2 2 2 2" xfId="2560" xr:uid="{00000000-0005-0000-0000-000013270000}"/>
    <cellStyle name="40% - Accent6 4 2 2 2 2 2" xfId="10356" xr:uid="{00000000-0005-0000-0000-000014270000}"/>
    <cellStyle name="40% - Accent6 4 2 2 2 3" xfId="4352" xr:uid="{00000000-0005-0000-0000-000015270000}"/>
    <cellStyle name="40% - Accent6 4 2 2 2 3 2" xfId="11860" xr:uid="{00000000-0005-0000-0000-000016270000}"/>
    <cellStyle name="40% - Accent6 4 2 2 2 4" xfId="6825" xr:uid="{00000000-0005-0000-0000-000017270000}"/>
    <cellStyle name="40% - Accent6 4 2 2 2 4 2" xfId="14103" xr:uid="{00000000-0005-0000-0000-000018270000}"/>
    <cellStyle name="40% - Accent6 4 2 2 2 5" xfId="8191" xr:uid="{00000000-0005-0000-0000-000019270000}"/>
    <cellStyle name="40% - Accent6 4 2 2 2 5 2" xfId="15283" xr:uid="{00000000-0005-0000-0000-00001A270000}"/>
    <cellStyle name="40% - Accent6 4 2 2 2 6" xfId="9420" xr:uid="{00000000-0005-0000-0000-00001B270000}"/>
    <cellStyle name="40% - Accent6 4 2 2 3" xfId="2559" xr:uid="{00000000-0005-0000-0000-00001C270000}"/>
    <cellStyle name="40% - Accent6 4 2 2 3 2" xfId="6826" xr:uid="{00000000-0005-0000-0000-00001D270000}"/>
    <cellStyle name="40% - Accent6 4 2 2 3 2 2" xfId="14104" xr:uid="{00000000-0005-0000-0000-00001E270000}"/>
    <cellStyle name="40% - Accent6 4 2 2 3 3" xfId="10355" xr:uid="{00000000-0005-0000-0000-00001F270000}"/>
    <cellStyle name="40% - Accent6 4 2 2 4" xfId="3579" xr:uid="{00000000-0005-0000-0000-000020270000}"/>
    <cellStyle name="40% - Accent6 4 2 2 4 2" xfId="11087" xr:uid="{00000000-0005-0000-0000-000021270000}"/>
    <cellStyle name="40% - Accent6 4 2 2 5" xfId="4351" xr:uid="{00000000-0005-0000-0000-000022270000}"/>
    <cellStyle name="40% - Accent6 4 2 2 5 2" xfId="11859" xr:uid="{00000000-0005-0000-0000-000023270000}"/>
    <cellStyle name="40% - Accent6 4 2 2 6" xfId="5143" xr:uid="{00000000-0005-0000-0000-000024270000}"/>
    <cellStyle name="40% - Accent6 4 2 2 6 2" xfId="12421" xr:uid="{00000000-0005-0000-0000-000025270000}"/>
    <cellStyle name="40% - Accent6 4 2 2 7" xfId="5724" xr:uid="{00000000-0005-0000-0000-000026270000}"/>
    <cellStyle name="40% - Accent6 4 2 2 7 2" xfId="13002" xr:uid="{00000000-0005-0000-0000-000027270000}"/>
    <cellStyle name="40% - Accent6 4 2 2 8" xfId="6824" xr:uid="{00000000-0005-0000-0000-000028270000}"/>
    <cellStyle name="40% - Accent6 4 2 2 8 2" xfId="14102" xr:uid="{00000000-0005-0000-0000-000029270000}"/>
    <cellStyle name="40% - Accent6 4 2 2 9" xfId="7610" xr:uid="{00000000-0005-0000-0000-00002A270000}"/>
    <cellStyle name="40% - Accent6 4 2 2 9 2" xfId="14702" xr:uid="{00000000-0005-0000-0000-00002B270000}"/>
    <cellStyle name="40% - Accent6 4 2 3" xfId="788" xr:uid="{00000000-0005-0000-0000-00002C270000}"/>
    <cellStyle name="40% - Accent6 4 2 3 2" xfId="2561" xr:uid="{00000000-0005-0000-0000-00002D270000}"/>
    <cellStyle name="40% - Accent6 4 2 3 2 2" xfId="10357" xr:uid="{00000000-0005-0000-0000-00002E270000}"/>
    <cellStyle name="40% - Accent6 4 2 3 3" xfId="4353" xr:uid="{00000000-0005-0000-0000-00002F270000}"/>
    <cellStyle name="40% - Accent6 4 2 3 3 2" xfId="11861" xr:uid="{00000000-0005-0000-0000-000030270000}"/>
    <cellStyle name="40% - Accent6 4 2 3 4" xfId="6827" xr:uid="{00000000-0005-0000-0000-000031270000}"/>
    <cellStyle name="40% - Accent6 4 2 3 4 2" xfId="14105" xr:uid="{00000000-0005-0000-0000-000032270000}"/>
    <cellStyle name="40% - Accent6 4 2 3 5" xfId="7902" xr:uid="{00000000-0005-0000-0000-000033270000}"/>
    <cellStyle name="40% - Accent6 4 2 3 5 2" xfId="14994" xr:uid="{00000000-0005-0000-0000-000034270000}"/>
    <cellStyle name="40% - Accent6 4 2 3 6" xfId="9421" xr:uid="{00000000-0005-0000-0000-000035270000}"/>
    <cellStyle name="40% - Accent6 4 2 4" xfId="2558" xr:uid="{00000000-0005-0000-0000-000036270000}"/>
    <cellStyle name="40% - Accent6 4 2 4 2" xfId="6828" xr:uid="{00000000-0005-0000-0000-000037270000}"/>
    <cellStyle name="40% - Accent6 4 2 4 2 2" xfId="14106" xr:uid="{00000000-0005-0000-0000-000038270000}"/>
    <cellStyle name="40% - Accent6 4 2 4 3" xfId="10354" xr:uid="{00000000-0005-0000-0000-000039270000}"/>
    <cellStyle name="40% - Accent6 4 2 5" xfId="3279" xr:uid="{00000000-0005-0000-0000-00003A270000}"/>
    <cellStyle name="40% - Accent6 4 2 5 2" xfId="10790" xr:uid="{00000000-0005-0000-0000-00003B270000}"/>
    <cellStyle name="40% - Accent6 4 2 6" xfId="4350" xr:uid="{00000000-0005-0000-0000-00003C270000}"/>
    <cellStyle name="40% - Accent6 4 2 6 2" xfId="11858" xr:uid="{00000000-0005-0000-0000-00003D270000}"/>
    <cellStyle name="40% - Accent6 4 2 7" xfId="4854" xr:uid="{00000000-0005-0000-0000-00003E270000}"/>
    <cellStyle name="40% - Accent6 4 2 7 2" xfId="12132" xr:uid="{00000000-0005-0000-0000-00003F270000}"/>
    <cellStyle name="40% - Accent6 4 2 8" xfId="5435" xr:uid="{00000000-0005-0000-0000-000040270000}"/>
    <cellStyle name="40% - Accent6 4 2 8 2" xfId="12713" xr:uid="{00000000-0005-0000-0000-000041270000}"/>
    <cellStyle name="40% - Accent6 4 2 9" xfId="6823" xr:uid="{00000000-0005-0000-0000-000042270000}"/>
    <cellStyle name="40% - Accent6 4 2 9 2" xfId="14101" xr:uid="{00000000-0005-0000-0000-000043270000}"/>
    <cellStyle name="40% - Accent6 4 3" xfId="789" xr:uid="{00000000-0005-0000-0000-000044270000}"/>
    <cellStyle name="40% - Accent6 4 3 10" xfId="9422" xr:uid="{00000000-0005-0000-0000-000045270000}"/>
    <cellStyle name="40% - Accent6 4 3 2" xfId="790" xr:uid="{00000000-0005-0000-0000-000046270000}"/>
    <cellStyle name="40% - Accent6 4 3 2 2" xfId="2563" xr:uid="{00000000-0005-0000-0000-000047270000}"/>
    <cellStyle name="40% - Accent6 4 3 2 2 2" xfId="10359" xr:uid="{00000000-0005-0000-0000-000048270000}"/>
    <cellStyle name="40% - Accent6 4 3 2 3" xfId="4355" xr:uid="{00000000-0005-0000-0000-000049270000}"/>
    <cellStyle name="40% - Accent6 4 3 2 3 2" xfId="11863" xr:uid="{00000000-0005-0000-0000-00004A270000}"/>
    <cellStyle name="40% - Accent6 4 3 2 4" xfId="6830" xr:uid="{00000000-0005-0000-0000-00004B270000}"/>
    <cellStyle name="40% - Accent6 4 3 2 4 2" xfId="14108" xr:uid="{00000000-0005-0000-0000-00004C270000}"/>
    <cellStyle name="40% - Accent6 4 3 2 5" xfId="8051" xr:uid="{00000000-0005-0000-0000-00004D270000}"/>
    <cellStyle name="40% - Accent6 4 3 2 5 2" xfId="15143" xr:uid="{00000000-0005-0000-0000-00004E270000}"/>
    <cellStyle name="40% - Accent6 4 3 2 6" xfId="9423" xr:uid="{00000000-0005-0000-0000-00004F270000}"/>
    <cellStyle name="40% - Accent6 4 3 3" xfId="2562" xr:uid="{00000000-0005-0000-0000-000050270000}"/>
    <cellStyle name="40% - Accent6 4 3 3 2" xfId="6831" xr:uid="{00000000-0005-0000-0000-000051270000}"/>
    <cellStyle name="40% - Accent6 4 3 3 2 2" xfId="14109" xr:uid="{00000000-0005-0000-0000-000052270000}"/>
    <cellStyle name="40% - Accent6 4 3 3 3" xfId="10358" xr:uid="{00000000-0005-0000-0000-000053270000}"/>
    <cellStyle name="40% - Accent6 4 3 4" xfId="3439" xr:uid="{00000000-0005-0000-0000-000054270000}"/>
    <cellStyle name="40% - Accent6 4 3 4 2" xfId="10947" xr:uid="{00000000-0005-0000-0000-000055270000}"/>
    <cellStyle name="40% - Accent6 4 3 5" xfId="4354" xr:uid="{00000000-0005-0000-0000-000056270000}"/>
    <cellStyle name="40% - Accent6 4 3 5 2" xfId="11862" xr:uid="{00000000-0005-0000-0000-000057270000}"/>
    <cellStyle name="40% - Accent6 4 3 6" xfId="5003" xr:uid="{00000000-0005-0000-0000-000058270000}"/>
    <cellStyle name="40% - Accent6 4 3 6 2" xfId="12281" xr:uid="{00000000-0005-0000-0000-000059270000}"/>
    <cellStyle name="40% - Accent6 4 3 7" xfId="5584" xr:uid="{00000000-0005-0000-0000-00005A270000}"/>
    <cellStyle name="40% - Accent6 4 3 7 2" xfId="12862" xr:uid="{00000000-0005-0000-0000-00005B270000}"/>
    <cellStyle name="40% - Accent6 4 3 8" xfId="6829" xr:uid="{00000000-0005-0000-0000-00005C270000}"/>
    <cellStyle name="40% - Accent6 4 3 8 2" xfId="14107" xr:uid="{00000000-0005-0000-0000-00005D270000}"/>
    <cellStyle name="40% - Accent6 4 3 9" xfId="7470" xr:uid="{00000000-0005-0000-0000-00005E270000}"/>
    <cellStyle name="40% - Accent6 4 3 9 2" xfId="14562" xr:uid="{00000000-0005-0000-0000-00005F270000}"/>
    <cellStyle name="40% - Accent6 4 4" xfId="791" xr:uid="{00000000-0005-0000-0000-000060270000}"/>
    <cellStyle name="40% - Accent6 4 4 2" xfId="2564" xr:uid="{00000000-0005-0000-0000-000061270000}"/>
    <cellStyle name="40% - Accent6 4 4 2 2" xfId="10360" xr:uid="{00000000-0005-0000-0000-000062270000}"/>
    <cellStyle name="40% - Accent6 4 4 3" xfId="4356" xr:uid="{00000000-0005-0000-0000-000063270000}"/>
    <cellStyle name="40% - Accent6 4 4 3 2" xfId="11864" xr:uid="{00000000-0005-0000-0000-000064270000}"/>
    <cellStyle name="40% - Accent6 4 4 4" xfId="6832" xr:uid="{00000000-0005-0000-0000-000065270000}"/>
    <cellStyle name="40% - Accent6 4 4 4 2" xfId="14110" xr:uid="{00000000-0005-0000-0000-000066270000}"/>
    <cellStyle name="40% - Accent6 4 4 5" xfId="7759" xr:uid="{00000000-0005-0000-0000-000067270000}"/>
    <cellStyle name="40% - Accent6 4 4 5 2" xfId="14851" xr:uid="{00000000-0005-0000-0000-000068270000}"/>
    <cellStyle name="40% - Accent6 4 4 6" xfId="9424" xr:uid="{00000000-0005-0000-0000-000069270000}"/>
    <cellStyle name="40% - Accent6 4 5" xfId="2557" xr:uid="{00000000-0005-0000-0000-00006A270000}"/>
    <cellStyle name="40% - Accent6 4 5 2" xfId="6833" xr:uid="{00000000-0005-0000-0000-00006B270000}"/>
    <cellStyle name="40% - Accent6 4 5 2 2" xfId="14111" xr:uid="{00000000-0005-0000-0000-00006C270000}"/>
    <cellStyle name="40% - Accent6 4 5 3" xfId="10353" xr:uid="{00000000-0005-0000-0000-00006D270000}"/>
    <cellStyle name="40% - Accent6 4 6" xfId="3110" xr:uid="{00000000-0005-0000-0000-00006E270000}"/>
    <cellStyle name="40% - Accent6 4 6 2" xfId="10621" xr:uid="{00000000-0005-0000-0000-00006F270000}"/>
    <cellStyle name="40% - Accent6 4 7" xfId="4349" xr:uid="{00000000-0005-0000-0000-000070270000}"/>
    <cellStyle name="40% - Accent6 4 7 2" xfId="11857" xr:uid="{00000000-0005-0000-0000-000071270000}"/>
    <cellStyle name="40% - Accent6 4 8" xfId="4711" xr:uid="{00000000-0005-0000-0000-000072270000}"/>
    <cellStyle name="40% - Accent6 4 8 2" xfId="11989" xr:uid="{00000000-0005-0000-0000-000073270000}"/>
    <cellStyle name="40% - Accent6 4 9" xfId="5292" xr:uid="{00000000-0005-0000-0000-000074270000}"/>
    <cellStyle name="40% - Accent6 4 9 2" xfId="12570" xr:uid="{00000000-0005-0000-0000-000075270000}"/>
    <cellStyle name="40% - Accent6 5" xfId="792" xr:uid="{00000000-0005-0000-0000-000076270000}"/>
    <cellStyle name="40% - Accent6 5 10" xfId="6834" xr:uid="{00000000-0005-0000-0000-000077270000}"/>
    <cellStyle name="40% - Accent6 5 10 2" xfId="14112" xr:uid="{00000000-0005-0000-0000-000078270000}"/>
    <cellStyle name="40% - Accent6 5 11" xfId="7161" xr:uid="{00000000-0005-0000-0000-000079270000}"/>
    <cellStyle name="40% - Accent6 5 11 2" xfId="14253" xr:uid="{00000000-0005-0000-0000-00007A270000}"/>
    <cellStyle name="40% - Accent6 5 12" xfId="9425" xr:uid="{00000000-0005-0000-0000-00007B270000}"/>
    <cellStyle name="40% - Accent6 5 2" xfId="793" xr:uid="{00000000-0005-0000-0000-00007C270000}"/>
    <cellStyle name="40% - Accent6 5 2 10" xfId="7304" xr:uid="{00000000-0005-0000-0000-00007D270000}"/>
    <cellStyle name="40% - Accent6 5 2 10 2" xfId="14396" xr:uid="{00000000-0005-0000-0000-00007E270000}"/>
    <cellStyle name="40% - Accent6 5 2 11" xfId="9426" xr:uid="{00000000-0005-0000-0000-00007F270000}"/>
    <cellStyle name="40% - Accent6 5 2 2" xfId="794" xr:uid="{00000000-0005-0000-0000-000080270000}"/>
    <cellStyle name="40% - Accent6 5 2 2 10" xfId="9427" xr:uid="{00000000-0005-0000-0000-000081270000}"/>
    <cellStyle name="40% - Accent6 5 2 2 2" xfId="795" xr:uid="{00000000-0005-0000-0000-000082270000}"/>
    <cellStyle name="40% - Accent6 5 2 2 2 2" xfId="2568" xr:uid="{00000000-0005-0000-0000-000083270000}"/>
    <cellStyle name="40% - Accent6 5 2 2 2 2 2" xfId="10364" xr:uid="{00000000-0005-0000-0000-000084270000}"/>
    <cellStyle name="40% - Accent6 5 2 2 2 3" xfId="4360" xr:uid="{00000000-0005-0000-0000-000085270000}"/>
    <cellStyle name="40% - Accent6 5 2 2 2 3 2" xfId="11868" xr:uid="{00000000-0005-0000-0000-000086270000}"/>
    <cellStyle name="40% - Accent6 5 2 2 2 4" xfId="6837" xr:uid="{00000000-0005-0000-0000-000087270000}"/>
    <cellStyle name="40% - Accent6 5 2 2 2 4 2" xfId="14115" xr:uid="{00000000-0005-0000-0000-000088270000}"/>
    <cellStyle name="40% - Accent6 5 2 2 2 5" xfId="8174" xr:uid="{00000000-0005-0000-0000-000089270000}"/>
    <cellStyle name="40% - Accent6 5 2 2 2 5 2" xfId="15266" xr:uid="{00000000-0005-0000-0000-00008A270000}"/>
    <cellStyle name="40% - Accent6 5 2 2 2 6" xfId="9428" xr:uid="{00000000-0005-0000-0000-00008B270000}"/>
    <cellStyle name="40% - Accent6 5 2 2 3" xfId="2567" xr:uid="{00000000-0005-0000-0000-00008C270000}"/>
    <cellStyle name="40% - Accent6 5 2 2 3 2" xfId="6838" xr:uid="{00000000-0005-0000-0000-00008D270000}"/>
    <cellStyle name="40% - Accent6 5 2 2 3 2 2" xfId="14116" xr:uid="{00000000-0005-0000-0000-00008E270000}"/>
    <cellStyle name="40% - Accent6 5 2 2 3 3" xfId="10363" xr:uid="{00000000-0005-0000-0000-00008F270000}"/>
    <cellStyle name="40% - Accent6 5 2 2 4" xfId="3562" xr:uid="{00000000-0005-0000-0000-000090270000}"/>
    <cellStyle name="40% - Accent6 5 2 2 4 2" xfId="11070" xr:uid="{00000000-0005-0000-0000-000091270000}"/>
    <cellStyle name="40% - Accent6 5 2 2 5" xfId="4359" xr:uid="{00000000-0005-0000-0000-000092270000}"/>
    <cellStyle name="40% - Accent6 5 2 2 5 2" xfId="11867" xr:uid="{00000000-0005-0000-0000-000093270000}"/>
    <cellStyle name="40% - Accent6 5 2 2 6" xfId="5126" xr:uid="{00000000-0005-0000-0000-000094270000}"/>
    <cellStyle name="40% - Accent6 5 2 2 6 2" xfId="12404" xr:uid="{00000000-0005-0000-0000-000095270000}"/>
    <cellStyle name="40% - Accent6 5 2 2 7" xfId="5707" xr:uid="{00000000-0005-0000-0000-000096270000}"/>
    <cellStyle name="40% - Accent6 5 2 2 7 2" xfId="12985" xr:uid="{00000000-0005-0000-0000-000097270000}"/>
    <cellStyle name="40% - Accent6 5 2 2 8" xfId="6836" xr:uid="{00000000-0005-0000-0000-000098270000}"/>
    <cellStyle name="40% - Accent6 5 2 2 8 2" xfId="14114" xr:uid="{00000000-0005-0000-0000-000099270000}"/>
    <cellStyle name="40% - Accent6 5 2 2 9" xfId="7593" xr:uid="{00000000-0005-0000-0000-00009A270000}"/>
    <cellStyle name="40% - Accent6 5 2 2 9 2" xfId="14685" xr:uid="{00000000-0005-0000-0000-00009B270000}"/>
    <cellStyle name="40% - Accent6 5 2 3" xfId="796" xr:uid="{00000000-0005-0000-0000-00009C270000}"/>
    <cellStyle name="40% - Accent6 5 2 3 2" xfId="2569" xr:uid="{00000000-0005-0000-0000-00009D270000}"/>
    <cellStyle name="40% - Accent6 5 2 3 2 2" xfId="10365" xr:uid="{00000000-0005-0000-0000-00009E270000}"/>
    <cellStyle name="40% - Accent6 5 2 3 3" xfId="4361" xr:uid="{00000000-0005-0000-0000-00009F270000}"/>
    <cellStyle name="40% - Accent6 5 2 3 3 2" xfId="11869" xr:uid="{00000000-0005-0000-0000-0000A0270000}"/>
    <cellStyle name="40% - Accent6 5 2 3 4" xfId="6839" xr:uid="{00000000-0005-0000-0000-0000A1270000}"/>
    <cellStyle name="40% - Accent6 5 2 3 4 2" xfId="14117" xr:uid="{00000000-0005-0000-0000-0000A2270000}"/>
    <cellStyle name="40% - Accent6 5 2 3 5" xfId="7885" xr:uid="{00000000-0005-0000-0000-0000A3270000}"/>
    <cellStyle name="40% - Accent6 5 2 3 5 2" xfId="14977" xr:uid="{00000000-0005-0000-0000-0000A4270000}"/>
    <cellStyle name="40% - Accent6 5 2 3 6" xfId="9429" xr:uid="{00000000-0005-0000-0000-0000A5270000}"/>
    <cellStyle name="40% - Accent6 5 2 4" xfId="2566" xr:uid="{00000000-0005-0000-0000-0000A6270000}"/>
    <cellStyle name="40% - Accent6 5 2 4 2" xfId="6840" xr:uid="{00000000-0005-0000-0000-0000A7270000}"/>
    <cellStyle name="40% - Accent6 5 2 4 2 2" xfId="14118" xr:uid="{00000000-0005-0000-0000-0000A8270000}"/>
    <cellStyle name="40% - Accent6 5 2 4 3" xfId="10362" xr:uid="{00000000-0005-0000-0000-0000A9270000}"/>
    <cellStyle name="40% - Accent6 5 2 5" xfId="3262" xr:uid="{00000000-0005-0000-0000-0000AA270000}"/>
    <cellStyle name="40% - Accent6 5 2 5 2" xfId="10773" xr:uid="{00000000-0005-0000-0000-0000AB270000}"/>
    <cellStyle name="40% - Accent6 5 2 6" xfId="4358" xr:uid="{00000000-0005-0000-0000-0000AC270000}"/>
    <cellStyle name="40% - Accent6 5 2 6 2" xfId="11866" xr:uid="{00000000-0005-0000-0000-0000AD270000}"/>
    <cellStyle name="40% - Accent6 5 2 7" xfId="4837" xr:uid="{00000000-0005-0000-0000-0000AE270000}"/>
    <cellStyle name="40% - Accent6 5 2 7 2" xfId="12115" xr:uid="{00000000-0005-0000-0000-0000AF270000}"/>
    <cellStyle name="40% - Accent6 5 2 8" xfId="5418" xr:uid="{00000000-0005-0000-0000-0000B0270000}"/>
    <cellStyle name="40% - Accent6 5 2 8 2" xfId="12696" xr:uid="{00000000-0005-0000-0000-0000B1270000}"/>
    <cellStyle name="40% - Accent6 5 2 9" xfId="6835" xr:uid="{00000000-0005-0000-0000-0000B2270000}"/>
    <cellStyle name="40% - Accent6 5 2 9 2" xfId="14113" xr:uid="{00000000-0005-0000-0000-0000B3270000}"/>
    <cellStyle name="40% - Accent6 5 3" xfId="797" xr:uid="{00000000-0005-0000-0000-0000B4270000}"/>
    <cellStyle name="40% - Accent6 5 3 10" xfId="9430" xr:uid="{00000000-0005-0000-0000-0000B5270000}"/>
    <cellStyle name="40% - Accent6 5 3 2" xfId="798" xr:uid="{00000000-0005-0000-0000-0000B6270000}"/>
    <cellStyle name="40% - Accent6 5 3 2 2" xfId="2571" xr:uid="{00000000-0005-0000-0000-0000B7270000}"/>
    <cellStyle name="40% - Accent6 5 3 2 2 2" xfId="10367" xr:uid="{00000000-0005-0000-0000-0000B8270000}"/>
    <cellStyle name="40% - Accent6 5 3 2 3" xfId="4363" xr:uid="{00000000-0005-0000-0000-0000B9270000}"/>
    <cellStyle name="40% - Accent6 5 3 2 3 2" xfId="11871" xr:uid="{00000000-0005-0000-0000-0000BA270000}"/>
    <cellStyle name="40% - Accent6 5 3 2 4" xfId="6842" xr:uid="{00000000-0005-0000-0000-0000BB270000}"/>
    <cellStyle name="40% - Accent6 5 3 2 4 2" xfId="14120" xr:uid="{00000000-0005-0000-0000-0000BC270000}"/>
    <cellStyle name="40% - Accent6 5 3 2 5" xfId="8034" xr:uid="{00000000-0005-0000-0000-0000BD270000}"/>
    <cellStyle name="40% - Accent6 5 3 2 5 2" xfId="15126" xr:uid="{00000000-0005-0000-0000-0000BE270000}"/>
    <cellStyle name="40% - Accent6 5 3 2 6" xfId="9431" xr:uid="{00000000-0005-0000-0000-0000BF270000}"/>
    <cellStyle name="40% - Accent6 5 3 3" xfId="2570" xr:uid="{00000000-0005-0000-0000-0000C0270000}"/>
    <cellStyle name="40% - Accent6 5 3 3 2" xfId="6843" xr:uid="{00000000-0005-0000-0000-0000C1270000}"/>
    <cellStyle name="40% - Accent6 5 3 3 2 2" xfId="14121" xr:uid="{00000000-0005-0000-0000-0000C2270000}"/>
    <cellStyle name="40% - Accent6 5 3 3 3" xfId="10366" xr:uid="{00000000-0005-0000-0000-0000C3270000}"/>
    <cellStyle name="40% - Accent6 5 3 4" xfId="3422" xr:uid="{00000000-0005-0000-0000-0000C4270000}"/>
    <cellStyle name="40% - Accent6 5 3 4 2" xfId="10930" xr:uid="{00000000-0005-0000-0000-0000C5270000}"/>
    <cellStyle name="40% - Accent6 5 3 5" xfId="4362" xr:uid="{00000000-0005-0000-0000-0000C6270000}"/>
    <cellStyle name="40% - Accent6 5 3 5 2" xfId="11870" xr:uid="{00000000-0005-0000-0000-0000C7270000}"/>
    <cellStyle name="40% - Accent6 5 3 6" xfId="4986" xr:uid="{00000000-0005-0000-0000-0000C8270000}"/>
    <cellStyle name="40% - Accent6 5 3 6 2" xfId="12264" xr:uid="{00000000-0005-0000-0000-0000C9270000}"/>
    <cellStyle name="40% - Accent6 5 3 7" xfId="5567" xr:uid="{00000000-0005-0000-0000-0000CA270000}"/>
    <cellStyle name="40% - Accent6 5 3 7 2" xfId="12845" xr:uid="{00000000-0005-0000-0000-0000CB270000}"/>
    <cellStyle name="40% - Accent6 5 3 8" xfId="6841" xr:uid="{00000000-0005-0000-0000-0000CC270000}"/>
    <cellStyle name="40% - Accent6 5 3 8 2" xfId="14119" xr:uid="{00000000-0005-0000-0000-0000CD270000}"/>
    <cellStyle name="40% - Accent6 5 3 9" xfId="7453" xr:uid="{00000000-0005-0000-0000-0000CE270000}"/>
    <cellStyle name="40% - Accent6 5 3 9 2" xfId="14545" xr:uid="{00000000-0005-0000-0000-0000CF270000}"/>
    <cellStyle name="40% - Accent6 5 4" xfId="799" xr:uid="{00000000-0005-0000-0000-0000D0270000}"/>
    <cellStyle name="40% - Accent6 5 4 2" xfId="2572" xr:uid="{00000000-0005-0000-0000-0000D1270000}"/>
    <cellStyle name="40% - Accent6 5 4 2 2" xfId="10368" xr:uid="{00000000-0005-0000-0000-0000D2270000}"/>
    <cellStyle name="40% - Accent6 5 4 3" xfId="4364" xr:uid="{00000000-0005-0000-0000-0000D3270000}"/>
    <cellStyle name="40% - Accent6 5 4 3 2" xfId="11872" xr:uid="{00000000-0005-0000-0000-0000D4270000}"/>
    <cellStyle name="40% - Accent6 5 4 4" xfId="6844" xr:uid="{00000000-0005-0000-0000-0000D5270000}"/>
    <cellStyle name="40% - Accent6 5 4 4 2" xfId="14122" xr:uid="{00000000-0005-0000-0000-0000D6270000}"/>
    <cellStyle name="40% - Accent6 5 4 5" xfId="7742" xr:uid="{00000000-0005-0000-0000-0000D7270000}"/>
    <cellStyle name="40% - Accent6 5 4 5 2" xfId="14834" xr:uid="{00000000-0005-0000-0000-0000D8270000}"/>
    <cellStyle name="40% - Accent6 5 4 6" xfId="9432" xr:uid="{00000000-0005-0000-0000-0000D9270000}"/>
    <cellStyle name="40% - Accent6 5 5" xfId="2565" xr:uid="{00000000-0005-0000-0000-0000DA270000}"/>
    <cellStyle name="40% - Accent6 5 5 2" xfId="6845" xr:uid="{00000000-0005-0000-0000-0000DB270000}"/>
    <cellStyle name="40% - Accent6 5 5 2 2" xfId="14123" xr:uid="{00000000-0005-0000-0000-0000DC270000}"/>
    <cellStyle name="40% - Accent6 5 5 3" xfId="10361" xr:uid="{00000000-0005-0000-0000-0000DD270000}"/>
    <cellStyle name="40% - Accent6 5 6" xfId="3093" xr:uid="{00000000-0005-0000-0000-0000DE270000}"/>
    <cellStyle name="40% - Accent6 5 6 2" xfId="10604" xr:uid="{00000000-0005-0000-0000-0000DF270000}"/>
    <cellStyle name="40% - Accent6 5 7" xfId="4357" xr:uid="{00000000-0005-0000-0000-0000E0270000}"/>
    <cellStyle name="40% - Accent6 5 7 2" xfId="11865" xr:uid="{00000000-0005-0000-0000-0000E1270000}"/>
    <cellStyle name="40% - Accent6 5 8" xfId="4694" xr:uid="{00000000-0005-0000-0000-0000E2270000}"/>
    <cellStyle name="40% - Accent6 5 8 2" xfId="11972" xr:uid="{00000000-0005-0000-0000-0000E3270000}"/>
    <cellStyle name="40% - Accent6 5 9" xfId="5275" xr:uid="{00000000-0005-0000-0000-0000E4270000}"/>
    <cellStyle name="40% - Accent6 5 9 2" xfId="12553" xr:uid="{00000000-0005-0000-0000-0000E5270000}"/>
    <cellStyle name="40% - Accent6 6" xfId="800" xr:uid="{00000000-0005-0000-0000-0000E6270000}"/>
    <cellStyle name="40% - Accent6 6 10" xfId="6846" xr:uid="{00000000-0005-0000-0000-0000E7270000}"/>
    <cellStyle name="40% - Accent6 6 10 2" xfId="14124" xr:uid="{00000000-0005-0000-0000-0000E8270000}"/>
    <cellStyle name="40% - Accent6 6 11" xfId="7267" xr:uid="{00000000-0005-0000-0000-0000E9270000}"/>
    <cellStyle name="40% - Accent6 6 11 2" xfId="14359" xr:uid="{00000000-0005-0000-0000-0000EA270000}"/>
    <cellStyle name="40% - Accent6 6 12" xfId="9433" xr:uid="{00000000-0005-0000-0000-0000EB270000}"/>
    <cellStyle name="40% - Accent6 6 2" xfId="801" xr:uid="{00000000-0005-0000-0000-0000EC270000}"/>
    <cellStyle name="40% - Accent6 6 2 10" xfId="7410" xr:uid="{00000000-0005-0000-0000-0000ED270000}"/>
    <cellStyle name="40% - Accent6 6 2 10 2" xfId="14502" xr:uid="{00000000-0005-0000-0000-0000EE270000}"/>
    <cellStyle name="40% - Accent6 6 2 11" xfId="9434" xr:uid="{00000000-0005-0000-0000-0000EF270000}"/>
    <cellStyle name="40% - Accent6 6 2 2" xfId="802" xr:uid="{00000000-0005-0000-0000-0000F0270000}"/>
    <cellStyle name="40% - Accent6 6 2 2 10" xfId="9435" xr:uid="{00000000-0005-0000-0000-0000F1270000}"/>
    <cellStyle name="40% - Accent6 6 2 2 2" xfId="803" xr:uid="{00000000-0005-0000-0000-0000F2270000}"/>
    <cellStyle name="40% - Accent6 6 2 2 2 2" xfId="2576" xr:uid="{00000000-0005-0000-0000-0000F3270000}"/>
    <cellStyle name="40% - Accent6 6 2 2 2 2 2" xfId="10372" xr:uid="{00000000-0005-0000-0000-0000F4270000}"/>
    <cellStyle name="40% - Accent6 6 2 2 2 3" xfId="4368" xr:uid="{00000000-0005-0000-0000-0000F5270000}"/>
    <cellStyle name="40% - Accent6 6 2 2 2 3 2" xfId="11876" xr:uid="{00000000-0005-0000-0000-0000F6270000}"/>
    <cellStyle name="40% - Accent6 6 2 2 2 4" xfId="6849" xr:uid="{00000000-0005-0000-0000-0000F7270000}"/>
    <cellStyle name="40% - Accent6 6 2 2 2 4 2" xfId="14127" xr:uid="{00000000-0005-0000-0000-0000F8270000}"/>
    <cellStyle name="40% - Accent6 6 2 2 2 5" xfId="8280" xr:uid="{00000000-0005-0000-0000-0000F9270000}"/>
    <cellStyle name="40% - Accent6 6 2 2 2 5 2" xfId="15372" xr:uid="{00000000-0005-0000-0000-0000FA270000}"/>
    <cellStyle name="40% - Accent6 6 2 2 2 6" xfId="9436" xr:uid="{00000000-0005-0000-0000-0000FB270000}"/>
    <cellStyle name="40% - Accent6 6 2 2 3" xfId="2575" xr:uid="{00000000-0005-0000-0000-0000FC270000}"/>
    <cellStyle name="40% - Accent6 6 2 2 3 2" xfId="6850" xr:uid="{00000000-0005-0000-0000-0000FD270000}"/>
    <cellStyle name="40% - Accent6 6 2 2 3 2 2" xfId="14128" xr:uid="{00000000-0005-0000-0000-0000FE270000}"/>
    <cellStyle name="40% - Accent6 6 2 2 3 3" xfId="10371" xr:uid="{00000000-0005-0000-0000-0000FF270000}"/>
    <cellStyle name="40% - Accent6 6 2 2 4" xfId="3668" xr:uid="{00000000-0005-0000-0000-000000280000}"/>
    <cellStyle name="40% - Accent6 6 2 2 4 2" xfId="11176" xr:uid="{00000000-0005-0000-0000-000001280000}"/>
    <cellStyle name="40% - Accent6 6 2 2 5" xfId="4367" xr:uid="{00000000-0005-0000-0000-000002280000}"/>
    <cellStyle name="40% - Accent6 6 2 2 5 2" xfId="11875" xr:uid="{00000000-0005-0000-0000-000003280000}"/>
    <cellStyle name="40% - Accent6 6 2 2 6" xfId="5232" xr:uid="{00000000-0005-0000-0000-000004280000}"/>
    <cellStyle name="40% - Accent6 6 2 2 6 2" xfId="12510" xr:uid="{00000000-0005-0000-0000-000005280000}"/>
    <cellStyle name="40% - Accent6 6 2 2 7" xfId="5813" xr:uid="{00000000-0005-0000-0000-000006280000}"/>
    <cellStyle name="40% - Accent6 6 2 2 7 2" xfId="13091" xr:uid="{00000000-0005-0000-0000-000007280000}"/>
    <cellStyle name="40% - Accent6 6 2 2 8" xfId="6848" xr:uid="{00000000-0005-0000-0000-000008280000}"/>
    <cellStyle name="40% - Accent6 6 2 2 8 2" xfId="14126" xr:uid="{00000000-0005-0000-0000-000009280000}"/>
    <cellStyle name="40% - Accent6 6 2 2 9" xfId="7699" xr:uid="{00000000-0005-0000-0000-00000A280000}"/>
    <cellStyle name="40% - Accent6 6 2 2 9 2" xfId="14791" xr:uid="{00000000-0005-0000-0000-00000B280000}"/>
    <cellStyle name="40% - Accent6 6 2 3" xfId="804" xr:uid="{00000000-0005-0000-0000-00000C280000}"/>
    <cellStyle name="40% - Accent6 6 2 3 2" xfId="2577" xr:uid="{00000000-0005-0000-0000-00000D280000}"/>
    <cellStyle name="40% - Accent6 6 2 3 2 2" xfId="10373" xr:uid="{00000000-0005-0000-0000-00000E280000}"/>
    <cellStyle name="40% - Accent6 6 2 3 3" xfId="4369" xr:uid="{00000000-0005-0000-0000-00000F280000}"/>
    <cellStyle name="40% - Accent6 6 2 3 3 2" xfId="11877" xr:uid="{00000000-0005-0000-0000-000010280000}"/>
    <cellStyle name="40% - Accent6 6 2 3 4" xfId="6851" xr:uid="{00000000-0005-0000-0000-000011280000}"/>
    <cellStyle name="40% - Accent6 6 2 3 4 2" xfId="14129" xr:uid="{00000000-0005-0000-0000-000012280000}"/>
    <cellStyle name="40% - Accent6 6 2 3 5" xfId="7991" xr:uid="{00000000-0005-0000-0000-000013280000}"/>
    <cellStyle name="40% - Accent6 6 2 3 5 2" xfId="15083" xr:uid="{00000000-0005-0000-0000-000014280000}"/>
    <cellStyle name="40% - Accent6 6 2 3 6" xfId="9437" xr:uid="{00000000-0005-0000-0000-000015280000}"/>
    <cellStyle name="40% - Accent6 6 2 4" xfId="2574" xr:uid="{00000000-0005-0000-0000-000016280000}"/>
    <cellStyle name="40% - Accent6 6 2 4 2" xfId="6852" xr:uid="{00000000-0005-0000-0000-000017280000}"/>
    <cellStyle name="40% - Accent6 6 2 4 2 2" xfId="14130" xr:uid="{00000000-0005-0000-0000-000018280000}"/>
    <cellStyle name="40% - Accent6 6 2 4 3" xfId="10370" xr:uid="{00000000-0005-0000-0000-000019280000}"/>
    <cellStyle name="40% - Accent6 6 2 5" xfId="3368" xr:uid="{00000000-0005-0000-0000-00001A280000}"/>
    <cellStyle name="40% - Accent6 6 2 5 2" xfId="10879" xr:uid="{00000000-0005-0000-0000-00001B280000}"/>
    <cellStyle name="40% - Accent6 6 2 6" xfId="4366" xr:uid="{00000000-0005-0000-0000-00001C280000}"/>
    <cellStyle name="40% - Accent6 6 2 6 2" xfId="11874" xr:uid="{00000000-0005-0000-0000-00001D280000}"/>
    <cellStyle name="40% - Accent6 6 2 7" xfId="4943" xr:uid="{00000000-0005-0000-0000-00001E280000}"/>
    <cellStyle name="40% - Accent6 6 2 7 2" xfId="12221" xr:uid="{00000000-0005-0000-0000-00001F280000}"/>
    <cellStyle name="40% - Accent6 6 2 8" xfId="5524" xr:uid="{00000000-0005-0000-0000-000020280000}"/>
    <cellStyle name="40% - Accent6 6 2 8 2" xfId="12802" xr:uid="{00000000-0005-0000-0000-000021280000}"/>
    <cellStyle name="40% - Accent6 6 2 9" xfId="6847" xr:uid="{00000000-0005-0000-0000-000022280000}"/>
    <cellStyle name="40% - Accent6 6 2 9 2" xfId="14125" xr:uid="{00000000-0005-0000-0000-000023280000}"/>
    <cellStyle name="40% - Accent6 6 3" xfId="805" xr:uid="{00000000-0005-0000-0000-000024280000}"/>
    <cellStyle name="40% - Accent6 6 3 10" xfId="9438" xr:uid="{00000000-0005-0000-0000-000025280000}"/>
    <cellStyle name="40% - Accent6 6 3 2" xfId="806" xr:uid="{00000000-0005-0000-0000-000026280000}"/>
    <cellStyle name="40% - Accent6 6 3 2 2" xfId="2579" xr:uid="{00000000-0005-0000-0000-000027280000}"/>
    <cellStyle name="40% - Accent6 6 3 2 2 2" xfId="10375" xr:uid="{00000000-0005-0000-0000-000028280000}"/>
    <cellStyle name="40% - Accent6 6 3 2 3" xfId="4371" xr:uid="{00000000-0005-0000-0000-000029280000}"/>
    <cellStyle name="40% - Accent6 6 3 2 3 2" xfId="11879" xr:uid="{00000000-0005-0000-0000-00002A280000}"/>
    <cellStyle name="40% - Accent6 6 3 2 4" xfId="6854" xr:uid="{00000000-0005-0000-0000-00002B280000}"/>
    <cellStyle name="40% - Accent6 6 3 2 4 2" xfId="14132" xr:uid="{00000000-0005-0000-0000-00002C280000}"/>
    <cellStyle name="40% - Accent6 6 3 2 5" xfId="8137" xr:uid="{00000000-0005-0000-0000-00002D280000}"/>
    <cellStyle name="40% - Accent6 6 3 2 5 2" xfId="15229" xr:uid="{00000000-0005-0000-0000-00002E280000}"/>
    <cellStyle name="40% - Accent6 6 3 2 6" xfId="9439" xr:uid="{00000000-0005-0000-0000-00002F280000}"/>
    <cellStyle name="40% - Accent6 6 3 3" xfId="2578" xr:uid="{00000000-0005-0000-0000-000030280000}"/>
    <cellStyle name="40% - Accent6 6 3 3 2" xfId="6855" xr:uid="{00000000-0005-0000-0000-000031280000}"/>
    <cellStyle name="40% - Accent6 6 3 3 2 2" xfId="14133" xr:uid="{00000000-0005-0000-0000-000032280000}"/>
    <cellStyle name="40% - Accent6 6 3 3 3" xfId="10374" xr:uid="{00000000-0005-0000-0000-000033280000}"/>
    <cellStyle name="40% - Accent6 6 3 4" xfId="3525" xr:uid="{00000000-0005-0000-0000-000034280000}"/>
    <cellStyle name="40% - Accent6 6 3 4 2" xfId="11033" xr:uid="{00000000-0005-0000-0000-000035280000}"/>
    <cellStyle name="40% - Accent6 6 3 5" xfId="4370" xr:uid="{00000000-0005-0000-0000-000036280000}"/>
    <cellStyle name="40% - Accent6 6 3 5 2" xfId="11878" xr:uid="{00000000-0005-0000-0000-000037280000}"/>
    <cellStyle name="40% - Accent6 6 3 6" xfId="5089" xr:uid="{00000000-0005-0000-0000-000038280000}"/>
    <cellStyle name="40% - Accent6 6 3 6 2" xfId="12367" xr:uid="{00000000-0005-0000-0000-000039280000}"/>
    <cellStyle name="40% - Accent6 6 3 7" xfId="5670" xr:uid="{00000000-0005-0000-0000-00003A280000}"/>
    <cellStyle name="40% - Accent6 6 3 7 2" xfId="12948" xr:uid="{00000000-0005-0000-0000-00003B280000}"/>
    <cellStyle name="40% - Accent6 6 3 8" xfId="6853" xr:uid="{00000000-0005-0000-0000-00003C280000}"/>
    <cellStyle name="40% - Accent6 6 3 8 2" xfId="14131" xr:uid="{00000000-0005-0000-0000-00003D280000}"/>
    <cellStyle name="40% - Accent6 6 3 9" xfId="7556" xr:uid="{00000000-0005-0000-0000-00003E280000}"/>
    <cellStyle name="40% - Accent6 6 3 9 2" xfId="14648" xr:uid="{00000000-0005-0000-0000-00003F280000}"/>
    <cellStyle name="40% - Accent6 6 4" xfId="807" xr:uid="{00000000-0005-0000-0000-000040280000}"/>
    <cellStyle name="40% - Accent6 6 4 2" xfId="2580" xr:uid="{00000000-0005-0000-0000-000041280000}"/>
    <cellStyle name="40% - Accent6 6 4 2 2" xfId="10376" xr:uid="{00000000-0005-0000-0000-000042280000}"/>
    <cellStyle name="40% - Accent6 6 4 3" xfId="4372" xr:uid="{00000000-0005-0000-0000-000043280000}"/>
    <cellStyle name="40% - Accent6 6 4 3 2" xfId="11880" xr:uid="{00000000-0005-0000-0000-000044280000}"/>
    <cellStyle name="40% - Accent6 6 4 4" xfId="6856" xr:uid="{00000000-0005-0000-0000-000045280000}"/>
    <cellStyle name="40% - Accent6 6 4 4 2" xfId="14134" xr:uid="{00000000-0005-0000-0000-000046280000}"/>
    <cellStyle name="40% - Accent6 6 4 5" xfId="7848" xr:uid="{00000000-0005-0000-0000-000047280000}"/>
    <cellStyle name="40% - Accent6 6 4 5 2" xfId="14940" xr:uid="{00000000-0005-0000-0000-000048280000}"/>
    <cellStyle name="40% - Accent6 6 4 6" xfId="9440" xr:uid="{00000000-0005-0000-0000-000049280000}"/>
    <cellStyle name="40% - Accent6 6 5" xfId="2573" xr:uid="{00000000-0005-0000-0000-00004A280000}"/>
    <cellStyle name="40% - Accent6 6 5 2" xfId="6857" xr:uid="{00000000-0005-0000-0000-00004B280000}"/>
    <cellStyle name="40% - Accent6 6 5 2 2" xfId="14135" xr:uid="{00000000-0005-0000-0000-00004C280000}"/>
    <cellStyle name="40% - Accent6 6 5 3" xfId="10369" xr:uid="{00000000-0005-0000-0000-00004D280000}"/>
    <cellStyle name="40% - Accent6 6 6" xfId="3223" xr:uid="{00000000-0005-0000-0000-00004E280000}"/>
    <cellStyle name="40% - Accent6 6 6 2" xfId="10734" xr:uid="{00000000-0005-0000-0000-00004F280000}"/>
    <cellStyle name="40% - Accent6 6 7" xfId="4365" xr:uid="{00000000-0005-0000-0000-000050280000}"/>
    <cellStyle name="40% - Accent6 6 7 2" xfId="11873" xr:uid="{00000000-0005-0000-0000-000051280000}"/>
    <cellStyle name="40% - Accent6 6 8" xfId="4800" xr:uid="{00000000-0005-0000-0000-000052280000}"/>
    <cellStyle name="40% - Accent6 6 8 2" xfId="12078" xr:uid="{00000000-0005-0000-0000-000053280000}"/>
    <cellStyle name="40% - Accent6 6 9" xfId="5381" xr:uid="{00000000-0005-0000-0000-000054280000}"/>
    <cellStyle name="40% - Accent6 6 9 2" xfId="12659" xr:uid="{00000000-0005-0000-0000-000055280000}"/>
    <cellStyle name="40% - Accent6 7" xfId="808" xr:uid="{00000000-0005-0000-0000-000056280000}"/>
    <cellStyle name="40% - Accent6 7 10" xfId="7287" xr:uid="{00000000-0005-0000-0000-000057280000}"/>
    <cellStyle name="40% - Accent6 7 10 2" xfId="14379" xr:uid="{00000000-0005-0000-0000-000058280000}"/>
    <cellStyle name="40% - Accent6 7 11" xfId="9441" xr:uid="{00000000-0005-0000-0000-000059280000}"/>
    <cellStyle name="40% - Accent6 7 2" xfId="809" xr:uid="{00000000-0005-0000-0000-00005A280000}"/>
    <cellStyle name="40% - Accent6 7 2 10" xfId="9442" xr:uid="{00000000-0005-0000-0000-00005B280000}"/>
    <cellStyle name="40% - Accent6 7 2 2" xfId="810" xr:uid="{00000000-0005-0000-0000-00005C280000}"/>
    <cellStyle name="40% - Accent6 7 2 2 2" xfId="2583" xr:uid="{00000000-0005-0000-0000-00005D280000}"/>
    <cellStyle name="40% - Accent6 7 2 2 2 2" xfId="10379" xr:uid="{00000000-0005-0000-0000-00005E280000}"/>
    <cellStyle name="40% - Accent6 7 2 2 3" xfId="4375" xr:uid="{00000000-0005-0000-0000-00005F280000}"/>
    <cellStyle name="40% - Accent6 7 2 2 3 2" xfId="11883" xr:uid="{00000000-0005-0000-0000-000060280000}"/>
    <cellStyle name="40% - Accent6 7 2 2 4" xfId="6860" xr:uid="{00000000-0005-0000-0000-000061280000}"/>
    <cellStyle name="40% - Accent6 7 2 2 4 2" xfId="14138" xr:uid="{00000000-0005-0000-0000-000062280000}"/>
    <cellStyle name="40% - Accent6 7 2 2 5" xfId="8157" xr:uid="{00000000-0005-0000-0000-000063280000}"/>
    <cellStyle name="40% - Accent6 7 2 2 5 2" xfId="15249" xr:uid="{00000000-0005-0000-0000-000064280000}"/>
    <cellStyle name="40% - Accent6 7 2 2 6" xfId="9443" xr:uid="{00000000-0005-0000-0000-000065280000}"/>
    <cellStyle name="40% - Accent6 7 2 3" xfId="2582" xr:uid="{00000000-0005-0000-0000-000066280000}"/>
    <cellStyle name="40% - Accent6 7 2 3 2" xfId="6861" xr:uid="{00000000-0005-0000-0000-000067280000}"/>
    <cellStyle name="40% - Accent6 7 2 3 2 2" xfId="14139" xr:uid="{00000000-0005-0000-0000-000068280000}"/>
    <cellStyle name="40% - Accent6 7 2 3 3" xfId="10378" xr:uid="{00000000-0005-0000-0000-000069280000}"/>
    <cellStyle name="40% - Accent6 7 2 4" xfId="3545" xr:uid="{00000000-0005-0000-0000-00006A280000}"/>
    <cellStyle name="40% - Accent6 7 2 4 2" xfId="11053" xr:uid="{00000000-0005-0000-0000-00006B280000}"/>
    <cellStyle name="40% - Accent6 7 2 5" xfId="4374" xr:uid="{00000000-0005-0000-0000-00006C280000}"/>
    <cellStyle name="40% - Accent6 7 2 5 2" xfId="11882" xr:uid="{00000000-0005-0000-0000-00006D280000}"/>
    <cellStyle name="40% - Accent6 7 2 6" xfId="5109" xr:uid="{00000000-0005-0000-0000-00006E280000}"/>
    <cellStyle name="40% - Accent6 7 2 6 2" xfId="12387" xr:uid="{00000000-0005-0000-0000-00006F280000}"/>
    <cellStyle name="40% - Accent6 7 2 7" xfId="5690" xr:uid="{00000000-0005-0000-0000-000070280000}"/>
    <cellStyle name="40% - Accent6 7 2 7 2" xfId="12968" xr:uid="{00000000-0005-0000-0000-000071280000}"/>
    <cellStyle name="40% - Accent6 7 2 8" xfId="6859" xr:uid="{00000000-0005-0000-0000-000072280000}"/>
    <cellStyle name="40% - Accent6 7 2 8 2" xfId="14137" xr:uid="{00000000-0005-0000-0000-000073280000}"/>
    <cellStyle name="40% - Accent6 7 2 9" xfId="7576" xr:uid="{00000000-0005-0000-0000-000074280000}"/>
    <cellStyle name="40% - Accent6 7 2 9 2" xfId="14668" xr:uid="{00000000-0005-0000-0000-000075280000}"/>
    <cellStyle name="40% - Accent6 7 3" xfId="811" xr:uid="{00000000-0005-0000-0000-000076280000}"/>
    <cellStyle name="40% - Accent6 7 3 2" xfId="2584" xr:uid="{00000000-0005-0000-0000-000077280000}"/>
    <cellStyle name="40% - Accent6 7 3 2 2" xfId="10380" xr:uid="{00000000-0005-0000-0000-000078280000}"/>
    <cellStyle name="40% - Accent6 7 3 3" xfId="4376" xr:uid="{00000000-0005-0000-0000-000079280000}"/>
    <cellStyle name="40% - Accent6 7 3 3 2" xfId="11884" xr:uid="{00000000-0005-0000-0000-00007A280000}"/>
    <cellStyle name="40% - Accent6 7 3 4" xfId="6862" xr:uid="{00000000-0005-0000-0000-00007B280000}"/>
    <cellStyle name="40% - Accent6 7 3 4 2" xfId="14140" xr:uid="{00000000-0005-0000-0000-00007C280000}"/>
    <cellStyle name="40% - Accent6 7 3 5" xfId="7868" xr:uid="{00000000-0005-0000-0000-00007D280000}"/>
    <cellStyle name="40% - Accent6 7 3 5 2" xfId="14960" xr:uid="{00000000-0005-0000-0000-00007E280000}"/>
    <cellStyle name="40% - Accent6 7 3 6" xfId="9444" xr:uid="{00000000-0005-0000-0000-00007F280000}"/>
    <cellStyle name="40% - Accent6 7 4" xfId="2581" xr:uid="{00000000-0005-0000-0000-000080280000}"/>
    <cellStyle name="40% - Accent6 7 4 2" xfId="6863" xr:uid="{00000000-0005-0000-0000-000081280000}"/>
    <cellStyle name="40% - Accent6 7 4 2 2" xfId="14141" xr:uid="{00000000-0005-0000-0000-000082280000}"/>
    <cellStyle name="40% - Accent6 7 4 3" xfId="10377" xr:uid="{00000000-0005-0000-0000-000083280000}"/>
    <cellStyle name="40% - Accent6 7 5" xfId="3243" xr:uid="{00000000-0005-0000-0000-000084280000}"/>
    <cellStyle name="40% - Accent6 7 5 2" xfId="10754" xr:uid="{00000000-0005-0000-0000-000085280000}"/>
    <cellStyle name="40% - Accent6 7 6" xfId="4373" xr:uid="{00000000-0005-0000-0000-000086280000}"/>
    <cellStyle name="40% - Accent6 7 6 2" xfId="11881" xr:uid="{00000000-0005-0000-0000-000087280000}"/>
    <cellStyle name="40% - Accent6 7 7" xfId="4820" xr:uid="{00000000-0005-0000-0000-000088280000}"/>
    <cellStyle name="40% - Accent6 7 7 2" xfId="12098" xr:uid="{00000000-0005-0000-0000-000089280000}"/>
    <cellStyle name="40% - Accent6 7 8" xfId="5401" xr:uid="{00000000-0005-0000-0000-00008A280000}"/>
    <cellStyle name="40% - Accent6 7 8 2" xfId="12679" xr:uid="{00000000-0005-0000-0000-00008B280000}"/>
    <cellStyle name="40% - Accent6 7 9" xfId="6858" xr:uid="{00000000-0005-0000-0000-00008C280000}"/>
    <cellStyle name="40% - Accent6 7 9 2" xfId="14136" xr:uid="{00000000-0005-0000-0000-00008D280000}"/>
    <cellStyle name="40% - Accent6 8" xfId="812" xr:uid="{00000000-0005-0000-0000-00008E280000}"/>
    <cellStyle name="40% - Accent6 8 10" xfId="9445" xr:uid="{00000000-0005-0000-0000-00008F280000}"/>
    <cellStyle name="40% - Accent6 8 2" xfId="813" xr:uid="{00000000-0005-0000-0000-000090280000}"/>
    <cellStyle name="40% - Accent6 8 2 2" xfId="2586" xr:uid="{00000000-0005-0000-0000-000091280000}"/>
    <cellStyle name="40% - Accent6 8 2 2 2" xfId="10382" xr:uid="{00000000-0005-0000-0000-000092280000}"/>
    <cellStyle name="40% - Accent6 8 2 3" xfId="4378" xr:uid="{00000000-0005-0000-0000-000093280000}"/>
    <cellStyle name="40% - Accent6 8 2 3 2" xfId="11886" xr:uid="{00000000-0005-0000-0000-000094280000}"/>
    <cellStyle name="40% - Accent6 8 2 4" xfId="6865" xr:uid="{00000000-0005-0000-0000-000095280000}"/>
    <cellStyle name="40% - Accent6 8 2 4 2" xfId="14143" xr:uid="{00000000-0005-0000-0000-000096280000}"/>
    <cellStyle name="40% - Accent6 8 2 5" xfId="8011" xr:uid="{00000000-0005-0000-0000-000097280000}"/>
    <cellStyle name="40% - Accent6 8 2 5 2" xfId="15103" xr:uid="{00000000-0005-0000-0000-000098280000}"/>
    <cellStyle name="40% - Accent6 8 2 6" xfId="9446" xr:uid="{00000000-0005-0000-0000-000099280000}"/>
    <cellStyle name="40% - Accent6 8 3" xfId="2585" xr:uid="{00000000-0005-0000-0000-00009A280000}"/>
    <cellStyle name="40% - Accent6 8 3 2" xfId="6866" xr:uid="{00000000-0005-0000-0000-00009B280000}"/>
    <cellStyle name="40% - Accent6 8 3 2 2" xfId="14144" xr:uid="{00000000-0005-0000-0000-00009C280000}"/>
    <cellStyle name="40% - Accent6 8 3 3" xfId="10381" xr:uid="{00000000-0005-0000-0000-00009D280000}"/>
    <cellStyle name="40% - Accent6 8 4" xfId="3389" xr:uid="{00000000-0005-0000-0000-00009E280000}"/>
    <cellStyle name="40% - Accent6 8 4 2" xfId="10899" xr:uid="{00000000-0005-0000-0000-00009F280000}"/>
    <cellStyle name="40% - Accent6 8 5" xfId="4377" xr:uid="{00000000-0005-0000-0000-0000A0280000}"/>
    <cellStyle name="40% - Accent6 8 5 2" xfId="11885" xr:uid="{00000000-0005-0000-0000-0000A1280000}"/>
    <cellStyle name="40% - Accent6 8 6" xfId="4963" xr:uid="{00000000-0005-0000-0000-0000A2280000}"/>
    <cellStyle name="40% - Accent6 8 6 2" xfId="12241" xr:uid="{00000000-0005-0000-0000-0000A3280000}"/>
    <cellStyle name="40% - Accent6 8 7" xfId="5544" xr:uid="{00000000-0005-0000-0000-0000A4280000}"/>
    <cellStyle name="40% - Accent6 8 7 2" xfId="12822" xr:uid="{00000000-0005-0000-0000-0000A5280000}"/>
    <cellStyle name="40% - Accent6 8 8" xfId="6864" xr:uid="{00000000-0005-0000-0000-0000A6280000}"/>
    <cellStyle name="40% - Accent6 8 8 2" xfId="14142" xr:uid="{00000000-0005-0000-0000-0000A7280000}"/>
    <cellStyle name="40% - Accent6 8 9" xfId="7430" xr:uid="{00000000-0005-0000-0000-0000A8280000}"/>
    <cellStyle name="40% - Accent6 8 9 2" xfId="14522" xr:uid="{00000000-0005-0000-0000-0000A9280000}"/>
    <cellStyle name="40% - Accent6 9" xfId="814" xr:uid="{00000000-0005-0000-0000-0000AA280000}"/>
    <cellStyle name="40% - Accent6 9 2" xfId="2587" xr:uid="{00000000-0005-0000-0000-0000AB280000}"/>
    <cellStyle name="40% - Accent6 9 2 2" xfId="10383" xr:uid="{00000000-0005-0000-0000-0000AC280000}"/>
    <cellStyle name="40% - Accent6 9 3" xfId="4379" xr:uid="{00000000-0005-0000-0000-0000AD280000}"/>
    <cellStyle name="40% - Accent6 9 3 2" xfId="11887" xr:uid="{00000000-0005-0000-0000-0000AE280000}"/>
    <cellStyle name="40% - Accent6 9 4" xfId="6867" xr:uid="{00000000-0005-0000-0000-0000AF280000}"/>
    <cellStyle name="40% - Accent6 9 4 2" xfId="14145" xr:uid="{00000000-0005-0000-0000-0000B0280000}"/>
    <cellStyle name="40% - Accent6 9 5" xfId="8395" xr:uid="{00000000-0005-0000-0000-0000B1280000}"/>
    <cellStyle name="40% - Accent6 9 5 2" xfId="15438" xr:uid="{00000000-0005-0000-0000-0000B2280000}"/>
    <cellStyle name="40% - Accent6 9 6" xfId="9447" xr:uid="{00000000-0005-0000-0000-0000B3280000}"/>
    <cellStyle name="60% - Accent1" xfId="21" builtinId="32" customBuiltin="1"/>
    <cellStyle name="60% - Accent1 10" xfId="816" xr:uid="{00000000-0005-0000-0000-0000B5280000}"/>
    <cellStyle name="60% - Accent1 11" xfId="817" xr:uid="{00000000-0005-0000-0000-0000B6280000}"/>
    <cellStyle name="60% - Accent1 12" xfId="1760" xr:uid="{00000000-0005-0000-0000-0000B7280000}"/>
    <cellStyle name="60% - Accent1 12 2" xfId="6868" xr:uid="{00000000-0005-0000-0000-0000B8280000}"/>
    <cellStyle name="60% - Accent1 13" xfId="2588" xr:uid="{00000000-0005-0000-0000-0000B9280000}"/>
    <cellStyle name="60% - Accent1 14" xfId="815" xr:uid="{00000000-0005-0000-0000-0000BA280000}"/>
    <cellStyle name="60% - Accent1 2" xfId="818" xr:uid="{00000000-0005-0000-0000-0000BB280000}"/>
    <cellStyle name="60% - Accent1 2 2" xfId="8630" xr:uid="{00000000-0005-0000-0000-0000BC280000}"/>
    <cellStyle name="60% - Accent1 3" xfId="819" xr:uid="{00000000-0005-0000-0000-0000BD280000}"/>
    <cellStyle name="60% - Accent1 3 2" xfId="820" xr:uid="{00000000-0005-0000-0000-0000BE280000}"/>
    <cellStyle name="60% - Accent1 4" xfId="821" xr:uid="{00000000-0005-0000-0000-0000BF280000}"/>
    <cellStyle name="60% - Accent1 4 2" xfId="4381" xr:uid="{00000000-0005-0000-0000-0000C0280000}"/>
    <cellStyle name="60% - Accent1 4 3" xfId="4380" xr:uid="{00000000-0005-0000-0000-0000C1280000}"/>
    <cellStyle name="60% - Accent1 5" xfId="822" xr:uid="{00000000-0005-0000-0000-0000C2280000}"/>
    <cellStyle name="60% - Accent1 5 2" xfId="823" xr:uid="{00000000-0005-0000-0000-0000C3280000}"/>
    <cellStyle name="60% - Accent1 6" xfId="824" xr:uid="{00000000-0005-0000-0000-0000C4280000}"/>
    <cellStyle name="60% - Accent1 7" xfId="825" xr:uid="{00000000-0005-0000-0000-0000C5280000}"/>
    <cellStyle name="60% - Accent1 8" xfId="826" xr:uid="{00000000-0005-0000-0000-0000C6280000}"/>
    <cellStyle name="60% - Accent1 9" xfId="827" xr:uid="{00000000-0005-0000-0000-0000C7280000}"/>
    <cellStyle name="60% - Accent2" xfId="25" builtinId="36" customBuiltin="1"/>
    <cellStyle name="60% - Accent2 10" xfId="829" xr:uid="{00000000-0005-0000-0000-0000C9280000}"/>
    <cellStyle name="60% - Accent2 11" xfId="830" xr:uid="{00000000-0005-0000-0000-0000CA280000}"/>
    <cellStyle name="60% - Accent2 12" xfId="1761" xr:uid="{00000000-0005-0000-0000-0000CB280000}"/>
    <cellStyle name="60% - Accent2 12 2" xfId="6869" xr:uid="{00000000-0005-0000-0000-0000CC280000}"/>
    <cellStyle name="60% - Accent2 13" xfId="2589" xr:uid="{00000000-0005-0000-0000-0000CD280000}"/>
    <cellStyle name="60% - Accent2 14" xfId="828" xr:uid="{00000000-0005-0000-0000-0000CE280000}"/>
    <cellStyle name="60% - Accent2 2" xfId="831" xr:uid="{00000000-0005-0000-0000-0000CF280000}"/>
    <cellStyle name="60% - Accent2 2 2" xfId="8634" xr:uid="{00000000-0005-0000-0000-0000D0280000}"/>
    <cellStyle name="60% - Accent2 3" xfId="832" xr:uid="{00000000-0005-0000-0000-0000D1280000}"/>
    <cellStyle name="60% - Accent2 3 2" xfId="833" xr:uid="{00000000-0005-0000-0000-0000D2280000}"/>
    <cellStyle name="60% - Accent2 4" xfId="834" xr:uid="{00000000-0005-0000-0000-0000D3280000}"/>
    <cellStyle name="60% - Accent2 4 2" xfId="4383" xr:uid="{00000000-0005-0000-0000-0000D4280000}"/>
    <cellStyle name="60% - Accent2 4 3" xfId="4382" xr:uid="{00000000-0005-0000-0000-0000D5280000}"/>
    <cellStyle name="60% - Accent2 5" xfId="835" xr:uid="{00000000-0005-0000-0000-0000D6280000}"/>
    <cellStyle name="60% - Accent2 5 2" xfId="836" xr:uid="{00000000-0005-0000-0000-0000D7280000}"/>
    <cellStyle name="60% - Accent2 6" xfId="837" xr:uid="{00000000-0005-0000-0000-0000D8280000}"/>
    <cellStyle name="60% - Accent2 7" xfId="838" xr:uid="{00000000-0005-0000-0000-0000D9280000}"/>
    <cellStyle name="60% - Accent2 8" xfId="839" xr:uid="{00000000-0005-0000-0000-0000DA280000}"/>
    <cellStyle name="60% - Accent2 9" xfId="840" xr:uid="{00000000-0005-0000-0000-0000DB280000}"/>
    <cellStyle name="60% - Accent3" xfId="29" builtinId="40" customBuiltin="1"/>
    <cellStyle name="60% - Accent3 10" xfId="842" xr:uid="{00000000-0005-0000-0000-0000DD280000}"/>
    <cellStyle name="60% - Accent3 11" xfId="843" xr:uid="{00000000-0005-0000-0000-0000DE280000}"/>
    <cellStyle name="60% - Accent3 12" xfId="1762" xr:uid="{00000000-0005-0000-0000-0000DF280000}"/>
    <cellStyle name="60% - Accent3 12 2" xfId="6870" xr:uid="{00000000-0005-0000-0000-0000E0280000}"/>
    <cellStyle name="60% - Accent3 13" xfId="2590" xr:uid="{00000000-0005-0000-0000-0000E1280000}"/>
    <cellStyle name="60% - Accent3 14" xfId="841" xr:uid="{00000000-0005-0000-0000-0000E2280000}"/>
    <cellStyle name="60% - Accent3 2" xfId="844" xr:uid="{00000000-0005-0000-0000-0000E3280000}"/>
    <cellStyle name="60% - Accent3 2 2" xfId="8638" xr:uid="{00000000-0005-0000-0000-0000E4280000}"/>
    <cellStyle name="60% - Accent3 3" xfId="845" xr:uid="{00000000-0005-0000-0000-0000E5280000}"/>
    <cellStyle name="60% - Accent3 3 2" xfId="846" xr:uid="{00000000-0005-0000-0000-0000E6280000}"/>
    <cellStyle name="60% - Accent3 4" xfId="847" xr:uid="{00000000-0005-0000-0000-0000E7280000}"/>
    <cellStyle name="60% - Accent3 4 2" xfId="4385" xr:uid="{00000000-0005-0000-0000-0000E8280000}"/>
    <cellStyle name="60% - Accent3 4 3" xfId="4384" xr:uid="{00000000-0005-0000-0000-0000E9280000}"/>
    <cellStyle name="60% - Accent3 5" xfId="848" xr:uid="{00000000-0005-0000-0000-0000EA280000}"/>
    <cellStyle name="60% - Accent3 5 2" xfId="849" xr:uid="{00000000-0005-0000-0000-0000EB280000}"/>
    <cellStyle name="60% - Accent3 6" xfId="850" xr:uid="{00000000-0005-0000-0000-0000EC280000}"/>
    <cellStyle name="60% - Accent3 7" xfId="851" xr:uid="{00000000-0005-0000-0000-0000ED280000}"/>
    <cellStyle name="60% - Accent3 8" xfId="852" xr:uid="{00000000-0005-0000-0000-0000EE280000}"/>
    <cellStyle name="60% - Accent3 9" xfId="853" xr:uid="{00000000-0005-0000-0000-0000EF280000}"/>
    <cellStyle name="60% - Accent4" xfId="33" builtinId="44" customBuiltin="1"/>
    <cellStyle name="60% - Accent4 10" xfId="855" xr:uid="{00000000-0005-0000-0000-0000F1280000}"/>
    <cellStyle name="60% - Accent4 11" xfId="856" xr:uid="{00000000-0005-0000-0000-0000F2280000}"/>
    <cellStyle name="60% - Accent4 12" xfId="1763" xr:uid="{00000000-0005-0000-0000-0000F3280000}"/>
    <cellStyle name="60% - Accent4 12 2" xfId="6871" xr:uid="{00000000-0005-0000-0000-0000F4280000}"/>
    <cellStyle name="60% - Accent4 13" xfId="2591" xr:uid="{00000000-0005-0000-0000-0000F5280000}"/>
    <cellStyle name="60% - Accent4 14" xfId="854" xr:uid="{00000000-0005-0000-0000-0000F6280000}"/>
    <cellStyle name="60% - Accent4 2" xfId="857" xr:uid="{00000000-0005-0000-0000-0000F7280000}"/>
    <cellStyle name="60% - Accent4 2 2" xfId="8642" xr:uid="{00000000-0005-0000-0000-0000F8280000}"/>
    <cellStyle name="60% - Accent4 3" xfId="858" xr:uid="{00000000-0005-0000-0000-0000F9280000}"/>
    <cellStyle name="60% - Accent4 3 2" xfId="859" xr:uid="{00000000-0005-0000-0000-0000FA280000}"/>
    <cellStyle name="60% - Accent4 4" xfId="860" xr:uid="{00000000-0005-0000-0000-0000FB280000}"/>
    <cellStyle name="60% - Accent4 4 2" xfId="4387" xr:uid="{00000000-0005-0000-0000-0000FC280000}"/>
    <cellStyle name="60% - Accent4 4 3" xfId="4386" xr:uid="{00000000-0005-0000-0000-0000FD280000}"/>
    <cellStyle name="60% - Accent4 5" xfId="861" xr:uid="{00000000-0005-0000-0000-0000FE280000}"/>
    <cellStyle name="60% - Accent4 5 2" xfId="862" xr:uid="{00000000-0005-0000-0000-0000FF280000}"/>
    <cellStyle name="60% - Accent4 6" xfId="863" xr:uid="{00000000-0005-0000-0000-000000290000}"/>
    <cellStyle name="60% - Accent4 7" xfId="864" xr:uid="{00000000-0005-0000-0000-000001290000}"/>
    <cellStyle name="60% - Accent4 8" xfId="865" xr:uid="{00000000-0005-0000-0000-000002290000}"/>
    <cellStyle name="60% - Accent4 9" xfId="866" xr:uid="{00000000-0005-0000-0000-000003290000}"/>
    <cellStyle name="60% - Accent5" xfId="37" builtinId="48" customBuiltin="1"/>
    <cellStyle name="60% - Accent5 10" xfId="868" xr:uid="{00000000-0005-0000-0000-000005290000}"/>
    <cellStyle name="60% - Accent5 11" xfId="869" xr:uid="{00000000-0005-0000-0000-000006290000}"/>
    <cellStyle name="60% - Accent5 12" xfId="1764" xr:uid="{00000000-0005-0000-0000-000007290000}"/>
    <cellStyle name="60% - Accent5 12 2" xfId="6872" xr:uid="{00000000-0005-0000-0000-000008290000}"/>
    <cellStyle name="60% - Accent5 13" xfId="2592" xr:uid="{00000000-0005-0000-0000-000009290000}"/>
    <cellStyle name="60% - Accent5 14" xfId="867" xr:uid="{00000000-0005-0000-0000-00000A290000}"/>
    <cellStyle name="60% - Accent5 2" xfId="870" xr:uid="{00000000-0005-0000-0000-00000B290000}"/>
    <cellStyle name="60% - Accent5 2 2" xfId="8646" xr:uid="{00000000-0005-0000-0000-00000C290000}"/>
    <cellStyle name="60% - Accent5 3" xfId="871" xr:uid="{00000000-0005-0000-0000-00000D290000}"/>
    <cellStyle name="60% - Accent5 3 2" xfId="872" xr:uid="{00000000-0005-0000-0000-00000E290000}"/>
    <cellStyle name="60% - Accent5 4" xfId="873" xr:uid="{00000000-0005-0000-0000-00000F290000}"/>
    <cellStyle name="60% - Accent5 4 2" xfId="4389" xr:uid="{00000000-0005-0000-0000-000010290000}"/>
    <cellStyle name="60% - Accent5 4 3" xfId="4388" xr:uid="{00000000-0005-0000-0000-000011290000}"/>
    <cellStyle name="60% - Accent5 5" xfId="874" xr:uid="{00000000-0005-0000-0000-000012290000}"/>
    <cellStyle name="60% - Accent5 5 2" xfId="875" xr:uid="{00000000-0005-0000-0000-000013290000}"/>
    <cellStyle name="60% - Accent5 6" xfId="876" xr:uid="{00000000-0005-0000-0000-000014290000}"/>
    <cellStyle name="60% - Accent5 7" xfId="877" xr:uid="{00000000-0005-0000-0000-000015290000}"/>
    <cellStyle name="60% - Accent5 8" xfId="878" xr:uid="{00000000-0005-0000-0000-000016290000}"/>
    <cellStyle name="60% - Accent5 9" xfId="879" xr:uid="{00000000-0005-0000-0000-000017290000}"/>
    <cellStyle name="60% - Accent6" xfId="41" builtinId="52" customBuiltin="1"/>
    <cellStyle name="60% - Accent6 10" xfId="881" xr:uid="{00000000-0005-0000-0000-000019290000}"/>
    <cellStyle name="60% - Accent6 11" xfId="882" xr:uid="{00000000-0005-0000-0000-00001A290000}"/>
    <cellStyle name="60% - Accent6 12" xfId="1765" xr:uid="{00000000-0005-0000-0000-00001B290000}"/>
    <cellStyle name="60% - Accent6 12 2" xfId="6873" xr:uid="{00000000-0005-0000-0000-00001C290000}"/>
    <cellStyle name="60% - Accent6 13" xfId="2593" xr:uid="{00000000-0005-0000-0000-00001D290000}"/>
    <cellStyle name="60% - Accent6 14" xfId="880" xr:uid="{00000000-0005-0000-0000-00001E290000}"/>
    <cellStyle name="60% - Accent6 2" xfId="883" xr:uid="{00000000-0005-0000-0000-00001F290000}"/>
    <cellStyle name="60% - Accent6 2 2" xfId="8650" xr:uid="{00000000-0005-0000-0000-000020290000}"/>
    <cellStyle name="60% - Accent6 3" xfId="884" xr:uid="{00000000-0005-0000-0000-000021290000}"/>
    <cellStyle name="60% - Accent6 3 2" xfId="885" xr:uid="{00000000-0005-0000-0000-000022290000}"/>
    <cellStyle name="60% - Accent6 4" xfId="886" xr:uid="{00000000-0005-0000-0000-000023290000}"/>
    <cellStyle name="60% - Accent6 4 2" xfId="4391" xr:uid="{00000000-0005-0000-0000-000024290000}"/>
    <cellStyle name="60% - Accent6 4 3" xfId="4390" xr:uid="{00000000-0005-0000-0000-000025290000}"/>
    <cellStyle name="60% - Accent6 5" xfId="887" xr:uid="{00000000-0005-0000-0000-000026290000}"/>
    <cellStyle name="60% - Accent6 5 2" xfId="888" xr:uid="{00000000-0005-0000-0000-000027290000}"/>
    <cellStyle name="60% - Accent6 6" xfId="889" xr:uid="{00000000-0005-0000-0000-000028290000}"/>
    <cellStyle name="60% - Accent6 7" xfId="890" xr:uid="{00000000-0005-0000-0000-000029290000}"/>
    <cellStyle name="60% - Accent6 8" xfId="891" xr:uid="{00000000-0005-0000-0000-00002A290000}"/>
    <cellStyle name="60% - Accent6 9" xfId="892" xr:uid="{00000000-0005-0000-0000-00002B290000}"/>
    <cellStyle name="Accent1" xfId="18" builtinId="29" customBuiltin="1"/>
    <cellStyle name="Accent1 10" xfId="894" xr:uid="{00000000-0005-0000-0000-00002D290000}"/>
    <cellStyle name="Accent1 11" xfId="895" xr:uid="{00000000-0005-0000-0000-00002E290000}"/>
    <cellStyle name="Accent1 12" xfId="1766" xr:uid="{00000000-0005-0000-0000-00002F290000}"/>
    <cellStyle name="Accent1 12 2" xfId="6874" xr:uid="{00000000-0005-0000-0000-000030290000}"/>
    <cellStyle name="Accent1 13" xfId="2594" xr:uid="{00000000-0005-0000-0000-000031290000}"/>
    <cellStyle name="Accent1 14" xfId="893" xr:uid="{00000000-0005-0000-0000-000032290000}"/>
    <cellStyle name="Accent1 2" xfId="896" xr:uid="{00000000-0005-0000-0000-000033290000}"/>
    <cellStyle name="Accent1 2 2" xfId="8627" xr:uid="{00000000-0005-0000-0000-000034290000}"/>
    <cellStyle name="Accent1 3" xfId="897" xr:uid="{00000000-0005-0000-0000-000035290000}"/>
    <cellStyle name="Accent1 3 2" xfId="898" xr:uid="{00000000-0005-0000-0000-000036290000}"/>
    <cellStyle name="Accent1 4" xfId="899" xr:uid="{00000000-0005-0000-0000-000037290000}"/>
    <cellStyle name="Accent1 4 2" xfId="4393" xr:uid="{00000000-0005-0000-0000-000038290000}"/>
    <cellStyle name="Accent1 4 3" xfId="4392" xr:uid="{00000000-0005-0000-0000-000039290000}"/>
    <cellStyle name="Accent1 5" xfId="900" xr:uid="{00000000-0005-0000-0000-00003A290000}"/>
    <cellStyle name="Accent1 5 2" xfId="901" xr:uid="{00000000-0005-0000-0000-00003B290000}"/>
    <cellStyle name="Accent1 6" xfId="902" xr:uid="{00000000-0005-0000-0000-00003C290000}"/>
    <cellStyle name="Accent1 7" xfId="903" xr:uid="{00000000-0005-0000-0000-00003D290000}"/>
    <cellStyle name="Accent1 8" xfId="904" xr:uid="{00000000-0005-0000-0000-00003E290000}"/>
    <cellStyle name="Accent1 9" xfId="905" xr:uid="{00000000-0005-0000-0000-00003F290000}"/>
    <cellStyle name="Accent2" xfId="22" builtinId="33" customBuiltin="1"/>
    <cellStyle name="Accent2 10" xfId="907" xr:uid="{00000000-0005-0000-0000-000041290000}"/>
    <cellStyle name="Accent2 11" xfId="908" xr:uid="{00000000-0005-0000-0000-000042290000}"/>
    <cellStyle name="Accent2 12" xfId="1767" xr:uid="{00000000-0005-0000-0000-000043290000}"/>
    <cellStyle name="Accent2 12 2" xfId="6875" xr:uid="{00000000-0005-0000-0000-000044290000}"/>
    <cellStyle name="Accent2 13" xfId="2595" xr:uid="{00000000-0005-0000-0000-000045290000}"/>
    <cellStyle name="Accent2 14" xfId="906" xr:uid="{00000000-0005-0000-0000-000046290000}"/>
    <cellStyle name="Accent2 2" xfId="909" xr:uid="{00000000-0005-0000-0000-000047290000}"/>
    <cellStyle name="Accent2 2 2" xfId="8631" xr:uid="{00000000-0005-0000-0000-000048290000}"/>
    <cellStyle name="Accent2 3" xfId="910" xr:uid="{00000000-0005-0000-0000-000049290000}"/>
    <cellStyle name="Accent2 3 2" xfId="911" xr:uid="{00000000-0005-0000-0000-00004A290000}"/>
    <cellStyle name="Accent2 4" xfId="912" xr:uid="{00000000-0005-0000-0000-00004B290000}"/>
    <cellStyle name="Accent2 4 2" xfId="4395" xr:uid="{00000000-0005-0000-0000-00004C290000}"/>
    <cellStyle name="Accent2 4 3" xfId="4394" xr:uid="{00000000-0005-0000-0000-00004D290000}"/>
    <cellStyle name="Accent2 5" xfId="913" xr:uid="{00000000-0005-0000-0000-00004E290000}"/>
    <cellStyle name="Accent2 5 2" xfId="914" xr:uid="{00000000-0005-0000-0000-00004F290000}"/>
    <cellStyle name="Accent2 6" xfId="915" xr:uid="{00000000-0005-0000-0000-000050290000}"/>
    <cellStyle name="Accent2 7" xfId="916" xr:uid="{00000000-0005-0000-0000-000051290000}"/>
    <cellStyle name="Accent2 8" xfId="917" xr:uid="{00000000-0005-0000-0000-000052290000}"/>
    <cellStyle name="Accent2 9" xfId="918" xr:uid="{00000000-0005-0000-0000-000053290000}"/>
    <cellStyle name="Accent3" xfId="26" builtinId="37" customBuiltin="1"/>
    <cellStyle name="Accent3 10" xfId="920" xr:uid="{00000000-0005-0000-0000-000055290000}"/>
    <cellStyle name="Accent3 11" xfId="921" xr:uid="{00000000-0005-0000-0000-000056290000}"/>
    <cellStyle name="Accent3 12" xfId="1768" xr:uid="{00000000-0005-0000-0000-000057290000}"/>
    <cellStyle name="Accent3 12 2" xfId="6876" xr:uid="{00000000-0005-0000-0000-000058290000}"/>
    <cellStyle name="Accent3 13" xfId="2596" xr:uid="{00000000-0005-0000-0000-000059290000}"/>
    <cellStyle name="Accent3 14" xfId="919" xr:uid="{00000000-0005-0000-0000-00005A290000}"/>
    <cellStyle name="Accent3 2" xfId="922" xr:uid="{00000000-0005-0000-0000-00005B290000}"/>
    <cellStyle name="Accent3 2 2" xfId="8635" xr:uid="{00000000-0005-0000-0000-00005C290000}"/>
    <cellStyle name="Accent3 3" xfId="923" xr:uid="{00000000-0005-0000-0000-00005D290000}"/>
    <cellStyle name="Accent3 3 2" xfId="924" xr:uid="{00000000-0005-0000-0000-00005E290000}"/>
    <cellStyle name="Accent3 4" xfId="925" xr:uid="{00000000-0005-0000-0000-00005F290000}"/>
    <cellStyle name="Accent3 4 2" xfId="4397" xr:uid="{00000000-0005-0000-0000-000060290000}"/>
    <cellStyle name="Accent3 4 3" xfId="4396" xr:uid="{00000000-0005-0000-0000-000061290000}"/>
    <cellStyle name="Accent3 5" xfId="926" xr:uid="{00000000-0005-0000-0000-000062290000}"/>
    <cellStyle name="Accent3 5 2" xfId="927" xr:uid="{00000000-0005-0000-0000-000063290000}"/>
    <cellStyle name="Accent3 6" xfId="928" xr:uid="{00000000-0005-0000-0000-000064290000}"/>
    <cellStyle name="Accent3 7" xfId="929" xr:uid="{00000000-0005-0000-0000-000065290000}"/>
    <cellStyle name="Accent3 8" xfId="930" xr:uid="{00000000-0005-0000-0000-000066290000}"/>
    <cellStyle name="Accent3 9" xfId="931" xr:uid="{00000000-0005-0000-0000-000067290000}"/>
    <cellStyle name="Accent4" xfId="30" builtinId="41" customBuiltin="1"/>
    <cellStyle name="Accent4 10" xfId="933" xr:uid="{00000000-0005-0000-0000-000069290000}"/>
    <cellStyle name="Accent4 11" xfId="934" xr:uid="{00000000-0005-0000-0000-00006A290000}"/>
    <cellStyle name="Accent4 12" xfId="1769" xr:uid="{00000000-0005-0000-0000-00006B290000}"/>
    <cellStyle name="Accent4 12 2" xfId="6877" xr:uid="{00000000-0005-0000-0000-00006C290000}"/>
    <cellStyle name="Accent4 13" xfId="2597" xr:uid="{00000000-0005-0000-0000-00006D290000}"/>
    <cellStyle name="Accent4 14" xfId="932" xr:uid="{00000000-0005-0000-0000-00006E290000}"/>
    <cellStyle name="Accent4 2" xfId="935" xr:uid="{00000000-0005-0000-0000-00006F290000}"/>
    <cellStyle name="Accent4 2 2" xfId="8639" xr:uid="{00000000-0005-0000-0000-000070290000}"/>
    <cellStyle name="Accent4 3" xfId="936" xr:uid="{00000000-0005-0000-0000-000071290000}"/>
    <cellStyle name="Accent4 3 2" xfId="937" xr:uid="{00000000-0005-0000-0000-000072290000}"/>
    <cellStyle name="Accent4 4" xfId="938" xr:uid="{00000000-0005-0000-0000-000073290000}"/>
    <cellStyle name="Accent4 4 2" xfId="4399" xr:uid="{00000000-0005-0000-0000-000074290000}"/>
    <cellStyle name="Accent4 4 3" xfId="4398" xr:uid="{00000000-0005-0000-0000-000075290000}"/>
    <cellStyle name="Accent4 5" xfId="939" xr:uid="{00000000-0005-0000-0000-000076290000}"/>
    <cellStyle name="Accent4 5 2" xfId="940" xr:uid="{00000000-0005-0000-0000-000077290000}"/>
    <cellStyle name="Accent4 6" xfId="941" xr:uid="{00000000-0005-0000-0000-000078290000}"/>
    <cellStyle name="Accent4 7" xfId="942" xr:uid="{00000000-0005-0000-0000-000079290000}"/>
    <cellStyle name="Accent4 8" xfId="943" xr:uid="{00000000-0005-0000-0000-00007A290000}"/>
    <cellStyle name="Accent4 9" xfId="944" xr:uid="{00000000-0005-0000-0000-00007B290000}"/>
    <cellStyle name="Accent5" xfId="34" builtinId="45" customBuiltin="1"/>
    <cellStyle name="Accent5 2" xfId="8643" xr:uid="{00000000-0005-0000-0000-00007D290000}"/>
    <cellStyle name="Accent6" xfId="38" builtinId="49" customBuiltin="1"/>
    <cellStyle name="Accent6 10" xfId="946" xr:uid="{00000000-0005-0000-0000-00007F290000}"/>
    <cellStyle name="Accent6 11" xfId="947" xr:uid="{00000000-0005-0000-0000-000080290000}"/>
    <cellStyle name="Accent6 12" xfId="1770" xr:uid="{00000000-0005-0000-0000-000081290000}"/>
    <cellStyle name="Accent6 12 2" xfId="6878" xr:uid="{00000000-0005-0000-0000-000082290000}"/>
    <cellStyle name="Accent6 13" xfId="2598" xr:uid="{00000000-0005-0000-0000-000083290000}"/>
    <cellStyle name="Accent6 14" xfId="945" xr:uid="{00000000-0005-0000-0000-000084290000}"/>
    <cellStyle name="Accent6 2" xfId="948" xr:uid="{00000000-0005-0000-0000-000085290000}"/>
    <cellStyle name="Accent6 2 2" xfId="8647" xr:uid="{00000000-0005-0000-0000-000086290000}"/>
    <cellStyle name="Accent6 3" xfId="949" xr:uid="{00000000-0005-0000-0000-000087290000}"/>
    <cellStyle name="Accent6 3 2" xfId="950" xr:uid="{00000000-0005-0000-0000-000088290000}"/>
    <cellStyle name="Accent6 4" xfId="951" xr:uid="{00000000-0005-0000-0000-000089290000}"/>
    <cellStyle name="Accent6 4 2" xfId="4401" xr:uid="{00000000-0005-0000-0000-00008A290000}"/>
    <cellStyle name="Accent6 4 3" xfId="4400" xr:uid="{00000000-0005-0000-0000-00008B290000}"/>
    <cellStyle name="Accent6 5" xfId="952" xr:uid="{00000000-0005-0000-0000-00008C290000}"/>
    <cellStyle name="Accent6 5 2" xfId="953" xr:uid="{00000000-0005-0000-0000-00008D290000}"/>
    <cellStyle name="Accent6 6" xfId="954" xr:uid="{00000000-0005-0000-0000-00008E290000}"/>
    <cellStyle name="Accent6 7" xfId="955" xr:uid="{00000000-0005-0000-0000-00008F290000}"/>
    <cellStyle name="Accent6 8" xfId="956" xr:uid="{00000000-0005-0000-0000-000090290000}"/>
    <cellStyle name="Accent6 9" xfId="957" xr:uid="{00000000-0005-0000-0000-000091290000}"/>
    <cellStyle name="ALSTEC Currency" xfId="8672" xr:uid="{00000000-0005-0000-0000-000092290000}"/>
    <cellStyle name="ALSTEC Detail Header" xfId="8673" xr:uid="{00000000-0005-0000-0000-000093290000}"/>
    <cellStyle name="ALSTEC Normal_RU EXP" xfId="8674" xr:uid="{00000000-0005-0000-0000-000094290000}"/>
    <cellStyle name="Bad" xfId="8" builtinId="27" customBuiltin="1"/>
    <cellStyle name="Bad 10" xfId="959" xr:uid="{00000000-0005-0000-0000-000096290000}"/>
    <cellStyle name="Bad 11" xfId="960" xr:uid="{00000000-0005-0000-0000-000097290000}"/>
    <cellStyle name="Bad 12" xfId="1771" xr:uid="{00000000-0005-0000-0000-000098290000}"/>
    <cellStyle name="Bad 12 2" xfId="6879" xr:uid="{00000000-0005-0000-0000-000099290000}"/>
    <cellStyle name="Bad 13" xfId="2599" xr:uid="{00000000-0005-0000-0000-00009A290000}"/>
    <cellStyle name="Bad 14" xfId="958" xr:uid="{00000000-0005-0000-0000-00009B290000}"/>
    <cellStyle name="Bad 2" xfId="961" xr:uid="{00000000-0005-0000-0000-00009C290000}"/>
    <cellStyle name="Bad 2 2" xfId="8616" xr:uid="{00000000-0005-0000-0000-00009D290000}"/>
    <cellStyle name="Bad 3" xfId="962" xr:uid="{00000000-0005-0000-0000-00009E290000}"/>
    <cellStyle name="Bad 3 2" xfId="963" xr:uid="{00000000-0005-0000-0000-00009F290000}"/>
    <cellStyle name="Bad 4" xfId="964" xr:uid="{00000000-0005-0000-0000-0000A0290000}"/>
    <cellStyle name="Bad 4 2" xfId="4403" xr:uid="{00000000-0005-0000-0000-0000A1290000}"/>
    <cellStyle name="Bad 4 3" xfId="4402" xr:uid="{00000000-0005-0000-0000-0000A2290000}"/>
    <cellStyle name="Bad 5" xfId="965" xr:uid="{00000000-0005-0000-0000-0000A3290000}"/>
    <cellStyle name="Bad 5 2" xfId="966" xr:uid="{00000000-0005-0000-0000-0000A4290000}"/>
    <cellStyle name="Bad 6" xfId="967" xr:uid="{00000000-0005-0000-0000-0000A5290000}"/>
    <cellStyle name="Bad 7" xfId="968" xr:uid="{00000000-0005-0000-0000-0000A6290000}"/>
    <cellStyle name="Bad 8" xfId="969" xr:uid="{00000000-0005-0000-0000-0000A7290000}"/>
    <cellStyle name="Bad 9" xfId="970" xr:uid="{00000000-0005-0000-0000-0000A8290000}"/>
    <cellStyle name="Calculation" xfId="12" builtinId="22" customBuiltin="1"/>
    <cellStyle name="Calculation 10" xfId="972" xr:uid="{00000000-0005-0000-0000-0000AA290000}"/>
    <cellStyle name="Calculation 11" xfId="973" xr:uid="{00000000-0005-0000-0000-0000AB290000}"/>
    <cellStyle name="Calculation 12" xfId="1772" xr:uid="{00000000-0005-0000-0000-0000AC290000}"/>
    <cellStyle name="Calculation 12 2" xfId="6880" xr:uid="{00000000-0005-0000-0000-0000AD290000}"/>
    <cellStyle name="Calculation 13" xfId="2600" xr:uid="{00000000-0005-0000-0000-0000AE290000}"/>
    <cellStyle name="Calculation 14" xfId="971" xr:uid="{00000000-0005-0000-0000-0000AF290000}"/>
    <cellStyle name="Calculation 2" xfId="974" xr:uid="{00000000-0005-0000-0000-0000B0290000}"/>
    <cellStyle name="Calculation 2 2" xfId="8620" xr:uid="{00000000-0005-0000-0000-0000B1290000}"/>
    <cellStyle name="Calculation 3" xfId="975" xr:uid="{00000000-0005-0000-0000-0000B2290000}"/>
    <cellStyle name="Calculation 3 2" xfId="976" xr:uid="{00000000-0005-0000-0000-0000B3290000}"/>
    <cellStyle name="Calculation 4" xfId="977" xr:uid="{00000000-0005-0000-0000-0000B4290000}"/>
    <cellStyle name="Calculation 4 2" xfId="4405" xr:uid="{00000000-0005-0000-0000-0000B5290000}"/>
    <cellStyle name="Calculation 4 3" xfId="4404" xr:uid="{00000000-0005-0000-0000-0000B6290000}"/>
    <cellStyle name="Calculation 5" xfId="978" xr:uid="{00000000-0005-0000-0000-0000B7290000}"/>
    <cellStyle name="Calculation 5 2" xfId="979" xr:uid="{00000000-0005-0000-0000-0000B8290000}"/>
    <cellStyle name="Calculation 6" xfId="980" xr:uid="{00000000-0005-0000-0000-0000B9290000}"/>
    <cellStyle name="Calculation 7" xfId="981" xr:uid="{00000000-0005-0000-0000-0000BA290000}"/>
    <cellStyle name="Calculation 8" xfId="982" xr:uid="{00000000-0005-0000-0000-0000BB290000}"/>
    <cellStyle name="Calculation 9" xfId="983" xr:uid="{00000000-0005-0000-0000-0000BC290000}"/>
    <cellStyle name="Check Cell" xfId="14" builtinId="23" customBuiltin="1"/>
    <cellStyle name="Check Cell 2" xfId="8622" xr:uid="{00000000-0005-0000-0000-0000BE290000}"/>
    <cellStyle name="Comma 10" xfId="1801" xr:uid="{00000000-0005-0000-0000-0000C0290000}"/>
    <cellStyle name="Comma 10 2" xfId="4406" xr:uid="{00000000-0005-0000-0000-0000C1290000}"/>
    <cellStyle name="Comma 11" xfId="8583" xr:uid="{00000000-0005-0000-0000-0000C2290000}"/>
    <cellStyle name="Comma 11 2" xfId="15626" xr:uid="{00000000-0005-0000-0000-0000C3290000}"/>
    <cellStyle name="Comma 2" xfId="43" xr:uid="{00000000-0005-0000-0000-0000C4290000}"/>
    <cellStyle name="Comma 2 2" xfId="985" xr:uid="{00000000-0005-0000-0000-0000C5290000}"/>
    <cellStyle name="Comma 2 2 2" xfId="986" xr:uid="{00000000-0005-0000-0000-0000C6290000}"/>
    <cellStyle name="Comma 2 2 3" xfId="987" xr:uid="{00000000-0005-0000-0000-0000C7290000}"/>
    <cellStyle name="Comma 2 3" xfId="988" xr:uid="{00000000-0005-0000-0000-0000C8290000}"/>
    <cellStyle name="Comma 2 3 2" xfId="989" xr:uid="{00000000-0005-0000-0000-0000C9290000}"/>
    <cellStyle name="Comma 2 3 3" xfId="4407" xr:uid="{00000000-0005-0000-0000-0000CA290000}"/>
    <cellStyle name="Comma 2 4" xfId="1814" xr:uid="{00000000-0005-0000-0000-0000CB290000}"/>
    <cellStyle name="Comma 2 4 2" xfId="4408" xr:uid="{00000000-0005-0000-0000-0000CC290000}"/>
    <cellStyle name="Comma 2 5" xfId="984" xr:uid="{00000000-0005-0000-0000-0000CD290000}"/>
    <cellStyle name="Comma 2 6" xfId="8690" xr:uid="{00000000-0005-0000-0000-0000CE290000}"/>
    <cellStyle name="Comma 3" xfId="990" xr:uid="{00000000-0005-0000-0000-0000CF290000}"/>
    <cellStyle name="Comma 3 10" xfId="991" xr:uid="{00000000-0005-0000-0000-0000D0290000}"/>
    <cellStyle name="Comma 3 11" xfId="992" xr:uid="{00000000-0005-0000-0000-0000D1290000}"/>
    <cellStyle name="Comma 3 11 2" xfId="4409" xr:uid="{00000000-0005-0000-0000-0000D2290000}"/>
    <cellStyle name="Comma 3 11 3" xfId="8307" xr:uid="{00000000-0005-0000-0000-0000D3290000}"/>
    <cellStyle name="Comma 3 11 3 2" xfId="15399" xr:uid="{00000000-0005-0000-0000-0000D4290000}"/>
    <cellStyle name="Comma 3 12" xfId="993" xr:uid="{00000000-0005-0000-0000-0000D5290000}"/>
    <cellStyle name="Comma 3 12 2" xfId="4411" xr:uid="{00000000-0005-0000-0000-0000D6290000}"/>
    <cellStyle name="Comma 3 12 3" xfId="4410" xr:uid="{00000000-0005-0000-0000-0000D7290000}"/>
    <cellStyle name="Comma 3 12 3 2" xfId="11888" xr:uid="{00000000-0005-0000-0000-0000D8290000}"/>
    <cellStyle name="Comma 3 12 4" xfId="8396" xr:uid="{00000000-0005-0000-0000-0000D9290000}"/>
    <cellStyle name="Comma 3 12 4 2" xfId="15439" xr:uid="{00000000-0005-0000-0000-0000DA290000}"/>
    <cellStyle name="Comma 3 13" xfId="994" xr:uid="{00000000-0005-0000-0000-0000DB290000}"/>
    <cellStyle name="Comma 3 13 2" xfId="8485" xr:uid="{00000000-0005-0000-0000-0000DC290000}"/>
    <cellStyle name="Comma 3 13 2 2" xfId="15528" xr:uid="{00000000-0005-0000-0000-0000DD290000}"/>
    <cellStyle name="Comma 3 14" xfId="995" xr:uid="{00000000-0005-0000-0000-0000DE290000}"/>
    <cellStyle name="Comma 3 14 2" xfId="996" xr:uid="{00000000-0005-0000-0000-0000DF290000}"/>
    <cellStyle name="Comma 3 14 2 2" xfId="2603" xr:uid="{00000000-0005-0000-0000-0000E0290000}"/>
    <cellStyle name="Comma 3 14 3" xfId="2602" xr:uid="{00000000-0005-0000-0000-0000E1290000}"/>
    <cellStyle name="Comma 3 14 4" xfId="8574" xr:uid="{00000000-0005-0000-0000-0000E2290000}"/>
    <cellStyle name="Comma 3 14 4 2" xfId="15617" xr:uid="{00000000-0005-0000-0000-0000E3290000}"/>
    <cellStyle name="Comma 3 15" xfId="997" xr:uid="{00000000-0005-0000-0000-0000E4290000}"/>
    <cellStyle name="Comma 3 15 2" xfId="2604" xr:uid="{00000000-0005-0000-0000-0000E5290000}"/>
    <cellStyle name="Comma 3 15 3" xfId="7726" xr:uid="{00000000-0005-0000-0000-0000E6290000}"/>
    <cellStyle name="Comma 3 15 3 2" xfId="14818" xr:uid="{00000000-0005-0000-0000-0000E7290000}"/>
    <cellStyle name="Comma 3 16" xfId="998" xr:uid="{00000000-0005-0000-0000-0000E8290000}"/>
    <cellStyle name="Comma 3 16 2" xfId="2605" xr:uid="{00000000-0005-0000-0000-0000E9290000}"/>
    <cellStyle name="Comma 3 17" xfId="999" xr:uid="{00000000-0005-0000-0000-0000EA290000}"/>
    <cellStyle name="Comma 3 17 2" xfId="2606" xr:uid="{00000000-0005-0000-0000-0000EB290000}"/>
    <cellStyle name="Comma 3 18" xfId="1000" xr:uid="{00000000-0005-0000-0000-0000EC290000}"/>
    <cellStyle name="Comma 3 18 2" xfId="2607" xr:uid="{00000000-0005-0000-0000-0000ED290000}"/>
    <cellStyle name="Comma 3 19" xfId="1001" xr:uid="{00000000-0005-0000-0000-0000EE290000}"/>
    <cellStyle name="Comma 3 19 2" xfId="2608" xr:uid="{00000000-0005-0000-0000-0000EF290000}"/>
    <cellStyle name="Comma 3 2" xfId="1002" xr:uid="{00000000-0005-0000-0000-0000F0290000}"/>
    <cellStyle name="Comma 3 2 10" xfId="2609" xr:uid="{00000000-0005-0000-0000-0000F1290000}"/>
    <cellStyle name="Comma 3 2 11" xfId="3023" xr:uid="{00000000-0005-0000-0000-0000F2290000}"/>
    <cellStyle name="Comma 3 2 11 2" xfId="4412" xr:uid="{00000000-0005-0000-0000-0000F3290000}"/>
    <cellStyle name="Comma 3 2 11 2 2" xfId="11889" xr:uid="{00000000-0005-0000-0000-0000F4290000}"/>
    <cellStyle name="Comma 3 2 11 3" xfId="6881" xr:uid="{00000000-0005-0000-0000-0000F5290000}"/>
    <cellStyle name="Comma 3 2 12" xfId="3141" xr:uid="{00000000-0005-0000-0000-0000F6290000}"/>
    <cellStyle name="Comma 3 2 12 2" xfId="10652" xr:uid="{00000000-0005-0000-0000-0000F7290000}"/>
    <cellStyle name="Comma 3 2 13" xfId="4735" xr:uid="{00000000-0005-0000-0000-0000F8290000}"/>
    <cellStyle name="Comma 3 2 13 2" xfId="12013" xr:uid="{00000000-0005-0000-0000-0000F9290000}"/>
    <cellStyle name="Comma 3 2 14" xfId="5316" xr:uid="{00000000-0005-0000-0000-0000FA290000}"/>
    <cellStyle name="Comma 3 2 14 2" xfId="12594" xr:uid="{00000000-0005-0000-0000-0000FB290000}"/>
    <cellStyle name="Comma 3 2 15" xfId="7202" xr:uid="{00000000-0005-0000-0000-0000FC290000}"/>
    <cellStyle name="Comma 3 2 15 2" xfId="14294" xr:uid="{00000000-0005-0000-0000-0000FD290000}"/>
    <cellStyle name="Comma 3 2 16" xfId="8655" xr:uid="{00000000-0005-0000-0000-0000FE290000}"/>
    <cellStyle name="Comma 3 2 2" xfId="1003" xr:uid="{00000000-0005-0000-0000-0000FF290000}"/>
    <cellStyle name="Comma 3 2 2 2" xfId="1004" xr:uid="{00000000-0005-0000-0000-0000002A0000}"/>
    <cellStyle name="Comma 3 2 2 2 2" xfId="1005" xr:uid="{00000000-0005-0000-0000-0000012A0000}"/>
    <cellStyle name="Comma 3 2 2 2 2 2" xfId="1006" xr:uid="{00000000-0005-0000-0000-0000022A0000}"/>
    <cellStyle name="Comma 3 2 2 2 2 2 2" xfId="2610" xr:uid="{00000000-0005-0000-0000-0000032A0000}"/>
    <cellStyle name="Comma 3 2 2 2 2 2 3" xfId="8261" xr:uid="{00000000-0005-0000-0000-0000042A0000}"/>
    <cellStyle name="Comma 3 2 2 2 2 2 3 2" xfId="15353" xr:uid="{00000000-0005-0000-0000-0000052A0000}"/>
    <cellStyle name="Comma 3 2 2 2 2 3" xfId="3649" xr:uid="{00000000-0005-0000-0000-0000062A0000}"/>
    <cellStyle name="Comma 3 2 2 2 2 3 2" xfId="4413" xr:uid="{00000000-0005-0000-0000-0000072A0000}"/>
    <cellStyle name="Comma 3 2 2 2 2 3 3" xfId="11157" xr:uid="{00000000-0005-0000-0000-0000082A0000}"/>
    <cellStyle name="Comma 3 2 2 2 2 4" xfId="5213" xr:uid="{00000000-0005-0000-0000-0000092A0000}"/>
    <cellStyle name="Comma 3 2 2 2 2 4 2" xfId="6882" xr:uid="{00000000-0005-0000-0000-00000A2A0000}"/>
    <cellStyle name="Comma 3 2 2 2 2 4 3" xfId="12491" xr:uid="{00000000-0005-0000-0000-00000B2A0000}"/>
    <cellStyle name="Comma 3 2 2 2 2 5" xfId="5794" xr:uid="{00000000-0005-0000-0000-00000C2A0000}"/>
    <cellStyle name="Comma 3 2 2 2 2 5 2" xfId="13072" xr:uid="{00000000-0005-0000-0000-00000D2A0000}"/>
    <cellStyle name="Comma 3 2 2 2 2 6" xfId="7680" xr:uid="{00000000-0005-0000-0000-00000E2A0000}"/>
    <cellStyle name="Comma 3 2 2 2 2 6 2" xfId="14772" xr:uid="{00000000-0005-0000-0000-00000F2A0000}"/>
    <cellStyle name="Comma 3 2 2 2 3" xfId="1007" xr:uid="{00000000-0005-0000-0000-0000102A0000}"/>
    <cellStyle name="Comma 3 2 2 2 3 2" xfId="2611" xr:uid="{00000000-0005-0000-0000-0000112A0000}"/>
    <cellStyle name="Comma 3 2 2 2 3 3" xfId="7972" xr:uid="{00000000-0005-0000-0000-0000122A0000}"/>
    <cellStyle name="Comma 3 2 2 2 3 3 2" xfId="15064" xr:uid="{00000000-0005-0000-0000-0000132A0000}"/>
    <cellStyle name="Comma 3 2 2 2 4" xfId="3349" xr:uid="{00000000-0005-0000-0000-0000142A0000}"/>
    <cellStyle name="Comma 3 2 2 2 4 2" xfId="4414" xr:uid="{00000000-0005-0000-0000-0000152A0000}"/>
    <cellStyle name="Comma 3 2 2 2 4 3" xfId="10860" xr:uid="{00000000-0005-0000-0000-0000162A0000}"/>
    <cellStyle name="Comma 3 2 2 2 5" xfId="4924" xr:uid="{00000000-0005-0000-0000-0000172A0000}"/>
    <cellStyle name="Comma 3 2 2 2 5 2" xfId="6883" xr:uid="{00000000-0005-0000-0000-0000182A0000}"/>
    <cellStyle name="Comma 3 2 2 2 5 3" xfId="12202" xr:uid="{00000000-0005-0000-0000-0000192A0000}"/>
    <cellStyle name="Comma 3 2 2 2 6" xfId="5505" xr:uid="{00000000-0005-0000-0000-00001A2A0000}"/>
    <cellStyle name="Comma 3 2 2 2 6 2" xfId="12783" xr:uid="{00000000-0005-0000-0000-00001B2A0000}"/>
    <cellStyle name="Comma 3 2 2 2 7" xfId="7391" xr:uid="{00000000-0005-0000-0000-00001C2A0000}"/>
    <cellStyle name="Comma 3 2 2 2 7 2" xfId="14483" xr:uid="{00000000-0005-0000-0000-00001D2A0000}"/>
    <cellStyle name="Comma 3 2 2 3" xfId="1008" xr:uid="{00000000-0005-0000-0000-00001E2A0000}"/>
    <cellStyle name="Comma 3 2 2 3 2" xfId="1009" xr:uid="{00000000-0005-0000-0000-00001F2A0000}"/>
    <cellStyle name="Comma 3 2 2 3 2 2" xfId="2612" xr:uid="{00000000-0005-0000-0000-0000202A0000}"/>
    <cellStyle name="Comma 3 2 2 3 2 3" xfId="8118" xr:uid="{00000000-0005-0000-0000-0000212A0000}"/>
    <cellStyle name="Comma 3 2 2 3 2 3 2" xfId="15210" xr:uid="{00000000-0005-0000-0000-0000222A0000}"/>
    <cellStyle name="Comma 3 2 2 3 3" xfId="3506" xr:uid="{00000000-0005-0000-0000-0000232A0000}"/>
    <cellStyle name="Comma 3 2 2 3 3 2" xfId="4415" xr:uid="{00000000-0005-0000-0000-0000242A0000}"/>
    <cellStyle name="Comma 3 2 2 3 3 3" xfId="11014" xr:uid="{00000000-0005-0000-0000-0000252A0000}"/>
    <cellStyle name="Comma 3 2 2 3 4" xfId="5070" xr:uid="{00000000-0005-0000-0000-0000262A0000}"/>
    <cellStyle name="Comma 3 2 2 3 4 2" xfId="6884" xr:uid="{00000000-0005-0000-0000-0000272A0000}"/>
    <cellStyle name="Comma 3 2 2 3 4 3" xfId="12348" xr:uid="{00000000-0005-0000-0000-0000282A0000}"/>
    <cellStyle name="Comma 3 2 2 3 5" xfId="5651" xr:uid="{00000000-0005-0000-0000-0000292A0000}"/>
    <cellStyle name="Comma 3 2 2 3 5 2" xfId="12929" xr:uid="{00000000-0005-0000-0000-00002A2A0000}"/>
    <cellStyle name="Comma 3 2 2 3 6" xfId="7537" xr:uid="{00000000-0005-0000-0000-00002B2A0000}"/>
    <cellStyle name="Comma 3 2 2 3 6 2" xfId="14629" xr:uid="{00000000-0005-0000-0000-00002C2A0000}"/>
    <cellStyle name="Comma 3 2 2 4" xfId="1010" xr:uid="{00000000-0005-0000-0000-00002D2A0000}"/>
    <cellStyle name="Comma 3 2 2 4 2" xfId="8465" xr:uid="{00000000-0005-0000-0000-00002E2A0000}"/>
    <cellStyle name="Comma 3 2 2 4 2 2" xfId="15508" xr:uid="{00000000-0005-0000-0000-00002F2A0000}"/>
    <cellStyle name="Comma 3 2 2 5" xfId="1011" xr:uid="{00000000-0005-0000-0000-0000302A0000}"/>
    <cellStyle name="Comma 3 2 2 5 2" xfId="2613" xr:uid="{00000000-0005-0000-0000-0000312A0000}"/>
    <cellStyle name="Comma 3 2 2 5 3" xfId="8554" xr:uid="{00000000-0005-0000-0000-0000322A0000}"/>
    <cellStyle name="Comma 3 2 2 5 3 2" xfId="15597" xr:uid="{00000000-0005-0000-0000-0000332A0000}"/>
    <cellStyle name="Comma 3 2 2 6" xfId="3204" xr:uid="{00000000-0005-0000-0000-0000342A0000}"/>
    <cellStyle name="Comma 3 2 2 6 2" xfId="4416" xr:uid="{00000000-0005-0000-0000-0000352A0000}"/>
    <cellStyle name="Comma 3 2 2 6 3" xfId="7829" xr:uid="{00000000-0005-0000-0000-0000362A0000}"/>
    <cellStyle name="Comma 3 2 2 6 3 2" xfId="14921" xr:uid="{00000000-0005-0000-0000-0000372A0000}"/>
    <cellStyle name="Comma 3 2 2 6 4" xfId="10715" xr:uid="{00000000-0005-0000-0000-0000382A0000}"/>
    <cellStyle name="Comma 3 2 2 7" xfId="4781" xr:uid="{00000000-0005-0000-0000-0000392A0000}"/>
    <cellStyle name="Comma 3 2 2 7 2" xfId="6885" xr:uid="{00000000-0005-0000-0000-00003A2A0000}"/>
    <cellStyle name="Comma 3 2 2 7 3" xfId="12059" xr:uid="{00000000-0005-0000-0000-00003B2A0000}"/>
    <cellStyle name="Comma 3 2 2 8" xfId="5362" xr:uid="{00000000-0005-0000-0000-00003C2A0000}"/>
    <cellStyle name="Comma 3 2 2 8 2" xfId="12640" xr:uid="{00000000-0005-0000-0000-00003D2A0000}"/>
    <cellStyle name="Comma 3 2 2 9" xfId="7248" xr:uid="{00000000-0005-0000-0000-00003E2A0000}"/>
    <cellStyle name="Comma 3 2 2 9 2" xfId="14340" xr:uid="{00000000-0005-0000-0000-00003F2A0000}"/>
    <cellStyle name="Comma 3 2 3" xfId="1012" xr:uid="{00000000-0005-0000-0000-0000402A0000}"/>
    <cellStyle name="Comma 3 2 3 2" xfId="1013" xr:uid="{00000000-0005-0000-0000-0000412A0000}"/>
    <cellStyle name="Comma 3 2 3 2 2" xfId="1014" xr:uid="{00000000-0005-0000-0000-0000422A0000}"/>
    <cellStyle name="Comma 3 2 3 2 2 2" xfId="2614" xr:uid="{00000000-0005-0000-0000-0000432A0000}"/>
    <cellStyle name="Comma 3 2 3 2 2 3" xfId="8215" xr:uid="{00000000-0005-0000-0000-0000442A0000}"/>
    <cellStyle name="Comma 3 2 3 2 2 3 2" xfId="15307" xr:uid="{00000000-0005-0000-0000-0000452A0000}"/>
    <cellStyle name="Comma 3 2 3 2 3" xfId="3603" xr:uid="{00000000-0005-0000-0000-0000462A0000}"/>
    <cellStyle name="Comma 3 2 3 2 3 2" xfId="4417" xr:uid="{00000000-0005-0000-0000-0000472A0000}"/>
    <cellStyle name="Comma 3 2 3 2 3 3" xfId="11111" xr:uid="{00000000-0005-0000-0000-0000482A0000}"/>
    <cellStyle name="Comma 3 2 3 2 4" xfId="5167" xr:uid="{00000000-0005-0000-0000-0000492A0000}"/>
    <cellStyle name="Comma 3 2 3 2 4 2" xfId="6886" xr:uid="{00000000-0005-0000-0000-00004A2A0000}"/>
    <cellStyle name="Comma 3 2 3 2 4 3" xfId="12445" xr:uid="{00000000-0005-0000-0000-00004B2A0000}"/>
    <cellStyle name="Comma 3 2 3 2 5" xfId="5748" xr:uid="{00000000-0005-0000-0000-00004C2A0000}"/>
    <cellStyle name="Comma 3 2 3 2 5 2" xfId="13026" xr:uid="{00000000-0005-0000-0000-00004D2A0000}"/>
    <cellStyle name="Comma 3 2 3 2 6" xfId="7634" xr:uid="{00000000-0005-0000-0000-00004E2A0000}"/>
    <cellStyle name="Comma 3 2 3 2 6 2" xfId="14726" xr:uid="{00000000-0005-0000-0000-00004F2A0000}"/>
    <cellStyle name="Comma 3 2 3 3" xfId="1015" xr:uid="{00000000-0005-0000-0000-0000502A0000}"/>
    <cellStyle name="Comma 3 2 3 3 2" xfId="2615" xr:uid="{00000000-0005-0000-0000-0000512A0000}"/>
    <cellStyle name="Comma 3 2 3 3 3" xfId="7926" xr:uid="{00000000-0005-0000-0000-0000522A0000}"/>
    <cellStyle name="Comma 3 2 3 3 3 2" xfId="15018" xr:uid="{00000000-0005-0000-0000-0000532A0000}"/>
    <cellStyle name="Comma 3 2 3 4" xfId="3303" xr:uid="{00000000-0005-0000-0000-0000542A0000}"/>
    <cellStyle name="Comma 3 2 3 4 2" xfId="4418" xr:uid="{00000000-0005-0000-0000-0000552A0000}"/>
    <cellStyle name="Comma 3 2 3 4 3" xfId="10814" xr:uid="{00000000-0005-0000-0000-0000562A0000}"/>
    <cellStyle name="Comma 3 2 3 5" xfId="4878" xr:uid="{00000000-0005-0000-0000-0000572A0000}"/>
    <cellStyle name="Comma 3 2 3 5 2" xfId="6887" xr:uid="{00000000-0005-0000-0000-0000582A0000}"/>
    <cellStyle name="Comma 3 2 3 5 3" xfId="12156" xr:uid="{00000000-0005-0000-0000-0000592A0000}"/>
    <cellStyle name="Comma 3 2 3 6" xfId="5459" xr:uid="{00000000-0005-0000-0000-00005A2A0000}"/>
    <cellStyle name="Comma 3 2 3 6 2" xfId="12737" xr:uid="{00000000-0005-0000-0000-00005B2A0000}"/>
    <cellStyle name="Comma 3 2 3 7" xfId="7345" xr:uid="{00000000-0005-0000-0000-00005C2A0000}"/>
    <cellStyle name="Comma 3 2 3 7 2" xfId="14437" xr:uid="{00000000-0005-0000-0000-00005D2A0000}"/>
    <cellStyle name="Comma 3 2 4" xfId="1016" xr:uid="{00000000-0005-0000-0000-00005E2A0000}"/>
    <cellStyle name="Comma 3 2 4 2" xfId="1017" xr:uid="{00000000-0005-0000-0000-00005F2A0000}"/>
    <cellStyle name="Comma 3 2 4 2 2" xfId="2616" xr:uid="{00000000-0005-0000-0000-0000602A0000}"/>
    <cellStyle name="Comma 3 2 4 2 3" xfId="8072" xr:uid="{00000000-0005-0000-0000-0000612A0000}"/>
    <cellStyle name="Comma 3 2 4 2 3 2" xfId="15164" xr:uid="{00000000-0005-0000-0000-0000622A0000}"/>
    <cellStyle name="Comma 3 2 4 3" xfId="3460" xr:uid="{00000000-0005-0000-0000-0000632A0000}"/>
    <cellStyle name="Comma 3 2 4 3 2" xfId="4419" xr:uid="{00000000-0005-0000-0000-0000642A0000}"/>
    <cellStyle name="Comma 3 2 4 3 3" xfId="10968" xr:uid="{00000000-0005-0000-0000-0000652A0000}"/>
    <cellStyle name="Comma 3 2 4 4" xfId="5024" xr:uid="{00000000-0005-0000-0000-0000662A0000}"/>
    <cellStyle name="Comma 3 2 4 4 2" xfId="6888" xr:uid="{00000000-0005-0000-0000-0000672A0000}"/>
    <cellStyle name="Comma 3 2 4 4 3" xfId="12302" xr:uid="{00000000-0005-0000-0000-0000682A0000}"/>
    <cellStyle name="Comma 3 2 4 5" xfId="5605" xr:uid="{00000000-0005-0000-0000-0000692A0000}"/>
    <cellStyle name="Comma 3 2 4 5 2" xfId="12883" xr:uid="{00000000-0005-0000-0000-00006A2A0000}"/>
    <cellStyle name="Comma 3 2 4 6" xfId="7491" xr:uid="{00000000-0005-0000-0000-00006B2A0000}"/>
    <cellStyle name="Comma 3 2 4 6 2" xfId="14583" xr:uid="{00000000-0005-0000-0000-00006C2A0000}"/>
    <cellStyle name="Comma 3 2 5" xfId="1018" xr:uid="{00000000-0005-0000-0000-00006D2A0000}"/>
    <cellStyle name="Comma 3 2 5 2" xfId="1019" xr:uid="{00000000-0005-0000-0000-00006E2A0000}"/>
    <cellStyle name="Comma 3 2 5 2 2" xfId="2618" xr:uid="{00000000-0005-0000-0000-00006F2A0000}"/>
    <cellStyle name="Comma 3 2 5 3" xfId="2617" xr:uid="{00000000-0005-0000-0000-0000702A0000}"/>
    <cellStyle name="Comma 3 2 5 4" xfId="8308" xr:uid="{00000000-0005-0000-0000-0000712A0000}"/>
    <cellStyle name="Comma 3 2 5 4 2" xfId="15400" xr:uid="{00000000-0005-0000-0000-0000722A0000}"/>
    <cellStyle name="Comma 3 2 6" xfId="1020" xr:uid="{00000000-0005-0000-0000-0000732A0000}"/>
    <cellStyle name="Comma 3 2 6 2" xfId="8419" xr:uid="{00000000-0005-0000-0000-0000742A0000}"/>
    <cellStyle name="Comma 3 2 6 2 2" xfId="15462" xr:uid="{00000000-0005-0000-0000-0000752A0000}"/>
    <cellStyle name="Comma 3 2 7" xfId="1021" xr:uid="{00000000-0005-0000-0000-0000762A0000}"/>
    <cellStyle name="Comma 3 2 7 2" xfId="2619" xr:uid="{00000000-0005-0000-0000-0000772A0000}"/>
    <cellStyle name="Comma 3 2 7 3" xfId="8508" xr:uid="{00000000-0005-0000-0000-0000782A0000}"/>
    <cellStyle name="Comma 3 2 7 3 2" xfId="15551" xr:uid="{00000000-0005-0000-0000-0000792A0000}"/>
    <cellStyle name="Comma 3 2 8" xfId="1022" xr:uid="{00000000-0005-0000-0000-00007A2A0000}"/>
    <cellStyle name="Comma 3 2 8 2" xfId="2620" xr:uid="{00000000-0005-0000-0000-00007B2A0000}"/>
    <cellStyle name="Comma 3 2 8 3" xfId="7783" xr:uid="{00000000-0005-0000-0000-00007C2A0000}"/>
    <cellStyle name="Comma 3 2 8 3 2" xfId="14875" xr:uid="{00000000-0005-0000-0000-00007D2A0000}"/>
    <cellStyle name="Comma 3 2 9" xfId="1827" xr:uid="{00000000-0005-0000-0000-00007E2A0000}"/>
    <cellStyle name="Comma 3 2 9 2" xfId="4420" xr:uid="{00000000-0005-0000-0000-00007F2A0000}"/>
    <cellStyle name="Comma 3 2 9 2 2" xfId="11890" xr:uid="{00000000-0005-0000-0000-0000802A0000}"/>
    <cellStyle name="Comma 3 2 9 3" xfId="6889" xr:uid="{00000000-0005-0000-0000-0000812A0000}"/>
    <cellStyle name="Comma 3 2 9 4" xfId="9623" xr:uid="{00000000-0005-0000-0000-0000822A0000}"/>
    <cellStyle name="Comma 3 20" xfId="1023" xr:uid="{00000000-0005-0000-0000-0000832A0000}"/>
    <cellStyle name="Comma 3 20 2" xfId="2621" xr:uid="{00000000-0005-0000-0000-0000842A0000}"/>
    <cellStyle name="Comma 3 21" xfId="1773" xr:uid="{00000000-0005-0000-0000-0000852A0000}"/>
    <cellStyle name="Comma 3 21 2" xfId="3010" xr:uid="{00000000-0005-0000-0000-0000862A0000}"/>
    <cellStyle name="Comma 3 21 2 2" xfId="10527" xr:uid="{00000000-0005-0000-0000-0000872A0000}"/>
    <cellStyle name="Comma 3 21 3" xfId="4421" xr:uid="{00000000-0005-0000-0000-0000882A0000}"/>
    <cellStyle name="Comma 3 21 3 2" xfId="11891" xr:uid="{00000000-0005-0000-0000-0000892A0000}"/>
    <cellStyle name="Comma 3 21 4" xfId="6890" xr:uid="{00000000-0005-0000-0000-00008A2A0000}"/>
    <cellStyle name="Comma 3 21 5" xfId="9589" xr:uid="{00000000-0005-0000-0000-00008B2A0000}"/>
    <cellStyle name="Comma 3 22" xfId="1803" xr:uid="{00000000-0005-0000-0000-00008C2A0000}"/>
    <cellStyle name="Comma 3 22 2" xfId="4422" xr:uid="{00000000-0005-0000-0000-00008D2A0000}"/>
    <cellStyle name="Comma 3 22 2 2" xfId="11892" xr:uid="{00000000-0005-0000-0000-00008E2A0000}"/>
    <cellStyle name="Comma 3 22 3" xfId="6891" xr:uid="{00000000-0005-0000-0000-00008F2A0000}"/>
    <cellStyle name="Comma 3 22 4" xfId="9606" xr:uid="{00000000-0005-0000-0000-0000902A0000}"/>
    <cellStyle name="Comma 3 23" xfId="2601" xr:uid="{00000000-0005-0000-0000-0000912A0000}"/>
    <cellStyle name="Comma 3 24" xfId="3048" xr:uid="{00000000-0005-0000-0000-0000922A0000}"/>
    <cellStyle name="Comma 3 24 2" xfId="10559" xr:uid="{00000000-0005-0000-0000-0000932A0000}"/>
    <cellStyle name="Comma 3 25" xfId="4678" xr:uid="{00000000-0005-0000-0000-0000942A0000}"/>
    <cellStyle name="Comma 3 25 2" xfId="11956" xr:uid="{00000000-0005-0000-0000-0000952A0000}"/>
    <cellStyle name="Comma 3 26" xfId="5259" xr:uid="{00000000-0005-0000-0000-0000962A0000}"/>
    <cellStyle name="Comma 3 26 2" xfId="12537" xr:uid="{00000000-0005-0000-0000-0000972A0000}"/>
    <cellStyle name="Comma 3 27" xfId="7117" xr:uid="{00000000-0005-0000-0000-0000982A0000}"/>
    <cellStyle name="Comma 3 27 2" xfId="14209" xr:uid="{00000000-0005-0000-0000-0000992A0000}"/>
    <cellStyle name="Comma 3 28" xfId="7145" xr:uid="{00000000-0005-0000-0000-00009A2A0000}"/>
    <cellStyle name="Comma 3 28 2" xfId="14237" xr:uid="{00000000-0005-0000-0000-00009B2A0000}"/>
    <cellStyle name="Comma 3 3" xfId="1024" xr:uid="{00000000-0005-0000-0000-00009C2A0000}"/>
    <cellStyle name="Comma 3 3 2" xfId="1025" xr:uid="{00000000-0005-0000-0000-00009D2A0000}"/>
    <cellStyle name="Comma 3 3 2 2" xfId="1026" xr:uid="{00000000-0005-0000-0000-00009E2A0000}"/>
    <cellStyle name="Comma 3 3 2 2 2" xfId="1027" xr:uid="{00000000-0005-0000-0000-00009F2A0000}"/>
    <cellStyle name="Comma 3 3 2 2 2 2" xfId="2622" xr:uid="{00000000-0005-0000-0000-0000A02A0000}"/>
    <cellStyle name="Comma 3 3 2 2 2 3" xfId="8238" xr:uid="{00000000-0005-0000-0000-0000A12A0000}"/>
    <cellStyle name="Comma 3 3 2 2 2 3 2" xfId="15330" xr:uid="{00000000-0005-0000-0000-0000A22A0000}"/>
    <cellStyle name="Comma 3 3 2 2 3" xfId="3626" xr:uid="{00000000-0005-0000-0000-0000A32A0000}"/>
    <cellStyle name="Comma 3 3 2 2 3 2" xfId="4423" xr:uid="{00000000-0005-0000-0000-0000A42A0000}"/>
    <cellStyle name="Comma 3 3 2 2 3 3" xfId="11134" xr:uid="{00000000-0005-0000-0000-0000A52A0000}"/>
    <cellStyle name="Comma 3 3 2 2 4" xfId="5190" xr:uid="{00000000-0005-0000-0000-0000A62A0000}"/>
    <cellStyle name="Comma 3 3 2 2 4 2" xfId="6892" xr:uid="{00000000-0005-0000-0000-0000A72A0000}"/>
    <cellStyle name="Comma 3 3 2 2 4 3" xfId="12468" xr:uid="{00000000-0005-0000-0000-0000A82A0000}"/>
    <cellStyle name="Comma 3 3 2 2 5" xfId="5771" xr:uid="{00000000-0005-0000-0000-0000A92A0000}"/>
    <cellStyle name="Comma 3 3 2 2 5 2" xfId="13049" xr:uid="{00000000-0005-0000-0000-0000AA2A0000}"/>
    <cellStyle name="Comma 3 3 2 2 6" xfId="7657" xr:uid="{00000000-0005-0000-0000-0000AB2A0000}"/>
    <cellStyle name="Comma 3 3 2 2 6 2" xfId="14749" xr:uid="{00000000-0005-0000-0000-0000AC2A0000}"/>
    <cellStyle name="Comma 3 3 2 3" xfId="1028" xr:uid="{00000000-0005-0000-0000-0000AD2A0000}"/>
    <cellStyle name="Comma 3 3 2 3 2" xfId="2623" xr:uid="{00000000-0005-0000-0000-0000AE2A0000}"/>
    <cellStyle name="Comma 3 3 2 3 3" xfId="7949" xr:uid="{00000000-0005-0000-0000-0000AF2A0000}"/>
    <cellStyle name="Comma 3 3 2 3 3 2" xfId="15041" xr:uid="{00000000-0005-0000-0000-0000B02A0000}"/>
    <cellStyle name="Comma 3 3 2 4" xfId="3326" xr:uid="{00000000-0005-0000-0000-0000B12A0000}"/>
    <cellStyle name="Comma 3 3 2 4 2" xfId="4424" xr:uid="{00000000-0005-0000-0000-0000B22A0000}"/>
    <cellStyle name="Comma 3 3 2 4 3" xfId="10837" xr:uid="{00000000-0005-0000-0000-0000B32A0000}"/>
    <cellStyle name="Comma 3 3 2 5" xfId="4901" xr:uid="{00000000-0005-0000-0000-0000B42A0000}"/>
    <cellStyle name="Comma 3 3 2 5 2" xfId="6893" xr:uid="{00000000-0005-0000-0000-0000B52A0000}"/>
    <cellStyle name="Comma 3 3 2 5 3" xfId="12179" xr:uid="{00000000-0005-0000-0000-0000B62A0000}"/>
    <cellStyle name="Comma 3 3 2 6" xfId="5482" xr:uid="{00000000-0005-0000-0000-0000B72A0000}"/>
    <cellStyle name="Comma 3 3 2 6 2" xfId="12760" xr:uid="{00000000-0005-0000-0000-0000B82A0000}"/>
    <cellStyle name="Comma 3 3 2 7" xfId="7368" xr:uid="{00000000-0005-0000-0000-0000B92A0000}"/>
    <cellStyle name="Comma 3 3 2 7 2" xfId="14460" xr:uid="{00000000-0005-0000-0000-0000BA2A0000}"/>
    <cellStyle name="Comma 3 3 3" xfId="1029" xr:uid="{00000000-0005-0000-0000-0000BB2A0000}"/>
    <cellStyle name="Comma 3 3 3 2" xfId="1030" xr:uid="{00000000-0005-0000-0000-0000BC2A0000}"/>
    <cellStyle name="Comma 3 3 3 2 2" xfId="2624" xr:uid="{00000000-0005-0000-0000-0000BD2A0000}"/>
    <cellStyle name="Comma 3 3 3 2 3" xfId="8095" xr:uid="{00000000-0005-0000-0000-0000BE2A0000}"/>
    <cellStyle name="Comma 3 3 3 2 3 2" xfId="15187" xr:uid="{00000000-0005-0000-0000-0000BF2A0000}"/>
    <cellStyle name="Comma 3 3 3 3" xfId="3483" xr:uid="{00000000-0005-0000-0000-0000C02A0000}"/>
    <cellStyle name="Comma 3 3 3 3 2" xfId="4425" xr:uid="{00000000-0005-0000-0000-0000C12A0000}"/>
    <cellStyle name="Comma 3 3 3 3 3" xfId="10991" xr:uid="{00000000-0005-0000-0000-0000C22A0000}"/>
    <cellStyle name="Comma 3 3 3 4" xfId="5047" xr:uid="{00000000-0005-0000-0000-0000C32A0000}"/>
    <cellStyle name="Comma 3 3 3 4 2" xfId="6894" xr:uid="{00000000-0005-0000-0000-0000C42A0000}"/>
    <cellStyle name="Comma 3 3 3 4 3" xfId="12325" xr:uid="{00000000-0005-0000-0000-0000C52A0000}"/>
    <cellStyle name="Comma 3 3 3 5" xfId="5628" xr:uid="{00000000-0005-0000-0000-0000C62A0000}"/>
    <cellStyle name="Comma 3 3 3 5 2" xfId="12906" xr:uid="{00000000-0005-0000-0000-0000C72A0000}"/>
    <cellStyle name="Comma 3 3 3 6" xfId="7514" xr:uid="{00000000-0005-0000-0000-0000C82A0000}"/>
    <cellStyle name="Comma 3 3 3 6 2" xfId="14606" xr:uid="{00000000-0005-0000-0000-0000C92A0000}"/>
    <cellStyle name="Comma 3 3 4" xfId="1031" xr:uid="{00000000-0005-0000-0000-0000CA2A0000}"/>
    <cellStyle name="Comma 3 3 4 2" xfId="4426" xr:uid="{00000000-0005-0000-0000-0000CB2A0000}"/>
    <cellStyle name="Comma 3 3 4 3" xfId="8442" xr:uid="{00000000-0005-0000-0000-0000CC2A0000}"/>
    <cellStyle name="Comma 3 3 4 3 2" xfId="15485" xr:uid="{00000000-0005-0000-0000-0000CD2A0000}"/>
    <cellStyle name="Comma 3 3 5" xfId="1032" xr:uid="{00000000-0005-0000-0000-0000CE2A0000}"/>
    <cellStyle name="Comma 3 3 5 2" xfId="2625" xr:uid="{00000000-0005-0000-0000-0000CF2A0000}"/>
    <cellStyle name="Comma 3 3 5 3" xfId="8531" xr:uid="{00000000-0005-0000-0000-0000D02A0000}"/>
    <cellStyle name="Comma 3 3 5 3 2" xfId="15574" xr:uid="{00000000-0005-0000-0000-0000D12A0000}"/>
    <cellStyle name="Comma 3 3 6" xfId="3179" xr:uid="{00000000-0005-0000-0000-0000D22A0000}"/>
    <cellStyle name="Comma 3 3 6 2" xfId="6895" xr:uid="{00000000-0005-0000-0000-0000D32A0000}"/>
    <cellStyle name="Comma 3 3 6 3" xfId="7806" xr:uid="{00000000-0005-0000-0000-0000D42A0000}"/>
    <cellStyle name="Comma 3 3 6 3 2" xfId="14898" xr:uid="{00000000-0005-0000-0000-0000D52A0000}"/>
    <cellStyle name="Comma 3 3 6 4" xfId="10690" xr:uid="{00000000-0005-0000-0000-0000D62A0000}"/>
    <cellStyle name="Comma 3 3 7" xfId="4758" xr:uid="{00000000-0005-0000-0000-0000D72A0000}"/>
    <cellStyle name="Comma 3 3 7 2" xfId="12036" xr:uid="{00000000-0005-0000-0000-0000D82A0000}"/>
    <cellStyle name="Comma 3 3 8" xfId="5339" xr:uid="{00000000-0005-0000-0000-0000D92A0000}"/>
    <cellStyle name="Comma 3 3 8 2" xfId="12617" xr:uid="{00000000-0005-0000-0000-0000DA2A0000}"/>
    <cellStyle name="Comma 3 3 9" xfId="7225" xr:uid="{00000000-0005-0000-0000-0000DB2A0000}"/>
    <cellStyle name="Comma 3 3 9 2" xfId="14317" xr:uid="{00000000-0005-0000-0000-0000DC2A0000}"/>
    <cellStyle name="Comma 3 4" xfId="1033" xr:uid="{00000000-0005-0000-0000-0000DD2A0000}"/>
    <cellStyle name="Comma 3 4 2" xfId="1034" xr:uid="{00000000-0005-0000-0000-0000DE2A0000}"/>
    <cellStyle name="Comma 3 4 2 2" xfId="1035" xr:uid="{00000000-0005-0000-0000-0000DF2A0000}"/>
    <cellStyle name="Comma 3 4 2 2 2" xfId="1036" xr:uid="{00000000-0005-0000-0000-0000E02A0000}"/>
    <cellStyle name="Comma 3 4 2 2 2 2" xfId="2626" xr:uid="{00000000-0005-0000-0000-0000E12A0000}"/>
    <cellStyle name="Comma 3 4 2 2 2 3" xfId="8192" xr:uid="{00000000-0005-0000-0000-0000E22A0000}"/>
    <cellStyle name="Comma 3 4 2 2 2 3 2" xfId="15284" xr:uid="{00000000-0005-0000-0000-0000E32A0000}"/>
    <cellStyle name="Comma 3 4 2 2 3" xfId="3580" xr:uid="{00000000-0005-0000-0000-0000E42A0000}"/>
    <cellStyle name="Comma 3 4 2 2 3 2" xfId="4427" xr:uid="{00000000-0005-0000-0000-0000E52A0000}"/>
    <cellStyle name="Comma 3 4 2 2 3 3" xfId="11088" xr:uid="{00000000-0005-0000-0000-0000E62A0000}"/>
    <cellStyle name="Comma 3 4 2 2 4" xfId="5144" xr:uid="{00000000-0005-0000-0000-0000E72A0000}"/>
    <cellStyle name="Comma 3 4 2 2 4 2" xfId="6896" xr:uid="{00000000-0005-0000-0000-0000E82A0000}"/>
    <cellStyle name="Comma 3 4 2 2 4 3" xfId="12422" xr:uid="{00000000-0005-0000-0000-0000E92A0000}"/>
    <cellStyle name="Comma 3 4 2 2 5" xfId="5725" xr:uid="{00000000-0005-0000-0000-0000EA2A0000}"/>
    <cellStyle name="Comma 3 4 2 2 5 2" xfId="13003" xr:uid="{00000000-0005-0000-0000-0000EB2A0000}"/>
    <cellStyle name="Comma 3 4 2 2 6" xfId="7611" xr:uid="{00000000-0005-0000-0000-0000EC2A0000}"/>
    <cellStyle name="Comma 3 4 2 2 6 2" xfId="14703" xr:uid="{00000000-0005-0000-0000-0000ED2A0000}"/>
    <cellStyle name="Comma 3 4 2 3" xfId="1037" xr:uid="{00000000-0005-0000-0000-0000EE2A0000}"/>
    <cellStyle name="Comma 3 4 2 3 2" xfId="2627" xr:uid="{00000000-0005-0000-0000-0000EF2A0000}"/>
    <cellStyle name="Comma 3 4 2 3 3" xfId="7903" xr:uid="{00000000-0005-0000-0000-0000F02A0000}"/>
    <cellStyle name="Comma 3 4 2 3 3 2" xfId="14995" xr:uid="{00000000-0005-0000-0000-0000F12A0000}"/>
    <cellStyle name="Comma 3 4 2 4" xfId="3280" xr:uid="{00000000-0005-0000-0000-0000F22A0000}"/>
    <cellStyle name="Comma 3 4 2 4 2" xfId="4428" xr:uid="{00000000-0005-0000-0000-0000F32A0000}"/>
    <cellStyle name="Comma 3 4 2 4 3" xfId="10791" xr:uid="{00000000-0005-0000-0000-0000F42A0000}"/>
    <cellStyle name="Comma 3 4 2 5" xfId="4855" xr:uid="{00000000-0005-0000-0000-0000F52A0000}"/>
    <cellStyle name="Comma 3 4 2 5 2" xfId="6897" xr:uid="{00000000-0005-0000-0000-0000F62A0000}"/>
    <cellStyle name="Comma 3 4 2 5 3" xfId="12133" xr:uid="{00000000-0005-0000-0000-0000F72A0000}"/>
    <cellStyle name="Comma 3 4 2 6" xfId="5436" xr:uid="{00000000-0005-0000-0000-0000F82A0000}"/>
    <cellStyle name="Comma 3 4 2 6 2" xfId="12714" xr:uid="{00000000-0005-0000-0000-0000F92A0000}"/>
    <cellStyle name="Comma 3 4 2 7" xfId="7322" xr:uid="{00000000-0005-0000-0000-0000FA2A0000}"/>
    <cellStyle name="Comma 3 4 2 7 2" xfId="14414" xr:uid="{00000000-0005-0000-0000-0000FB2A0000}"/>
    <cellStyle name="Comma 3 4 3" xfId="1038" xr:uid="{00000000-0005-0000-0000-0000FC2A0000}"/>
    <cellStyle name="Comma 3 4 3 2" xfId="1039" xr:uid="{00000000-0005-0000-0000-0000FD2A0000}"/>
    <cellStyle name="Comma 3 4 3 2 2" xfId="2628" xr:uid="{00000000-0005-0000-0000-0000FE2A0000}"/>
    <cellStyle name="Comma 3 4 3 2 3" xfId="8052" xr:uid="{00000000-0005-0000-0000-0000FF2A0000}"/>
    <cellStyle name="Comma 3 4 3 2 3 2" xfId="15144" xr:uid="{00000000-0005-0000-0000-0000002B0000}"/>
    <cellStyle name="Comma 3 4 3 3" xfId="3440" xr:uid="{00000000-0005-0000-0000-0000012B0000}"/>
    <cellStyle name="Comma 3 4 3 3 2" xfId="4429" xr:uid="{00000000-0005-0000-0000-0000022B0000}"/>
    <cellStyle name="Comma 3 4 3 3 3" xfId="10948" xr:uid="{00000000-0005-0000-0000-0000032B0000}"/>
    <cellStyle name="Comma 3 4 3 4" xfId="5004" xr:uid="{00000000-0005-0000-0000-0000042B0000}"/>
    <cellStyle name="Comma 3 4 3 4 2" xfId="6898" xr:uid="{00000000-0005-0000-0000-0000052B0000}"/>
    <cellStyle name="Comma 3 4 3 4 3" xfId="12282" xr:uid="{00000000-0005-0000-0000-0000062B0000}"/>
    <cellStyle name="Comma 3 4 3 5" xfId="5585" xr:uid="{00000000-0005-0000-0000-0000072B0000}"/>
    <cellStyle name="Comma 3 4 3 5 2" xfId="12863" xr:uid="{00000000-0005-0000-0000-0000082B0000}"/>
    <cellStyle name="Comma 3 4 3 6" xfId="7471" xr:uid="{00000000-0005-0000-0000-0000092B0000}"/>
    <cellStyle name="Comma 3 4 3 6 2" xfId="14563" xr:uid="{00000000-0005-0000-0000-00000A2B0000}"/>
    <cellStyle name="Comma 3 4 4" xfId="1040" xr:uid="{00000000-0005-0000-0000-00000B2B0000}"/>
    <cellStyle name="Comma 3 4 4 2" xfId="7760" xr:uid="{00000000-0005-0000-0000-00000C2B0000}"/>
    <cellStyle name="Comma 3 4 4 2 2" xfId="14852" xr:uid="{00000000-0005-0000-0000-00000D2B0000}"/>
    <cellStyle name="Comma 3 4 5" xfId="1041" xr:uid="{00000000-0005-0000-0000-00000E2B0000}"/>
    <cellStyle name="Comma 3 4 5 2" xfId="2629" xr:uid="{00000000-0005-0000-0000-00000F2B0000}"/>
    <cellStyle name="Comma 3 4 6" xfId="3111" xr:uid="{00000000-0005-0000-0000-0000102B0000}"/>
    <cellStyle name="Comma 3 4 6 2" xfId="4430" xr:uid="{00000000-0005-0000-0000-0000112B0000}"/>
    <cellStyle name="Comma 3 4 6 3" xfId="10622" xr:uid="{00000000-0005-0000-0000-0000122B0000}"/>
    <cellStyle name="Comma 3 4 7" xfId="4712" xr:uid="{00000000-0005-0000-0000-0000132B0000}"/>
    <cellStyle name="Comma 3 4 7 2" xfId="6899" xr:uid="{00000000-0005-0000-0000-0000142B0000}"/>
    <cellStyle name="Comma 3 4 7 3" xfId="11990" xr:uid="{00000000-0005-0000-0000-0000152B0000}"/>
    <cellStyle name="Comma 3 4 8" xfId="5293" xr:uid="{00000000-0005-0000-0000-0000162B0000}"/>
    <cellStyle name="Comma 3 4 8 2" xfId="12571" xr:uid="{00000000-0005-0000-0000-0000172B0000}"/>
    <cellStyle name="Comma 3 4 9" xfId="7179" xr:uid="{00000000-0005-0000-0000-0000182B0000}"/>
    <cellStyle name="Comma 3 4 9 2" xfId="14271" xr:uid="{00000000-0005-0000-0000-0000192B0000}"/>
    <cellStyle name="Comma 3 5" xfId="1042" xr:uid="{00000000-0005-0000-0000-00001A2B0000}"/>
    <cellStyle name="Comma 3 5 2" xfId="1043" xr:uid="{00000000-0005-0000-0000-00001B2B0000}"/>
    <cellStyle name="Comma 3 5 2 2" xfId="1044" xr:uid="{00000000-0005-0000-0000-00001C2B0000}"/>
    <cellStyle name="Comma 3 5 2 2 2" xfId="1045" xr:uid="{00000000-0005-0000-0000-00001D2B0000}"/>
    <cellStyle name="Comma 3 5 2 2 2 2" xfId="2630" xr:uid="{00000000-0005-0000-0000-00001E2B0000}"/>
    <cellStyle name="Comma 3 5 2 2 2 3" xfId="8175" xr:uid="{00000000-0005-0000-0000-00001F2B0000}"/>
    <cellStyle name="Comma 3 5 2 2 2 3 2" xfId="15267" xr:uid="{00000000-0005-0000-0000-0000202B0000}"/>
    <cellStyle name="Comma 3 5 2 2 3" xfId="3563" xr:uid="{00000000-0005-0000-0000-0000212B0000}"/>
    <cellStyle name="Comma 3 5 2 2 3 2" xfId="4431" xr:uid="{00000000-0005-0000-0000-0000222B0000}"/>
    <cellStyle name="Comma 3 5 2 2 3 3" xfId="11071" xr:uid="{00000000-0005-0000-0000-0000232B0000}"/>
    <cellStyle name="Comma 3 5 2 2 4" xfId="5127" xr:uid="{00000000-0005-0000-0000-0000242B0000}"/>
    <cellStyle name="Comma 3 5 2 2 4 2" xfId="6900" xr:uid="{00000000-0005-0000-0000-0000252B0000}"/>
    <cellStyle name="Comma 3 5 2 2 4 3" xfId="12405" xr:uid="{00000000-0005-0000-0000-0000262B0000}"/>
    <cellStyle name="Comma 3 5 2 2 5" xfId="5708" xr:uid="{00000000-0005-0000-0000-0000272B0000}"/>
    <cellStyle name="Comma 3 5 2 2 5 2" xfId="12986" xr:uid="{00000000-0005-0000-0000-0000282B0000}"/>
    <cellStyle name="Comma 3 5 2 2 6" xfId="7594" xr:uid="{00000000-0005-0000-0000-0000292B0000}"/>
    <cellStyle name="Comma 3 5 2 2 6 2" xfId="14686" xr:uid="{00000000-0005-0000-0000-00002A2B0000}"/>
    <cellStyle name="Comma 3 5 2 3" xfId="1046" xr:uid="{00000000-0005-0000-0000-00002B2B0000}"/>
    <cellStyle name="Comma 3 5 2 3 2" xfId="2631" xr:uid="{00000000-0005-0000-0000-00002C2B0000}"/>
    <cellStyle name="Comma 3 5 2 3 3" xfId="7886" xr:uid="{00000000-0005-0000-0000-00002D2B0000}"/>
    <cellStyle name="Comma 3 5 2 3 3 2" xfId="14978" xr:uid="{00000000-0005-0000-0000-00002E2B0000}"/>
    <cellStyle name="Comma 3 5 2 4" xfId="3263" xr:uid="{00000000-0005-0000-0000-00002F2B0000}"/>
    <cellStyle name="Comma 3 5 2 4 2" xfId="4432" xr:uid="{00000000-0005-0000-0000-0000302B0000}"/>
    <cellStyle name="Comma 3 5 2 4 3" xfId="10774" xr:uid="{00000000-0005-0000-0000-0000312B0000}"/>
    <cellStyle name="Comma 3 5 2 5" xfId="4838" xr:uid="{00000000-0005-0000-0000-0000322B0000}"/>
    <cellStyle name="Comma 3 5 2 5 2" xfId="6901" xr:uid="{00000000-0005-0000-0000-0000332B0000}"/>
    <cellStyle name="Comma 3 5 2 5 3" xfId="12116" xr:uid="{00000000-0005-0000-0000-0000342B0000}"/>
    <cellStyle name="Comma 3 5 2 6" xfId="5419" xr:uid="{00000000-0005-0000-0000-0000352B0000}"/>
    <cellStyle name="Comma 3 5 2 6 2" xfId="12697" xr:uid="{00000000-0005-0000-0000-0000362B0000}"/>
    <cellStyle name="Comma 3 5 2 7" xfId="7305" xr:uid="{00000000-0005-0000-0000-0000372B0000}"/>
    <cellStyle name="Comma 3 5 2 7 2" xfId="14397" xr:uid="{00000000-0005-0000-0000-0000382B0000}"/>
    <cellStyle name="Comma 3 5 3" xfId="1047" xr:uid="{00000000-0005-0000-0000-0000392B0000}"/>
    <cellStyle name="Comma 3 5 3 2" xfId="1048" xr:uid="{00000000-0005-0000-0000-00003A2B0000}"/>
    <cellStyle name="Comma 3 5 3 2 2" xfId="2632" xr:uid="{00000000-0005-0000-0000-00003B2B0000}"/>
    <cellStyle name="Comma 3 5 3 2 3" xfId="8035" xr:uid="{00000000-0005-0000-0000-00003C2B0000}"/>
    <cellStyle name="Comma 3 5 3 2 3 2" xfId="15127" xr:uid="{00000000-0005-0000-0000-00003D2B0000}"/>
    <cellStyle name="Comma 3 5 3 3" xfId="3423" xr:uid="{00000000-0005-0000-0000-00003E2B0000}"/>
    <cellStyle name="Comma 3 5 3 3 2" xfId="4433" xr:uid="{00000000-0005-0000-0000-00003F2B0000}"/>
    <cellStyle name="Comma 3 5 3 3 3" xfId="10931" xr:uid="{00000000-0005-0000-0000-0000402B0000}"/>
    <cellStyle name="Comma 3 5 3 4" xfId="4987" xr:uid="{00000000-0005-0000-0000-0000412B0000}"/>
    <cellStyle name="Comma 3 5 3 4 2" xfId="6902" xr:uid="{00000000-0005-0000-0000-0000422B0000}"/>
    <cellStyle name="Comma 3 5 3 4 3" xfId="12265" xr:uid="{00000000-0005-0000-0000-0000432B0000}"/>
    <cellStyle name="Comma 3 5 3 5" xfId="5568" xr:uid="{00000000-0005-0000-0000-0000442B0000}"/>
    <cellStyle name="Comma 3 5 3 5 2" xfId="12846" xr:uid="{00000000-0005-0000-0000-0000452B0000}"/>
    <cellStyle name="Comma 3 5 3 6" xfId="7454" xr:uid="{00000000-0005-0000-0000-0000462B0000}"/>
    <cellStyle name="Comma 3 5 3 6 2" xfId="14546" xr:uid="{00000000-0005-0000-0000-0000472B0000}"/>
    <cellStyle name="Comma 3 5 4" xfId="1049" xr:uid="{00000000-0005-0000-0000-0000482B0000}"/>
    <cellStyle name="Comma 3 5 4 2" xfId="7743" xr:uid="{00000000-0005-0000-0000-0000492B0000}"/>
    <cellStyle name="Comma 3 5 4 2 2" xfId="14835" xr:uid="{00000000-0005-0000-0000-00004A2B0000}"/>
    <cellStyle name="Comma 3 5 5" xfId="1050" xr:uid="{00000000-0005-0000-0000-00004B2B0000}"/>
    <cellStyle name="Comma 3 5 5 2" xfId="2633" xr:uid="{00000000-0005-0000-0000-00004C2B0000}"/>
    <cellStyle name="Comma 3 5 6" xfId="3094" xr:uid="{00000000-0005-0000-0000-00004D2B0000}"/>
    <cellStyle name="Comma 3 5 6 2" xfId="4434" xr:uid="{00000000-0005-0000-0000-00004E2B0000}"/>
    <cellStyle name="Comma 3 5 6 3" xfId="10605" xr:uid="{00000000-0005-0000-0000-00004F2B0000}"/>
    <cellStyle name="Comma 3 5 7" xfId="4695" xr:uid="{00000000-0005-0000-0000-0000502B0000}"/>
    <cellStyle name="Comma 3 5 7 2" xfId="6903" xr:uid="{00000000-0005-0000-0000-0000512B0000}"/>
    <cellStyle name="Comma 3 5 7 3" xfId="11973" xr:uid="{00000000-0005-0000-0000-0000522B0000}"/>
    <cellStyle name="Comma 3 5 8" xfId="5276" xr:uid="{00000000-0005-0000-0000-0000532B0000}"/>
    <cellStyle name="Comma 3 5 8 2" xfId="12554" xr:uid="{00000000-0005-0000-0000-0000542B0000}"/>
    <cellStyle name="Comma 3 5 9" xfId="7162" xr:uid="{00000000-0005-0000-0000-0000552B0000}"/>
    <cellStyle name="Comma 3 5 9 2" xfId="14254" xr:uid="{00000000-0005-0000-0000-0000562B0000}"/>
    <cellStyle name="Comma 3 6" xfId="1051" xr:uid="{00000000-0005-0000-0000-0000572B0000}"/>
    <cellStyle name="Comma 3 6 2" xfId="1052" xr:uid="{00000000-0005-0000-0000-0000582B0000}"/>
    <cellStyle name="Comma 3 6 2 2" xfId="1053" xr:uid="{00000000-0005-0000-0000-0000592B0000}"/>
    <cellStyle name="Comma 3 6 2 2 2" xfId="1054" xr:uid="{00000000-0005-0000-0000-00005A2B0000}"/>
    <cellStyle name="Comma 3 6 2 2 2 2" xfId="2634" xr:uid="{00000000-0005-0000-0000-00005B2B0000}"/>
    <cellStyle name="Comma 3 6 2 2 2 3" xfId="8281" xr:uid="{00000000-0005-0000-0000-00005C2B0000}"/>
    <cellStyle name="Comma 3 6 2 2 2 3 2" xfId="15373" xr:uid="{00000000-0005-0000-0000-00005D2B0000}"/>
    <cellStyle name="Comma 3 6 2 2 3" xfId="3669" xr:uid="{00000000-0005-0000-0000-00005E2B0000}"/>
    <cellStyle name="Comma 3 6 2 2 3 2" xfId="4435" xr:uid="{00000000-0005-0000-0000-00005F2B0000}"/>
    <cellStyle name="Comma 3 6 2 2 3 3" xfId="11177" xr:uid="{00000000-0005-0000-0000-0000602B0000}"/>
    <cellStyle name="Comma 3 6 2 2 4" xfId="5233" xr:uid="{00000000-0005-0000-0000-0000612B0000}"/>
    <cellStyle name="Comma 3 6 2 2 4 2" xfId="6904" xr:uid="{00000000-0005-0000-0000-0000622B0000}"/>
    <cellStyle name="Comma 3 6 2 2 4 3" xfId="12511" xr:uid="{00000000-0005-0000-0000-0000632B0000}"/>
    <cellStyle name="Comma 3 6 2 2 5" xfId="5814" xr:uid="{00000000-0005-0000-0000-0000642B0000}"/>
    <cellStyle name="Comma 3 6 2 2 5 2" xfId="13092" xr:uid="{00000000-0005-0000-0000-0000652B0000}"/>
    <cellStyle name="Comma 3 6 2 2 6" xfId="7700" xr:uid="{00000000-0005-0000-0000-0000662B0000}"/>
    <cellStyle name="Comma 3 6 2 2 6 2" xfId="14792" xr:uid="{00000000-0005-0000-0000-0000672B0000}"/>
    <cellStyle name="Comma 3 6 2 3" xfId="1055" xr:uid="{00000000-0005-0000-0000-0000682B0000}"/>
    <cellStyle name="Comma 3 6 2 3 2" xfId="2635" xr:uid="{00000000-0005-0000-0000-0000692B0000}"/>
    <cellStyle name="Comma 3 6 2 3 3" xfId="7992" xr:uid="{00000000-0005-0000-0000-00006A2B0000}"/>
    <cellStyle name="Comma 3 6 2 3 3 2" xfId="15084" xr:uid="{00000000-0005-0000-0000-00006B2B0000}"/>
    <cellStyle name="Comma 3 6 2 4" xfId="3369" xr:uid="{00000000-0005-0000-0000-00006C2B0000}"/>
    <cellStyle name="Comma 3 6 2 4 2" xfId="4436" xr:uid="{00000000-0005-0000-0000-00006D2B0000}"/>
    <cellStyle name="Comma 3 6 2 4 3" xfId="10880" xr:uid="{00000000-0005-0000-0000-00006E2B0000}"/>
    <cellStyle name="Comma 3 6 2 5" xfId="4944" xr:uid="{00000000-0005-0000-0000-00006F2B0000}"/>
    <cellStyle name="Comma 3 6 2 5 2" xfId="6905" xr:uid="{00000000-0005-0000-0000-0000702B0000}"/>
    <cellStyle name="Comma 3 6 2 5 3" xfId="12222" xr:uid="{00000000-0005-0000-0000-0000712B0000}"/>
    <cellStyle name="Comma 3 6 2 6" xfId="5525" xr:uid="{00000000-0005-0000-0000-0000722B0000}"/>
    <cellStyle name="Comma 3 6 2 6 2" xfId="12803" xr:uid="{00000000-0005-0000-0000-0000732B0000}"/>
    <cellStyle name="Comma 3 6 2 7" xfId="7411" xr:uid="{00000000-0005-0000-0000-0000742B0000}"/>
    <cellStyle name="Comma 3 6 2 7 2" xfId="14503" xr:uid="{00000000-0005-0000-0000-0000752B0000}"/>
    <cellStyle name="Comma 3 6 3" xfId="1056" xr:uid="{00000000-0005-0000-0000-0000762B0000}"/>
    <cellStyle name="Comma 3 6 3 2" xfId="1057" xr:uid="{00000000-0005-0000-0000-0000772B0000}"/>
    <cellStyle name="Comma 3 6 3 2 2" xfId="2636" xr:uid="{00000000-0005-0000-0000-0000782B0000}"/>
    <cellStyle name="Comma 3 6 3 2 3" xfId="8138" xr:uid="{00000000-0005-0000-0000-0000792B0000}"/>
    <cellStyle name="Comma 3 6 3 2 3 2" xfId="15230" xr:uid="{00000000-0005-0000-0000-00007A2B0000}"/>
    <cellStyle name="Comma 3 6 3 3" xfId="3526" xr:uid="{00000000-0005-0000-0000-00007B2B0000}"/>
    <cellStyle name="Comma 3 6 3 3 2" xfId="4437" xr:uid="{00000000-0005-0000-0000-00007C2B0000}"/>
    <cellStyle name="Comma 3 6 3 3 3" xfId="11034" xr:uid="{00000000-0005-0000-0000-00007D2B0000}"/>
    <cellStyle name="Comma 3 6 3 4" xfId="5090" xr:uid="{00000000-0005-0000-0000-00007E2B0000}"/>
    <cellStyle name="Comma 3 6 3 4 2" xfId="6906" xr:uid="{00000000-0005-0000-0000-00007F2B0000}"/>
    <cellStyle name="Comma 3 6 3 4 3" xfId="12368" xr:uid="{00000000-0005-0000-0000-0000802B0000}"/>
    <cellStyle name="Comma 3 6 3 5" xfId="5671" xr:uid="{00000000-0005-0000-0000-0000812B0000}"/>
    <cellStyle name="Comma 3 6 3 5 2" xfId="12949" xr:uid="{00000000-0005-0000-0000-0000822B0000}"/>
    <cellStyle name="Comma 3 6 3 6" xfId="7557" xr:uid="{00000000-0005-0000-0000-0000832B0000}"/>
    <cellStyle name="Comma 3 6 3 6 2" xfId="14649" xr:uid="{00000000-0005-0000-0000-0000842B0000}"/>
    <cellStyle name="Comma 3 6 4" xfId="1058" xr:uid="{00000000-0005-0000-0000-0000852B0000}"/>
    <cellStyle name="Comma 3 6 4 2" xfId="7849" xr:uid="{00000000-0005-0000-0000-0000862B0000}"/>
    <cellStyle name="Comma 3 6 4 2 2" xfId="14941" xr:uid="{00000000-0005-0000-0000-0000872B0000}"/>
    <cellStyle name="Comma 3 6 5" xfId="1059" xr:uid="{00000000-0005-0000-0000-0000882B0000}"/>
    <cellStyle name="Comma 3 6 5 2" xfId="2637" xr:uid="{00000000-0005-0000-0000-0000892B0000}"/>
    <cellStyle name="Comma 3 6 6" xfId="3224" xr:uid="{00000000-0005-0000-0000-00008A2B0000}"/>
    <cellStyle name="Comma 3 6 6 2" xfId="4438" xr:uid="{00000000-0005-0000-0000-00008B2B0000}"/>
    <cellStyle name="Comma 3 6 6 3" xfId="10735" xr:uid="{00000000-0005-0000-0000-00008C2B0000}"/>
    <cellStyle name="Comma 3 6 7" xfId="4801" xr:uid="{00000000-0005-0000-0000-00008D2B0000}"/>
    <cellStyle name="Comma 3 6 7 2" xfId="6907" xr:uid="{00000000-0005-0000-0000-00008E2B0000}"/>
    <cellStyle name="Comma 3 6 7 3" xfId="12079" xr:uid="{00000000-0005-0000-0000-00008F2B0000}"/>
    <cellStyle name="Comma 3 6 8" xfId="5382" xr:uid="{00000000-0005-0000-0000-0000902B0000}"/>
    <cellStyle name="Comma 3 6 8 2" xfId="12660" xr:uid="{00000000-0005-0000-0000-0000912B0000}"/>
    <cellStyle name="Comma 3 6 9" xfId="7268" xr:uid="{00000000-0005-0000-0000-0000922B0000}"/>
    <cellStyle name="Comma 3 6 9 2" xfId="14360" xr:uid="{00000000-0005-0000-0000-0000932B0000}"/>
    <cellStyle name="Comma 3 7" xfId="1060" xr:uid="{00000000-0005-0000-0000-0000942B0000}"/>
    <cellStyle name="Comma 3 7 2" xfId="1061" xr:uid="{00000000-0005-0000-0000-0000952B0000}"/>
    <cellStyle name="Comma 3 7 2 2" xfId="1062" xr:uid="{00000000-0005-0000-0000-0000962B0000}"/>
    <cellStyle name="Comma 3 7 2 2 2" xfId="2638" xr:uid="{00000000-0005-0000-0000-0000972B0000}"/>
    <cellStyle name="Comma 3 7 2 2 3" xfId="8158" xr:uid="{00000000-0005-0000-0000-0000982B0000}"/>
    <cellStyle name="Comma 3 7 2 2 3 2" xfId="15250" xr:uid="{00000000-0005-0000-0000-0000992B0000}"/>
    <cellStyle name="Comma 3 7 2 3" xfId="3546" xr:uid="{00000000-0005-0000-0000-00009A2B0000}"/>
    <cellStyle name="Comma 3 7 2 3 2" xfId="4439" xr:uid="{00000000-0005-0000-0000-00009B2B0000}"/>
    <cellStyle name="Comma 3 7 2 3 3" xfId="11054" xr:uid="{00000000-0005-0000-0000-00009C2B0000}"/>
    <cellStyle name="Comma 3 7 2 4" xfId="5110" xr:uid="{00000000-0005-0000-0000-00009D2B0000}"/>
    <cellStyle name="Comma 3 7 2 4 2" xfId="6908" xr:uid="{00000000-0005-0000-0000-00009E2B0000}"/>
    <cellStyle name="Comma 3 7 2 4 3" xfId="12388" xr:uid="{00000000-0005-0000-0000-00009F2B0000}"/>
    <cellStyle name="Comma 3 7 2 5" xfId="5691" xr:uid="{00000000-0005-0000-0000-0000A02B0000}"/>
    <cellStyle name="Comma 3 7 2 5 2" xfId="12969" xr:uid="{00000000-0005-0000-0000-0000A12B0000}"/>
    <cellStyle name="Comma 3 7 2 6" xfId="7577" xr:uid="{00000000-0005-0000-0000-0000A22B0000}"/>
    <cellStyle name="Comma 3 7 2 6 2" xfId="14669" xr:uid="{00000000-0005-0000-0000-0000A32B0000}"/>
    <cellStyle name="Comma 3 7 3" xfId="1063" xr:uid="{00000000-0005-0000-0000-0000A42B0000}"/>
    <cellStyle name="Comma 3 7 3 2" xfId="2639" xr:uid="{00000000-0005-0000-0000-0000A52B0000}"/>
    <cellStyle name="Comma 3 7 3 3" xfId="7869" xr:uid="{00000000-0005-0000-0000-0000A62B0000}"/>
    <cellStyle name="Comma 3 7 3 3 2" xfId="14961" xr:uid="{00000000-0005-0000-0000-0000A72B0000}"/>
    <cellStyle name="Comma 3 7 4" xfId="3244" xr:uid="{00000000-0005-0000-0000-0000A82B0000}"/>
    <cellStyle name="Comma 3 7 4 2" xfId="4440" xr:uid="{00000000-0005-0000-0000-0000A92B0000}"/>
    <cellStyle name="Comma 3 7 4 3" xfId="10755" xr:uid="{00000000-0005-0000-0000-0000AA2B0000}"/>
    <cellStyle name="Comma 3 7 5" xfId="4821" xr:uid="{00000000-0005-0000-0000-0000AB2B0000}"/>
    <cellStyle name="Comma 3 7 5 2" xfId="6909" xr:uid="{00000000-0005-0000-0000-0000AC2B0000}"/>
    <cellStyle name="Comma 3 7 5 3" xfId="12099" xr:uid="{00000000-0005-0000-0000-0000AD2B0000}"/>
    <cellStyle name="Comma 3 7 6" xfId="5402" xr:uid="{00000000-0005-0000-0000-0000AE2B0000}"/>
    <cellStyle name="Comma 3 7 6 2" xfId="12680" xr:uid="{00000000-0005-0000-0000-0000AF2B0000}"/>
    <cellStyle name="Comma 3 7 7" xfId="7288" xr:uid="{00000000-0005-0000-0000-0000B02B0000}"/>
    <cellStyle name="Comma 3 7 7 2" xfId="14380" xr:uid="{00000000-0005-0000-0000-0000B12B0000}"/>
    <cellStyle name="Comma 3 8" xfId="1064" xr:uid="{00000000-0005-0000-0000-0000B22B0000}"/>
    <cellStyle name="Comma 3 8 2" xfId="1065" xr:uid="{00000000-0005-0000-0000-0000B32B0000}"/>
    <cellStyle name="Comma 3 8 2 2" xfId="2640" xr:uid="{00000000-0005-0000-0000-0000B42B0000}"/>
    <cellStyle name="Comma 3 8 2 3" xfId="8014" xr:uid="{00000000-0005-0000-0000-0000B52B0000}"/>
    <cellStyle name="Comma 3 8 2 3 2" xfId="15106" xr:uid="{00000000-0005-0000-0000-0000B62B0000}"/>
    <cellStyle name="Comma 3 8 3" xfId="3396" xr:uid="{00000000-0005-0000-0000-0000B72B0000}"/>
    <cellStyle name="Comma 3 8 3 2" xfId="4441" xr:uid="{00000000-0005-0000-0000-0000B82B0000}"/>
    <cellStyle name="Comma 3 8 3 3" xfId="10904" xr:uid="{00000000-0005-0000-0000-0000B92B0000}"/>
    <cellStyle name="Comma 3 8 4" xfId="4966" xr:uid="{00000000-0005-0000-0000-0000BA2B0000}"/>
    <cellStyle name="Comma 3 8 4 2" xfId="6910" xr:uid="{00000000-0005-0000-0000-0000BB2B0000}"/>
    <cellStyle name="Comma 3 8 4 3" xfId="12244" xr:uid="{00000000-0005-0000-0000-0000BC2B0000}"/>
    <cellStyle name="Comma 3 8 5" xfId="5547" xr:uid="{00000000-0005-0000-0000-0000BD2B0000}"/>
    <cellStyle name="Comma 3 8 5 2" xfId="12825" xr:uid="{00000000-0005-0000-0000-0000BE2B0000}"/>
    <cellStyle name="Comma 3 8 6" xfId="7433" xr:uid="{00000000-0005-0000-0000-0000BF2B0000}"/>
    <cellStyle name="Comma 3 8 6 2" xfId="14525" xr:uid="{00000000-0005-0000-0000-0000C02B0000}"/>
    <cellStyle name="Comma 3 9" xfId="1066" xr:uid="{00000000-0005-0000-0000-0000C12B0000}"/>
    <cellStyle name="Comma 3 9 2" xfId="1067" xr:uid="{00000000-0005-0000-0000-0000C22B0000}"/>
    <cellStyle name="Comma 3 9 2 2" xfId="2641" xr:uid="{00000000-0005-0000-0000-0000C32B0000}"/>
    <cellStyle name="Comma 3 9 2 3" xfId="8012" xr:uid="{00000000-0005-0000-0000-0000C42B0000}"/>
    <cellStyle name="Comma 3 9 2 3 2" xfId="15104" xr:uid="{00000000-0005-0000-0000-0000C52B0000}"/>
    <cellStyle name="Comma 3 9 3" xfId="3392" xr:uid="{00000000-0005-0000-0000-0000C62B0000}"/>
    <cellStyle name="Comma 3 9 3 2" xfId="4442" xr:uid="{00000000-0005-0000-0000-0000C72B0000}"/>
    <cellStyle name="Comma 3 9 3 3" xfId="10900" xr:uid="{00000000-0005-0000-0000-0000C82B0000}"/>
    <cellStyle name="Comma 3 9 4" xfId="4964" xr:uid="{00000000-0005-0000-0000-0000C92B0000}"/>
    <cellStyle name="Comma 3 9 4 2" xfId="6911" xr:uid="{00000000-0005-0000-0000-0000CA2B0000}"/>
    <cellStyle name="Comma 3 9 4 3" xfId="12242" xr:uid="{00000000-0005-0000-0000-0000CB2B0000}"/>
    <cellStyle name="Comma 3 9 5" xfId="5545" xr:uid="{00000000-0005-0000-0000-0000CC2B0000}"/>
    <cellStyle name="Comma 3 9 5 2" xfId="12823" xr:uid="{00000000-0005-0000-0000-0000CD2B0000}"/>
    <cellStyle name="Comma 3 9 6" xfId="7431" xr:uid="{00000000-0005-0000-0000-0000CE2B0000}"/>
    <cellStyle name="Comma 3 9 6 2" xfId="14523" xr:uid="{00000000-0005-0000-0000-0000CF2B0000}"/>
    <cellStyle name="Comma 4" xfId="1068" xr:uid="{00000000-0005-0000-0000-0000D02B0000}"/>
    <cellStyle name="Comma 4 2" xfId="1069" xr:uid="{00000000-0005-0000-0000-0000D12B0000}"/>
    <cellStyle name="Comma 4 3" xfId="4443" xr:uid="{00000000-0005-0000-0000-0000D22B0000}"/>
    <cellStyle name="Comma 4 4" xfId="8653" xr:uid="{00000000-0005-0000-0000-0000D32B0000}"/>
    <cellStyle name="Comma 5" xfId="1070" xr:uid="{00000000-0005-0000-0000-0000D42B0000}"/>
    <cellStyle name="Comma 5 2" xfId="8309" xr:uid="{00000000-0005-0000-0000-0000D52B0000}"/>
    <cellStyle name="Comma 5 2 2" xfId="8669" xr:uid="{00000000-0005-0000-0000-0000D62B0000}"/>
    <cellStyle name="Comma 5 2 3" xfId="15401" xr:uid="{00000000-0005-0000-0000-0000D72B0000}"/>
    <cellStyle name="Comma 5 3" xfId="8667" xr:uid="{00000000-0005-0000-0000-0000D82B0000}"/>
    <cellStyle name="Comma 6" xfId="1071" xr:uid="{00000000-0005-0000-0000-0000D92B0000}"/>
    <cellStyle name="Comma 6 2" xfId="8310" xr:uid="{00000000-0005-0000-0000-0000DA2B0000}"/>
    <cellStyle name="Comma 6 2 2" xfId="15402" xr:uid="{00000000-0005-0000-0000-0000DB2B0000}"/>
    <cellStyle name="Comma 7" xfId="1072" xr:uid="{00000000-0005-0000-0000-0000DC2B0000}"/>
    <cellStyle name="Comma 7 2" xfId="8311" xr:uid="{00000000-0005-0000-0000-0000DD2B0000}"/>
    <cellStyle name="Comma 7 2 2" xfId="15403" xr:uid="{00000000-0005-0000-0000-0000DE2B0000}"/>
    <cellStyle name="Comma 8" xfId="1073" xr:uid="{00000000-0005-0000-0000-0000DF2B0000}"/>
    <cellStyle name="Comma 8 2" xfId="1074" xr:uid="{00000000-0005-0000-0000-0000E02B0000}"/>
    <cellStyle name="Comma 8 3" xfId="4444" xr:uid="{00000000-0005-0000-0000-0000E12B0000}"/>
    <cellStyle name="Comma 9" xfId="1075" xr:uid="{00000000-0005-0000-0000-0000E22B0000}"/>
    <cellStyle name="Comma 9 2" xfId="1076" xr:uid="{00000000-0005-0000-0000-0000E32B0000}"/>
    <cellStyle name="Comma 9 2 2" xfId="2643" xr:uid="{00000000-0005-0000-0000-0000E42B0000}"/>
    <cellStyle name="Comma 9 3" xfId="2642" xr:uid="{00000000-0005-0000-0000-0000E52B0000}"/>
    <cellStyle name="Comma 9 4" xfId="4445" xr:uid="{00000000-0005-0000-0000-0000E62B0000}"/>
    <cellStyle name="Comma0" xfId="1077" xr:uid="{00000000-0005-0000-0000-0000E72B0000}"/>
    <cellStyle name="Comma0 2" xfId="8312" xr:uid="{00000000-0005-0000-0000-0000E82B0000}"/>
    <cellStyle name="Currency" xfId="1" builtinId="4"/>
    <cellStyle name="Currency 10" xfId="1078" xr:uid="{00000000-0005-0000-0000-0000EA2B0000}"/>
    <cellStyle name="Currency 11" xfId="1079" xr:uid="{00000000-0005-0000-0000-0000EB2B0000}"/>
    <cellStyle name="Currency 11 2" xfId="1080" xr:uid="{00000000-0005-0000-0000-0000EC2B0000}"/>
    <cellStyle name="Currency 11 3" xfId="4446" xr:uid="{00000000-0005-0000-0000-0000ED2B0000}"/>
    <cellStyle name="Currency 12" xfId="4447" xr:uid="{00000000-0005-0000-0000-0000EE2B0000}"/>
    <cellStyle name="Currency 13" xfId="8584" xr:uid="{00000000-0005-0000-0000-0000EF2B0000}"/>
    <cellStyle name="Currency 13 2" xfId="15627" xr:uid="{00000000-0005-0000-0000-0000F02B0000}"/>
    <cellStyle name="Currency 2" xfId="48" xr:uid="{00000000-0005-0000-0000-0000F12B0000}"/>
    <cellStyle name="Currency 2 2" xfId="1081" xr:uid="{00000000-0005-0000-0000-0000F22B0000}"/>
    <cellStyle name="Currency 2 2 2" xfId="1082" xr:uid="{00000000-0005-0000-0000-0000F32B0000}"/>
    <cellStyle name="Currency 2 2 3" xfId="4448" xr:uid="{00000000-0005-0000-0000-0000F42B0000}"/>
    <cellStyle name="Currency 2 2 4" xfId="8313" xr:uid="{00000000-0005-0000-0000-0000F52B0000}"/>
    <cellStyle name="Currency 2 2 4 2" xfId="15404" xr:uid="{00000000-0005-0000-0000-0000F62B0000}"/>
    <cellStyle name="Currency 2 3" xfId="1802" xr:uid="{00000000-0005-0000-0000-0000F72B0000}"/>
    <cellStyle name="Currency 2 3 2" xfId="4449" xr:uid="{00000000-0005-0000-0000-0000F82B0000}"/>
    <cellStyle name="Currency 2 3 3" xfId="8314" xr:uid="{00000000-0005-0000-0000-0000F92B0000}"/>
    <cellStyle name="Currency 2 3 3 2" xfId="15405" xr:uid="{00000000-0005-0000-0000-0000FA2B0000}"/>
    <cellStyle name="Currency 3" xfId="44" xr:uid="{00000000-0005-0000-0000-0000FB2B0000}"/>
    <cellStyle name="Currency 3 10" xfId="1084" xr:uid="{00000000-0005-0000-0000-0000FC2B0000}"/>
    <cellStyle name="Currency 3 11" xfId="1085" xr:uid="{00000000-0005-0000-0000-0000FD2B0000}"/>
    <cellStyle name="Currency 3 11 2" xfId="4450" xr:uid="{00000000-0005-0000-0000-0000FE2B0000}"/>
    <cellStyle name="Currency 3 11 3" xfId="8315" xr:uid="{00000000-0005-0000-0000-0000FF2B0000}"/>
    <cellStyle name="Currency 3 11 3 2" xfId="15406" xr:uid="{00000000-0005-0000-0000-0000002C0000}"/>
    <cellStyle name="Currency 3 12" xfId="1086" xr:uid="{00000000-0005-0000-0000-0000012C0000}"/>
    <cellStyle name="Currency 3 12 2" xfId="4452" xr:uid="{00000000-0005-0000-0000-0000022C0000}"/>
    <cellStyle name="Currency 3 12 3" xfId="4451" xr:uid="{00000000-0005-0000-0000-0000032C0000}"/>
    <cellStyle name="Currency 3 12 3 2" xfId="11893" xr:uid="{00000000-0005-0000-0000-0000042C0000}"/>
    <cellStyle name="Currency 3 12 4" xfId="8397" xr:uid="{00000000-0005-0000-0000-0000052C0000}"/>
    <cellStyle name="Currency 3 12 4 2" xfId="15440" xr:uid="{00000000-0005-0000-0000-0000062C0000}"/>
    <cellStyle name="Currency 3 13" xfId="1087" xr:uid="{00000000-0005-0000-0000-0000072C0000}"/>
    <cellStyle name="Currency 3 13 2" xfId="8486" xr:uid="{00000000-0005-0000-0000-0000082C0000}"/>
    <cellStyle name="Currency 3 13 2 2" xfId="15529" xr:uid="{00000000-0005-0000-0000-0000092C0000}"/>
    <cellStyle name="Currency 3 14" xfId="1088" xr:uid="{00000000-0005-0000-0000-00000A2C0000}"/>
    <cellStyle name="Currency 3 14 2" xfId="1089" xr:uid="{00000000-0005-0000-0000-00000B2C0000}"/>
    <cellStyle name="Currency 3 14 2 2" xfId="2646" xr:uid="{00000000-0005-0000-0000-00000C2C0000}"/>
    <cellStyle name="Currency 3 14 3" xfId="2645" xr:uid="{00000000-0005-0000-0000-00000D2C0000}"/>
    <cellStyle name="Currency 3 14 4" xfId="8575" xr:uid="{00000000-0005-0000-0000-00000E2C0000}"/>
    <cellStyle name="Currency 3 14 4 2" xfId="15618" xr:uid="{00000000-0005-0000-0000-00000F2C0000}"/>
    <cellStyle name="Currency 3 15" xfId="1090" xr:uid="{00000000-0005-0000-0000-0000102C0000}"/>
    <cellStyle name="Currency 3 15 2" xfId="2647" xr:uid="{00000000-0005-0000-0000-0000112C0000}"/>
    <cellStyle name="Currency 3 15 3" xfId="7727" xr:uid="{00000000-0005-0000-0000-0000122C0000}"/>
    <cellStyle name="Currency 3 15 3 2" xfId="14819" xr:uid="{00000000-0005-0000-0000-0000132C0000}"/>
    <cellStyle name="Currency 3 16" xfId="1091" xr:uid="{00000000-0005-0000-0000-0000142C0000}"/>
    <cellStyle name="Currency 3 16 2" xfId="2648" xr:uid="{00000000-0005-0000-0000-0000152C0000}"/>
    <cellStyle name="Currency 3 17" xfId="1092" xr:uid="{00000000-0005-0000-0000-0000162C0000}"/>
    <cellStyle name="Currency 3 17 2" xfId="2649" xr:uid="{00000000-0005-0000-0000-0000172C0000}"/>
    <cellStyle name="Currency 3 18" xfId="1093" xr:uid="{00000000-0005-0000-0000-0000182C0000}"/>
    <cellStyle name="Currency 3 18 2" xfId="2650" xr:uid="{00000000-0005-0000-0000-0000192C0000}"/>
    <cellStyle name="Currency 3 19" xfId="1094" xr:uid="{00000000-0005-0000-0000-00001A2C0000}"/>
    <cellStyle name="Currency 3 19 2" xfId="2651" xr:uid="{00000000-0005-0000-0000-00001B2C0000}"/>
    <cellStyle name="Currency 3 2" xfId="1095" xr:uid="{00000000-0005-0000-0000-00001C2C0000}"/>
    <cellStyle name="Currency 3 2 10" xfId="2652" xr:uid="{00000000-0005-0000-0000-00001D2C0000}"/>
    <cellStyle name="Currency 3 2 11" xfId="2986" xr:uid="{00000000-0005-0000-0000-00001E2C0000}"/>
    <cellStyle name="Currency 3 2 11 2" xfId="4453" xr:uid="{00000000-0005-0000-0000-00001F2C0000}"/>
    <cellStyle name="Currency 3 2 11 2 2" xfId="11894" xr:uid="{00000000-0005-0000-0000-0000202C0000}"/>
    <cellStyle name="Currency 3 2 11 3" xfId="6912" xr:uid="{00000000-0005-0000-0000-0000212C0000}"/>
    <cellStyle name="Currency 3 2 12" xfId="3143" xr:uid="{00000000-0005-0000-0000-0000222C0000}"/>
    <cellStyle name="Currency 3 2 12 2" xfId="10654" xr:uid="{00000000-0005-0000-0000-0000232C0000}"/>
    <cellStyle name="Currency 3 2 13" xfId="4736" xr:uid="{00000000-0005-0000-0000-0000242C0000}"/>
    <cellStyle name="Currency 3 2 13 2" xfId="12014" xr:uid="{00000000-0005-0000-0000-0000252C0000}"/>
    <cellStyle name="Currency 3 2 14" xfId="5317" xr:uid="{00000000-0005-0000-0000-0000262C0000}"/>
    <cellStyle name="Currency 3 2 14 2" xfId="12595" xr:uid="{00000000-0005-0000-0000-0000272C0000}"/>
    <cellStyle name="Currency 3 2 15" xfId="7203" xr:uid="{00000000-0005-0000-0000-0000282C0000}"/>
    <cellStyle name="Currency 3 2 15 2" xfId="14295" xr:uid="{00000000-0005-0000-0000-0000292C0000}"/>
    <cellStyle name="Currency 3 2 2" xfId="1096" xr:uid="{00000000-0005-0000-0000-00002A2C0000}"/>
    <cellStyle name="Currency 3 2 2 2" xfId="1097" xr:uid="{00000000-0005-0000-0000-00002B2C0000}"/>
    <cellStyle name="Currency 3 2 2 2 2" xfId="1098" xr:uid="{00000000-0005-0000-0000-00002C2C0000}"/>
    <cellStyle name="Currency 3 2 2 2 2 2" xfId="1099" xr:uid="{00000000-0005-0000-0000-00002D2C0000}"/>
    <cellStyle name="Currency 3 2 2 2 2 2 2" xfId="2653" xr:uid="{00000000-0005-0000-0000-00002E2C0000}"/>
    <cellStyle name="Currency 3 2 2 2 2 2 3" xfId="8262" xr:uid="{00000000-0005-0000-0000-00002F2C0000}"/>
    <cellStyle name="Currency 3 2 2 2 2 2 3 2" xfId="15354" xr:uid="{00000000-0005-0000-0000-0000302C0000}"/>
    <cellStyle name="Currency 3 2 2 2 2 3" xfId="3650" xr:uid="{00000000-0005-0000-0000-0000312C0000}"/>
    <cellStyle name="Currency 3 2 2 2 2 3 2" xfId="4454" xr:uid="{00000000-0005-0000-0000-0000322C0000}"/>
    <cellStyle name="Currency 3 2 2 2 2 3 3" xfId="11158" xr:uid="{00000000-0005-0000-0000-0000332C0000}"/>
    <cellStyle name="Currency 3 2 2 2 2 4" xfId="5214" xr:uid="{00000000-0005-0000-0000-0000342C0000}"/>
    <cellStyle name="Currency 3 2 2 2 2 4 2" xfId="6913" xr:uid="{00000000-0005-0000-0000-0000352C0000}"/>
    <cellStyle name="Currency 3 2 2 2 2 4 3" xfId="12492" xr:uid="{00000000-0005-0000-0000-0000362C0000}"/>
    <cellStyle name="Currency 3 2 2 2 2 5" xfId="5795" xr:uid="{00000000-0005-0000-0000-0000372C0000}"/>
    <cellStyle name="Currency 3 2 2 2 2 5 2" xfId="13073" xr:uid="{00000000-0005-0000-0000-0000382C0000}"/>
    <cellStyle name="Currency 3 2 2 2 2 6" xfId="7681" xr:uid="{00000000-0005-0000-0000-0000392C0000}"/>
    <cellStyle name="Currency 3 2 2 2 2 6 2" xfId="14773" xr:uid="{00000000-0005-0000-0000-00003A2C0000}"/>
    <cellStyle name="Currency 3 2 2 2 3" xfId="1100" xr:uid="{00000000-0005-0000-0000-00003B2C0000}"/>
    <cellStyle name="Currency 3 2 2 2 3 2" xfId="2654" xr:uid="{00000000-0005-0000-0000-00003C2C0000}"/>
    <cellStyle name="Currency 3 2 2 2 3 3" xfId="7973" xr:uid="{00000000-0005-0000-0000-00003D2C0000}"/>
    <cellStyle name="Currency 3 2 2 2 3 3 2" xfId="15065" xr:uid="{00000000-0005-0000-0000-00003E2C0000}"/>
    <cellStyle name="Currency 3 2 2 2 4" xfId="3350" xr:uid="{00000000-0005-0000-0000-00003F2C0000}"/>
    <cellStyle name="Currency 3 2 2 2 4 2" xfId="4455" xr:uid="{00000000-0005-0000-0000-0000402C0000}"/>
    <cellStyle name="Currency 3 2 2 2 4 3" xfId="10861" xr:uid="{00000000-0005-0000-0000-0000412C0000}"/>
    <cellStyle name="Currency 3 2 2 2 5" xfId="4925" xr:uid="{00000000-0005-0000-0000-0000422C0000}"/>
    <cellStyle name="Currency 3 2 2 2 5 2" xfId="6914" xr:uid="{00000000-0005-0000-0000-0000432C0000}"/>
    <cellStyle name="Currency 3 2 2 2 5 3" xfId="12203" xr:uid="{00000000-0005-0000-0000-0000442C0000}"/>
    <cellStyle name="Currency 3 2 2 2 6" xfId="5506" xr:uid="{00000000-0005-0000-0000-0000452C0000}"/>
    <cellStyle name="Currency 3 2 2 2 6 2" xfId="12784" xr:uid="{00000000-0005-0000-0000-0000462C0000}"/>
    <cellStyle name="Currency 3 2 2 2 7" xfId="7392" xr:uid="{00000000-0005-0000-0000-0000472C0000}"/>
    <cellStyle name="Currency 3 2 2 2 7 2" xfId="14484" xr:uid="{00000000-0005-0000-0000-0000482C0000}"/>
    <cellStyle name="Currency 3 2 2 3" xfId="1101" xr:uid="{00000000-0005-0000-0000-0000492C0000}"/>
    <cellStyle name="Currency 3 2 2 3 2" xfId="1102" xr:uid="{00000000-0005-0000-0000-00004A2C0000}"/>
    <cellStyle name="Currency 3 2 2 3 2 2" xfId="2655" xr:uid="{00000000-0005-0000-0000-00004B2C0000}"/>
    <cellStyle name="Currency 3 2 2 3 2 3" xfId="8119" xr:uid="{00000000-0005-0000-0000-00004C2C0000}"/>
    <cellStyle name="Currency 3 2 2 3 2 3 2" xfId="15211" xr:uid="{00000000-0005-0000-0000-00004D2C0000}"/>
    <cellStyle name="Currency 3 2 2 3 3" xfId="3507" xr:uid="{00000000-0005-0000-0000-00004E2C0000}"/>
    <cellStyle name="Currency 3 2 2 3 3 2" xfId="4456" xr:uid="{00000000-0005-0000-0000-00004F2C0000}"/>
    <cellStyle name="Currency 3 2 2 3 3 3" xfId="11015" xr:uid="{00000000-0005-0000-0000-0000502C0000}"/>
    <cellStyle name="Currency 3 2 2 3 4" xfId="5071" xr:uid="{00000000-0005-0000-0000-0000512C0000}"/>
    <cellStyle name="Currency 3 2 2 3 4 2" xfId="6915" xr:uid="{00000000-0005-0000-0000-0000522C0000}"/>
    <cellStyle name="Currency 3 2 2 3 4 3" xfId="12349" xr:uid="{00000000-0005-0000-0000-0000532C0000}"/>
    <cellStyle name="Currency 3 2 2 3 5" xfId="5652" xr:uid="{00000000-0005-0000-0000-0000542C0000}"/>
    <cellStyle name="Currency 3 2 2 3 5 2" xfId="12930" xr:uid="{00000000-0005-0000-0000-0000552C0000}"/>
    <cellStyle name="Currency 3 2 2 3 6" xfId="7538" xr:uid="{00000000-0005-0000-0000-0000562C0000}"/>
    <cellStyle name="Currency 3 2 2 3 6 2" xfId="14630" xr:uid="{00000000-0005-0000-0000-0000572C0000}"/>
    <cellStyle name="Currency 3 2 2 4" xfId="1103" xr:uid="{00000000-0005-0000-0000-0000582C0000}"/>
    <cellStyle name="Currency 3 2 2 4 2" xfId="8466" xr:uid="{00000000-0005-0000-0000-0000592C0000}"/>
    <cellStyle name="Currency 3 2 2 4 2 2" xfId="15509" xr:uid="{00000000-0005-0000-0000-00005A2C0000}"/>
    <cellStyle name="Currency 3 2 2 5" xfId="1104" xr:uid="{00000000-0005-0000-0000-00005B2C0000}"/>
    <cellStyle name="Currency 3 2 2 5 2" xfId="2656" xr:uid="{00000000-0005-0000-0000-00005C2C0000}"/>
    <cellStyle name="Currency 3 2 2 5 3" xfId="8555" xr:uid="{00000000-0005-0000-0000-00005D2C0000}"/>
    <cellStyle name="Currency 3 2 2 5 3 2" xfId="15598" xr:uid="{00000000-0005-0000-0000-00005E2C0000}"/>
    <cellStyle name="Currency 3 2 2 6" xfId="3205" xr:uid="{00000000-0005-0000-0000-00005F2C0000}"/>
    <cellStyle name="Currency 3 2 2 6 2" xfId="4457" xr:uid="{00000000-0005-0000-0000-0000602C0000}"/>
    <cellStyle name="Currency 3 2 2 6 3" xfId="7830" xr:uid="{00000000-0005-0000-0000-0000612C0000}"/>
    <cellStyle name="Currency 3 2 2 6 3 2" xfId="14922" xr:uid="{00000000-0005-0000-0000-0000622C0000}"/>
    <cellStyle name="Currency 3 2 2 6 4" xfId="10716" xr:uid="{00000000-0005-0000-0000-0000632C0000}"/>
    <cellStyle name="Currency 3 2 2 7" xfId="4782" xr:uid="{00000000-0005-0000-0000-0000642C0000}"/>
    <cellStyle name="Currency 3 2 2 7 2" xfId="6916" xr:uid="{00000000-0005-0000-0000-0000652C0000}"/>
    <cellStyle name="Currency 3 2 2 7 3" xfId="12060" xr:uid="{00000000-0005-0000-0000-0000662C0000}"/>
    <cellStyle name="Currency 3 2 2 8" xfId="5363" xr:uid="{00000000-0005-0000-0000-0000672C0000}"/>
    <cellStyle name="Currency 3 2 2 8 2" xfId="12641" xr:uid="{00000000-0005-0000-0000-0000682C0000}"/>
    <cellStyle name="Currency 3 2 2 9" xfId="7249" xr:uid="{00000000-0005-0000-0000-0000692C0000}"/>
    <cellStyle name="Currency 3 2 2 9 2" xfId="14341" xr:uid="{00000000-0005-0000-0000-00006A2C0000}"/>
    <cellStyle name="Currency 3 2 3" xfId="1105" xr:uid="{00000000-0005-0000-0000-00006B2C0000}"/>
    <cellStyle name="Currency 3 2 3 2" xfId="1106" xr:uid="{00000000-0005-0000-0000-00006C2C0000}"/>
    <cellStyle name="Currency 3 2 3 2 2" xfId="1107" xr:uid="{00000000-0005-0000-0000-00006D2C0000}"/>
    <cellStyle name="Currency 3 2 3 2 2 2" xfId="2657" xr:uid="{00000000-0005-0000-0000-00006E2C0000}"/>
    <cellStyle name="Currency 3 2 3 2 2 3" xfId="8216" xr:uid="{00000000-0005-0000-0000-00006F2C0000}"/>
    <cellStyle name="Currency 3 2 3 2 2 3 2" xfId="15308" xr:uid="{00000000-0005-0000-0000-0000702C0000}"/>
    <cellStyle name="Currency 3 2 3 2 3" xfId="3604" xr:uid="{00000000-0005-0000-0000-0000712C0000}"/>
    <cellStyle name="Currency 3 2 3 2 3 2" xfId="4458" xr:uid="{00000000-0005-0000-0000-0000722C0000}"/>
    <cellStyle name="Currency 3 2 3 2 3 3" xfId="11112" xr:uid="{00000000-0005-0000-0000-0000732C0000}"/>
    <cellStyle name="Currency 3 2 3 2 4" xfId="5168" xr:uid="{00000000-0005-0000-0000-0000742C0000}"/>
    <cellStyle name="Currency 3 2 3 2 4 2" xfId="6917" xr:uid="{00000000-0005-0000-0000-0000752C0000}"/>
    <cellStyle name="Currency 3 2 3 2 4 3" xfId="12446" xr:uid="{00000000-0005-0000-0000-0000762C0000}"/>
    <cellStyle name="Currency 3 2 3 2 5" xfId="5749" xr:uid="{00000000-0005-0000-0000-0000772C0000}"/>
    <cellStyle name="Currency 3 2 3 2 5 2" xfId="13027" xr:uid="{00000000-0005-0000-0000-0000782C0000}"/>
    <cellStyle name="Currency 3 2 3 2 6" xfId="7635" xr:uid="{00000000-0005-0000-0000-0000792C0000}"/>
    <cellStyle name="Currency 3 2 3 2 6 2" xfId="14727" xr:uid="{00000000-0005-0000-0000-00007A2C0000}"/>
    <cellStyle name="Currency 3 2 3 3" xfId="1108" xr:uid="{00000000-0005-0000-0000-00007B2C0000}"/>
    <cellStyle name="Currency 3 2 3 3 2" xfId="2658" xr:uid="{00000000-0005-0000-0000-00007C2C0000}"/>
    <cellStyle name="Currency 3 2 3 3 3" xfId="7927" xr:uid="{00000000-0005-0000-0000-00007D2C0000}"/>
    <cellStyle name="Currency 3 2 3 3 3 2" xfId="15019" xr:uid="{00000000-0005-0000-0000-00007E2C0000}"/>
    <cellStyle name="Currency 3 2 3 4" xfId="3304" xr:uid="{00000000-0005-0000-0000-00007F2C0000}"/>
    <cellStyle name="Currency 3 2 3 4 2" xfId="4459" xr:uid="{00000000-0005-0000-0000-0000802C0000}"/>
    <cellStyle name="Currency 3 2 3 4 3" xfId="10815" xr:uid="{00000000-0005-0000-0000-0000812C0000}"/>
    <cellStyle name="Currency 3 2 3 5" xfId="4879" xr:uid="{00000000-0005-0000-0000-0000822C0000}"/>
    <cellStyle name="Currency 3 2 3 5 2" xfId="6918" xr:uid="{00000000-0005-0000-0000-0000832C0000}"/>
    <cellStyle name="Currency 3 2 3 5 3" xfId="12157" xr:uid="{00000000-0005-0000-0000-0000842C0000}"/>
    <cellStyle name="Currency 3 2 3 6" xfId="5460" xr:uid="{00000000-0005-0000-0000-0000852C0000}"/>
    <cellStyle name="Currency 3 2 3 6 2" xfId="12738" xr:uid="{00000000-0005-0000-0000-0000862C0000}"/>
    <cellStyle name="Currency 3 2 3 7" xfId="7346" xr:uid="{00000000-0005-0000-0000-0000872C0000}"/>
    <cellStyle name="Currency 3 2 3 7 2" xfId="14438" xr:uid="{00000000-0005-0000-0000-0000882C0000}"/>
    <cellStyle name="Currency 3 2 4" xfId="1109" xr:uid="{00000000-0005-0000-0000-0000892C0000}"/>
    <cellStyle name="Currency 3 2 4 2" xfId="1110" xr:uid="{00000000-0005-0000-0000-00008A2C0000}"/>
    <cellStyle name="Currency 3 2 4 2 2" xfId="2659" xr:uid="{00000000-0005-0000-0000-00008B2C0000}"/>
    <cellStyle name="Currency 3 2 4 2 3" xfId="8073" xr:uid="{00000000-0005-0000-0000-00008C2C0000}"/>
    <cellStyle name="Currency 3 2 4 2 3 2" xfId="15165" xr:uid="{00000000-0005-0000-0000-00008D2C0000}"/>
    <cellStyle name="Currency 3 2 4 3" xfId="3461" xr:uid="{00000000-0005-0000-0000-00008E2C0000}"/>
    <cellStyle name="Currency 3 2 4 3 2" xfId="4460" xr:uid="{00000000-0005-0000-0000-00008F2C0000}"/>
    <cellStyle name="Currency 3 2 4 3 3" xfId="10969" xr:uid="{00000000-0005-0000-0000-0000902C0000}"/>
    <cellStyle name="Currency 3 2 4 4" xfId="5025" xr:uid="{00000000-0005-0000-0000-0000912C0000}"/>
    <cellStyle name="Currency 3 2 4 4 2" xfId="6919" xr:uid="{00000000-0005-0000-0000-0000922C0000}"/>
    <cellStyle name="Currency 3 2 4 4 3" xfId="12303" xr:uid="{00000000-0005-0000-0000-0000932C0000}"/>
    <cellStyle name="Currency 3 2 4 5" xfId="5606" xr:uid="{00000000-0005-0000-0000-0000942C0000}"/>
    <cellStyle name="Currency 3 2 4 5 2" xfId="12884" xr:uid="{00000000-0005-0000-0000-0000952C0000}"/>
    <cellStyle name="Currency 3 2 4 6" xfId="7492" xr:uid="{00000000-0005-0000-0000-0000962C0000}"/>
    <cellStyle name="Currency 3 2 4 6 2" xfId="14584" xr:uid="{00000000-0005-0000-0000-0000972C0000}"/>
    <cellStyle name="Currency 3 2 5" xfId="1111" xr:uid="{00000000-0005-0000-0000-0000982C0000}"/>
    <cellStyle name="Currency 3 2 5 2" xfId="1112" xr:uid="{00000000-0005-0000-0000-0000992C0000}"/>
    <cellStyle name="Currency 3 2 5 2 2" xfId="2661" xr:uid="{00000000-0005-0000-0000-00009A2C0000}"/>
    <cellStyle name="Currency 3 2 5 3" xfId="2660" xr:uid="{00000000-0005-0000-0000-00009B2C0000}"/>
    <cellStyle name="Currency 3 2 5 4" xfId="8316" xr:uid="{00000000-0005-0000-0000-00009C2C0000}"/>
    <cellStyle name="Currency 3 2 5 4 2" xfId="15407" xr:uid="{00000000-0005-0000-0000-00009D2C0000}"/>
    <cellStyle name="Currency 3 2 6" xfId="1113" xr:uid="{00000000-0005-0000-0000-00009E2C0000}"/>
    <cellStyle name="Currency 3 2 6 2" xfId="8420" xr:uid="{00000000-0005-0000-0000-00009F2C0000}"/>
    <cellStyle name="Currency 3 2 6 2 2" xfId="15463" xr:uid="{00000000-0005-0000-0000-0000A02C0000}"/>
    <cellStyle name="Currency 3 2 7" xfId="1114" xr:uid="{00000000-0005-0000-0000-0000A12C0000}"/>
    <cellStyle name="Currency 3 2 7 2" xfId="2662" xr:uid="{00000000-0005-0000-0000-0000A22C0000}"/>
    <cellStyle name="Currency 3 2 7 3" xfId="8509" xr:uid="{00000000-0005-0000-0000-0000A32C0000}"/>
    <cellStyle name="Currency 3 2 7 3 2" xfId="15552" xr:uid="{00000000-0005-0000-0000-0000A42C0000}"/>
    <cellStyle name="Currency 3 2 8" xfId="1115" xr:uid="{00000000-0005-0000-0000-0000A52C0000}"/>
    <cellStyle name="Currency 3 2 8 2" xfId="2663" xr:uid="{00000000-0005-0000-0000-0000A62C0000}"/>
    <cellStyle name="Currency 3 2 8 3" xfId="7784" xr:uid="{00000000-0005-0000-0000-0000A72C0000}"/>
    <cellStyle name="Currency 3 2 8 3 2" xfId="14876" xr:uid="{00000000-0005-0000-0000-0000A82C0000}"/>
    <cellStyle name="Currency 3 2 9" xfId="1828" xr:uid="{00000000-0005-0000-0000-0000A92C0000}"/>
    <cellStyle name="Currency 3 2 9 2" xfId="4461" xr:uid="{00000000-0005-0000-0000-0000AA2C0000}"/>
    <cellStyle name="Currency 3 2 9 2 2" xfId="11895" xr:uid="{00000000-0005-0000-0000-0000AB2C0000}"/>
    <cellStyle name="Currency 3 2 9 3" xfId="6920" xr:uid="{00000000-0005-0000-0000-0000AC2C0000}"/>
    <cellStyle name="Currency 3 2 9 4" xfId="9624" xr:uid="{00000000-0005-0000-0000-0000AD2C0000}"/>
    <cellStyle name="Currency 3 20" xfId="1116" xr:uid="{00000000-0005-0000-0000-0000AE2C0000}"/>
    <cellStyle name="Currency 3 20 2" xfId="2664" xr:uid="{00000000-0005-0000-0000-0000AF2C0000}"/>
    <cellStyle name="Currency 3 21" xfId="1774" xr:uid="{00000000-0005-0000-0000-0000B02C0000}"/>
    <cellStyle name="Currency 3 21 2" xfId="3011" xr:uid="{00000000-0005-0000-0000-0000B12C0000}"/>
    <cellStyle name="Currency 3 21 2 2" xfId="10528" xr:uid="{00000000-0005-0000-0000-0000B22C0000}"/>
    <cellStyle name="Currency 3 21 3" xfId="4462" xr:uid="{00000000-0005-0000-0000-0000B32C0000}"/>
    <cellStyle name="Currency 3 21 3 2" xfId="11896" xr:uid="{00000000-0005-0000-0000-0000B42C0000}"/>
    <cellStyle name="Currency 3 21 4" xfId="6921" xr:uid="{00000000-0005-0000-0000-0000B52C0000}"/>
    <cellStyle name="Currency 3 21 5" xfId="9590" xr:uid="{00000000-0005-0000-0000-0000B62C0000}"/>
    <cellStyle name="Currency 3 22" xfId="1804" xr:uid="{00000000-0005-0000-0000-0000B72C0000}"/>
    <cellStyle name="Currency 3 22 2" xfId="4463" xr:uid="{00000000-0005-0000-0000-0000B82C0000}"/>
    <cellStyle name="Currency 3 22 2 2" xfId="11897" xr:uid="{00000000-0005-0000-0000-0000B92C0000}"/>
    <cellStyle name="Currency 3 22 3" xfId="6922" xr:uid="{00000000-0005-0000-0000-0000BA2C0000}"/>
    <cellStyle name="Currency 3 22 4" xfId="9607" xr:uid="{00000000-0005-0000-0000-0000BB2C0000}"/>
    <cellStyle name="Currency 3 23" xfId="2644" xr:uid="{00000000-0005-0000-0000-0000BC2C0000}"/>
    <cellStyle name="Currency 3 24" xfId="3051" xr:uid="{00000000-0005-0000-0000-0000BD2C0000}"/>
    <cellStyle name="Currency 3 24 2" xfId="10562" xr:uid="{00000000-0005-0000-0000-0000BE2C0000}"/>
    <cellStyle name="Currency 3 25" xfId="4679" xr:uid="{00000000-0005-0000-0000-0000BF2C0000}"/>
    <cellStyle name="Currency 3 25 2" xfId="11957" xr:uid="{00000000-0005-0000-0000-0000C02C0000}"/>
    <cellStyle name="Currency 3 26" xfId="5260" xr:uid="{00000000-0005-0000-0000-0000C12C0000}"/>
    <cellStyle name="Currency 3 26 2" xfId="12538" xr:uid="{00000000-0005-0000-0000-0000C22C0000}"/>
    <cellStyle name="Currency 3 27" xfId="7116" xr:uid="{00000000-0005-0000-0000-0000C32C0000}"/>
    <cellStyle name="Currency 3 27 2" xfId="14208" xr:uid="{00000000-0005-0000-0000-0000C42C0000}"/>
    <cellStyle name="Currency 3 28" xfId="7146" xr:uid="{00000000-0005-0000-0000-0000C52C0000}"/>
    <cellStyle name="Currency 3 28 2" xfId="14238" xr:uid="{00000000-0005-0000-0000-0000C62C0000}"/>
    <cellStyle name="Currency 3 29" xfId="1083" xr:uid="{00000000-0005-0000-0000-0000C72C0000}"/>
    <cellStyle name="Currency 3 3" xfId="1117" xr:uid="{00000000-0005-0000-0000-0000C82C0000}"/>
    <cellStyle name="Currency 3 3 2" xfId="1118" xr:uid="{00000000-0005-0000-0000-0000C92C0000}"/>
    <cellStyle name="Currency 3 3 2 2" xfId="1119" xr:uid="{00000000-0005-0000-0000-0000CA2C0000}"/>
    <cellStyle name="Currency 3 3 2 2 2" xfId="1120" xr:uid="{00000000-0005-0000-0000-0000CB2C0000}"/>
    <cellStyle name="Currency 3 3 2 2 2 2" xfId="2665" xr:uid="{00000000-0005-0000-0000-0000CC2C0000}"/>
    <cellStyle name="Currency 3 3 2 2 2 3" xfId="8239" xr:uid="{00000000-0005-0000-0000-0000CD2C0000}"/>
    <cellStyle name="Currency 3 3 2 2 2 3 2" xfId="15331" xr:uid="{00000000-0005-0000-0000-0000CE2C0000}"/>
    <cellStyle name="Currency 3 3 2 2 3" xfId="3627" xr:uid="{00000000-0005-0000-0000-0000CF2C0000}"/>
    <cellStyle name="Currency 3 3 2 2 3 2" xfId="4464" xr:uid="{00000000-0005-0000-0000-0000D02C0000}"/>
    <cellStyle name="Currency 3 3 2 2 3 3" xfId="11135" xr:uid="{00000000-0005-0000-0000-0000D12C0000}"/>
    <cellStyle name="Currency 3 3 2 2 4" xfId="5191" xr:uid="{00000000-0005-0000-0000-0000D22C0000}"/>
    <cellStyle name="Currency 3 3 2 2 4 2" xfId="6923" xr:uid="{00000000-0005-0000-0000-0000D32C0000}"/>
    <cellStyle name="Currency 3 3 2 2 4 3" xfId="12469" xr:uid="{00000000-0005-0000-0000-0000D42C0000}"/>
    <cellStyle name="Currency 3 3 2 2 5" xfId="5772" xr:uid="{00000000-0005-0000-0000-0000D52C0000}"/>
    <cellStyle name="Currency 3 3 2 2 5 2" xfId="13050" xr:uid="{00000000-0005-0000-0000-0000D62C0000}"/>
    <cellStyle name="Currency 3 3 2 2 6" xfId="7658" xr:uid="{00000000-0005-0000-0000-0000D72C0000}"/>
    <cellStyle name="Currency 3 3 2 2 6 2" xfId="14750" xr:uid="{00000000-0005-0000-0000-0000D82C0000}"/>
    <cellStyle name="Currency 3 3 2 3" xfId="1121" xr:uid="{00000000-0005-0000-0000-0000D92C0000}"/>
    <cellStyle name="Currency 3 3 2 3 2" xfId="2666" xr:uid="{00000000-0005-0000-0000-0000DA2C0000}"/>
    <cellStyle name="Currency 3 3 2 3 3" xfId="7950" xr:uid="{00000000-0005-0000-0000-0000DB2C0000}"/>
    <cellStyle name="Currency 3 3 2 3 3 2" xfId="15042" xr:uid="{00000000-0005-0000-0000-0000DC2C0000}"/>
    <cellStyle name="Currency 3 3 2 4" xfId="3327" xr:uid="{00000000-0005-0000-0000-0000DD2C0000}"/>
    <cellStyle name="Currency 3 3 2 4 2" xfId="4465" xr:uid="{00000000-0005-0000-0000-0000DE2C0000}"/>
    <cellStyle name="Currency 3 3 2 4 3" xfId="10838" xr:uid="{00000000-0005-0000-0000-0000DF2C0000}"/>
    <cellStyle name="Currency 3 3 2 5" xfId="4902" xr:uid="{00000000-0005-0000-0000-0000E02C0000}"/>
    <cellStyle name="Currency 3 3 2 5 2" xfId="6924" xr:uid="{00000000-0005-0000-0000-0000E12C0000}"/>
    <cellStyle name="Currency 3 3 2 5 3" xfId="12180" xr:uid="{00000000-0005-0000-0000-0000E22C0000}"/>
    <cellStyle name="Currency 3 3 2 6" xfId="5483" xr:uid="{00000000-0005-0000-0000-0000E32C0000}"/>
    <cellStyle name="Currency 3 3 2 6 2" xfId="12761" xr:uid="{00000000-0005-0000-0000-0000E42C0000}"/>
    <cellStyle name="Currency 3 3 2 7" xfId="7369" xr:uid="{00000000-0005-0000-0000-0000E52C0000}"/>
    <cellStyle name="Currency 3 3 2 7 2" xfId="14461" xr:uid="{00000000-0005-0000-0000-0000E62C0000}"/>
    <cellStyle name="Currency 3 3 3" xfId="1122" xr:uid="{00000000-0005-0000-0000-0000E72C0000}"/>
    <cellStyle name="Currency 3 3 3 2" xfId="1123" xr:uid="{00000000-0005-0000-0000-0000E82C0000}"/>
    <cellStyle name="Currency 3 3 3 2 2" xfId="2667" xr:uid="{00000000-0005-0000-0000-0000E92C0000}"/>
    <cellStyle name="Currency 3 3 3 2 3" xfId="8096" xr:uid="{00000000-0005-0000-0000-0000EA2C0000}"/>
    <cellStyle name="Currency 3 3 3 2 3 2" xfId="15188" xr:uid="{00000000-0005-0000-0000-0000EB2C0000}"/>
    <cellStyle name="Currency 3 3 3 3" xfId="3484" xr:uid="{00000000-0005-0000-0000-0000EC2C0000}"/>
    <cellStyle name="Currency 3 3 3 3 2" xfId="4466" xr:uid="{00000000-0005-0000-0000-0000ED2C0000}"/>
    <cellStyle name="Currency 3 3 3 3 3" xfId="10992" xr:uid="{00000000-0005-0000-0000-0000EE2C0000}"/>
    <cellStyle name="Currency 3 3 3 4" xfId="5048" xr:uid="{00000000-0005-0000-0000-0000EF2C0000}"/>
    <cellStyle name="Currency 3 3 3 4 2" xfId="6925" xr:uid="{00000000-0005-0000-0000-0000F02C0000}"/>
    <cellStyle name="Currency 3 3 3 4 3" xfId="12326" xr:uid="{00000000-0005-0000-0000-0000F12C0000}"/>
    <cellStyle name="Currency 3 3 3 5" xfId="5629" xr:uid="{00000000-0005-0000-0000-0000F22C0000}"/>
    <cellStyle name="Currency 3 3 3 5 2" xfId="12907" xr:uid="{00000000-0005-0000-0000-0000F32C0000}"/>
    <cellStyle name="Currency 3 3 3 6" xfId="7515" xr:uid="{00000000-0005-0000-0000-0000F42C0000}"/>
    <cellStyle name="Currency 3 3 3 6 2" xfId="14607" xr:uid="{00000000-0005-0000-0000-0000F52C0000}"/>
    <cellStyle name="Currency 3 3 4" xfId="1124" xr:uid="{00000000-0005-0000-0000-0000F62C0000}"/>
    <cellStyle name="Currency 3 3 4 2" xfId="4467" xr:uid="{00000000-0005-0000-0000-0000F72C0000}"/>
    <cellStyle name="Currency 3 3 4 3" xfId="8317" xr:uid="{00000000-0005-0000-0000-0000F82C0000}"/>
    <cellStyle name="Currency 3 3 5" xfId="1125" xr:uid="{00000000-0005-0000-0000-0000F92C0000}"/>
    <cellStyle name="Currency 3 3 5 2" xfId="2668" xr:uid="{00000000-0005-0000-0000-0000FA2C0000}"/>
    <cellStyle name="Currency 3 3 5 3" xfId="8443" xr:uid="{00000000-0005-0000-0000-0000FB2C0000}"/>
    <cellStyle name="Currency 3 3 5 3 2" xfId="15486" xr:uid="{00000000-0005-0000-0000-0000FC2C0000}"/>
    <cellStyle name="Currency 3 3 6" xfId="3180" xr:uid="{00000000-0005-0000-0000-0000FD2C0000}"/>
    <cellStyle name="Currency 3 3 6 2" xfId="6926" xr:uid="{00000000-0005-0000-0000-0000FE2C0000}"/>
    <cellStyle name="Currency 3 3 6 3" xfId="8532" xr:uid="{00000000-0005-0000-0000-0000FF2C0000}"/>
    <cellStyle name="Currency 3 3 6 3 2" xfId="15575" xr:uid="{00000000-0005-0000-0000-0000002D0000}"/>
    <cellStyle name="Currency 3 3 6 4" xfId="10691" xr:uid="{00000000-0005-0000-0000-0000012D0000}"/>
    <cellStyle name="Currency 3 3 7" xfId="4759" xr:uid="{00000000-0005-0000-0000-0000022D0000}"/>
    <cellStyle name="Currency 3 3 7 2" xfId="7807" xr:uid="{00000000-0005-0000-0000-0000032D0000}"/>
    <cellStyle name="Currency 3 3 7 2 2" xfId="14899" xr:uid="{00000000-0005-0000-0000-0000042D0000}"/>
    <cellStyle name="Currency 3 3 7 3" xfId="12037" xr:uid="{00000000-0005-0000-0000-0000052D0000}"/>
    <cellStyle name="Currency 3 3 8" xfId="5340" xr:uid="{00000000-0005-0000-0000-0000062D0000}"/>
    <cellStyle name="Currency 3 3 8 2" xfId="12618" xr:uid="{00000000-0005-0000-0000-0000072D0000}"/>
    <cellStyle name="Currency 3 3 9" xfId="7226" xr:uid="{00000000-0005-0000-0000-0000082D0000}"/>
    <cellStyle name="Currency 3 3 9 2" xfId="14318" xr:uid="{00000000-0005-0000-0000-0000092D0000}"/>
    <cellStyle name="Currency 3 30" xfId="8691" xr:uid="{00000000-0005-0000-0000-00000A2D0000}"/>
    <cellStyle name="Currency 3 4" xfId="1126" xr:uid="{00000000-0005-0000-0000-00000B2D0000}"/>
    <cellStyle name="Currency 3 4 2" xfId="1127" xr:uid="{00000000-0005-0000-0000-00000C2D0000}"/>
    <cellStyle name="Currency 3 4 2 2" xfId="1128" xr:uid="{00000000-0005-0000-0000-00000D2D0000}"/>
    <cellStyle name="Currency 3 4 2 2 2" xfId="1129" xr:uid="{00000000-0005-0000-0000-00000E2D0000}"/>
    <cellStyle name="Currency 3 4 2 2 2 2" xfId="2669" xr:uid="{00000000-0005-0000-0000-00000F2D0000}"/>
    <cellStyle name="Currency 3 4 2 2 2 3" xfId="8193" xr:uid="{00000000-0005-0000-0000-0000102D0000}"/>
    <cellStyle name="Currency 3 4 2 2 2 3 2" xfId="15285" xr:uid="{00000000-0005-0000-0000-0000112D0000}"/>
    <cellStyle name="Currency 3 4 2 2 3" xfId="3581" xr:uid="{00000000-0005-0000-0000-0000122D0000}"/>
    <cellStyle name="Currency 3 4 2 2 3 2" xfId="4468" xr:uid="{00000000-0005-0000-0000-0000132D0000}"/>
    <cellStyle name="Currency 3 4 2 2 3 3" xfId="11089" xr:uid="{00000000-0005-0000-0000-0000142D0000}"/>
    <cellStyle name="Currency 3 4 2 2 4" xfId="5145" xr:uid="{00000000-0005-0000-0000-0000152D0000}"/>
    <cellStyle name="Currency 3 4 2 2 4 2" xfId="6927" xr:uid="{00000000-0005-0000-0000-0000162D0000}"/>
    <cellStyle name="Currency 3 4 2 2 4 3" xfId="12423" xr:uid="{00000000-0005-0000-0000-0000172D0000}"/>
    <cellStyle name="Currency 3 4 2 2 5" xfId="5726" xr:uid="{00000000-0005-0000-0000-0000182D0000}"/>
    <cellStyle name="Currency 3 4 2 2 5 2" xfId="13004" xr:uid="{00000000-0005-0000-0000-0000192D0000}"/>
    <cellStyle name="Currency 3 4 2 2 6" xfId="7612" xr:uid="{00000000-0005-0000-0000-00001A2D0000}"/>
    <cellStyle name="Currency 3 4 2 2 6 2" xfId="14704" xr:uid="{00000000-0005-0000-0000-00001B2D0000}"/>
    <cellStyle name="Currency 3 4 2 3" xfId="1130" xr:uid="{00000000-0005-0000-0000-00001C2D0000}"/>
    <cellStyle name="Currency 3 4 2 3 2" xfId="2670" xr:uid="{00000000-0005-0000-0000-00001D2D0000}"/>
    <cellStyle name="Currency 3 4 2 3 3" xfId="7904" xr:uid="{00000000-0005-0000-0000-00001E2D0000}"/>
    <cellStyle name="Currency 3 4 2 3 3 2" xfId="14996" xr:uid="{00000000-0005-0000-0000-00001F2D0000}"/>
    <cellStyle name="Currency 3 4 2 4" xfId="3281" xr:uid="{00000000-0005-0000-0000-0000202D0000}"/>
    <cellStyle name="Currency 3 4 2 4 2" xfId="4469" xr:uid="{00000000-0005-0000-0000-0000212D0000}"/>
    <cellStyle name="Currency 3 4 2 4 3" xfId="10792" xr:uid="{00000000-0005-0000-0000-0000222D0000}"/>
    <cellStyle name="Currency 3 4 2 5" xfId="4856" xr:uid="{00000000-0005-0000-0000-0000232D0000}"/>
    <cellStyle name="Currency 3 4 2 5 2" xfId="6928" xr:uid="{00000000-0005-0000-0000-0000242D0000}"/>
    <cellStyle name="Currency 3 4 2 5 3" xfId="12134" xr:uid="{00000000-0005-0000-0000-0000252D0000}"/>
    <cellStyle name="Currency 3 4 2 6" xfId="5437" xr:uid="{00000000-0005-0000-0000-0000262D0000}"/>
    <cellStyle name="Currency 3 4 2 6 2" xfId="12715" xr:uid="{00000000-0005-0000-0000-0000272D0000}"/>
    <cellStyle name="Currency 3 4 2 7" xfId="7323" xr:uid="{00000000-0005-0000-0000-0000282D0000}"/>
    <cellStyle name="Currency 3 4 2 7 2" xfId="14415" xr:uid="{00000000-0005-0000-0000-0000292D0000}"/>
    <cellStyle name="Currency 3 4 3" xfId="1131" xr:uid="{00000000-0005-0000-0000-00002A2D0000}"/>
    <cellStyle name="Currency 3 4 3 2" xfId="1132" xr:uid="{00000000-0005-0000-0000-00002B2D0000}"/>
    <cellStyle name="Currency 3 4 3 2 2" xfId="2671" xr:uid="{00000000-0005-0000-0000-00002C2D0000}"/>
    <cellStyle name="Currency 3 4 3 2 3" xfId="8053" xr:uid="{00000000-0005-0000-0000-00002D2D0000}"/>
    <cellStyle name="Currency 3 4 3 2 3 2" xfId="15145" xr:uid="{00000000-0005-0000-0000-00002E2D0000}"/>
    <cellStyle name="Currency 3 4 3 3" xfId="3441" xr:uid="{00000000-0005-0000-0000-00002F2D0000}"/>
    <cellStyle name="Currency 3 4 3 3 2" xfId="4470" xr:uid="{00000000-0005-0000-0000-0000302D0000}"/>
    <cellStyle name="Currency 3 4 3 3 3" xfId="10949" xr:uid="{00000000-0005-0000-0000-0000312D0000}"/>
    <cellStyle name="Currency 3 4 3 4" xfId="5005" xr:uid="{00000000-0005-0000-0000-0000322D0000}"/>
    <cellStyle name="Currency 3 4 3 4 2" xfId="6929" xr:uid="{00000000-0005-0000-0000-0000332D0000}"/>
    <cellStyle name="Currency 3 4 3 4 3" xfId="12283" xr:uid="{00000000-0005-0000-0000-0000342D0000}"/>
    <cellStyle name="Currency 3 4 3 5" xfId="5586" xr:uid="{00000000-0005-0000-0000-0000352D0000}"/>
    <cellStyle name="Currency 3 4 3 5 2" xfId="12864" xr:uid="{00000000-0005-0000-0000-0000362D0000}"/>
    <cellStyle name="Currency 3 4 3 6" xfId="7472" xr:uid="{00000000-0005-0000-0000-0000372D0000}"/>
    <cellStyle name="Currency 3 4 3 6 2" xfId="14564" xr:uid="{00000000-0005-0000-0000-0000382D0000}"/>
    <cellStyle name="Currency 3 4 4" xfId="1133" xr:uid="{00000000-0005-0000-0000-0000392D0000}"/>
    <cellStyle name="Currency 3 4 4 2" xfId="7761" xr:uid="{00000000-0005-0000-0000-00003A2D0000}"/>
    <cellStyle name="Currency 3 4 4 2 2" xfId="14853" xr:uid="{00000000-0005-0000-0000-00003B2D0000}"/>
    <cellStyle name="Currency 3 4 5" xfId="1134" xr:uid="{00000000-0005-0000-0000-00003C2D0000}"/>
    <cellStyle name="Currency 3 4 5 2" xfId="2672" xr:uid="{00000000-0005-0000-0000-00003D2D0000}"/>
    <cellStyle name="Currency 3 4 6" xfId="3112" xr:uid="{00000000-0005-0000-0000-00003E2D0000}"/>
    <cellStyle name="Currency 3 4 6 2" xfId="4471" xr:uid="{00000000-0005-0000-0000-00003F2D0000}"/>
    <cellStyle name="Currency 3 4 6 3" xfId="10623" xr:uid="{00000000-0005-0000-0000-0000402D0000}"/>
    <cellStyle name="Currency 3 4 7" xfId="4713" xr:uid="{00000000-0005-0000-0000-0000412D0000}"/>
    <cellStyle name="Currency 3 4 7 2" xfId="6930" xr:uid="{00000000-0005-0000-0000-0000422D0000}"/>
    <cellStyle name="Currency 3 4 7 3" xfId="11991" xr:uid="{00000000-0005-0000-0000-0000432D0000}"/>
    <cellStyle name="Currency 3 4 8" xfId="5294" xr:uid="{00000000-0005-0000-0000-0000442D0000}"/>
    <cellStyle name="Currency 3 4 8 2" xfId="12572" xr:uid="{00000000-0005-0000-0000-0000452D0000}"/>
    <cellStyle name="Currency 3 4 9" xfId="7180" xr:uid="{00000000-0005-0000-0000-0000462D0000}"/>
    <cellStyle name="Currency 3 4 9 2" xfId="14272" xr:uid="{00000000-0005-0000-0000-0000472D0000}"/>
    <cellStyle name="Currency 3 5" xfId="1135" xr:uid="{00000000-0005-0000-0000-0000482D0000}"/>
    <cellStyle name="Currency 3 5 2" xfId="1136" xr:uid="{00000000-0005-0000-0000-0000492D0000}"/>
    <cellStyle name="Currency 3 5 2 2" xfId="1137" xr:uid="{00000000-0005-0000-0000-00004A2D0000}"/>
    <cellStyle name="Currency 3 5 2 2 2" xfId="1138" xr:uid="{00000000-0005-0000-0000-00004B2D0000}"/>
    <cellStyle name="Currency 3 5 2 2 2 2" xfId="2673" xr:uid="{00000000-0005-0000-0000-00004C2D0000}"/>
    <cellStyle name="Currency 3 5 2 2 2 3" xfId="8176" xr:uid="{00000000-0005-0000-0000-00004D2D0000}"/>
    <cellStyle name="Currency 3 5 2 2 2 3 2" xfId="15268" xr:uid="{00000000-0005-0000-0000-00004E2D0000}"/>
    <cellStyle name="Currency 3 5 2 2 3" xfId="3564" xr:uid="{00000000-0005-0000-0000-00004F2D0000}"/>
    <cellStyle name="Currency 3 5 2 2 3 2" xfId="4472" xr:uid="{00000000-0005-0000-0000-0000502D0000}"/>
    <cellStyle name="Currency 3 5 2 2 3 3" xfId="11072" xr:uid="{00000000-0005-0000-0000-0000512D0000}"/>
    <cellStyle name="Currency 3 5 2 2 4" xfId="5128" xr:uid="{00000000-0005-0000-0000-0000522D0000}"/>
    <cellStyle name="Currency 3 5 2 2 4 2" xfId="6931" xr:uid="{00000000-0005-0000-0000-0000532D0000}"/>
    <cellStyle name="Currency 3 5 2 2 4 3" xfId="12406" xr:uid="{00000000-0005-0000-0000-0000542D0000}"/>
    <cellStyle name="Currency 3 5 2 2 5" xfId="5709" xr:uid="{00000000-0005-0000-0000-0000552D0000}"/>
    <cellStyle name="Currency 3 5 2 2 5 2" xfId="12987" xr:uid="{00000000-0005-0000-0000-0000562D0000}"/>
    <cellStyle name="Currency 3 5 2 2 6" xfId="7595" xr:uid="{00000000-0005-0000-0000-0000572D0000}"/>
    <cellStyle name="Currency 3 5 2 2 6 2" xfId="14687" xr:uid="{00000000-0005-0000-0000-0000582D0000}"/>
    <cellStyle name="Currency 3 5 2 3" xfId="1139" xr:uid="{00000000-0005-0000-0000-0000592D0000}"/>
    <cellStyle name="Currency 3 5 2 3 2" xfId="2674" xr:uid="{00000000-0005-0000-0000-00005A2D0000}"/>
    <cellStyle name="Currency 3 5 2 3 3" xfId="7887" xr:uid="{00000000-0005-0000-0000-00005B2D0000}"/>
    <cellStyle name="Currency 3 5 2 3 3 2" xfId="14979" xr:uid="{00000000-0005-0000-0000-00005C2D0000}"/>
    <cellStyle name="Currency 3 5 2 4" xfId="3264" xr:uid="{00000000-0005-0000-0000-00005D2D0000}"/>
    <cellStyle name="Currency 3 5 2 4 2" xfId="4473" xr:uid="{00000000-0005-0000-0000-00005E2D0000}"/>
    <cellStyle name="Currency 3 5 2 4 3" xfId="10775" xr:uid="{00000000-0005-0000-0000-00005F2D0000}"/>
    <cellStyle name="Currency 3 5 2 5" xfId="4839" xr:uid="{00000000-0005-0000-0000-0000602D0000}"/>
    <cellStyle name="Currency 3 5 2 5 2" xfId="6932" xr:uid="{00000000-0005-0000-0000-0000612D0000}"/>
    <cellStyle name="Currency 3 5 2 5 3" xfId="12117" xr:uid="{00000000-0005-0000-0000-0000622D0000}"/>
    <cellStyle name="Currency 3 5 2 6" xfId="5420" xr:uid="{00000000-0005-0000-0000-0000632D0000}"/>
    <cellStyle name="Currency 3 5 2 6 2" xfId="12698" xr:uid="{00000000-0005-0000-0000-0000642D0000}"/>
    <cellStyle name="Currency 3 5 2 7" xfId="7306" xr:uid="{00000000-0005-0000-0000-0000652D0000}"/>
    <cellStyle name="Currency 3 5 2 7 2" xfId="14398" xr:uid="{00000000-0005-0000-0000-0000662D0000}"/>
    <cellStyle name="Currency 3 5 3" xfId="1140" xr:uid="{00000000-0005-0000-0000-0000672D0000}"/>
    <cellStyle name="Currency 3 5 3 2" xfId="1141" xr:uid="{00000000-0005-0000-0000-0000682D0000}"/>
    <cellStyle name="Currency 3 5 3 2 2" xfId="2675" xr:uid="{00000000-0005-0000-0000-0000692D0000}"/>
    <cellStyle name="Currency 3 5 3 2 3" xfId="8036" xr:uid="{00000000-0005-0000-0000-00006A2D0000}"/>
    <cellStyle name="Currency 3 5 3 2 3 2" xfId="15128" xr:uid="{00000000-0005-0000-0000-00006B2D0000}"/>
    <cellStyle name="Currency 3 5 3 3" xfId="3424" xr:uid="{00000000-0005-0000-0000-00006C2D0000}"/>
    <cellStyle name="Currency 3 5 3 3 2" xfId="4474" xr:uid="{00000000-0005-0000-0000-00006D2D0000}"/>
    <cellStyle name="Currency 3 5 3 3 3" xfId="10932" xr:uid="{00000000-0005-0000-0000-00006E2D0000}"/>
    <cellStyle name="Currency 3 5 3 4" xfId="4988" xr:uid="{00000000-0005-0000-0000-00006F2D0000}"/>
    <cellStyle name="Currency 3 5 3 4 2" xfId="6933" xr:uid="{00000000-0005-0000-0000-0000702D0000}"/>
    <cellStyle name="Currency 3 5 3 4 3" xfId="12266" xr:uid="{00000000-0005-0000-0000-0000712D0000}"/>
    <cellStyle name="Currency 3 5 3 5" xfId="5569" xr:uid="{00000000-0005-0000-0000-0000722D0000}"/>
    <cellStyle name="Currency 3 5 3 5 2" xfId="12847" xr:uid="{00000000-0005-0000-0000-0000732D0000}"/>
    <cellStyle name="Currency 3 5 3 6" xfId="7455" xr:uid="{00000000-0005-0000-0000-0000742D0000}"/>
    <cellStyle name="Currency 3 5 3 6 2" xfId="14547" xr:uid="{00000000-0005-0000-0000-0000752D0000}"/>
    <cellStyle name="Currency 3 5 4" xfId="1142" xr:uid="{00000000-0005-0000-0000-0000762D0000}"/>
    <cellStyle name="Currency 3 5 4 2" xfId="7744" xr:uid="{00000000-0005-0000-0000-0000772D0000}"/>
    <cellStyle name="Currency 3 5 4 2 2" xfId="14836" xr:uid="{00000000-0005-0000-0000-0000782D0000}"/>
    <cellStyle name="Currency 3 5 5" xfId="1143" xr:uid="{00000000-0005-0000-0000-0000792D0000}"/>
    <cellStyle name="Currency 3 5 5 2" xfId="2676" xr:uid="{00000000-0005-0000-0000-00007A2D0000}"/>
    <cellStyle name="Currency 3 5 6" xfId="3095" xr:uid="{00000000-0005-0000-0000-00007B2D0000}"/>
    <cellStyle name="Currency 3 5 6 2" xfId="4475" xr:uid="{00000000-0005-0000-0000-00007C2D0000}"/>
    <cellStyle name="Currency 3 5 6 3" xfId="10606" xr:uid="{00000000-0005-0000-0000-00007D2D0000}"/>
    <cellStyle name="Currency 3 5 7" xfId="4696" xr:uid="{00000000-0005-0000-0000-00007E2D0000}"/>
    <cellStyle name="Currency 3 5 7 2" xfId="6934" xr:uid="{00000000-0005-0000-0000-00007F2D0000}"/>
    <cellStyle name="Currency 3 5 7 3" xfId="11974" xr:uid="{00000000-0005-0000-0000-0000802D0000}"/>
    <cellStyle name="Currency 3 5 8" xfId="5277" xr:uid="{00000000-0005-0000-0000-0000812D0000}"/>
    <cellStyle name="Currency 3 5 8 2" xfId="12555" xr:uid="{00000000-0005-0000-0000-0000822D0000}"/>
    <cellStyle name="Currency 3 5 9" xfId="7163" xr:uid="{00000000-0005-0000-0000-0000832D0000}"/>
    <cellStyle name="Currency 3 5 9 2" xfId="14255" xr:uid="{00000000-0005-0000-0000-0000842D0000}"/>
    <cellStyle name="Currency 3 6" xfId="1144" xr:uid="{00000000-0005-0000-0000-0000852D0000}"/>
    <cellStyle name="Currency 3 6 2" xfId="1145" xr:uid="{00000000-0005-0000-0000-0000862D0000}"/>
    <cellStyle name="Currency 3 6 2 2" xfId="1146" xr:uid="{00000000-0005-0000-0000-0000872D0000}"/>
    <cellStyle name="Currency 3 6 2 2 2" xfId="1147" xr:uid="{00000000-0005-0000-0000-0000882D0000}"/>
    <cellStyle name="Currency 3 6 2 2 2 2" xfId="2677" xr:uid="{00000000-0005-0000-0000-0000892D0000}"/>
    <cellStyle name="Currency 3 6 2 2 2 3" xfId="8282" xr:uid="{00000000-0005-0000-0000-00008A2D0000}"/>
    <cellStyle name="Currency 3 6 2 2 2 3 2" xfId="15374" xr:uid="{00000000-0005-0000-0000-00008B2D0000}"/>
    <cellStyle name="Currency 3 6 2 2 3" xfId="3670" xr:uid="{00000000-0005-0000-0000-00008C2D0000}"/>
    <cellStyle name="Currency 3 6 2 2 3 2" xfId="4476" xr:uid="{00000000-0005-0000-0000-00008D2D0000}"/>
    <cellStyle name="Currency 3 6 2 2 3 3" xfId="11178" xr:uid="{00000000-0005-0000-0000-00008E2D0000}"/>
    <cellStyle name="Currency 3 6 2 2 4" xfId="5234" xr:uid="{00000000-0005-0000-0000-00008F2D0000}"/>
    <cellStyle name="Currency 3 6 2 2 4 2" xfId="6935" xr:uid="{00000000-0005-0000-0000-0000902D0000}"/>
    <cellStyle name="Currency 3 6 2 2 4 3" xfId="12512" xr:uid="{00000000-0005-0000-0000-0000912D0000}"/>
    <cellStyle name="Currency 3 6 2 2 5" xfId="5815" xr:uid="{00000000-0005-0000-0000-0000922D0000}"/>
    <cellStyle name="Currency 3 6 2 2 5 2" xfId="13093" xr:uid="{00000000-0005-0000-0000-0000932D0000}"/>
    <cellStyle name="Currency 3 6 2 2 6" xfId="7701" xr:uid="{00000000-0005-0000-0000-0000942D0000}"/>
    <cellStyle name="Currency 3 6 2 2 6 2" xfId="14793" xr:uid="{00000000-0005-0000-0000-0000952D0000}"/>
    <cellStyle name="Currency 3 6 2 3" xfId="1148" xr:uid="{00000000-0005-0000-0000-0000962D0000}"/>
    <cellStyle name="Currency 3 6 2 3 2" xfId="2678" xr:uid="{00000000-0005-0000-0000-0000972D0000}"/>
    <cellStyle name="Currency 3 6 2 3 3" xfId="7993" xr:uid="{00000000-0005-0000-0000-0000982D0000}"/>
    <cellStyle name="Currency 3 6 2 3 3 2" xfId="15085" xr:uid="{00000000-0005-0000-0000-0000992D0000}"/>
    <cellStyle name="Currency 3 6 2 4" xfId="3370" xr:uid="{00000000-0005-0000-0000-00009A2D0000}"/>
    <cellStyle name="Currency 3 6 2 4 2" xfId="4477" xr:uid="{00000000-0005-0000-0000-00009B2D0000}"/>
    <cellStyle name="Currency 3 6 2 4 3" xfId="10881" xr:uid="{00000000-0005-0000-0000-00009C2D0000}"/>
    <cellStyle name="Currency 3 6 2 5" xfId="4945" xr:uid="{00000000-0005-0000-0000-00009D2D0000}"/>
    <cellStyle name="Currency 3 6 2 5 2" xfId="6936" xr:uid="{00000000-0005-0000-0000-00009E2D0000}"/>
    <cellStyle name="Currency 3 6 2 5 3" xfId="12223" xr:uid="{00000000-0005-0000-0000-00009F2D0000}"/>
    <cellStyle name="Currency 3 6 2 6" xfId="5526" xr:uid="{00000000-0005-0000-0000-0000A02D0000}"/>
    <cellStyle name="Currency 3 6 2 6 2" xfId="12804" xr:uid="{00000000-0005-0000-0000-0000A12D0000}"/>
    <cellStyle name="Currency 3 6 2 7" xfId="7412" xr:uid="{00000000-0005-0000-0000-0000A22D0000}"/>
    <cellStyle name="Currency 3 6 2 7 2" xfId="14504" xr:uid="{00000000-0005-0000-0000-0000A32D0000}"/>
    <cellStyle name="Currency 3 6 3" xfId="1149" xr:uid="{00000000-0005-0000-0000-0000A42D0000}"/>
    <cellStyle name="Currency 3 6 3 2" xfId="1150" xr:uid="{00000000-0005-0000-0000-0000A52D0000}"/>
    <cellStyle name="Currency 3 6 3 2 2" xfId="2679" xr:uid="{00000000-0005-0000-0000-0000A62D0000}"/>
    <cellStyle name="Currency 3 6 3 2 3" xfId="8139" xr:uid="{00000000-0005-0000-0000-0000A72D0000}"/>
    <cellStyle name="Currency 3 6 3 2 3 2" xfId="15231" xr:uid="{00000000-0005-0000-0000-0000A82D0000}"/>
    <cellStyle name="Currency 3 6 3 3" xfId="3527" xr:uid="{00000000-0005-0000-0000-0000A92D0000}"/>
    <cellStyle name="Currency 3 6 3 3 2" xfId="4478" xr:uid="{00000000-0005-0000-0000-0000AA2D0000}"/>
    <cellStyle name="Currency 3 6 3 3 3" xfId="11035" xr:uid="{00000000-0005-0000-0000-0000AB2D0000}"/>
    <cellStyle name="Currency 3 6 3 4" xfId="5091" xr:uid="{00000000-0005-0000-0000-0000AC2D0000}"/>
    <cellStyle name="Currency 3 6 3 4 2" xfId="6937" xr:uid="{00000000-0005-0000-0000-0000AD2D0000}"/>
    <cellStyle name="Currency 3 6 3 4 3" xfId="12369" xr:uid="{00000000-0005-0000-0000-0000AE2D0000}"/>
    <cellStyle name="Currency 3 6 3 5" xfId="5672" xr:uid="{00000000-0005-0000-0000-0000AF2D0000}"/>
    <cellStyle name="Currency 3 6 3 5 2" xfId="12950" xr:uid="{00000000-0005-0000-0000-0000B02D0000}"/>
    <cellStyle name="Currency 3 6 3 6" xfId="7558" xr:uid="{00000000-0005-0000-0000-0000B12D0000}"/>
    <cellStyle name="Currency 3 6 3 6 2" xfId="14650" xr:uid="{00000000-0005-0000-0000-0000B22D0000}"/>
    <cellStyle name="Currency 3 6 4" xfId="1151" xr:uid="{00000000-0005-0000-0000-0000B32D0000}"/>
    <cellStyle name="Currency 3 6 4 2" xfId="7850" xr:uid="{00000000-0005-0000-0000-0000B42D0000}"/>
    <cellStyle name="Currency 3 6 4 2 2" xfId="14942" xr:uid="{00000000-0005-0000-0000-0000B52D0000}"/>
    <cellStyle name="Currency 3 6 5" xfId="1152" xr:uid="{00000000-0005-0000-0000-0000B62D0000}"/>
    <cellStyle name="Currency 3 6 5 2" xfId="2680" xr:uid="{00000000-0005-0000-0000-0000B72D0000}"/>
    <cellStyle name="Currency 3 6 6" xfId="3225" xr:uid="{00000000-0005-0000-0000-0000B82D0000}"/>
    <cellStyle name="Currency 3 6 6 2" xfId="4479" xr:uid="{00000000-0005-0000-0000-0000B92D0000}"/>
    <cellStyle name="Currency 3 6 6 3" xfId="10736" xr:uid="{00000000-0005-0000-0000-0000BA2D0000}"/>
    <cellStyle name="Currency 3 6 7" xfId="4802" xr:uid="{00000000-0005-0000-0000-0000BB2D0000}"/>
    <cellStyle name="Currency 3 6 7 2" xfId="6938" xr:uid="{00000000-0005-0000-0000-0000BC2D0000}"/>
    <cellStyle name="Currency 3 6 7 3" xfId="12080" xr:uid="{00000000-0005-0000-0000-0000BD2D0000}"/>
    <cellStyle name="Currency 3 6 8" xfId="5383" xr:uid="{00000000-0005-0000-0000-0000BE2D0000}"/>
    <cellStyle name="Currency 3 6 8 2" xfId="12661" xr:uid="{00000000-0005-0000-0000-0000BF2D0000}"/>
    <cellStyle name="Currency 3 6 9" xfId="7269" xr:uid="{00000000-0005-0000-0000-0000C02D0000}"/>
    <cellStyle name="Currency 3 6 9 2" xfId="14361" xr:uid="{00000000-0005-0000-0000-0000C12D0000}"/>
    <cellStyle name="Currency 3 7" xfId="1153" xr:uid="{00000000-0005-0000-0000-0000C22D0000}"/>
    <cellStyle name="Currency 3 7 2" xfId="1154" xr:uid="{00000000-0005-0000-0000-0000C32D0000}"/>
    <cellStyle name="Currency 3 7 2 2" xfId="1155" xr:uid="{00000000-0005-0000-0000-0000C42D0000}"/>
    <cellStyle name="Currency 3 7 2 2 2" xfId="2681" xr:uid="{00000000-0005-0000-0000-0000C52D0000}"/>
    <cellStyle name="Currency 3 7 2 2 3" xfId="8159" xr:uid="{00000000-0005-0000-0000-0000C62D0000}"/>
    <cellStyle name="Currency 3 7 2 2 3 2" xfId="15251" xr:uid="{00000000-0005-0000-0000-0000C72D0000}"/>
    <cellStyle name="Currency 3 7 2 3" xfId="3547" xr:uid="{00000000-0005-0000-0000-0000C82D0000}"/>
    <cellStyle name="Currency 3 7 2 3 2" xfId="4480" xr:uid="{00000000-0005-0000-0000-0000C92D0000}"/>
    <cellStyle name="Currency 3 7 2 3 3" xfId="11055" xr:uid="{00000000-0005-0000-0000-0000CA2D0000}"/>
    <cellStyle name="Currency 3 7 2 4" xfId="5111" xr:uid="{00000000-0005-0000-0000-0000CB2D0000}"/>
    <cellStyle name="Currency 3 7 2 4 2" xfId="6939" xr:uid="{00000000-0005-0000-0000-0000CC2D0000}"/>
    <cellStyle name="Currency 3 7 2 4 3" xfId="12389" xr:uid="{00000000-0005-0000-0000-0000CD2D0000}"/>
    <cellStyle name="Currency 3 7 2 5" xfId="5692" xr:uid="{00000000-0005-0000-0000-0000CE2D0000}"/>
    <cellStyle name="Currency 3 7 2 5 2" xfId="12970" xr:uid="{00000000-0005-0000-0000-0000CF2D0000}"/>
    <cellStyle name="Currency 3 7 2 6" xfId="7578" xr:uid="{00000000-0005-0000-0000-0000D02D0000}"/>
    <cellStyle name="Currency 3 7 2 6 2" xfId="14670" xr:uid="{00000000-0005-0000-0000-0000D12D0000}"/>
    <cellStyle name="Currency 3 7 3" xfId="1156" xr:uid="{00000000-0005-0000-0000-0000D22D0000}"/>
    <cellStyle name="Currency 3 7 3 2" xfId="2682" xr:uid="{00000000-0005-0000-0000-0000D32D0000}"/>
    <cellStyle name="Currency 3 7 3 3" xfId="7870" xr:uid="{00000000-0005-0000-0000-0000D42D0000}"/>
    <cellStyle name="Currency 3 7 3 3 2" xfId="14962" xr:uid="{00000000-0005-0000-0000-0000D52D0000}"/>
    <cellStyle name="Currency 3 7 4" xfId="3246" xr:uid="{00000000-0005-0000-0000-0000D62D0000}"/>
    <cellStyle name="Currency 3 7 4 2" xfId="4481" xr:uid="{00000000-0005-0000-0000-0000D72D0000}"/>
    <cellStyle name="Currency 3 7 4 3" xfId="10757" xr:uid="{00000000-0005-0000-0000-0000D82D0000}"/>
    <cellStyle name="Currency 3 7 5" xfId="4822" xr:uid="{00000000-0005-0000-0000-0000D92D0000}"/>
    <cellStyle name="Currency 3 7 5 2" xfId="6940" xr:uid="{00000000-0005-0000-0000-0000DA2D0000}"/>
    <cellStyle name="Currency 3 7 5 3" xfId="12100" xr:uid="{00000000-0005-0000-0000-0000DB2D0000}"/>
    <cellStyle name="Currency 3 7 6" xfId="5403" xr:uid="{00000000-0005-0000-0000-0000DC2D0000}"/>
    <cellStyle name="Currency 3 7 6 2" xfId="12681" xr:uid="{00000000-0005-0000-0000-0000DD2D0000}"/>
    <cellStyle name="Currency 3 7 7" xfId="7289" xr:uid="{00000000-0005-0000-0000-0000DE2D0000}"/>
    <cellStyle name="Currency 3 7 7 2" xfId="14381" xr:uid="{00000000-0005-0000-0000-0000DF2D0000}"/>
    <cellStyle name="Currency 3 8" xfId="1157" xr:uid="{00000000-0005-0000-0000-0000E02D0000}"/>
    <cellStyle name="Currency 3 8 2" xfId="1158" xr:uid="{00000000-0005-0000-0000-0000E12D0000}"/>
    <cellStyle name="Currency 3 8 2 2" xfId="2683" xr:uid="{00000000-0005-0000-0000-0000E22D0000}"/>
    <cellStyle name="Currency 3 8 2 3" xfId="8015" xr:uid="{00000000-0005-0000-0000-0000E32D0000}"/>
    <cellStyle name="Currency 3 8 2 3 2" xfId="15107" xr:uid="{00000000-0005-0000-0000-0000E42D0000}"/>
    <cellStyle name="Currency 3 8 3" xfId="3398" xr:uid="{00000000-0005-0000-0000-0000E52D0000}"/>
    <cellStyle name="Currency 3 8 3 2" xfId="4482" xr:uid="{00000000-0005-0000-0000-0000E62D0000}"/>
    <cellStyle name="Currency 3 8 3 3" xfId="10906" xr:uid="{00000000-0005-0000-0000-0000E72D0000}"/>
    <cellStyle name="Currency 3 8 4" xfId="4967" xr:uid="{00000000-0005-0000-0000-0000E82D0000}"/>
    <cellStyle name="Currency 3 8 4 2" xfId="6941" xr:uid="{00000000-0005-0000-0000-0000E92D0000}"/>
    <cellStyle name="Currency 3 8 4 3" xfId="12245" xr:uid="{00000000-0005-0000-0000-0000EA2D0000}"/>
    <cellStyle name="Currency 3 8 5" xfId="5548" xr:uid="{00000000-0005-0000-0000-0000EB2D0000}"/>
    <cellStyle name="Currency 3 8 5 2" xfId="12826" xr:uid="{00000000-0005-0000-0000-0000EC2D0000}"/>
    <cellStyle name="Currency 3 8 6" xfId="7434" xr:uid="{00000000-0005-0000-0000-0000ED2D0000}"/>
    <cellStyle name="Currency 3 8 6 2" xfId="14526" xr:uid="{00000000-0005-0000-0000-0000EE2D0000}"/>
    <cellStyle name="Currency 3 9" xfId="1159" xr:uid="{00000000-0005-0000-0000-0000EF2D0000}"/>
    <cellStyle name="Currency 3 9 2" xfId="1160" xr:uid="{00000000-0005-0000-0000-0000F02D0000}"/>
    <cellStyle name="Currency 3 9 2 2" xfId="2684" xr:uid="{00000000-0005-0000-0000-0000F12D0000}"/>
    <cellStyle name="Currency 3 9 2 3" xfId="8023" xr:uid="{00000000-0005-0000-0000-0000F22D0000}"/>
    <cellStyle name="Currency 3 9 2 3 2" xfId="15115" xr:uid="{00000000-0005-0000-0000-0000F32D0000}"/>
    <cellStyle name="Currency 3 9 3" xfId="3411" xr:uid="{00000000-0005-0000-0000-0000F42D0000}"/>
    <cellStyle name="Currency 3 9 3 2" xfId="4483" xr:uid="{00000000-0005-0000-0000-0000F52D0000}"/>
    <cellStyle name="Currency 3 9 3 3" xfId="10919" xr:uid="{00000000-0005-0000-0000-0000F62D0000}"/>
    <cellStyle name="Currency 3 9 4" xfId="4975" xr:uid="{00000000-0005-0000-0000-0000F72D0000}"/>
    <cellStyle name="Currency 3 9 4 2" xfId="6942" xr:uid="{00000000-0005-0000-0000-0000F82D0000}"/>
    <cellStyle name="Currency 3 9 4 3" xfId="12253" xr:uid="{00000000-0005-0000-0000-0000F92D0000}"/>
    <cellStyle name="Currency 3 9 5" xfId="5556" xr:uid="{00000000-0005-0000-0000-0000FA2D0000}"/>
    <cellStyle name="Currency 3 9 5 2" xfId="12834" xr:uid="{00000000-0005-0000-0000-0000FB2D0000}"/>
    <cellStyle name="Currency 3 9 6" xfId="7442" xr:uid="{00000000-0005-0000-0000-0000FC2D0000}"/>
    <cellStyle name="Currency 3 9 6 2" xfId="14534" xr:uid="{00000000-0005-0000-0000-0000FD2D0000}"/>
    <cellStyle name="Currency 4" xfId="1161" xr:uid="{00000000-0005-0000-0000-0000FE2D0000}"/>
    <cellStyle name="Currency 4 2" xfId="1162" xr:uid="{00000000-0005-0000-0000-0000FF2D0000}"/>
    <cellStyle name="Currency 4 2 2" xfId="1163" xr:uid="{00000000-0005-0000-0000-0000002E0000}"/>
    <cellStyle name="Currency 4 2 3" xfId="4484" xr:uid="{00000000-0005-0000-0000-0000012E0000}"/>
    <cellStyle name="Currency 4 2 4" xfId="8318" xr:uid="{00000000-0005-0000-0000-0000022E0000}"/>
    <cellStyle name="Currency 4 2 4 2" xfId="15408" xr:uid="{00000000-0005-0000-0000-0000032E0000}"/>
    <cellStyle name="Currency 4 3" xfId="1164" xr:uid="{00000000-0005-0000-0000-0000042E0000}"/>
    <cellStyle name="Currency 4 4" xfId="1165" xr:uid="{00000000-0005-0000-0000-0000052E0000}"/>
    <cellStyle name="Currency 4 5" xfId="4485" xr:uid="{00000000-0005-0000-0000-0000062E0000}"/>
    <cellStyle name="Currency 4 6" xfId="8656" xr:uid="{00000000-0005-0000-0000-0000072E0000}"/>
    <cellStyle name="Currency 5" xfId="1166" xr:uid="{00000000-0005-0000-0000-0000082E0000}"/>
    <cellStyle name="Currency 5 10" xfId="7188" xr:uid="{00000000-0005-0000-0000-0000092E0000}"/>
    <cellStyle name="Currency 5 10 2" xfId="14280" xr:uid="{00000000-0005-0000-0000-00000A2E0000}"/>
    <cellStyle name="Currency 5 11" xfId="8662" xr:uid="{00000000-0005-0000-0000-00000B2E0000}"/>
    <cellStyle name="Currency 5 2" xfId="1167" xr:uid="{00000000-0005-0000-0000-00000C2E0000}"/>
    <cellStyle name="Currency 5 2 2" xfId="1168" xr:uid="{00000000-0005-0000-0000-00000D2E0000}"/>
    <cellStyle name="Currency 5 2 2 2" xfId="1169" xr:uid="{00000000-0005-0000-0000-00000E2E0000}"/>
    <cellStyle name="Currency 5 2 2 2 2" xfId="1170" xr:uid="{00000000-0005-0000-0000-00000F2E0000}"/>
    <cellStyle name="Currency 5 2 2 2 2 2" xfId="2685" xr:uid="{00000000-0005-0000-0000-0000102E0000}"/>
    <cellStyle name="Currency 5 2 2 2 2 3" xfId="8247" xr:uid="{00000000-0005-0000-0000-0000112E0000}"/>
    <cellStyle name="Currency 5 2 2 2 2 3 2" xfId="15339" xr:uid="{00000000-0005-0000-0000-0000122E0000}"/>
    <cellStyle name="Currency 5 2 2 2 3" xfId="3635" xr:uid="{00000000-0005-0000-0000-0000132E0000}"/>
    <cellStyle name="Currency 5 2 2 2 3 2" xfId="4486" xr:uid="{00000000-0005-0000-0000-0000142E0000}"/>
    <cellStyle name="Currency 5 2 2 2 3 3" xfId="11143" xr:uid="{00000000-0005-0000-0000-0000152E0000}"/>
    <cellStyle name="Currency 5 2 2 2 4" xfId="5199" xr:uid="{00000000-0005-0000-0000-0000162E0000}"/>
    <cellStyle name="Currency 5 2 2 2 4 2" xfId="6943" xr:uid="{00000000-0005-0000-0000-0000172E0000}"/>
    <cellStyle name="Currency 5 2 2 2 4 3" xfId="12477" xr:uid="{00000000-0005-0000-0000-0000182E0000}"/>
    <cellStyle name="Currency 5 2 2 2 5" xfId="5780" xr:uid="{00000000-0005-0000-0000-0000192E0000}"/>
    <cellStyle name="Currency 5 2 2 2 5 2" xfId="13058" xr:uid="{00000000-0005-0000-0000-00001A2E0000}"/>
    <cellStyle name="Currency 5 2 2 2 6" xfId="7666" xr:uid="{00000000-0005-0000-0000-00001B2E0000}"/>
    <cellStyle name="Currency 5 2 2 2 6 2" xfId="14758" xr:uid="{00000000-0005-0000-0000-00001C2E0000}"/>
    <cellStyle name="Currency 5 2 2 3" xfId="1171" xr:uid="{00000000-0005-0000-0000-00001D2E0000}"/>
    <cellStyle name="Currency 5 2 2 3 2" xfId="2686" xr:uid="{00000000-0005-0000-0000-00001E2E0000}"/>
    <cellStyle name="Currency 5 2 2 3 3" xfId="7958" xr:uid="{00000000-0005-0000-0000-00001F2E0000}"/>
    <cellStyle name="Currency 5 2 2 3 3 2" xfId="15050" xr:uid="{00000000-0005-0000-0000-0000202E0000}"/>
    <cellStyle name="Currency 5 2 2 4" xfId="3335" xr:uid="{00000000-0005-0000-0000-0000212E0000}"/>
    <cellStyle name="Currency 5 2 2 4 2" xfId="4487" xr:uid="{00000000-0005-0000-0000-0000222E0000}"/>
    <cellStyle name="Currency 5 2 2 4 3" xfId="10846" xr:uid="{00000000-0005-0000-0000-0000232E0000}"/>
    <cellStyle name="Currency 5 2 2 5" xfId="4910" xr:uid="{00000000-0005-0000-0000-0000242E0000}"/>
    <cellStyle name="Currency 5 2 2 5 2" xfId="6944" xr:uid="{00000000-0005-0000-0000-0000252E0000}"/>
    <cellStyle name="Currency 5 2 2 5 3" xfId="12188" xr:uid="{00000000-0005-0000-0000-0000262E0000}"/>
    <cellStyle name="Currency 5 2 2 6" xfId="5491" xr:uid="{00000000-0005-0000-0000-0000272E0000}"/>
    <cellStyle name="Currency 5 2 2 6 2" xfId="12769" xr:uid="{00000000-0005-0000-0000-0000282E0000}"/>
    <cellStyle name="Currency 5 2 2 7" xfId="7377" xr:uid="{00000000-0005-0000-0000-0000292E0000}"/>
    <cellStyle name="Currency 5 2 2 7 2" xfId="14469" xr:uid="{00000000-0005-0000-0000-00002A2E0000}"/>
    <cellStyle name="Currency 5 2 3" xfId="1172" xr:uid="{00000000-0005-0000-0000-00002B2E0000}"/>
    <cellStyle name="Currency 5 2 3 2" xfId="1173" xr:uid="{00000000-0005-0000-0000-00002C2E0000}"/>
    <cellStyle name="Currency 5 2 3 2 2" xfId="2687" xr:uid="{00000000-0005-0000-0000-00002D2E0000}"/>
    <cellStyle name="Currency 5 2 3 2 3" xfId="8104" xr:uid="{00000000-0005-0000-0000-00002E2E0000}"/>
    <cellStyle name="Currency 5 2 3 2 3 2" xfId="15196" xr:uid="{00000000-0005-0000-0000-00002F2E0000}"/>
    <cellStyle name="Currency 5 2 3 3" xfId="3492" xr:uid="{00000000-0005-0000-0000-0000302E0000}"/>
    <cellStyle name="Currency 5 2 3 3 2" xfId="4488" xr:uid="{00000000-0005-0000-0000-0000312E0000}"/>
    <cellStyle name="Currency 5 2 3 3 3" xfId="11000" xr:uid="{00000000-0005-0000-0000-0000322E0000}"/>
    <cellStyle name="Currency 5 2 3 4" xfId="5056" xr:uid="{00000000-0005-0000-0000-0000332E0000}"/>
    <cellStyle name="Currency 5 2 3 4 2" xfId="6945" xr:uid="{00000000-0005-0000-0000-0000342E0000}"/>
    <cellStyle name="Currency 5 2 3 4 3" xfId="12334" xr:uid="{00000000-0005-0000-0000-0000352E0000}"/>
    <cellStyle name="Currency 5 2 3 5" xfId="5637" xr:uid="{00000000-0005-0000-0000-0000362E0000}"/>
    <cellStyle name="Currency 5 2 3 5 2" xfId="12915" xr:uid="{00000000-0005-0000-0000-0000372E0000}"/>
    <cellStyle name="Currency 5 2 3 6" xfId="7523" xr:uid="{00000000-0005-0000-0000-0000382E0000}"/>
    <cellStyle name="Currency 5 2 3 6 2" xfId="14615" xr:uid="{00000000-0005-0000-0000-0000392E0000}"/>
    <cellStyle name="Currency 5 2 4" xfId="1174" xr:uid="{00000000-0005-0000-0000-00003A2E0000}"/>
    <cellStyle name="Currency 5 2 4 2" xfId="2688" xr:uid="{00000000-0005-0000-0000-00003B2E0000}"/>
    <cellStyle name="Currency 5 2 4 3" xfId="8451" xr:uid="{00000000-0005-0000-0000-00003C2E0000}"/>
    <cellStyle name="Currency 5 2 4 3 2" xfId="15494" xr:uid="{00000000-0005-0000-0000-00003D2E0000}"/>
    <cellStyle name="Currency 5 2 5" xfId="3190" xr:uid="{00000000-0005-0000-0000-00003E2E0000}"/>
    <cellStyle name="Currency 5 2 5 2" xfId="4489" xr:uid="{00000000-0005-0000-0000-00003F2E0000}"/>
    <cellStyle name="Currency 5 2 5 3" xfId="8540" xr:uid="{00000000-0005-0000-0000-0000402E0000}"/>
    <cellStyle name="Currency 5 2 5 3 2" xfId="15583" xr:uid="{00000000-0005-0000-0000-0000412E0000}"/>
    <cellStyle name="Currency 5 2 5 4" xfId="10701" xr:uid="{00000000-0005-0000-0000-0000422E0000}"/>
    <cellStyle name="Currency 5 2 6" xfId="4767" xr:uid="{00000000-0005-0000-0000-0000432E0000}"/>
    <cellStyle name="Currency 5 2 6 2" xfId="6946" xr:uid="{00000000-0005-0000-0000-0000442E0000}"/>
    <cellStyle name="Currency 5 2 6 3" xfId="7815" xr:uid="{00000000-0005-0000-0000-0000452E0000}"/>
    <cellStyle name="Currency 5 2 6 3 2" xfId="14907" xr:uid="{00000000-0005-0000-0000-0000462E0000}"/>
    <cellStyle name="Currency 5 2 6 4" xfId="12045" xr:uid="{00000000-0005-0000-0000-0000472E0000}"/>
    <cellStyle name="Currency 5 2 7" xfId="5348" xr:uid="{00000000-0005-0000-0000-0000482E0000}"/>
    <cellStyle name="Currency 5 2 7 2" xfId="12626" xr:uid="{00000000-0005-0000-0000-0000492E0000}"/>
    <cellStyle name="Currency 5 2 8" xfId="7234" xr:uid="{00000000-0005-0000-0000-00004A2E0000}"/>
    <cellStyle name="Currency 5 2 8 2" xfId="14326" xr:uid="{00000000-0005-0000-0000-00004B2E0000}"/>
    <cellStyle name="Currency 5 3" xfId="1175" xr:uid="{00000000-0005-0000-0000-00004C2E0000}"/>
    <cellStyle name="Currency 5 3 2" xfId="1176" xr:uid="{00000000-0005-0000-0000-00004D2E0000}"/>
    <cellStyle name="Currency 5 3 2 2" xfId="1177" xr:uid="{00000000-0005-0000-0000-00004E2E0000}"/>
    <cellStyle name="Currency 5 3 2 2 2" xfId="2689" xr:uid="{00000000-0005-0000-0000-00004F2E0000}"/>
    <cellStyle name="Currency 5 3 2 2 3" xfId="8201" xr:uid="{00000000-0005-0000-0000-0000502E0000}"/>
    <cellStyle name="Currency 5 3 2 2 3 2" xfId="15293" xr:uid="{00000000-0005-0000-0000-0000512E0000}"/>
    <cellStyle name="Currency 5 3 2 3" xfId="3589" xr:uid="{00000000-0005-0000-0000-0000522E0000}"/>
    <cellStyle name="Currency 5 3 2 3 2" xfId="4490" xr:uid="{00000000-0005-0000-0000-0000532E0000}"/>
    <cellStyle name="Currency 5 3 2 3 3" xfId="11097" xr:uid="{00000000-0005-0000-0000-0000542E0000}"/>
    <cellStyle name="Currency 5 3 2 4" xfId="5153" xr:uid="{00000000-0005-0000-0000-0000552E0000}"/>
    <cellStyle name="Currency 5 3 2 4 2" xfId="6947" xr:uid="{00000000-0005-0000-0000-0000562E0000}"/>
    <cellStyle name="Currency 5 3 2 4 3" xfId="12431" xr:uid="{00000000-0005-0000-0000-0000572E0000}"/>
    <cellStyle name="Currency 5 3 2 5" xfId="5734" xr:uid="{00000000-0005-0000-0000-0000582E0000}"/>
    <cellStyle name="Currency 5 3 2 5 2" xfId="13012" xr:uid="{00000000-0005-0000-0000-0000592E0000}"/>
    <cellStyle name="Currency 5 3 2 6" xfId="7620" xr:uid="{00000000-0005-0000-0000-00005A2E0000}"/>
    <cellStyle name="Currency 5 3 2 6 2" xfId="14712" xr:uid="{00000000-0005-0000-0000-00005B2E0000}"/>
    <cellStyle name="Currency 5 3 3" xfId="1178" xr:uid="{00000000-0005-0000-0000-00005C2E0000}"/>
    <cellStyle name="Currency 5 3 3 2" xfId="2690" xr:uid="{00000000-0005-0000-0000-00005D2E0000}"/>
    <cellStyle name="Currency 5 3 3 3" xfId="7912" xr:uid="{00000000-0005-0000-0000-00005E2E0000}"/>
    <cellStyle name="Currency 5 3 3 3 2" xfId="15004" xr:uid="{00000000-0005-0000-0000-00005F2E0000}"/>
    <cellStyle name="Currency 5 3 4" xfId="3289" xr:uid="{00000000-0005-0000-0000-0000602E0000}"/>
    <cellStyle name="Currency 5 3 4 2" xfId="4491" xr:uid="{00000000-0005-0000-0000-0000612E0000}"/>
    <cellStyle name="Currency 5 3 4 3" xfId="10800" xr:uid="{00000000-0005-0000-0000-0000622E0000}"/>
    <cellStyle name="Currency 5 3 5" xfId="4864" xr:uid="{00000000-0005-0000-0000-0000632E0000}"/>
    <cellStyle name="Currency 5 3 5 2" xfId="6948" xr:uid="{00000000-0005-0000-0000-0000642E0000}"/>
    <cellStyle name="Currency 5 3 5 3" xfId="12142" xr:uid="{00000000-0005-0000-0000-0000652E0000}"/>
    <cellStyle name="Currency 5 3 6" xfId="5445" xr:uid="{00000000-0005-0000-0000-0000662E0000}"/>
    <cellStyle name="Currency 5 3 6 2" xfId="12723" xr:uid="{00000000-0005-0000-0000-0000672E0000}"/>
    <cellStyle name="Currency 5 3 7" xfId="7331" xr:uid="{00000000-0005-0000-0000-0000682E0000}"/>
    <cellStyle name="Currency 5 3 7 2" xfId="14423" xr:uid="{00000000-0005-0000-0000-0000692E0000}"/>
    <cellStyle name="Currency 5 4" xfId="1179" xr:uid="{00000000-0005-0000-0000-00006A2E0000}"/>
    <cellStyle name="Currency 5 4 2" xfId="1180" xr:uid="{00000000-0005-0000-0000-00006B2E0000}"/>
    <cellStyle name="Currency 5 4 2 2" xfId="2691" xr:uid="{00000000-0005-0000-0000-00006C2E0000}"/>
    <cellStyle name="Currency 5 4 2 3" xfId="8058" xr:uid="{00000000-0005-0000-0000-00006D2E0000}"/>
    <cellStyle name="Currency 5 4 2 3 2" xfId="15150" xr:uid="{00000000-0005-0000-0000-00006E2E0000}"/>
    <cellStyle name="Currency 5 4 3" xfId="3446" xr:uid="{00000000-0005-0000-0000-00006F2E0000}"/>
    <cellStyle name="Currency 5 4 3 2" xfId="4492" xr:uid="{00000000-0005-0000-0000-0000702E0000}"/>
    <cellStyle name="Currency 5 4 3 3" xfId="10954" xr:uid="{00000000-0005-0000-0000-0000712E0000}"/>
    <cellStyle name="Currency 5 4 4" xfId="5010" xr:uid="{00000000-0005-0000-0000-0000722E0000}"/>
    <cellStyle name="Currency 5 4 4 2" xfId="6949" xr:uid="{00000000-0005-0000-0000-0000732E0000}"/>
    <cellStyle name="Currency 5 4 4 3" xfId="12288" xr:uid="{00000000-0005-0000-0000-0000742E0000}"/>
    <cellStyle name="Currency 5 4 5" xfId="5591" xr:uid="{00000000-0005-0000-0000-0000752E0000}"/>
    <cellStyle name="Currency 5 4 5 2" xfId="12869" xr:uid="{00000000-0005-0000-0000-0000762E0000}"/>
    <cellStyle name="Currency 5 4 6" xfId="7477" xr:uid="{00000000-0005-0000-0000-0000772E0000}"/>
    <cellStyle name="Currency 5 4 6 2" xfId="14569" xr:uid="{00000000-0005-0000-0000-0000782E0000}"/>
    <cellStyle name="Currency 5 5" xfId="1181" xr:uid="{00000000-0005-0000-0000-0000792E0000}"/>
    <cellStyle name="Currency 5 5 2" xfId="8319" xr:uid="{00000000-0005-0000-0000-00007A2E0000}"/>
    <cellStyle name="Currency 5 5 2 2" xfId="15409" xr:uid="{00000000-0005-0000-0000-00007B2E0000}"/>
    <cellStyle name="Currency 5 6" xfId="1182" xr:uid="{00000000-0005-0000-0000-00007C2E0000}"/>
    <cellStyle name="Currency 5 6 2" xfId="2692" xr:uid="{00000000-0005-0000-0000-00007D2E0000}"/>
    <cellStyle name="Currency 5 6 3" xfId="8405" xr:uid="{00000000-0005-0000-0000-00007E2E0000}"/>
    <cellStyle name="Currency 5 6 3 2" xfId="15448" xr:uid="{00000000-0005-0000-0000-00007F2E0000}"/>
    <cellStyle name="Currency 5 7" xfId="3120" xr:uid="{00000000-0005-0000-0000-0000802E0000}"/>
    <cellStyle name="Currency 5 7 2" xfId="4493" xr:uid="{00000000-0005-0000-0000-0000812E0000}"/>
    <cellStyle name="Currency 5 7 3" xfId="8494" xr:uid="{00000000-0005-0000-0000-0000822E0000}"/>
    <cellStyle name="Currency 5 7 3 2" xfId="15537" xr:uid="{00000000-0005-0000-0000-0000832E0000}"/>
    <cellStyle name="Currency 5 7 4" xfId="10631" xr:uid="{00000000-0005-0000-0000-0000842E0000}"/>
    <cellStyle name="Currency 5 8" xfId="4721" xr:uid="{00000000-0005-0000-0000-0000852E0000}"/>
    <cellStyle name="Currency 5 8 2" xfId="6950" xr:uid="{00000000-0005-0000-0000-0000862E0000}"/>
    <cellStyle name="Currency 5 8 3" xfId="7769" xr:uid="{00000000-0005-0000-0000-0000872E0000}"/>
    <cellStyle name="Currency 5 8 3 2" xfId="14861" xr:uid="{00000000-0005-0000-0000-0000882E0000}"/>
    <cellStyle name="Currency 5 8 4" xfId="11999" xr:uid="{00000000-0005-0000-0000-0000892E0000}"/>
    <cellStyle name="Currency 5 9" xfId="5302" xr:uid="{00000000-0005-0000-0000-00008A2E0000}"/>
    <cellStyle name="Currency 5 9 2" xfId="12580" xr:uid="{00000000-0005-0000-0000-00008B2E0000}"/>
    <cellStyle name="Currency 6" xfId="1183" xr:uid="{00000000-0005-0000-0000-00008C2E0000}"/>
    <cellStyle name="Currency 6 2" xfId="8320" xr:uid="{00000000-0005-0000-0000-00008D2E0000}"/>
    <cellStyle name="Currency 6 2 2" xfId="15410" xr:uid="{00000000-0005-0000-0000-00008E2E0000}"/>
    <cellStyle name="Currency 6 3" xfId="8652" xr:uid="{00000000-0005-0000-0000-00008F2E0000}"/>
    <cellStyle name="Currency 7" xfId="1184" xr:uid="{00000000-0005-0000-0000-0000902E0000}"/>
    <cellStyle name="Currency 8" xfId="1185" xr:uid="{00000000-0005-0000-0000-0000912E0000}"/>
    <cellStyle name="Currency 8 2" xfId="1186" xr:uid="{00000000-0005-0000-0000-0000922E0000}"/>
    <cellStyle name="Currency 8 2 2" xfId="1187" xr:uid="{00000000-0005-0000-0000-0000932E0000}"/>
    <cellStyle name="Currency 8 2 2 2" xfId="1188" xr:uid="{00000000-0005-0000-0000-0000942E0000}"/>
    <cellStyle name="Currency 8 2 2 2 2" xfId="2693" xr:uid="{00000000-0005-0000-0000-0000952E0000}"/>
    <cellStyle name="Currency 8 2 2 2 3" xfId="8224" xr:uid="{00000000-0005-0000-0000-0000962E0000}"/>
    <cellStyle name="Currency 8 2 2 2 3 2" xfId="15316" xr:uid="{00000000-0005-0000-0000-0000972E0000}"/>
    <cellStyle name="Currency 8 2 2 3" xfId="3612" xr:uid="{00000000-0005-0000-0000-0000982E0000}"/>
    <cellStyle name="Currency 8 2 2 3 2" xfId="4494" xr:uid="{00000000-0005-0000-0000-0000992E0000}"/>
    <cellStyle name="Currency 8 2 2 3 3" xfId="11120" xr:uid="{00000000-0005-0000-0000-00009A2E0000}"/>
    <cellStyle name="Currency 8 2 2 4" xfId="5176" xr:uid="{00000000-0005-0000-0000-00009B2E0000}"/>
    <cellStyle name="Currency 8 2 2 4 2" xfId="6951" xr:uid="{00000000-0005-0000-0000-00009C2E0000}"/>
    <cellStyle name="Currency 8 2 2 4 3" xfId="12454" xr:uid="{00000000-0005-0000-0000-00009D2E0000}"/>
    <cellStyle name="Currency 8 2 2 5" xfId="5757" xr:uid="{00000000-0005-0000-0000-00009E2E0000}"/>
    <cellStyle name="Currency 8 2 2 5 2" xfId="13035" xr:uid="{00000000-0005-0000-0000-00009F2E0000}"/>
    <cellStyle name="Currency 8 2 2 6" xfId="7643" xr:uid="{00000000-0005-0000-0000-0000A02E0000}"/>
    <cellStyle name="Currency 8 2 2 6 2" xfId="14735" xr:uid="{00000000-0005-0000-0000-0000A12E0000}"/>
    <cellStyle name="Currency 8 2 3" xfId="1189" xr:uid="{00000000-0005-0000-0000-0000A22E0000}"/>
    <cellStyle name="Currency 8 2 3 2" xfId="2694" xr:uid="{00000000-0005-0000-0000-0000A32E0000}"/>
    <cellStyle name="Currency 8 2 3 3" xfId="7935" xr:uid="{00000000-0005-0000-0000-0000A42E0000}"/>
    <cellStyle name="Currency 8 2 3 3 2" xfId="15027" xr:uid="{00000000-0005-0000-0000-0000A52E0000}"/>
    <cellStyle name="Currency 8 2 4" xfId="3312" xr:uid="{00000000-0005-0000-0000-0000A62E0000}"/>
    <cellStyle name="Currency 8 2 4 2" xfId="4495" xr:uid="{00000000-0005-0000-0000-0000A72E0000}"/>
    <cellStyle name="Currency 8 2 4 3" xfId="10823" xr:uid="{00000000-0005-0000-0000-0000A82E0000}"/>
    <cellStyle name="Currency 8 2 5" xfId="4887" xr:uid="{00000000-0005-0000-0000-0000A92E0000}"/>
    <cellStyle name="Currency 8 2 5 2" xfId="6952" xr:uid="{00000000-0005-0000-0000-0000AA2E0000}"/>
    <cellStyle name="Currency 8 2 5 3" xfId="12165" xr:uid="{00000000-0005-0000-0000-0000AB2E0000}"/>
    <cellStyle name="Currency 8 2 6" xfId="5468" xr:uid="{00000000-0005-0000-0000-0000AC2E0000}"/>
    <cellStyle name="Currency 8 2 6 2" xfId="12746" xr:uid="{00000000-0005-0000-0000-0000AD2E0000}"/>
    <cellStyle name="Currency 8 2 7" xfId="7354" xr:uid="{00000000-0005-0000-0000-0000AE2E0000}"/>
    <cellStyle name="Currency 8 2 7 2" xfId="14446" xr:uid="{00000000-0005-0000-0000-0000AF2E0000}"/>
    <cellStyle name="Currency 8 3" xfId="1190" xr:uid="{00000000-0005-0000-0000-0000B02E0000}"/>
    <cellStyle name="Currency 8 3 2" xfId="1191" xr:uid="{00000000-0005-0000-0000-0000B12E0000}"/>
    <cellStyle name="Currency 8 3 2 2" xfId="2695" xr:uid="{00000000-0005-0000-0000-0000B22E0000}"/>
    <cellStyle name="Currency 8 3 2 3" xfId="8081" xr:uid="{00000000-0005-0000-0000-0000B32E0000}"/>
    <cellStyle name="Currency 8 3 2 3 2" xfId="15173" xr:uid="{00000000-0005-0000-0000-0000B42E0000}"/>
    <cellStyle name="Currency 8 3 3" xfId="3469" xr:uid="{00000000-0005-0000-0000-0000B52E0000}"/>
    <cellStyle name="Currency 8 3 3 2" xfId="4496" xr:uid="{00000000-0005-0000-0000-0000B62E0000}"/>
    <cellStyle name="Currency 8 3 3 3" xfId="10977" xr:uid="{00000000-0005-0000-0000-0000B72E0000}"/>
    <cellStyle name="Currency 8 3 4" xfId="5033" xr:uid="{00000000-0005-0000-0000-0000B82E0000}"/>
    <cellStyle name="Currency 8 3 4 2" xfId="6953" xr:uid="{00000000-0005-0000-0000-0000B92E0000}"/>
    <cellStyle name="Currency 8 3 4 3" xfId="12311" xr:uid="{00000000-0005-0000-0000-0000BA2E0000}"/>
    <cellStyle name="Currency 8 3 5" xfId="5614" xr:uid="{00000000-0005-0000-0000-0000BB2E0000}"/>
    <cellStyle name="Currency 8 3 5 2" xfId="12892" xr:uid="{00000000-0005-0000-0000-0000BC2E0000}"/>
    <cellStyle name="Currency 8 3 6" xfId="7500" xr:uid="{00000000-0005-0000-0000-0000BD2E0000}"/>
    <cellStyle name="Currency 8 3 6 2" xfId="14592" xr:uid="{00000000-0005-0000-0000-0000BE2E0000}"/>
    <cellStyle name="Currency 8 4" xfId="1192" xr:uid="{00000000-0005-0000-0000-0000BF2E0000}"/>
    <cellStyle name="Currency 8 4 2" xfId="2696" xr:uid="{00000000-0005-0000-0000-0000C02E0000}"/>
    <cellStyle name="Currency 8 4 3" xfId="8428" xr:uid="{00000000-0005-0000-0000-0000C12E0000}"/>
    <cellStyle name="Currency 8 4 3 2" xfId="15471" xr:uid="{00000000-0005-0000-0000-0000C22E0000}"/>
    <cellStyle name="Currency 8 5" xfId="3164" xr:uid="{00000000-0005-0000-0000-0000C32E0000}"/>
    <cellStyle name="Currency 8 5 2" xfId="4497" xr:uid="{00000000-0005-0000-0000-0000C42E0000}"/>
    <cellStyle name="Currency 8 5 3" xfId="8517" xr:uid="{00000000-0005-0000-0000-0000C52E0000}"/>
    <cellStyle name="Currency 8 5 3 2" xfId="15560" xr:uid="{00000000-0005-0000-0000-0000C62E0000}"/>
    <cellStyle name="Currency 8 5 4" xfId="10675" xr:uid="{00000000-0005-0000-0000-0000C72E0000}"/>
    <cellStyle name="Currency 8 6" xfId="4744" xr:uid="{00000000-0005-0000-0000-0000C82E0000}"/>
    <cellStyle name="Currency 8 6 2" xfId="6954" xr:uid="{00000000-0005-0000-0000-0000C92E0000}"/>
    <cellStyle name="Currency 8 6 3" xfId="7792" xr:uid="{00000000-0005-0000-0000-0000CA2E0000}"/>
    <cellStyle name="Currency 8 6 3 2" xfId="14884" xr:uid="{00000000-0005-0000-0000-0000CB2E0000}"/>
    <cellStyle name="Currency 8 6 4" xfId="12022" xr:uid="{00000000-0005-0000-0000-0000CC2E0000}"/>
    <cellStyle name="Currency 8 7" xfId="5325" xr:uid="{00000000-0005-0000-0000-0000CD2E0000}"/>
    <cellStyle name="Currency 8 7 2" xfId="12603" xr:uid="{00000000-0005-0000-0000-0000CE2E0000}"/>
    <cellStyle name="Currency 8 8" xfId="7211" xr:uid="{00000000-0005-0000-0000-0000CF2E0000}"/>
    <cellStyle name="Currency 8 8 2" xfId="14303" xr:uid="{00000000-0005-0000-0000-0000D02E0000}"/>
    <cellStyle name="Currency 9" xfId="1193" xr:uid="{00000000-0005-0000-0000-0000D12E0000}"/>
    <cellStyle name="Currency0" xfId="1194" xr:uid="{00000000-0005-0000-0000-0000D22E0000}"/>
    <cellStyle name="Currency0 2" xfId="8321" xr:uid="{00000000-0005-0000-0000-0000D32E0000}"/>
    <cellStyle name="Date" xfId="1195" xr:uid="{00000000-0005-0000-0000-0000D42E0000}"/>
    <cellStyle name="Date 2" xfId="1196" xr:uid="{00000000-0005-0000-0000-0000D52E0000}"/>
    <cellStyle name="Date 2 2" xfId="8322" xr:uid="{00000000-0005-0000-0000-0000D62E0000}"/>
    <cellStyle name="Explanatory Text" xfId="16" builtinId="53" customBuiltin="1"/>
    <cellStyle name="Explanatory Text 2" xfId="1197" xr:uid="{00000000-0005-0000-0000-0000D82E0000}"/>
    <cellStyle name="Explanatory Text 2 2" xfId="8625" xr:uid="{00000000-0005-0000-0000-0000D92E0000}"/>
    <cellStyle name="Fixed" xfId="1198" xr:uid="{00000000-0005-0000-0000-0000DA2E0000}"/>
    <cellStyle name="Fixed 2" xfId="8323" xr:uid="{00000000-0005-0000-0000-0000DB2E0000}"/>
    <cellStyle name="Good" xfId="7" builtinId="26" customBuiltin="1"/>
    <cellStyle name="Good 10" xfId="1200" xr:uid="{00000000-0005-0000-0000-0000DD2E0000}"/>
    <cellStyle name="Good 11" xfId="1201" xr:uid="{00000000-0005-0000-0000-0000DE2E0000}"/>
    <cellStyle name="Good 12" xfId="1775" xr:uid="{00000000-0005-0000-0000-0000DF2E0000}"/>
    <cellStyle name="Good 12 2" xfId="6955" xr:uid="{00000000-0005-0000-0000-0000E02E0000}"/>
    <cellStyle name="Good 13" xfId="2697" xr:uid="{00000000-0005-0000-0000-0000E12E0000}"/>
    <cellStyle name="Good 14" xfId="1199" xr:uid="{00000000-0005-0000-0000-0000E22E0000}"/>
    <cellStyle name="Good 2" xfId="1202" xr:uid="{00000000-0005-0000-0000-0000E32E0000}"/>
    <cellStyle name="Good 2 2" xfId="8615" xr:uid="{00000000-0005-0000-0000-0000E42E0000}"/>
    <cellStyle name="Good 3" xfId="1203" xr:uid="{00000000-0005-0000-0000-0000E52E0000}"/>
    <cellStyle name="Good 3 2" xfId="1204" xr:uid="{00000000-0005-0000-0000-0000E62E0000}"/>
    <cellStyle name="Good 4" xfId="1205" xr:uid="{00000000-0005-0000-0000-0000E72E0000}"/>
    <cellStyle name="Good 4 2" xfId="4499" xr:uid="{00000000-0005-0000-0000-0000E82E0000}"/>
    <cellStyle name="Good 4 3" xfId="4498" xr:uid="{00000000-0005-0000-0000-0000E92E0000}"/>
    <cellStyle name="Good 5" xfId="1206" xr:uid="{00000000-0005-0000-0000-0000EA2E0000}"/>
    <cellStyle name="Good 5 2" xfId="1207" xr:uid="{00000000-0005-0000-0000-0000EB2E0000}"/>
    <cellStyle name="Good 6" xfId="1208" xr:uid="{00000000-0005-0000-0000-0000EC2E0000}"/>
    <cellStyle name="Good 7" xfId="1209" xr:uid="{00000000-0005-0000-0000-0000ED2E0000}"/>
    <cellStyle name="Good 8" xfId="1210" xr:uid="{00000000-0005-0000-0000-0000EE2E0000}"/>
    <cellStyle name="Good 9" xfId="1211" xr:uid="{00000000-0005-0000-0000-0000EF2E0000}"/>
    <cellStyle name="Heading 1" xfId="3" builtinId="16" customBuiltin="1"/>
    <cellStyle name="Heading 1 2" xfId="1213" xr:uid="{00000000-0005-0000-0000-0000F12E0000}"/>
    <cellStyle name="Heading 1 2 10" xfId="1214" xr:uid="{00000000-0005-0000-0000-0000F22E0000}"/>
    <cellStyle name="Heading 1 2 10 2" xfId="2699" xr:uid="{00000000-0005-0000-0000-0000F32E0000}"/>
    <cellStyle name="Heading 1 2 11" xfId="1215" xr:uid="{00000000-0005-0000-0000-0000F42E0000}"/>
    <cellStyle name="Heading 1 2 11 2" xfId="2700" xr:uid="{00000000-0005-0000-0000-0000F52E0000}"/>
    <cellStyle name="Heading 1 2 12" xfId="1216" xr:uid="{00000000-0005-0000-0000-0000F62E0000}"/>
    <cellStyle name="Heading 1 2 12 2" xfId="2701" xr:uid="{00000000-0005-0000-0000-0000F72E0000}"/>
    <cellStyle name="Heading 1 2 13" xfId="1217" xr:uid="{00000000-0005-0000-0000-0000F82E0000}"/>
    <cellStyle name="Heading 1 2 13 2" xfId="6956" xr:uid="{00000000-0005-0000-0000-0000F92E0000}"/>
    <cellStyle name="Heading 1 2 14" xfId="1776" xr:uid="{00000000-0005-0000-0000-0000FA2E0000}"/>
    <cellStyle name="Heading 1 2 14 2" xfId="6957" xr:uid="{00000000-0005-0000-0000-0000FB2E0000}"/>
    <cellStyle name="Heading 1 2 15" xfId="2698" xr:uid="{00000000-0005-0000-0000-0000FC2E0000}"/>
    <cellStyle name="Heading 1 2 16" xfId="8611" xr:uid="{00000000-0005-0000-0000-0000FD2E0000}"/>
    <cellStyle name="Heading 1 2 2" xfId="1218" xr:uid="{00000000-0005-0000-0000-0000FE2E0000}"/>
    <cellStyle name="Heading 1 2 2 2" xfId="1219" xr:uid="{00000000-0005-0000-0000-0000FF2E0000}"/>
    <cellStyle name="Heading 1 2 2 2 2" xfId="2702" xr:uid="{00000000-0005-0000-0000-0000002F0000}"/>
    <cellStyle name="Heading 1 2 2 3" xfId="2951" xr:uid="{00000000-0005-0000-0000-0000012F0000}"/>
    <cellStyle name="Heading 1 2 2 3 2" xfId="6958" xr:uid="{00000000-0005-0000-0000-0000022F0000}"/>
    <cellStyle name="Heading 1 2 2 4" xfId="3377" xr:uid="{00000000-0005-0000-0000-0000032F0000}"/>
    <cellStyle name="Heading 1 2 3" xfId="1220" xr:uid="{00000000-0005-0000-0000-0000042F0000}"/>
    <cellStyle name="Heading 1 2 3 2" xfId="1221" xr:uid="{00000000-0005-0000-0000-0000052F0000}"/>
    <cellStyle name="Heading 1 2 3 3" xfId="2703" xr:uid="{00000000-0005-0000-0000-0000062F0000}"/>
    <cellStyle name="Heading 1 2 4" xfId="1222" xr:uid="{00000000-0005-0000-0000-0000072F0000}"/>
    <cellStyle name="Heading 1 2 4 2" xfId="1223" xr:uid="{00000000-0005-0000-0000-0000082F0000}"/>
    <cellStyle name="Heading 1 2 4 3" xfId="4501" xr:uid="{00000000-0005-0000-0000-0000092F0000}"/>
    <cellStyle name="Heading 1 2 4 4" xfId="4500" xr:uid="{00000000-0005-0000-0000-00000A2F0000}"/>
    <cellStyle name="Heading 1 2 5" xfId="1224" xr:uid="{00000000-0005-0000-0000-00000B2F0000}"/>
    <cellStyle name="Heading 1 2 5 2" xfId="4503" xr:uid="{00000000-0005-0000-0000-00000C2F0000}"/>
    <cellStyle name="Heading 1 2 5 3" xfId="4502" xr:uid="{00000000-0005-0000-0000-00000D2F0000}"/>
    <cellStyle name="Heading 1 2 5 4" xfId="6959" xr:uid="{00000000-0005-0000-0000-00000E2F0000}"/>
    <cellStyle name="Heading 1 2 6" xfId="1225" xr:uid="{00000000-0005-0000-0000-00000F2F0000}"/>
    <cellStyle name="Heading 1 2 6 2" xfId="1226" xr:uid="{00000000-0005-0000-0000-0000102F0000}"/>
    <cellStyle name="Heading 1 2 6 2 2" xfId="2705" xr:uid="{00000000-0005-0000-0000-0000112F0000}"/>
    <cellStyle name="Heading 1 2 6 3" xfId="2704" xr:uid="{00000000-0005-0000-0000-0000122F0000}"/>
    <cellStyle name="Heading 1 2 7" xfId="1227" xr:uid="{00000000-0005-0000-0000-0000132F0000}"/>
    <cellStyle name="Heading 1 2 7 2" xfId="1228" xr:uid="{00000000-0005-0000-0000-0000142F0000}"/>
    <cellStyle name="Heading 1 2 7 2 2" xfId="2707" xr:uid="{00000000-0005-0000-0000-0000152F0000}"/>
    <cellStyle name="Heading 1 2 7 3" xfId="2706" xr:uid="{00000000-0005-0000-0000-0000162F0000}"/>
    <cellStyle name="Heading 1 2 8" xfId="1229" xr:uid="{00000000-0005-0000-0000-0000172F0000}"/>
    <cellStyle name="Heading 1 2 8 2" xfId="2708" xr:uid="{00000000-0005-0000-0000-0000182F0000}"/>
    <cellStyle name="Heading 1 2 9" xfId="1230" xr:uid="{00000000-0005-0000-0000-0000192F0000}"/>
    <cellStyle name="Heading 1 2 9 2" xfId="2709" xr:uid="{00000000-0005-0000-0000-00001A2F0000}"/>
    <cellStyle name="Heading 1 3" xfId="1231" xr:uid="{00000000-0005-0000-0000-00001B2F0000}"/>
    <cellStyle name="Heading 1 3 2" xfId="8657" xr:uid="{00000000-0005-0000-0000-00001C2F0000}"/>
    <cellStyle name="Heading 1 4" xfId="1232" xr:uid="{00000000-0005-0000-0000-00001D2F0000}"/>
    <cellStyle name="Heading 1 5" xfId="1233" xr:uid="{00000000-0005-0000-0000-00001E2F0000}"/>
    <cellStyle name="Heading 1 6" xfId="1234" xr:uid="{00000000-0005-0000-0000-00001F2F0000}"/>
    <cellStyle name="Heading 1 7" xfId="1235" xr:uid="{00000000-0005-0000-0000-0000202F0000}"/>
    <cellStyle name="Heading 1 8" xfId="1212" xr:uid="{00000000-0005-0000-0000-0000212F0000}"/>
    <cellStyle name="Heading 2" xfId="4" builtinId="17" customBuiltin="1"/>
    <cellStyle name="Heading 2 2" xfId="1237" xr:uid="{00000000-0005-0000-0000-0000232F0000}"/>
    <cellStyle name="Heading 2 2 10" xfId="1238" xr:uid="{00000000-0005-0000-0000-0000242F0000}"/>
    <cellStyle name="Heading 2 2 10 2" xfId="2711" xr:uid="{00000000-0005-0000-0000-0000252F0000}"/>
    <cellStyle name="Heading 2 2 11" xfId="1239" xr:uid="{00000000-0005-0000-0000-0000262F0000}"/>
    <cellStyle name="Heading 2 2 11 2" xfId="2712" xr:uid="{00000000-0005-0000-0000-0000272F0000}"/>
    <cellStyle name="Heading 2 2 12" xfId="1240" xr:uid="{00000000-0005-0000-0000-0000282F0000}"/>
    <cellStyle name="Heading 2 2 12 2" xfId="2713" xr:uid="{00000000-0005-0000-0000-0000292F0000}"/>
    <cellStyle name="Heading 2 2 13" xfId="1241" xr:uid="{00000000-0005-0000-0000-00002A2F0000}"/>
    <cellStyle name="Heading 2 2 13 2" xfId="6960" xr:uid="{00000000-0005-0000-0000-00002B2F0000}"/>
    <cellStyle name="Heading 2 2 14" xfId="1777" xr:uid="{00000000-0005-0000-0000-00002C2F0000}"/>
    <cellStyle name="Heading 2 2 14 2" xfId="6961" xr:uid="{00000000-0005-0000-0000-00002D2F0000}"/>
    <cellStyle name="Heading 2 2 15" xfId="2710" xr:uid="{00000000-0005-0000-0000-00002E2F0000}"/>
    <cellStyle name="Heading 2 2 16" xfId="8612" xr:uid="{00000000-0005-0000-0000-00002F2F0000}"/>
    <cellStyle name="Heading 2 2 2" xfId="1242" xr:uid="{00000000-0005-0000-0000-0000302F0000}"/>
    <cellStyle name="Heading 2 2 2 2" xfId="1243" xr:uid="{00000000-0005-0000-0000-0000312F0000}"/>
    <cellStyle name="Heading 2 2 2 2 2" xfId="2714" xr:uid="{00000000-0005-0000-0000-0000322F0000}"/>
    <cellStyle name="Heading 2 2 2 3" xfId="3015" xr:uid="{00000000-0005-0000-0000-0000332F0000}"/>
    <cellStyle name="Heading 2 2 2 3 2" xfId="6962" xr:uid="{00000000-0005-0000-0000-0000342F0000}"/>
    <cellStyle name="Heading 2 2 2 4" xfId="3391" xr:uid="{00000000-0005-0000-0000-0000352F0000}"/>
    <cellStyle name="Heading 2 2 3" xfId="1244" xr:uid="{00000000-0005-0000-0000-0000362F0000}"/>
    <cellStyle name="Heading 2 2 3 2" xfId="1245" xr:uid="{00000000-0005-0000-0000-0000372F0000}"/>
    <cellStyle name="Heading 2 2 3 3" xfId="2715" xr:uid="{00000000-0005-0000-0000-0000382F0000}"/>
    <cellStyle name="Heading 2 2 4" xfId="1246" xr:uid="{00000000-0005-0000-0000-0000392F0000}"/>
    <cellStyle name="Heading 2 2 4 2" xfId="1247" xr:uid="{00000000-0005-0000-0000-00003A2F0000}"/>
    <cellStyle name="Heading 2 2 4 3" xfId="4505" xr:uid="{00000000-0005-0000-0000-00003B2F0000}"/>
    <cellStyle name="Heading 2 2 4 4" xfId="4504" xr:uid="{00000000-0005-0000-0000-00003C2F0000}"/>
    <cellStyle name="Heading 2 2 5" xfId="1248" xr:uid="{00000000-0005-0000-0000-00003D2F0000}"/>
    <cellStyle name="Heading 2 2 5 2" xfId="4507" xr:uid="{00000000-0005-0000-0000-00003E2F0000}"/>
    <cellStyle name="Heading 2 2 5 3" xfId="4506" xr:uid="{00000000-0005-0000-0000-00003F2F0000}"/>
    <cellStyle name="Heading 2 2 5 4" xfId="6963" xr:uid="{00000000-0005-0000-0000-0000402F0000}"/>
    <cellStyle name="Heading 2 2 6" xfId="1249" xr:uid="{00000000-0005-0000-0000-0000412F0000}"/>
    <cellStyle name="Heading 2 2 6 2" xfId="1250" xr:uid="{00000000-0005-0000-0000-0000422F0000}"/>
    <cellStyle name="Heading 2 2 6 2 2" xfId="2717" xr:uid="{00000000-0005-0000-0000-0000432F0000}"/>
    <cellStyle name="Heading 2 2 6 3" xfId="2716" xr:uid="{00000000-0005-0000-0000-0000442F0000}"/>
    <cellStyle name="Heading 2 2 7" xfId="1251" xr:uid="{00000000-0005-0000-0000-0000452F0000}"/>
    <cellStyle name="Heading 2 2 7 2" xfId="1252" xr:uid="{00000000-0005-0000-0000-0000462F0000}"/>
    <cellStyle name="Heading 2 2 7 2 2" xfId="2719" xr:uid="{00000000-0005-0000-0000-0000472F0000}"/>
    <cellStyle name="Heading 2 2 7 3" xfId="2718" xr:uid="{00000000-0005-0000-0000-0000482F0000}"/>
    <cellStyle name="Heading 2 2 8" xfId="1253" xr:uid="{00000000-0005-0000-0000-0000492F0000}"/>
    <cellStyle name="Heading 2 2 8 2" xfId="2720" xr:uid="{00000000-0005-0000-0000-00004A2F0000}"/>
    <cellStyle name="Heading 2 2 9" xfId="1254" xr:uid="{00000000-0005-0000-0000-00004B2F0000}"/>
    <cellStyle name="Heading 2 2 9 2" xfId="2721" xr:uid="{00000000-0005-0000-0000-00004C2F0000}"/>
    <cellStyle name="Heading 2 3" xfId="1255" xr:uid="{00000000-0005-0000-0000-00004D2F0000}"/>
    <cellStyle name="Heading 2 3 2" xfId="8658" xr:uid="{00000000-0005-0000-0000-00004E2F0000}"/>
    <cellStyle name="Heading 2 4" xfId="1256" xr:uid="{00000000-0005-0000-0000-00004F2F0000}"/>
    <cellStyle name="Heading 2 5" xfId="1257" xr:uid="{00000000-0005-0000-0000-0000502F0000}"/>
    <cellStyle name="Heading 2 6" xfId="1258" xr:uid="{00000000-0005-0000-0000-0000512F0000}"/>
    <cellStyle name="Heading 2 7" xfId="1259" xr:uid="{00000000-0005-0000-0000-0000522F0000}"/>
    <cellStyle name="Heading 2 8" xfId="1236" xr:uid="{00000000-0005-0000-0000-0000532F0000}"/>
    <cellStyle name="Heading 3" xfId="5" builtinId="18" customBuiltin="1"/>
    <cellStyle name="Heading 3 10" xfId="1261" xr:uid="{00000000-0005-0000-0000-0000552F0000}"/>
    <cellStyle name="Heading 3 10 2" xfId="2723" xr:uid="{00000000-0005-0000-0000-0000562F0000}"/>
    <cellStyle name="Heading 3 11" xfId="1262" xr:uid="{00000000-0005-0000-0000-0000572F0000}"/>
    <cellStyle name="Heading 3 11 2" xfId="2724" xr:uid="{00000000-0005-0000-0000-0000582F0000}"/>
    <cellStyle name="Heading 3 12" xfId="1263" xr:uid="{00000000-0005-0000-0000-0000592F0000}"/>
    <cellStyle name="Heading 3 12 2" xfId="6964" xr:uid="{00000000-0005-0000-0000-00005A2F0000}"/>
    <cellStyle name="Heading 3 13" xfId="1778" xr:uid="{00000000-0005-0000-0000-00005B2F0000}"/>
    <cellStyle name="Heading 3 13 2" xfId="6965" xr:uid="{00000000-0005-0000-0000-00005C2F0000}"/>
    <cellStyle name="Heading 3 14" xfId="2722" xr:uid="{00000000-0005-0000-0000-00005D2F0000}"/>
    <cellStyle name="Heading 3 15" xfId="1260" xr:uid="{00000000-0005-0000-0000-00005E2F0000}"/>
    <cellStyle name="Heading 3 2" xfId="1264" xr:uid="{00000000-0005-0000-0000-00005F2F0000}"/>
    <cellStyle name="Heading 3 2 2" xfId="2981" xr:uid="{00000000-0005-0000-0000-0000602F0000}"/>
    <cellStyle name="Heading 3 2 3" xfId="8613" xr:uid="{00000000-0005-0000-0000-0000612F0000}"/>
    <cellStyle name="Heading 3 3" xfId="1265" xr:uid="{00000000-0005-0000-0000-0000622F0000}"/>
    <cellStyle name="Heading 3 3 2" xfId="1266" xr:uid="{00000000-0005-0000-0000-0000632F0000}"/>
    <cellStyle name="Heading 3 3 3" xfId="4508" xr:uid="{00000000-0005-0000-0000-0000642F0000}"/>
    <cellStyle name="Heading 3 4" xfId="1267" xr:uid="{00000000-0005-0000-0000-0000652F0000}"/>
    <cellStyle name="Heading 3 4 2" xfId="1268" xr:uid="{00000000-0005-0000-0000-0000662F0000}"/>
    <cellStyle name="Heading 3 4 3" xfId="4510" xr:uid="{00000000-0005-0000-0000-0000672F0000}"/>
    <cellStyle name="Heading 3 4 4" xfId="4509" xr:uid="{00000000-0005-0000-0000-0000682F0000}"/>
    <cellStyle name="Heading 3 5" xfId="1269" xr:uid="{00000000-0005-0000-0000-0000692F0000}"/>
    <cellStyle name="Heading 3 5 2" xfId="1270" xr:uid="{00000000-0005-0000-0000-00006A2F0000}"/>
    <cellStyle name="Heading 3 5 2 2" xfId="2726" xr:uid="{00000000-0005-0000-0000-00006B2F0000}"/>
    <cellStyle name="Heading 3 5 3" xfId="2725" xr:uid="{00000000-0005-0000-0000-00006C2F0000}"/>
    <cellStyle name="Heading 3 5 4" xfId="4511" xr:uid="{00000000-0005-0000-0000-00006D2F0000}"/>
    <cellStyle name="Heading 3 5 5" xfId="6966" xr:uid="{00000000-0005-0000-0000-00006E2F0000}"/>
    <cellStyle name="Heading 3 6" xfId="1271" xr:uid="{00000000-0005-0000-0000-00006F2F0000}"/>
    <cellStyle name="Heading 3 6 2" xfId="1272" xr:uid="{00000000-0005-0000-0000-0000702F0000}"/>
    <cellStyle name="Heading 3 6 2 2" xfId="2728" xr:uid="{00000000-0005-0000-0000-0000712F0000}"/>
    <cellStyle name="Heading 3 6 3" xfId="2727" xr:uid="{00000000-0005-0000-0000-0000722F0000}"/>
    <cellStyle name="Heading 3 7" xfId="1273" xr:uid="{00000000-0005-0000-0000-0000732F0000}"/>
    <cellStyle name="Heading 3 7 2" xfId="2729" xr:uid="{00000000-0005-0000-0000-0000742F0000}"/>
    <cellStyle name="Heading 3 8" xfId="1274" xr:uid="{00000000-0005-0000-0000-0000752F0000}"/>
    <cellStyle name="Heading 3 8 2" xfId="2730" xr:uid="{00000000-0005-0000-0000-0000762F0000}"/>
    <cellStyle name="Heading 3 9" xfId="1275" xr:uid="{00000000-0005-0000-0000-0000772F0000}"/>
    <cellStyle name="Heading 3 9 2" xfId="2731" xr:uid="{00000000-0005-0000-0000-0000782F0000}"/>
    <cellStyle name="Heading 4" xfId="6" builtinId="19" customBuiltin="1"/>
    <cellStyle name="Heading 4 10" xfId="1277" xr:uid="{00000000-0005-0000-0000-00007A2F0000}"/>
    <cellStyle name="Heading 4 10 2" xfId="2733" xr:uid="{00000000-0005-0000-0000-00007B2F0000}"/>
    <cellStyle name="Heading 4 11" xfId="1278" xr:uid="{00000000-0005-0000-0000-00007C2F0000}"/>
    <cellStyle name="Heading 4 11 2" xfId="6967" xr:uid="{00000000-0005-0000-0000-00007D2F0000}"/>
    <cellStyle name="Heading 4 12" xfId="1779" xr:uid="{00000000-0005-0000-0000-00007E2F0000}"/>
    <cellStyle name="Heading 4 12 2" xfId="6968" xr:uid="{00000000-0005-0000-0000-00007F2F0000}"/>
    <cellStyle name="Heading 4 13" xfId="2732" xr:uid="{00000000-0005-0000-0000-0000802F0000}"/>
    <cellStyle name="Heading 4 14" xfId="1276" xr:uid="{00000000-0005-0000-0000-0000812F0000}"/>
    <cellStyle name="Heading 4 2" xfId="1279" xr:uid="{00000000-0005-0000-0000-0000822F0000}"/>
    <cellStyle name="Heading 4 2 2" xfId="1280" xr:uid="{00000000-0005-0000-0000-0000832F0000}"/>
    <cellStyle name="Heading 4 2 3" xfId="4512" xr:uid="{00000000-0005-0000-0000-0000842F0000}"/>
    <cellStyle name="Heading 4 2 4" xfId="8614" xr:uid="{00000000-0005-0000-0000-0000852F0000}"/>
    <cellStyle name="Heading 4 3" xfId="1281" xr:uid="{00000000-0005-0000-0000-0000862F0000}"/>
    <cellStyle name="Heading 4 3 2" xfId="1282" xr:uid="{00000000-0005-0000-0000-0000872F0000}"/>
    <cellStyle name="Heading 4 3 3" xfId="4514" xr:uid="{00000000-0005-0000-0000-0000882F0000}"/>
    <cellStyle name="Heading 4 3 4" xfId="4513" xr:uid="{00000000-0005-0000-0000-0000892F0000}"/>
    <cellStyle name="Heading 4 4" xfId="1283" xr:uid="{00000000-0005-0000-0000-00008A2F0000}"/>
    <cellStyle name="Heading 4 4 2" xfId="1284" xr:uid="{00000000-0005-0000-0000-00008B2F0000}"/>
    <cellStyle name="Heading 4 4 2 2" xfId="2735" xr:uid="{00000000-0005-0000-0000-00008C2F0000}"/>
    <cellStyle name="Heading 4 4 3" xfId="2734" xr:uid="{00000000-0005-0000-0000-00008D2F0000}"/>
    <cellStyle name="Heading 4 4 4" xfId="4515" xr:uid="{00000000-0005-0000-0000-00008E2F0000}"/>
    <cellStyle name="Heading 4 4 5" xfId="6969" xr:uid="{00000000-0005-0000-0000-00008F2F0000}"/>
    <cellStyle name="Heading 4 5" xfId="1285" xr:uid="{00000000-0005-0000-0000-0000902F0000}"/>
    <cellStyle name="Heading 4 5 2" xfId="1286" xr:uid="{00000000-0005-0000-0000-0000912F0000}"/>
    <cellStyle name="Heading 4 5 2 2" xfId="2737" xr:uid="{00000000-0005-0000-0000-0000922F0000}"/>
    <cellStyle name="Heading 4 5 3" xfId="2736" xr:uid="{00000000-0005-0000-0000-0000932F0000}"/>
    <cellStyle name="Heading 4 6" xfId="1287" xr:uid="{00000000-0005-0000-0000-0000942F0000}"/>
    <cellStyle name="Heading 4 6 2" xfId="2738" xr:uid="{00000000-0005-0000-0000-0000952F0000}"/>
    <cellStyle name="Heading 4 7" xfId="1288" xr:uid="{00000000-0005-0000-0000-0000962F0000}"/>
    <cellStyle name="Heading 4 7 2" xfId="2739" xr:uid="{00000000-0005-0000-0000-0000972F0000}"/>
    <cellStyle name="Heading 4 8" xfId="1289" xr:uid="{00000000-0005-0000-0000-0000982F0000}"/>
    <cellStyle name="Heading 4 8 2" xfId="2740" xr:uid="{00000000-0005-0000-0000-0000992F0000}"/>
    <cellStyle name="Heading 4 9" xfId="1290" xr:uid="{00000000-0005-0000-0000-00009A2F0000}"/>
    <cellStyle name="Heading 4 9 2" xfId="2741" xr:uid="{00000000-0005-0000-0000-00009B2F0000}"/>
    <cellStyle name="Hyperlink 2" xfId="1291" xr:uid="{00000000-0005-0000-0000-00009C2F0000}"/>
    <cellStyle name="Hyperlink 2 2" xfId="8666" xr:uid="{00000000-0005-0000-0000-00009D2F0000}"/>
    <cellStyle name="Hyperlink 3" xfId="1292" xr:uid="{00000000-0005-0000-0000-00009E2F0000}"/>
    <cellStyle name="Input" xfId="10" builtinId="20" customBuiltin="1"/>
    <cellStyle name="Input 10" xfId="1294" xr:uid="{00000000-0005-0000-0000-0000A02F0000}"/>
    <cellStyle name="Input 11" xfId="1295" xr:uid="{00000000-0005-0000-0000-0000A12F0000}"/>
    <cellStyle name="Input 12" xfId="1780" xr:uid="{00000000-0005-0000-0000-0000A22F0000}"/>
    <cellStyle name="Input 12 2" xfId="6970" xr:uid="{00000000-0005-0000-0000-0000A32F0000}"/>
    <cellStyle name="Input 13" xfId="2742" xr:uid="{00000000-0005-0000-0000-0000A42F0000}"/>
    <cellStyle name="Input 14" xfId="1293" xr:uid="{00000000-0005-0000-0000-0000A52F0000}"/>
    <cellStyle name="Input 2" xfId="1296" xr:uid="{00000000-0005-0000-0000-0000A62F0000}"/>
    <cellStyle name="Input 2 2" xfId="8618" xr:uid="{00000000-0005-0000-0000-0000A72F0000}"/>
    <cellStyle name="Input 3" xfId="1297" xr:uid="{00000000-0005-0000-0000-0000A82F0000}"/>
    <cellStyle name="Input 3 2" xfId="1298" xr:uid="{00000000-0005-0000-0000-0000A92F0000}"/>
    <cellStyle name="Input 4" xfId="1299" xr:uid="{00000000-0005-0000-0000-0000AA2F0000}"/>
    <cellStyle name="Input 4 2" xfId="4517" xr:uid="{00000000-0005-0000-0000-0000AB2F0000}"/>
    <cellStyle name="Input 4 3" xfId="4516" xr:uid="{00000000-0005-0000-0000-0000AC2F0000}"/>
    <cellStyle name="Input 5" xfId="1300" xr:uid="{00000000-0005-0000-0000-0000AD2F0000}"/>
    <cellStyle name="Input 5 2" xfId="1301" xr:uid="{00000000-0005-0000-0000-0000AE2F0000}"/>
    <cellStyle name="Input 6" xfId="1302" xr:uid="{00000000-0005-0000-0000-0000AF2F0000}"/>
    <cellStyle name="Input 7" xfId="1303" xr:uid="{00000000-0005-0000-0000-0000B02F0000}"/>
    <cellStyle name="Input 8" xfId="1304" xr:uid="{00000000-0005-0000-0000-0000B12F0000}"/>
    <cellStyle name="Input 9" xfId="1305" xr:uid="{00000000-0005-0000-0000-0000B22F0000}"/>
    <cellStyle name="Linked Cell" xfId="13" builtinId="24" customBuiltin="1"/>
    <cellStyle name="Linked Cell 10" xfId="1307" xr:uid="{00000000-0005-0000-0000-0000B42F0000}"/>
    <cellStyle name="Linked Cell 10 2" xfId="2744" xr:uid="{00000000-0005-0000-0000-0000B52F0000}"/>
    <cellStyle name="Linked Cell 11" xfId="1308" xr:uid="{00000000-0005-0000-0000-0000B62F0000}"/>
    <cellStyle name="Linked Cell 11 2" xfId="2745" xr:uid="{00000000-0005-0000-0000-0000B72F0000}"/>
    <cellStyle name="Linked Cell 12" xfId="1309" xr:uid="{00000000-0005-0000-0000-0000B82F0000}"/>
    <cellStyle name="Linked Cell 12 2" xfId="6971" xr:uid="{00000000-0005-0000-0000-0000B92F0000}"/>
    <cellStyle name="Linked Cell 13" xfId="1781" xr:uid="{00000000-0005-0000-0000-0000BA2F0000}"/>
    <cellStyle name="Linked Cell 13 2" xfId="6972" xr:uid="{00000000-0005-0000-0000-0000BB2F0000}"/>
    <cellStyle name="Linked Cell 14" xfId="2743" xr:uid="{00000000-0005-0000-0000-0000BC2F0000}"/>
    <cellStyle name="Linked Cell 15" xfId="1306" xr:uid="{00000000-0005-0000-0000-0000BD2F0000}"/>
    <cellStyle name="Linked Cell 2" xfId="1310" xr:uid="{00000000-0005-0000-0000-0000BE2F0000}"/>
    <cellStyle name="Linked Cell 2 2" xfId="1311" xr:uid="{00000000-0005-0000-0000-0000BF2F0000}"/>
    <cellStyle name="Linked Cell 2 3" xfId="4518" xr:uid="{00000000-0005-0000-0000-0000C02F0000}"/>
    <cellStyle name="Linked Cell 2 4" xfId="8621" xr:uid="{00000000-0005-0000-0000-0000C12F0000}"/>
    <cellStyle name="Linked Cell 3" xfId="1312" xr:uid="{00000000-0005-0000-0000-0000C22F0000}"/>
    <cellStyle name="Linked Cell 3 2" xfId="1313" xr:uid="{00000000-0005-0000-0000-0000C32F0000}"/>
    <cellStyle name="Linked Cell 3 3" xfId="4520" xr:uid="{00000000-0005-0000-0000-0000C42F0000}"/>
    <cellStyle name="Linked Cell 3 4" xfId="4519" xr:uid="{00000000-0005-0000-0000-0000C52F0000}"/>
    <cellStyle name="Linked Cell 4" xfId="1314" xr:uid="{00000000-0005-0000-0000-0000C62F0000}"/>
    <cellStyle name="Linked Cell 4 2" xfId="1315" xr:uid="{00000000-0005-0000-0000-0000C72F0000}"/>
    <cellStyle name="Linked Cell 4 2 2" xfId="2747" xr:uid="{00000000-0005-0000-0000-0000C82F0000}"/>
    <cellStyle name="Linked Cell 4 3" xfId="2746" xr:uid="{00000000-0005-0000-0000-0000C92F0000}"/>
    <cellStyle name="Linked Cell 4 4" xfId="4521" xr:uid="{00000000-0005-0000-0000-0000CA2F0000}"/>
    <cellStyle name="Linked Cell 4 5" xfId="6973" xr:uid="{00000000-0005-0000-0000-0000CB2F0000}"/>
    <cellStyle name="Linked Cell 5" xfId="1316" xr:uid="{00000000-0005-0000-0000-0000CC2F0000}"/>
    <cellStyle name="Linked Cell 5 2" xfId="1317" xr:uid="{00000000-0005-0000-0000-0000CD2F0000}"/>
    <cellStyle name="Linked Cell 5 2 2" xfId="2749" xr:uid="{00000000-0005-0000-0000-0000CE2F0000}"/>
    <cellStyle name="Linked Cell 5 3" xfId="2748" xr:uid="{00000000-0005-0000-0000-0000CF2F0000}"/>
    <cellStyle name="Linked Cell 6" xfId="1318" xr:uid="{00000000-0005-0000-0000-0000D02F0000}"/>
    <cellStyle name="Linked Cell 7" xfId="1319" xr:uid="{00000000-0005-0000-0000-0000D12F0000}"/>
    <cellStyle name="Linked Cell 7 2" xfId="2750" xr:uid="{00000000-0005-0000-0000-0000D22F0000}"/>
    <cellStyle name="Linked Cell 8" xfId="1320" xr:uid="{00000000-0005-0000-0000-0000D32F0000}"/>
    <cellStyle name="Linked Cell 8 2" xfId="2751" xr:uid="{00000000-0005-0000-0000-0000D42F0000}"/>
    <cellStyle name="Linked Cell 9" xfId="1321" xr:uid="{00000000-0005-0000-0000-0000D52F0000}"/>
    <cellStyle name="Linked Cell 9 2" xfId="2752" xr:uid="{00000000-0005-0000-0000-0000D62F0000}"/>
    <cellStyle name="Neutral" xfId="9" builtinId="28" customBuiltin="1"/>
    <cellStyle name="Neutral 10" xfId="1323" xr:uid="{00000000-0005-0000-0000-0000D82F0000}"/>
    <cellStyle name="Neutral 11" xfId="1324" xr:uid="{00000000-0005-0000-0000-0000D92F0000}"/>
    <cellStyle name="Neutral 12" xfId="1782" xr:uid="{00000000-0005-0000-0000-0000DA2F0000}"/>
    <cellStyle name="Neutral 12 2" xfId="6974" xr:uid="{00000000-0005-0000-0000-0000DB2F0000}"/>
    <cellStyle name="Neutral 13" xfId="2753" xr:uid="{00000000-0005-0000-0000-0000DC2F0000}"/>
    <cellStyle name="Neutral 14" xfId="1322" xr:uid="{00000000-0005-0000-0000-0000DD2F0000}"/>
    <cellStyle name="Neutral 2" xfId="1325" xr:uid="{00000000-0005-0000-0000-0000DE2F0000}"/>
    <cellStyle name="Neutral 2 2" xfId="8617" xr:uid="{00000000-0005-0000-0000-0000DF2F0000}"/>
    <cellStyle name="Neutral 3" xfId="1326" xr:uid="{00000000-0005-0000-0000-0000E02F0000}"/>
    <cellStyle name="Neutral 3 2" xfId="1327" xr:uid="{00000000-0005-0000-0000-0000E12F0000}"/>
    <cellStyle name="Neutral 4" xfId="1328" xr:uid="{00000000-0005-0000-0000-0000E22F0000}"/>
    <cellStyle name="Neutral 4 2" xfId="4523" xr:uid="{00000000-0005-0000-0000-0000E32F0000}"/>
    <cellStyle name="Neutral 4 3" xfId="4522" xr:uid="{00000000-0005-0000-0000-0000E42F0000}"/>
    <cellStyle name="Neutral 5" xfId="1329" xr:uid="{00000000-0005-0000-0000-0000E52F0000}"/>
    <cellStyle name="Neutral 5 2" xfId="1330" xr:uid="{00000000-0005-0000-0000-0000E62F0000}"/>
    <cellStyle name="Neutral 6" xfId="1331" xr:uid="{00000000-0005-0000-0000-0000E72F0000}"/>
    <cellStyle name="Neutral 7" xfId="1332" xr:uid="{00000000-0005-0000-0000-0000E82F0000}"/>
    <cellStyle name="Neutral 8" xfId="1333" xr:uid="{00000000-0005-0000-0000-0000E92F0000}"/>
    <cellStyle name="Neutral 9" xfId="1334" xr:uid="{00000000-0005-0000-0000-0000EA2F0000}"/>
    <cellStyle name="Normal" xfId="0" builtinId="0"/>
    <cellStyle name="Normal 10" xfId="49" xr:uid="{00000000-0005-0000-0000-0000EC2F0000}"/>
    <cellStyle name="Normal 10 2" xfId="1336" xr:uid="{00000000-0005-0000-0000-0000ED2F0000}"/>
    <cellStyle name="Normal 10 2 2" xfId="2980" xr:uid="{00000000-0005-0000-0000-0000EE2F0000}"/>
    <cellStyle name="Normal 10 2 2 2" xfId="10514" xr:uid="{00000000-0005-0000-0000-0000EF2F0000}"/>
    <cellStyle name="Normal 10 3" xfId="2754" xr:uid="{00000000-0005-0000-0000-0000F02F0000}"/>
    <cellStyle name="Normal 10 3 2" xfId="4525" xr:uid="{00000000-0005-0000-0000-0000F12F0000}"/>
    <cellStyle name="Normal 10 3 2 2" xfId="11899" xr:uid="{00000000-0005-0000-0000-0000F22F0000}"/>
    <cellStyle name="Normal 10 3 3" xfId="6976" xr:uid="{00000000-0005-0000-0000-0000F32F0000}"/>
    <cellStyle name="Normal 10 3 3 2" xfId="14147" xr:uid="{00000000-0005-0000-0000-0000F42F0000}"/>
    <cellStyle name="Normal 10 3 4" xfId="10384" xr:uid="{00000000-0005-0000-0000-0000F52F0000}"/>
    <cellStyle name="Normal 10 4" xfId="4524" xr:uid="{00000000-0005-0000-0000-0000F62F0000}"/>
    <cellStyle name="Normal 10 4 2" xfId="11898" xr:uid="{00000000-0005-0000-0000-0000F72F0000}"/>
    <cellStyle name="Normal 10 5" xfId="6975" xr:uid="{00000000-0005-0000-0000-0000F82F0000}"/>
    <cellStyle name="Normal 10 5 2" xfId="14146" xr:uid="{00000000-0005-0000-0000-0000F92F0000}"/>
    <cellStyle name="Normal 10 6" xfId="7091" xr:uid="{00000000-0005-0000-0000-0000FA2F0000}"/>
    <cellStyle name="Normal 10 6 2" xfId="14183" xr:uid="{00000000-0005-0000-0000-0000FB2F0000}"/>
    <cellStyle name="Normal 10 7" xfId="1335" xr:uid="{00000000-0005-0000-0000-0000FC2F0000}"/>
    <cellStyle name="Normal 10 7 2" xfId="9448" xr:uid="{00000000-0005-0000-0000-0000FD2F0000}"/>
    <cellStyle name="Normal 11" xfId="50" xr:uid="{00000000-0005-0000-0000-0000FE2F0000}"/>
    <cellStyle name="Normal 12" xfId="51" xr:uid="{00000000-0005-0000-0000-0000FF2F0000}"/>
    <cellStyle name="Normal 13" xfId="47" xr:uid="{00000000-0005-0000-0000-000000300000}"/>
    <cellStyle name="Normal 13 10" xfId="1807" xr:uid="{00000000-0005-0000-0000-000001300000}"/>
    <cellStyle name="Normal 13 10 2" xfId="4526" xr:uid="{00000000-0005-0000-0000-000002300000}"/>
    <cellStyle name="Normal 13 10 2 2" xfId="11900" xr:uid="{00000000-0005-0000-0000-000003300000}"/>
    <cellStyle name="Normal 13 10 3" xfId="6977" xr:uid="{00000000-0005-0000-0000-000004300000}"/>
    <cellStyle name="Normal 13 10 3 2" xfId="14148" xr:uid="{00000000-0005-0000-0000-000005300000}"/>
    <cellStyle name="Normal 13 10 4" xfId="8398" xr:uid="{00000000-0005-0000-0000-000006300000}"/>
    <cellStyle name="Normal 13 10 4 2" xfId="15441" xr:uid="{00000000-0005-0000-0000-000007300000}"/>
    <cellStyle name="Normal 13 10 5" xfId="9608" xr:uid="{00000000-0005-0000-0000-000008300000}"/>
    <cellStyle name="Normal 13 11" xfId="2755" xr:uid="{00000000-0005-0000-0000-000009300000}"/>
    <cellStyle name="Normal 13 11 2" xfId="4527" xr:uid="{00000000-0005-0000-0000-00000A300000}"/>
    <cellStyle name="Normal 13 11 2 2" xfId="11901" xr:uid="{00000000-0005-0000-0000-00000B300000}"/>
    <cellStyle name="Normal 13 11 3" xfId="6978" xr:uid="{00000000-0005-0000-0000-00000C300000}"/>
    <cellStyle name="Normal 13 11 3 2" xfId="14149" xr:uid="{00000000-0005-0000-0000-00000D300000}"/>
    <cellStyle name="Normal 13 11 4" xfId="8487" xr:uid="{00000000-0005-0000-0000-00000E300000}"/>
    <cellStyle name="Normal 13 11 4 2" xfId="15530" xr:uid="{00000000-0005-0000-0000-00000F300000}"/>
    <cellStyle name="Normal 13 11 5" xfId="10385" xr:uid="{00000000-0005-0000-0000-000010300000}"/>
    <cellStyle name="Normal 13 12" xfId="3065" xr:uid="{00000000-0005-0000-0000-000011300000}"/>
    <cellStyle name="Normal 13 12 2" xfId="8576" xr:uid="{00000000-0005-0000-0000-000012300000}"/>
    <cellStyle name="Normal 13 12 2 2" xfId="15619" xr:uid="{00000000-0005-0000-0000-000013300000}"/>
    <cellStyle name="Normal 13 12 3" xfId="10576" xr:uid="{00000000-0005-0000-0000-000014300000}"/>
    <cellStyle name="Normal 13 13" xfId="4680" xr:uid="{00000000-0005-0000-0000-000015300000}"/>
    <cellStyle name="Normal 13 13 2" xfId="7728" xr:uid="{00000000-0005-0000-0000-000016300000}"/>
    <cellStyle name="Normal 13 13 2 2" xfId="14820" xr:uid="{00000000-0005-0000-0000-000017300000}"/>
    <cellStyle name="Normal 13 13 3" xfId="11958" xr:uid="{00000000-0005-0000-0000-000018300000}"/>
    <cellStyle name="Normal 13 14" xfId="5261" xr:uid="{00000000-0005-0000-0000-000019300000}"/>
    <cellStyle name="Normal 13 14 2" xfId="12539" xr:uid="{00000000-0005-0000-0000-00001A300000}"/>
    <cellStyle name="Normal 13 15" xfId="7130" xr:uid="{00000000-0005-0000-0000-00001B300000}"/>
    <cellStyle name="Normal 13 15 2" xfId="14222" xr:uid="{00000000-0005-0000-0000-00001C300000}"/>
    <cellStyle name="Normal 13 16" xfId="7147" xr:uid="{00000000-0005-0000-0000-00001D300000}"/>
    <cellStyle name="Normal 13 16 2" xfId="14239" xr:uid="{00000000-0005-0000-0000-00001E300000}"/>
    <cellStyle name="Normal 13 17" xfId="1337" xr:uid="{00000000-0005-0000-0000-00001F300000}"/>
    <cellStyle name="Normal 13 17 2" xfId="9449" xr:uid="{00000000-0005-0000-0000-000020300000}"/>
    <cellStyle name="Normal 13 2" xfId="1338" xr:uid="{00000000-0005-0000-0000-000021300000}"/>
    <cellStyle name="Normal 13 2 10" xfId="7204" xr:uid="{00000000-0005-0000-0000-000022300000}"/>
    <cellStyle name="Normal 13 2 10 2" xfId="14296" xr:uid="{00000000-0005-0000-0000-000023300000}"/>
    <cellStyle name="Normal 13 2 11" xfId="9450" xr:uid="{00000000-0005-0000-0000-000024300000}"/>
    <cellStyle name="Normal 13 2 2" xfId="1339" xr:uid="{00000000-0005-0000-0000-000025300000}"/>
    <cellStyle name="Normal 13 2 2 2" xfId="1340" xr:uid="{00000000-0005-0000-0000-000026300000}"/>
    <cellStyle name="Normal 13 2 2 2 2" xfId="1341" xr:uid="{00000000-0005-0000-0000-000027300000}"/>
    <cellStyle name="Normal 13 2 2 2 2 2" xfId="2759" xr:uid="{00000000-0005-0000-0000-000028300000}"/>
    <cellStyle name="Normal 13 2 2 2 2 2 2" xfId="8263" xr:uid="{00000000-0005-0000-0000-000029300000}"/>
    <cellStyle name="Normal 13 2 2 2 2 2 2 2" xfId="15355" xr:uid="{00000000-0005-0000-0000-00002A300000}"/>
    <cellStyle name="Normal 13 2 2 2 2 2 3" xfId="10389" xr:uid="{00000000-0005-0000-0000-00002B300000}"/>
    <cellStyle name="Normal 13 2 2 2 2 3" xfId="3651" xr:uid="{00000000-0005-0000-0000-00002C300000}"/>
    <cellStyle name="Normal 13 2 2 2 2 3 2" xfId="11159" xr:uid="{00000000-0005-0000-0000-00002D300000}"/>
    <cellStyle name="Normal 13 2 2 2 2 4" xfId="5215" xr:uid="{00000000-0005-0000-0000-00002E300000}"/>
    <cellStyle name="Normal 13 2 2 2 2 4 2" xfId="12493" xr:uid="{00000000-0005-0000-0000-00002F300000}"/>
    <cellStyle name="Normal 13 2 2 2 2 5" xfId="5796" xr:uid="{00000000-0005-0000-0000-000030300000}"/>
    <cellStyle name="Normal 13 2 2 2 2 5 2" xfId="13074" xr:uid="{00000000-0005-0000-0000-000031300000}"/>
    <cellStyle name="Normal 13 2 2 2 2 6" xfId="7682" xr:uid="{00000000-0005-0000-0000-000032300000}"/>
    <cellStyle name="Normal 13 2 2 2 2 6 2" xfId="14774" xr:uid="{00000000-0005-0000-0000-000033300000}"/>
    <cellStyle name="Normal 13 2 2 2 2 7" xfId="9453" xr:uid="{00000000-0005-0000-0000-000034300000}"/>
    <cellStyle name="Normal 13 2 2 2 3" xfId="2758" xr:uid="{00000000-0005-0000-0000-000035300000}"/>
    <cellStyle name="Normal 13 2 2 2 3 2" xfId="7974" xr:uid="{00000000-0005-0000-0000-000036300000}"/>
    <cellStyle name="Normal 13 2 2 2 3 2 2" xfId="15066" xr:uid="{00000000-0005-0000-0000-000037300000}"/>
    <cellStyle name="Normal 13 2 2 2 3 3" xfId="10388" xr:uid="{00000000-0005-0000-0000-000038300000}"/>
    <cellStyle name="Normal 13 2 2 2 4" xfId="3351" xr:uid="{00000000-0005-0000-0000-000039300000}"/>
    <cellStyle name="Normal 13 2 2 2 4 2" xfId="10862" xr:uid="{00000000-0005-0000-0000-00003A300000}"/>
    <cellStyle name="Normal 13 2 2 2 5" xfId="4926" xr:uid="{00000000-0005-0000-0000-00003B300000}"/>
    <cellStyle name="Normal 13 2 2 2 5 2" xfId="12204" xr:uid="{00000000-0005-0000-0000-00003C300000}"/>
    <cellStyle name="Normal 13 2 2 2 6" xfId="5507" xr:uid="{00000000-0005-0000-0000-00003D300000}"/>
    <cellStyle name="Normal 13 2 2 2 6 2" xfId="12785" xr:uid="{00000000-0005-0000-0000-00003E300000}"/>
    <cellStyle name="Normal 13 2 2 2 7" xfId="7393" xr:uid="{00000000-0005-0000-0000-00003F300000}"/>
    <cellStyle name="Normal 13 2 2 2 7 2" xfId="14485" xr:uid="{00000000-0005-0000-0000-000040300000}"/>
    <cellStyle name="Normal 13 2 2 2 8" xfId="9452" xr:uid="{00000000-0005-0000-0000-000041300000}"/>
    <cellStyle name="Normal 13 2 2 3" xfId="1342" xr:uid="{00000000-0005-0000-0000-000042300000}"/>
    <cellStyle name="Normal 13 2 2 3 2" xfId="2760" xr:uid="{00000000-0005-0000-0000-000043300000}"/>
    <cellStyle name="Normal 13 2 2 3 2 2" xfId="8120" xr:uid="{00000000-0005-0000-0000-000044300000}"/>
    <cellStyle name="Normal 13 2 2 3 2 2 2" xfId="15212" xr:uid="{00000000-0005-0000-0000-000045300000}"/>
    <cellStyle name="Normal 13 2 2 3 2 3" xfId="10390" xr:uid="{00000000-0005-0000-0000-000046300000}"/>
    <cellStyle name="Normal 13 2 2 3 3" xfId="3508" xr:uid="{00000000-0005-0000-0000-000047300000}"/>
    <cellStyle name="Normal 13 2 2 3 3 2" xfId="11016" xr:uid="{00000000-0005-0000-0000-000048300000}"/>
    <cellStyle name="Normal 13 2 2 3 4" xfId="5072" xr:uid="{00000000-0005-0000-0000-000049300000}"/>
    <cellStyle name="Normal 13 2 2 3 4 2" xfId="12350" xr:uid="{00000000-0005-0000-0000-00004A300000}"/>
    <cellStyle name="Normal 13 2 2 3 5" xfId="5653" xr:uid="{00000000-0005-0000-0000-00004B300000}"/>
    <cellStyle name="Normal 13 2 2 3 5 2" xfId="12931" xr:uid="{00000000-0005-0000-0000-00004C300000}"/>
    <cellStyle name="Normal 13 2 2 3 6" xfId="7539" xr:uid="{00000000-0005-0000-0000-00004D300000}"/>
    <cellStyle name="Normal 13 2 2 3 6 2" xfId="14631" xr:uid="{00000000-0005-0000-0000-00004E300000}"/>
    <cellStyle name="Normal 13 2 2 3 7" xfId="9454" xr:uid="{00000000-0005-0000-0000-00004F300000}"/>
    <cellStyle name="Normal 13 2 2 4" xfId="2757" xr:uid="{00000000-0005-0000-0000-000050300000}"/>
    <cellStyle name="Normal 13 2 2 4 2" xfId="8467" xr:uid="{00000000-0005-0000-0000-000051300000}"/>
    <cellStyle name="Normal 13 2 2 4 2 2" xfId="15510" xr:uid="{00000000-0005-0000-0000-000052300000}"/>
    <cellStyle name="Normal 13 2 2 4 3" xfId="10387" xr:uid="{00000000-0005-0000-0000-000053300000}"/>
    <cellStyle name="Normal 13 2 2 5" xfId="3206" xr:uid="{00000000-0005-0000-0000-000054300000}"/>
    <cellStyle name="Normal 13 2 2 5 2" xfId="8556" xr:uid="{00000000-0005-0000-0000-000055300000}"/>
    <cellStyle name="Normal 13 2 2 5 2 2" xfId="15599" xr:uid="{00000000-0005-0000-0000-000056300000}"/>
    <cellStyle name="Normal 13 2 2 5 3" xfId="10717" xr:uid="{00000000-0005-0000-0000-000057300000}"/>
    <cellStyle name="Normal 13 2 2 6" xfId="4783" xr:uid="{00000000-0005-0000-0000-000058300000}"/>
    <cellStyle name="Normal 13 2 2 6 2" xfId="7831" xr:uid="{00000000-0005-0000-0000-000059300000}"/>
    <cellStyle name="Normal 13 2 2 6 2 2" xfId="14923" xr:uid="{00000000-0005-0000-0000-00005A300000}"/>
    <cellStyle name="Normal 13 2 2 6 3" xfId="12061" xr:uid="{00000000-0005-0000-0000-00005B300000}"/>
    <cellStyle name="Normal 13 2 2 7" xfId="5364" xr:uid="{00000000-0005-0000-0000-00005C300000}"/>
    <cellStyle name="Normal 13 2 2 7 2" xfId="12642" xr:uid="{00000000-0005-0000-0000-00005D300000}"/>
    <cellStyle name="Normal 13 2 2 8" xfId="7250" xr:uid="{00000000-0005-0000-0000-00005E300000}"/>
    <cellStyle name="Normal 13 2 2 8 2" xfId="14342" xr:uid="{00000000-0005-0000-0000-00005F300000}"/>
    <cellStyle name="Normal 13 2 2 9" xfId="9451" xr:uid="{00000000-0005-0000-0000-000060300000}"/>
    <cellStyle name="Normal 13 2 3" xfId="1343" xr:uid="{00000000-0005-0000-0000-000061300000}"/>
    <cellStyle name="Normal 13 2 3 2" xfId="1344" xr:uid="{00000000-0005-0000-0000-000062300000}"/>
    <cellStyle name="Normal 13 2 3 2 2" xfId="2762" xr:uid="{00000000-0005-0000-0000-000063300000}"/>
    <cellStyle name="Normal 13 2 3 2 2 2" xfId="8217" xr:uid="{00000000-0005-0000-0000-000064300000}"/>
    <cellStyle name="Normal 13 2 3 2 2 2 2" xfId="15309" xr:uid="{00000000-0005-0000-0000-000065300000}"/>
    <cellStyle name="Normal 13 2 3 2 2 3" xfId="10392" xr:uid="{00000000-0005-0000-0000-000066300000}"/>
    <cellStyle name="Normal 13 2 3 2 3" xfId="3605" xr:uid="{00000000-0005-0000-0000-000067300000}"/>
    <cellStyle name="Normal 13 2 3 2 3 2" xfId="11113" xr:uid="{00000000-0005-0000-0000-000068300000}"/>
    <cellStyle name="Normal 13 2 3 2 4" xfId="5169" xr:uid="{00000000-0005-0000-0000-000069300000}"/>
    <cellStyle name="Normal 13 2 3 2 4 2" xfId="12447" xr:uid="{00000000-0005-0000-0000-00006A300000}"/>
    <cellStyle name="Normal 13 2 3 2 5" xfId="5750" xr:uid="{00000000-0005-0000-0000-00006B300000}"/>
    <cellStyle name="Normal 13 2 3 2 5 2" xfId="13028" xr:uid="{00000000-0005-0000-0000-00006C300000}"/>
    <cellStyle name="Normal 13 2 3 2 6" xfId="7636" xr:uid="{00000000-0005-0000-0000-00006D300000}"/>
    <cellStyle name="Normal 13 2 3 2 6 2" xfId="14728" xr:uid="{00000000-0005-0000-0000-00006E300000}"/>
    <cellStyle name="Normal 13 2 3 2 7" xfId="9456" xr:uid="{00000000-0005-0000-0000-00006F300000}"/>
    <cellStyle name="Normal 13 2 3 3" xfId="2761" xr:uid="{00000000-0005-0000-0000-000070300000}"/>
    <cellStyle name="Normal 13 2 3 3 2" xfId="7928" xr:uid="{00000000-0005-0000-0000-000071300000}"/>
    <cellStyle name="Normal 13 2 3 3 2 2" xfId="15020" xr:uid="{00000000-0005-0000-0000-000072300000}"/>
    <cellStyle name="Normal 13 2 3 3 3" xfId="10391" xr:uid="{00000000-0005-0000-0000-000073300000}"/>
    <cellStyle name="Normal 13 2 3 4" xfId="3305" xr:uid="{00000000-0005-0000-0000-000074300000}"/>
    <cellStyle name="Normal 13 2 3 4 2" xfId="10816" xr:uid="{00000000-0005-0000-0000-000075300000}"/>
    <cellStyle name="Normal 13 2 3 5" xfId="4880" xr:uid="{00000000-0005-0000-0000-000076300000}"/>
    <cellStyle name="Normal 13 2 3 5 2" xfId="12158" xr:uid="{00000000-0005-0000-0000-000077300000}"/>
    <cellStyle name="Normal 13 2 3 6" xfId="5461" xr:uid="{00000000-0005-0000-0000-000078300000}"/>
    <cellStyle name="Normal 13 2 3 6 2" xfId="12739" xr:uid="{00000000-0005-0000-0000-000079300000}"/>
    <cellStyle name="Normal 13 2 3 7" xfId="7347" xr:uid="{00000000-0005-0000-0000-00007A300000}"/>
    <cellStyle name="Normal 13 2 3 7 2" xfId="14439" xr:uid="{00000000-0005-0000-0000-00007B300000}"/>
    <cellStyle name="Normal 13 2 3 8" xfId="9455" xr:uid="{00000000-0005-0000-0000-00007C300000}"/>
    <cellStyle name="Normal 13 2 4" xfId="1345" xr:uid="{00000000-0005-0000-0000-00007D300000}"/>
    <cellStyle name="Normal 13 2 4 2" xfId="2763" xr:uid="{00000000-0005-0000-0000-00007E300000}"/>
    <cellStyle name="Normal 13 2 4 2 2" xfId="8074" xr:uid="{00000000-0005-0000-0000-00007F300000}"/>
    <cellStyle name="Normal 13 2 4 2 2 2" xfId="15166" xr:uid="{00000000-0005-0000-0000-000080300000}"/>
    <cellStyle name="Normal 13 2 4 2 3" xfId="10393" xr:uid="{00000000-0005-0000-0000-000081300000}"/>
    <cellStyle name="Normal 13 2 4 3" xfId="3462" xr:uid="{00000000-0005-0000-0000-000082300000}"/>
    <cellStyle name="Normal 13 2 4 3 2" xfId="10970" xr:uid="{00000000-0005-0000-0000-000083300000}"/>
    <cellStyle name="Normal 13 2 4 4" xfId="5026" xr:uid="{00000000-0005-0000-0000-000084300000}"/>
    <cellStyle name="Normal 13 2 4 4 2" xfId="12304" xr:uid="{00000000-0005-0000-0000-000085300000}"/>
    <cellStyle name="Normal 13 2 4 5" xfId="5607" xr:uid="{00000000-0005-0000-0000-000086300000}"/>
    <cellStyle name="Normal 13 2 4 5 2" xfId="12885" xr:uid="{00000000-0005-0000-0000-000087300000}"/>
    <cellStyle name="Normal 13 2 4 6" xfId="7493" xr:uid="{00000000-0005-0000-0000-000088300000}"/>
    <cellStyle name="Normal 13 2 4 6 2" xfId="14585" xr:uid="{00000000-0005-0000-0000-000089300000}"/>
    <cellStyle name="Normal 13 2 4 7" xfId="9457" xr:uid="{00000000-0005-0000-0000-00008A300000}"/>
    <cellStyle name="Normal 13 2 5" xfId="1829" xr:uid="{00000000-0005-0000-0000-00008B300000}"/>
    <cellStyle name="Normal 13 2 5 2" xfId="4528" xr:uid="{00000000-0005-0000-0000-00008C300000}"/>
    <cellStyle name="Normal 13 2 5 2 2" xfId="11902" xr:uid="{00000000-0005-0000-0000-00008D300000}"/>
    <cellStyle name="Normal 13 2 5 3" xfId="6979" xr:uid="{00000000-0005-0000-0000-00008E300000}"/>
    <cellStyle name="Normal 13 2 5 3 2" xfId="14150" xr:uid="{00000000-0005-0000-0000-00008F300000}"/>
    <cellStyle name="Normal 13 2 5 4" xfId="8325" xr:uid="{00000000-0005-0000-0000-000090300000}"/>
    <cellStyle name="Normal 13 2 5 4 2" xfId="15412" xr:uid="{00000000-0005-0000-0000-000091300000}"/>
    <cellStyle name="Normal 13 2 5 5" xfId="9625" xr:uid="{00000000-0005-0000-0000-000092300000}"/>
    <cellStyle name="Normal 13 2 6" xfId="2756" xr:uid="{00000000-0005-0000-0000-000093300000}"/>
    <cellStyle name="Normal 13 2 6 2" xfId="4529" xr:uid="{00000000-0005-0000-0000-000094300000}"/>
    <cellStyle name="Normal 13 2 6 2 2" xfId="11903" xr:uid="{00000000-0005-0000-0000-000095300000}"/>
    <cellStyle name="Normal 13 2 6 3" xfId="6980" xr:uid="{00000000-0005-0000-0000-000096300000}"/>
    <cellStyle name="Normal 13 2 6 3 2" xfId="14151" xr:uid="{00000000-0005-0000-0000-000097300000}"/>
    <cellStyle name="Normal 13 2 6 4" xfId="8421" xr:uid="{00000000-0005-0000-0000-000098300000}"/>
    <cellStyle name="Normal 13 2 6 4 2" xfId="15464" xr:uid="{00000000-0005-0000-0000-000099300000}"/>
    <cellStyle name="Normal 13 2 6 5" xfId="10386" xr:uid="{00000000-0005-0000-0000-00009A300000}"/>
    <cellStyle name="Normal 13 2 7" xfId="3147" xr:uid="{00000000-0005-0000-0000-00009B300000}"/>
    <cellStyle name="Normal 13 2 7 2" xfId="8510" xr:uid="{00000000-0005-0000-0000-00009C300000}"/>
    <cellStyle name="Normal 13 2 7 2 2" xfId="15553" xr:uid="{00000000-0005-0000-0000-00009D300000}"/>
    <cellStyle name="Normal 13 2 7 3" xfId="10658" xr:uid="{00000000-0005-0000-0000-00009E300000}"/>
    <cellStyle name="Normal 13 2 8" xfId="4737" xr:uid="{00000000-0005-0000-0000-00009F300000}"/>
    <cellStyle name="Normal 13 2 8 2" xfId="7785" xr:uid="{00000000-0005-0000-0000-0000A0300000}"/>
    <cellStyle name="Normal 13 2 8 2 2" xfId="14877" xr:uid="{00000000-0005-0000-0000-0000A1300000}"/>
    <cellStyle name="Normal 13 2 8 3" xfId="12015" xr:uid="{00000000-0005-0000-0000-0000A2300000}"/>
    <cellStyle name="Normal 13 2 9" xfId="5318" xr:uid="{00000000-0005-0000-0000-0000A3300000}"/>
    <cellStyle name="Normal 13 2 9 2" xfId="12596" xr:uid="{00000000-0005-0000-0000-0000A4300000}"/>
    <cellStyle name="Normal 13 3" xfId="1346" xr:uid="{00000000-0005-0000-0000-0000A5300000}"/>
    <cellStyle name="Normal 13 3 2" xfId="1347" xr:uid="{00000000-0005-0000-0000-0000A6300000}"/>
    <cellStyle name="Normal 13 3 2 2" xfId="1348" xr:uid="{00000000-0005-0000-0000-0000A7300000}"/>
    <cellStyle name="Normal 13 3 2 2 2" xfId="2766" xr:uid="{00000000-0005-0000-0000-0000A8300000}"/>
    <cellStyle name="Normal 13 3 2 2 2 2" xfId="8240" xr:uid="{00000000-0005-0000-0000-0000A9300000}"/>
    <cellStyle name="Normal 13 3 2 2 2 2 2" xfId="15332" xr:uid="{00000000-0005-0000-0000-0000AA300000}"/>
    <cellStyle name="Normal 13 3 2 2 2 3" xfId="10396" xr:uid="{00000000-0005-0000-0000-0000AB300000}"/>
    <cellStyle name="Normal 13 3 2 2 3" xfId="3628" xr:uid="{00000000-0005-0000-0000-0000AC300000}"/>
    <cellStyle name="Normal 13 3 2 2 3 2" xfId="11136" xr:uid="{00000000-0005-0000-0000-0000AD300000}"/>
    <cellStyle name="Normal 13 3 2 2 4" xfId="5192" xr:uid="{00000000-0005-0000-0000-0000AE300000}"/>
    <cellStyle name="Normal 13 3 2 2 4 2" xfId="12470" xr:uid="{00000000-0005-0000-0000-0000AF300000}"/>
    <cellStyle name="Normal 13 3 2 2 5" xfId="5773" xr:uid="{00000000-0005-0000-0000-0000B0300000}"/>
    <cellStyle name="Normal 13 3 2 2 5 2" xfId="13051" xr:uid="{00000000-0005-0000-0000-0000B1300000}"/>
    <cellStyle name="Normal 13 3 2 2 6" xfId="7659" xr:uid="{00000000-0005-0000-0000-0000B2300000}"/>
    <cellStyle name="Normal 13 3 2 2 6 2" xfId="14751" xr:uid="{00000000-0005-0000-0000-0000B3300000}"/>
    <cellStyle name="Normal 13 3 2 2 7" xfId="9460" xr:uid="{00000000-0005-0000-0000-0000B4300000}"/>
    <cellStyle name="Normal 13 3 2 3" xfId="2765" xr:uid="{00000000-0005-0000-0000-0000B5300000}"/>
    <cellStyle name="Normal 13 3 2 3 2" xfId="7951" xr:uid="{00000000-0005-0000-0000-0000B6300000}"/>
    <cellStyle name="Normal 13 3 2 3 2 2" xfId="15043" xr:uid="{00000000-0005-0000-0000-0000B7300000}"/>
    <cellStyle name="Normal 13 3 2 3 3" xfId="10395" xr:uid="{00000000-0005-0000-0000-0000B8300000}"/>
    <cellStyle name="Normal 13 3 2 4" xfId="3328" xr:uid="{00000000-0005-0000-0000-0000B9300000}"/>
    <cellStyle name="Normal 13 3 2 4 2" xfId="10839" xr:uid="{00000000-0005-0000-0000-0000BA300000}"/>
    <cellStyle name="Normal 13 3 2 5" xfId="4903" xr:uid="{00000000-0005-0000-0000-0000BB300000}"/>
    <cellStyle name="Normal 13 3 2 5 2" xfId="12181" xr:uid="{00000000-0005-0000-0000-0000BC300000}"/>
    <cellStyle name="Normal 13 3 2 6" xfId="5484" xr:uid="{00000000-0005-0000-0000-0000BD300000}"/>
    <cellStyle name="Normal 13 3 2 6 2" xfId="12762" xr:uid="{00000000-0005-0000-0000-0000BE300000}"/>
    <cellStyle name="Normal 13 3 2 7" xfId="7370" xr:uid="{00000000-0005-0000-0000-0000BF300000}"/>
    <cellStyle name="Normal 13 3 2 7 2" xfId="14462" xr:uid="{00000000-0005-0000-0000-0000C0300000}"/>
    <cellStyle name="Normal 13 3 2 8" xfId="9459" xr:uid="{00000000-0005-0000-0000-0000C1300000}"/>
    <cellStyle name="Normal 13 3 3" xfId="1349" xr:uid="{00000000-0005-0000-0000-0000C2300000}"/>
    <cellStyle name="Normal 13 3 3 2" xfId="2767" xr:uid="{00000000-0005-0000-0000-0000C3300000}"/>
    <cellStyle name="Normal 13 3 3 2 2" xfId="8097" xr:uid="{00000000-0005-0000-0000-0000C4300000}"/>
    <cellStyle name="Normal 13 3 3 2 2 2" xfId="15189" xr:uid="{00000000-0005-0000-0000-0000C5300000}"/>
    <cellStyle name="Normal 13 3 3 2 3" xfId="10397" xr:uid="{00000000-0005-0000-0000-0000C6300000}"/>
    <cellStyle name="Normal 13 3 3 3" xfId="3485" xr:uid="{00000000-0005-0000-0000-0000C7300000}"/>
    <cellStyle name="Normal 13 3 3 3 2" xfId="10993" xr:uid="{00000000-0005-0000-0000-0000C8300000}"/>
    <cellStyle name="Normal 13 3 3 4" xfId="5049" xr:uid="{00000000-0005-0000-0000-0000C9300000}"/>
    <cellStyle name="Normal 13 3 3 4 2" xfId="12327" xr:uid="{00000000-0005-0000-0000-0000CA300000}"/>
    <cellStyle name="Normal 13 3 3 5" xfId="5630" xr:uid="{00000000-0005-0000-0000-0000CB300000}"/>
    <cellStyle name="Normal 13 3 3 5 2" xfId="12908" xr:uid="{00000000-0005-0000-0000-0000CC300000}"/>
    <cellStyle name="Normal 13 3 3 6" xfId="7516" xr:uid="{00000000-0005-0000-0000-0000CD300000}"/>
    <cellStyle name="Normal 13 3 3 6 2" xfId="14608" xr:uid="{00000000-0005-0000-0000-0000CE300000}"/>
    <cellStyle name="Normal 13 3 3 7" xfId="9461" xr:uid="{00000000-0005-0000-0000-0000CF300000}"/>
    <cellStyle name="Normal 13 3 4" xfId="2764" xr:uid="{00000000-0005-0000-0000-0000D0300000}"/>
    <cellStyle name="Normal 13 3 4 2" xfId="8444" xr:uid="{00000000-0005-0000-0000-0000D1300000}"/>
    <cellStyle name="Normal 13 3 4 2 2" xfId="15487" xr:uid="{00000000-0005-0000-0000-0000D2300000}"/>
    <cellStyle name="Normal 13 3 4 3" xfId="10394" xr:uid="{00000000-0005-0000-0000-0000D3300000}"/>
    <cellStyle name="Normal 13 3 5" xfId="3183" xr:uid="{00000000-0005-0000-0000-0000D4300000}"/>
    <cellStyle name="Normal 13 3 5 2" xfId="8533" xr:uid="{00000000-0005-0000-0000-0000D5300000}"/>
    <cellStyle name="Normal 13 3 5 2 2" xfId="15576" xr:uid="{00000000-0005-0000-0000-0000D6300000}"/>
    <cellStyle name="Normal 13 3 5 3" xfId="10694" xr:uid="{00000000-0005-0000-0000-0000D7300000}"/>
    <cellStyle name="Normal 13 3 6" xfId="4760" xr:uid="{00000000-0005-0000-0000-0000D8300000}"/>
    <cellStyle name="Normal 13 3 6 2" xfId="7808" xr:uid="{00000000-0005-0000-0000-0000D9300000}"/>
    <cellStyle name="Normal 13 3 6 2 2" xfId="14900" xr:uid="{00000000-0005-0000-0000-0000DA300000}"/>
    <cellStyle name="Normal 13 3 6 3" xfId="12038" xr:uid="{00000000-0005-0000-0000-0000DB300000}"/>
    <cellStyle name="Normal 13 3 7" xfId="5341" xr:uid="{00000000-0005-0000-0000-0000DC300000}"/>
    <cellStyle name="Normal 13 3 7 2" xfId="12619" xr:uid="{00000000-0005-0000-0000-0000DD300000}"/>
    <cellStyle name="Normal 13 3 8" xfId="7227" xr:uid="{00000000-0005-0000-0000-0000DE300000}"/>
    <cellStyle name="Normal 13 3 8 2" xfId="14319" xr:uid="{00000000-0005-0000-0000-0000DF300000}"/>
    <cellStyle name="Normal 13 3 9" xfId="9458" xr:uid="{00000000-0005-0000-0000-0000E0300000}"/>
    <cellStyle name="Normal 13 4" xfId="1350" xr:uid="{00000000-0005-0000-0000-0000E1300000}"/>
    <cellStyle name="Normal 13 4 2" xfId="1351" xr:uid="{00000000-0005-0000-0000-0000E2300000}"/>
    <cellStyle name="Normal 13 4 2 2" xfId="1352" xr:uid="{00000000-0005-0000-0000-0000E3300000}"/>
    <cellStyle name="Normal 13 4 2 2 2" xfId="2770" xr:uid="{00000000-0005-0000-0000-0000E4300000}"/>
    <cellStyle name="Normal 13 4 2 2 2 2" xfId="8194" xr:uid="{00000000-0005-0000-0000-0000E5300000}"/>
    <cellStyle name="Normal 13 4 2 2 2 2 2" xfId="15286" xr:uid="{00000000-0005-0000-0000-0000E6300000}"/>
    <cellStyle name="Normal 13 4 2 2 2 3" xfId="10400" xr:uid="{00000000-0005-0000-0000-0000E7300000}"/>
    <cellStyle name="Normal 13 4 2 2 3" xfId="3582" xr:uid="{00000000-0005-0000-0000-0000E8300000}"/>
    <cellStyle name="Normal 13 4 2 2 3 2" xfId="11090" xr:uid="{00000000-0005-0000-0000-0000E9300000}"/>
    <cellStyle name="Normal 13 4 2 2 4" xfId="5146" xr:uid="{00000000-0005-0000-0000-0000EA300000}"/>
    <cellStyle name="Normal 13 4 2 2 4 2" xfId="12424" xr:uid="{00000000-0005-0000-0000-0000EB300000}"/>
    <cellStyle name="Normal 13 4 2 2 5" xfId="5727" xr:uid="{00000000-0005-0000-0000-0000EC300000}"/>
    <cellStyle name="Normal 13 4 2 2 5 2" xfId="13005" xr:uid="{00000000-0005-0000-0000-0000ED300000}"/>
    <cellStyle name="Normal 13 4 2 2 6" xfId="7613" xr:uid="{00000000-0005-0000-0000-0000EE300000}"/>
    <cellStyle name="Normal 13 4 2 2 6 2" xfId="14705" xr:uid="{00000000-0005-0000-0000-0000EF300000}"/>
    <cellStyle name="Normal 13 4 2 2 7" xfId="9464" xr:uid="{00000000-0005-0000-0000-0000F0300000}"/>
    <cellStyle name="Normal 13 4 2 3" xfId="2769" xr:uid="{00000000-0005-0000-0000-0000F1300000}"/>
    <cellStyle name="Normal 13 4 2 3 2" xfId="7905" xr:uid="{00000000-0005-0000-0000-0000F2300000}"/>
    <cellStyle name="Normal 13 4 2 3 2 2" xfId="14997" xr:uid="{00000000-0005-0000-0000-0000F3300000}"/>
    <cellStyle name="Normal 13 4 2 3 3" xfId="10399" xr:uid="{00000000-0005-0000-0000-0000F4300000}"/>
    <cellStyle name="Normal 13 4 2 4" xfId="3282" xr:uid="{00000000-0005-0000-0000-0000F5300000}"/>
    <cellStyle name="Normal 13 4 2 4 2" xfId="10793" xr:uid="{00000000-0005-0000-0000-0000F6300000}"/>
    <cellStyle name="Normal 13 4 2 5" xfId="4857" xr:uid="{00000000-0005-0000-0000-0000F7300000}"/>
    <cellStyle name="Normal 13 4 2 5 2" xfId="12135" xr:uid="{00000000-0005-0000-0000-0000F8300000}"/>
    <cellStyle name="Normal 13 4 2 6" xfId="5438" xr:uid="{00000000-0005-0000-0000-0000F9300000}"/>
    <cellStyle name="Normal 13 4 2 6 2" xfId="12716" xr:uid="{00000000-0005-0000-0000-0000FA300000}"/>
    <cellStyle name="Normal 13 4 2 7" xfId="7324" xr:uid="{00000000-0005-0000-0000-0000FB300000}"/>
    <cellStyle name="Normal 13 4 2 7 2" xfId="14416" xr:uid="{00000000-0005-0000-0000-0000FC300000}"/>
    <cellStyle name="Normal 13 4 2 8" xfId="9463" xr:uid="{00000000-0005-0000-0000-0000FD300000}"/>
    <cellStyle name="Normal 13 4 3" xfId="1353" xr:uid="{00000000-0005-0000-0000-0000FE300000}"/>
    <cellStyle name="Normal 13 4 3 2" xfId="2771" xr:uid="{00000000-0005-0000-0000-0000FF300000}"/>
    <cellStyle name="Normal 13 4 3 2 2" xfId="8054" xr:uid="{00000000-0005-0000-0000-000000310000}"/>
    <cellStyle name="Normal 13 4 3 2 2 2" xfId="15146" xr:uid="{00000000-0005-0000-0000-000001310000}"/>
    <cellStyle name="Normal 13 4 3 2 3" xfId="10401" xr:uid="{00000000-0005-0000-0000-000002310000}"/>
    <cellStyle name="Normal 13 4 3 3" xfId="3442" xr:uid="{00000000-0005-0000-0000-000003310000}"/>
    <cellStyle name="Normal 13 4 3 3 2" xfId="10950" xr:uid="{00000000-0005-0000-0000-000004310000}"/>
    <cellStyle name="Normal 13 4 3 4" xfId="5006" xr:uid="{00000000-0005-0000-0000-000005310000}"/>
    <cellStyle name="Normal 13 4 3 4 2" xfId="12284" xr:uid="{00000000-0005-0000-0000-000006310000}"/>
    <cellStyle name="Normal 13 4 3 5" xfId="5587" xr:uid="{00000000-0005-0000-0000-000007310000}"/>
    <cellStyle name="Normal 13 4 3 5 2" xfId="12865" xr:uid="{00000000-0005-0000-0000-000008310000}"/>
    <cellStyle name="Normal 13 4 3 6" xfId="7473" xr:uid="{00000000-0005-0000-0000-000009310000}"/>
    <cellStyle name="Normal 13 4 3 6 2" xfId="14565" xr:uid="{00000000-0005-0000-0000-00000A310000}"/>
    <cellStyle name="Normal 13 4 3 7" xfId="9465" xr:uid="{00000000-0005-0000-0000-00000B310000}"/>
    <cellStyle name="Normal 13 4 4" xfId="2768" xr:uid="{00000000-0005-0000-0000-00000C310000}"/>
    <cellStyle name="Normal 13 4 4 2" xfId="7762" xr:uid="{00000000-0005-0000-0000-00000D310000}"/>
    <cellStyle name="Normal 13 4 4 2 2" xfId="14854" xr:uid="{00000000-0005-0000-0000-00000E310000}"/>
    <cellStyle name="Normal 13 4 4 3" xfId="10398" xr:uid="{00000000-0005-0000-0000-00000F310000}"/>
    <cellStyle name="Normal 13 4 5" xfId="3113" xr:uid="{00000000-0005-0000-0000-000010310000}"/>
    <cellStyle name="Normal 13 4 5 2" xfId="10624" xr:uid="{00000000-0005-0000-0000-000011310000}"/>
    <cellStyle name="Normal 13 4 6" xfId="4714" xr:uid="{00000000-0005-0000-0000-000012310000}"/>
    <cellStyle name="Normal 13 4 6 2" xfId="11992" xr:uid="{00000000-0005-0000-0000-000013310000}"/>
    <cellStyle name="Normal 13 4 7" xfId="5295" xr:uid="{00000000-0005-0000-0000-000014310000}"/>
    <cellStyle name="Normal 13 4 7 2" xfId="12573" xr:uid="{00000000-0005-0000-0000-000015310000}"/>
    <cellStyle name="Normal 13 4 8" xfId="7181" xr:uid="{00000000-0005-0000-0000-000016310000}"/>
    <cellStyle name="Normal 13 4 8 2" xfId="14273" xr:uid="{00000000-0005-0000-0000-000017310000}"/>
    <cellStyle name="Normal 13 4 9" xfId="9462" xr:uid="{00000000-0005-0000-0000-000018310000}"/>
    <cellStyle name="Normal 13 5" xfId="1354" xr:uid="{00000000-0005-0000-0000-000019310000}"/>
    <cellStyle name="Normal 13 5 2" xfId="1355" xr:uid="{00000000-0005-0000-0000-00001A310000}"/>
    <cellStyle name="Normal 13 5 2 2" xfId="1356" xr:uid="{00000000-0005-0000-0000-00001B310000}"/>
    <cellStyle name="Normal 13 5 2 2 2" xfId="2774" xr:uid="{00000000-0005-0000-0000-00001C310000}"/>
    <cellStyle name="Normal 13 5 2 2 2 2" xfId="8177" xr:uid="{00000000-0005-0000-0000-00001D310000}"/>
    <cellStyle name="Normal 13 5 2 2 2 2 2" xfId="15269" xr:uid="{00000000-0005-0000-0000-00001E310000}"/>
    <cellStyle name="Normal 13 5 2 2 2 3" xfId="10404" xr:uid="{00000000-0005-0000-0000-00001F310000}"/>
    <cellStyle name="Normal 13 5 2 2 3" xfId="3565" xr:uid="{00000000-0005-0000-0000-000020310000}"/>
    <cellStyle name="Normal 13 5 2 2 3 2" xfId="11073" xr:uid="{00000000-0005-0000-0000-000021310000}"/>
    <cellStyle name="Normal 13 5 2 2 4" xfId="5129" xr:uid="{00000000-0005-0000-0000-000022310000}"/>
    <cellStyle name="Normal 13 5 2 2 4 2" xfId="12407" xr:uid="{00000000-0005-0000-0000-000023310000}"/>
    <cellStyle name="Normal 13 5 2 2 5" xfId="5710" xr:uid="{00000000-0005-0000-0000-000024310000}"/>
    <cellStyle name="Normal 13 5 2 2 5 2" xfId="12988" xr:uid="{00000000-0005-0000-0000-000025310000}"/>
    <cellStyle name="Normal 13 5 2 2 6" xfId="7596" xr:uid="{00000000-0005-0000-0000-000026310000}"/>
    <cellStyle name="Normal 13 5 2 2 6 2" xfId="14688" xr:uid="{00000000-0005-0000-0000-000027310000}"/>
    <cellStyle name="Normal 13 5 2 2 7" xfId="9468" xr:uid="{00000000-0005-0000-0000-000028310000}"/>
    <cellStyle name="Normal 13 5 2 3" xfId="2773" xr:uid="{00000000-0005-0000-0000-000029310000}"/>
    <cellStyle name="Normal 13 5 2 3 2" xfId="7888" xr:uid="{00000000-0005-0000-0000-00002A310000}"/>
    <cellStyle name="Normal 13 5 2 3 2 2" xfId="14980" xr:uid="{00000000-0005-0000-0000-00002B310000}"/>
    <cellStyle name="Normal 13 5 2 3 3" xfId="10403" xr:uid="{00000000-0005-0000-0000-00002C310000}"/>
    <cellStyle name="Normal 13 5 2 4" xfId="3265" xr:uid="{00000000-0005-0000-0000-00002D310000}"/>
    <cellStyle name="Normal 13 5 2 4 2" xfId="10776" xr:uid="{00000000-0005-0000-0000-00002E310000}"/>
    <cellStyle name="Normal 13 5 2 5" xfId="4840" xr:uid="{00000000-0005-0000-0000-00002F310000}"/>
    <cellStyle name="Normal 13 5 2 5 2" xfId="12118" xr:uid="{00000000-0005-0000-0000-000030310000}"/>
    <cellStyle name="Normal 13 5 2 6" xfId="5421" xr:uid="{00000000-0005-0000-0000-000031310000}"/>
    <cellStyle name="Normal 13 5 2 6 2" xfId="12699" xr:uid="{00000000-0005-0000-0000-000032310000}"/>
    <cellStyle name="Normal 13 5 2 7" xfId="7307" xr:uid="{00000000-0005-0000-0000-000033310000}"/>
    <cellStyle name="Normal 13 5 2 7 2" xfId="14399" xr:uid="{00000000-0005-0000-0000-000034310000}"/>
    <cellStyle name="Normal 13 5 2 8" xfId="9467" xr:uid="{00000000-0005-0000-0000-000035310000}"/>
    <cellStyle name="Normal 13 5 3" xfId="1357" xr:uid="{00000000-0005-0000-0000-000036310000}"/>
    <cellStyle name="Normal 13 5 3 2" xfId="2775" xr:uid="{00000000-0005-0000-0000-000037310000}"/>
    <cellStyle name="Normal 13 5 3 2 2" xfId="8037" xr:uid="{00000000-0005-0000-0000-000038310000}"/>
    <cellStyle name="Normal 13 5 3 2 2 2" xfId="15129" xr:uid="{00000000-0005-0000-0000-000039310000}"/>
    <cellStyle name="Normal 13 5 3 2 3" xfId="10405" xr:uid="{00000000-0005-0000-0000-00003A310000}"/>
    <cellStyle name="Normal 13 5 3 3" xfId="3425" xr:uid="{00000000-0005-0000-0000-00003B310000}"/>
    <cellStyle name="Normal 13 5 3 3 2" xfId="10933" xr:uid="{00000000-0005-0000-0000-00003C310000}"/>
    <cellStyle name="Normal 13 5 3 4" xfId="4989" xr:uid="{00000000-0005-0000-0000-00003D310000}"/>
    <cellStyle name="Normal 13 5 3 4 2" xfId="12267" xr:uid="{00000000-0005-0000-0000-00003E310000}"/>
    <cellStyle name="Normal 13 5 3 5" xfId="5570" xr:uid="{00000000-0005-0000-0000-00003F310000}"/>
    <cellStyle name="Normal 13 5 3 5 2" xfId="12848" xr:uid="{00000000-0005-0000-0000-000040310000}"/>
    <cellStyle name="Normal 13 5 3 6" xfId="7456" xr:uid="{00000000-0005-0000-0000-000041310000}"/>
    <cellStyle name="Normal 13 5 3 6 2" xfId="14548" xr:uid="{00000000-0005-0000-0000-000042310000}"/>
    <cellStyle name="Normal 13 5 3 7" xfId="9469" xr:uid="{00000000-0005-0000-0000-000043310000}"/>
    <cellStyle name="Normal 13 5 4" xfId="2772" xr:uid="{00000000-0005-0000-0000-000044310000}"/>
    <cellStyle name="Normal 13 5 4 2" xfId="7745" xr:uid="{00000000-0005-0000-0000-000045310000}"/>
    <cellStyle name="Normal 13 5 4 2 2" xfId="14837" xr:uid="{00000000-0005-0000-0000-000046310000}"/>
    <cellStyle name="Normal 13 5 4 3" xfId="10402" xr:uid="{00000000-0005-0000-0000-000047310000}"/>
    <cellStyle name="Normal 13 5 5" xfId="3096" xr:uid="{00000000-0005-0000-0000-000048310000}"/>
    <cellStyle name="Normal 13 5 5 2" xfId="10607" xr:uid="{00000000-0005-0000-0000-000049310000}"/>
    <cellStyle name="Normal 13 5 6" xfId="4697" xr:uid="{00000000-0005-0000-0000-00004A310000}"/>
    <cellStyle name="Normal 13 5 6 2" xfId="11975" xr:uid="{00000000-0005-0000-0000-00004B310000}"/>
    <cellStyle name="Normal 13 5 7" xfId="5278" xr:uid="{00000000-0005-0000-0000-00004C310000}"/>
    <cellStyle name="Normal 13 5 7 2" xfId="12556" xr:uid="{00000000-0005-0000-0000-00004D310000}"/>
    <cellStyle name="Normal 13 5 8" xfId="7164" xr:uid="{00000000-0005-0000-0000-00004E310000}"/>
    <cellStyle name="Normal 13 5 8 2" xfId="14256" xr:uid="{00000000-0005-0000-0000-00004F310000}"/>
    <cellStyle name="Normal 13 5 9" xfId="9466" xr:uid="{00000000-0005-0000-0000-000050310000}"/>
    <cellStyle name="Normal 13 6" xfId="1358" xr:uid="{00000000-0005-0000-0000-000051310000}"/>
    <cellStyle name="Normal 13 6 2" xfId="1359" xr:uid="{00000000-0005-0000-0000-000052310000}"/>
    <cellStyle name="Normal 13 6 2 2" xfId="1360" xr:uid="{00000000-0005-0000-0000-000053310000}"/>
    <cellStyle name="Normal 13 6 2 2 2" xfId="2778" xr:uid="{00000000-0005-0000-0000-000054310000}"/>
    <cellStyle name="Normal 13 6 2 2 2 2" xfId="8283" xr:uid="{00000000-0005-0000-0000-000055310000}"/>
    <cellStyle name="Normal 13 6 2 2 2 2 2" xfId="15375" xr:uid="{00000000-0005-0000-0000-000056310000}"/>
    <cellStyle name="Normal 13 6 2 2 2 3" xfId="10408" xr:uid="{00000000-0005-0000-0000-000057310000}"/>
    <cellStyle name="Normal 13 6 2 2 3" xfId="3671" xr:uid="{00000000-0005-0000-0000-000058310000}"/>
    <cellStyle name="Normal 13 6 2 2 3 2" xfId="11179" xr:uid="{00000000-0005-0000-0000-000059310000}"/>
    <cellStyle name="Normal 13 6 2 2 4" xfId="5235" xr:uid="{00000000-0005-0000-0000-00005A310000}"/>
    <cellStyle name="Normal 13 6 2 2 4 2" xfId="12513" xr:uid="{00000000-0005-0000-0000-00005B310000}"/>
    <cellStyle name="Normal 13 6 2 2 5" xfId="5816" xr:uid="{00000000-0005-0000-0000-00005C310000}"/>
    <cellStyle name="Normal 13 6 2 2 5 2" xfId="13094" xr:uid="{00000000-0005-0000-0000-00005D310000}"/>
    <cellStyle name="Normal 13 6 2 2 6" xfId="7702" xr:uid="{00000000-0005-0000-0000-00005E310000}"/>
    <cellStyle name="Normal 13 6 2 2 6 2" xfId="14794" xr:uid="{00000000-0005-0000-0000-00005F310000}"/>
    <cellStyle name="Normal 13 6 2 2 7" xfId="9472" xr:uid="{00000000-0005-0000-0000-000060310000}"/>
    <cellStyle name="Normal 13 6 2 3" xfId="2777" xr:uid="{00000000-0005-0000-0000-000061310000}"/>
    <cellStyle name="Normal 13 6 2 3 2" xfId="7994" xr:uid="{00000000-0005-0000-0000-000062310000}"/>
    <cellStyle name="Normal 13 6 2 3 2 2" xfId="15086" xr:uid="{00000000-0005-0000-0000-000063310000}"/>
    <cellStyle name="Normal 13 6 2 3 3" xfId="10407" xr:uid="{00000000-0005-0000-0000-000064310000}"/>
    <cellStyle name="Normal 13 6 2 4" xfId="3371" xr:uid="{00000000-0005-0000-0000-000065310000}"/>
    <cellStyle name="Normal 13 6 2 4 2" xfId="10882" xr:uid="{00000000-0005-0000-0000-000066310000}"/>
    <cellStyle name="Normal 13 6 2 5" xfId="4946" xr:uid="{00000000-0005-0000-0000-000067310000}"/>
    <cellStyle name="Normal 13 6 2 5 2" xfId="12224" xr:uid="{00000000-0005-0000-0000-000068310000}"/>
    <cellStyle name="Normal 13 6 2 6" xfId="5527" xr:uid="{00000000-0005-0000-0000-000069310000}"/>
    <cellStyle name="Normal 13 6 2 6 2" xfId="12805" xr:uid="{00000000-0005-0000-0000-00006A310000}"/>
    <cellStyle name="Normal 13 6 2 7" xfId="7413" xr:uid="{00000000-0005-0000-0000-00006B310000}"/>
    <cellStyle name="Normal 13 6 2 7 2" xfId="14505" xr:uid="{00000000-0005-0000-0000-00006C310000}"/>
    <cellStyle name="Normal 13 6 2 8" xfId="9471" xr:uid="{00000000-0005-0000-0000-00006D310000}"/>
    <cellStyle name="Normal 13 6 3" xfId="1361" xr:uid="{00000000-0005-0000-0000-00006E310000}"/>
    <cellStyle name="Normal 13 6 3 2" xfId="2779" xr:uid="{00000000-0005-0000-0000-00006F310000}"/>
    <cellStyle name="Normal 13 6 3 2 2" xfId="8140" xr:uid="{00000000-0005-0000-0000-000070310000}"/>
    <cellStyle name="Normal 13 6 3 2 2 2" xfId="15232" xr:uid="{00000000-0005-0000-0000-000071310000}"/>
    <cellStyle name="Normal 13 6 3 2 3" xfId="10409" xr:uid="{00000000-0005-0000-0000-000072310000}"/>
    <cellStyle name="Normal 13 6 3 3" xfId="3528" xr:uid="{00000000-0005-0000-0000-000073310000}"/>
    <cellStyle name="Normal 13 6 3 3 2" xfId="11036" xr:uid="{00000000-0005-0000-0000-000074310000}"/>
    <cellStyle name="Normal 13 6 3 4" xfId="5092" xr:uid="{00000000-0005-0000-0000-000075310000}"/>
    <cellStyle name="Normal 13 6 3 4 2" xfId="12370" xr:uid="{00000000-0005-0000-0000-000076310000}"/>
    <cellStyle name="Normal 13 6 3 5" xfId="5673" xr:uid="{00000000-0005-0000-0000-000077310000}"/>
    <cellStyle name="Normal 13 6 3 5 2" xfId="12951" xr:uid="{00000000-0005-0000-0000-000078310000}"/>
    <cellStyle name="Normal 13 6 3 6" xfId="7559" xr:uid="{00000000-0005-0000-0000-000079310000}"/>
    <cellStyle name="Normal 13 6 3 6 2" xfId="14651" xr:uid="{00000000-0005-0000-0000-00007A310000}"/>
    <cellStyle name="Normal 13 6 3 7" xfId="9473" xr:uid="{00000000-0005-0000-0000-00007B310000}"/>
    <cellStyle name="Normal 13 6 4" xfId="2776" xr:uid="{00000000-0005-0000-0000-00007C310000}"/>
    <cellStyle name="Normal 13 6 4 2" xfId="7851" xr:uid="{00000000-0005-0000-0000-00007D310000}"/>
    <cellStyle name="Normal 13 6 4 2 2" xfId="14943" xr:uid="{00000000-0005-0000-0000-00007E310000}"/>
    <cellStyle name="Normal 13 6 4 3" xfId="10406" xr:uid="{00000000-0005-0000-0000-00007F310000}"/>
    <cellStyle name="Normal 13 6 5" xfId="3226" xr:uid="{00000000-0005-0000-0000-000080310000}"/>
    <cellStyle name="Normal 13 6 5 2" xfId="10737" xr:uid="{00000000-0005-0000-0000-000081310000}"/>
    <cellStyle name="Normal 13 6 6" xfId="4803" xr:uid="{00000000-0005-0000-0000-000082310000}"/>
    <cellStyle name="Normal 13 6 6 2" xfId="12081" xr:uid="{00000000-0005-0000-0000-000083310000}"/>
    <cellStyle name="Normal 13 6 7" xfId="5384" xr:uid="{00000000-0005-0000-0000-000084310000}"/>
    <cellStyle name="Normal 13 6 7 2" xfId="12662" xr:uid="{00000000-0005-0000-0000-000085310000}"/>
    <cellStyle name="Normal 13 6 8" xfId="7270" xr:uid="{00000000-0005-0000-0000-000086310000}"/>
    <cellStyle name="Normal 13 6 8 2" xfId="14362" xr:uid="{00000000-0005-0000-0000-000087310000}"/>
    <cellStyle name="Normal 13 6 9" xfId="9470" xr:uid="{00000000-0005-0000-0000-000088310000}"/>
    <cellStyle name="Normal 13 7" xfId="1362" xr:uid="{00000000-0005-0000-0000-000089310000}"/>
    <cellStyle name="Normal 13 7 2" xfId="1363" xr:uid="{00000000-0005-0000-0000-00008A310000}"/>
    <cellStyle name="Normal 13 7 2 2" xfId="2781" xr:uid="{00000000-0005-0000-0000-00008B310000}"/>
    <cellStyle name="Normal 13 7 2 2 2" xfId="8160" xr:uid="{00000000-0005-0000-0000-00008C310000}"/>
    <cellStyle name="Normal 13 7 2 2 2 2" xfId="15252" xr:uid="{00000000-0005-0000-0000-00008D310000}"/>
    <cellStyle name="Normal 13 7 2 2 3" xfId="10411" xr:uid="{00000000-0005-0000-0000-00008E310000}"/>
    <cellStyle name="Normal 13 7 2 3" xfId="3548" xr:uid="{00000000-0005-0000-0000-00008F310000}"/>
    <cellStyle name="Normal 13 7 2 3 2" xfId="11056" xr:uid="{00000000-0005-0000-0000-000090310000}"/>
    <cellStyle name="Normal 13 7 2 4" xfId="5112" xr:uid="{00000000-0005-0000-0000-000091310000}"/>
    <cellStyle name="Normal 13 7 2 4 2" xfId="12390" xr:uid="{00000000-0005-0000-0000-000092310000}"/>
    <cellStyle name="Normal 13 7 2 5" xfId="5693" xr:uid="{00000000-0005-0000-0000-000093310000}"/>
    <cellStyle name="Normal 13 7 2 5 2" xfId="12971" xr:uid="{00000000-0005-0000-0000-000094310000}"/>
    <cellStyle name="Normal 13 7 2 6" xfId="7579" xr:uid="{00000000-0005-0000-0000-000095310000}"/>
    <cellStyle name="Normal 13 7 2 6 2" xfId="14671" xr:uid="{00000000-0005-0000-0000-000096310000}"/>
    <cellStyle name="Normal 13 7 2 7" xfId="9475" xr:uid="{00000000-0005-0000-0000-000097310000}"/>
    <cellStyle name="Normal 13 7 3" xfId="2780" xr:uid="{00000000-0005-0000-0000-000098310000}"/>
    <cellStyle name="Normal 13 7 3 2" xfId="7871" xr:uid="{00000000-0005-0000-0000-000099310000}"/>
    <cellStyle name="Normal 13 7 3 2 2" xfId="14963" xr:uid="{00000000-0005-0000-0000-00009A310000}"/>
    <cellStyle name="Normal 13 7 3 3" xfId="10410" xr:uid="{00000000-0005-0000-0000-00009B310000}"/>
    <cellStyle name="Normal 13 7 4" xfId="3248" xr:uid="{00000000-0005-0000-0000-00009C310000}"/>
    <cellStyle name="Normal 13 7 4 2" xfId="10759" xr:uid="{00000000-0005-0000-0000-00009D310000}"/>
    <cellStyle name="Normal 13 7 5" xfId="4823" xr:uid="{00000000-0005-0000-0000-00009E310000}"/>
    <cellStyle name="Normal 13 7 5 2" xfId="12101" xr:uid="{00000000-0005-0000-0000-00009F310000}"/>
    <cellStyle name="Normal 13 7 6" xfId="5404" xr:uid="{00000000-0005-0000-0000-0000A0310000}"/>
    <cellStyle name="Normal 13 7 6 2" xfId="12682" xr:uid="{00000000-0005-0000-0000-0000A1310000}"/>
    <cellStyle name="Normal 13 7 7" xfId="7290" xr:uid="{00000000-0005-0000-0000-0000A2310000}"/>
    <cellStyle name="Normal 13 7 7 2" xfId="14382" xr:uid="{00000000-0005-0000-0000-0000A3310000}"/>
    <cellStyle name="Normal 13 7 8" xfId="9474" xr:uid="{00000000-0005-0000-0000-0000A4310000}"/>
    <cellStyle name="Normal 13 8" xfId="1364" xr:uid="{00000000-0005-0000-0000-0000A5310000}"/>
    <cellStyle name="Normal 13 8 2" xfId="2782" xr:uid="{00000000-0005-0000-0000-0000A6310000}"/>
    <cellStyle name="Normal 13 8 2 2" xfId="8016" xr:uid="{00000000-0005-0000-0000-0000A7310000}"/>
    <cellStyle name="Normal 13 8 2 2 2" xfId="15108" xr:uid="{00000000-0005-0000-0000-0000A8310000}"/>
    <cellStyle name="Normal 13 8 2 3" xfId="10412" xr:uid="{00000000-0005-0000-0000-0000A9310000}"/>
    <cellStyle name="Normal 13 8 3" xfId="3401" xr:uid="{00000000-0005-0000-0000-0000AA310000}"/>
    <cellStyle name="Normal 13 8 3 2" xfId="10909" xr:uid="{00000000-0005-0000-0000-0000AB310000}"/>
    <cellStyle name="Normal 13 8 4" xfId="4968" xr:uid="{00000000-0005-0000-0000-0000AC310000}"/>
    <cellStyle name="Normal 13 8 4 2" xfId="12246" xr:uid="{00000000-0005-0000-0000-0000AD310000}"/>
    <cellStyle name="Normal 13 8 5" xfId="5549" xr:uid="{00000000-0005-0000-0000-0000AE310000}"/>
    <cellStyle name="Normal 13 8 5 2" xfId="12827" xr:uid="{00000000-0005-0000-0000-0000AF310000}"/>
    <cellStyle name="Normal 13 8 6" xfId="7435" xr:uid="{00000000-0005-0000-0000-0000B0310000}"/>
    <cellStyle name="Normal 13 8 6 2" xfId="14527" xr:uid="{00000000-0005-0000-0000-0000B1310000}"/>
    <cellStyle name="Normal 13 8 7" xfId="9476" xr:uid="{00000000-0005-0000-0000-0000B2310000}"/>
    <cellStyle name="Normal 13 9" xfId="1783" xr:uid="{00000000-0005-0000-0000-0000B3310000}"/>
    <cellStyle name="Normal 13 9 2" xfId="3012" xr:uid="{00000000-0005-0000-0000-0000B4310000}"/>
    <cellStyle name="Normal 13 9 2 2" xfId="10529" xr:uid="{00000000-0005-0000-0000-0000B5310000}"/>
    <cellStyle name="Normal 13 9 3" xfId="4530" xr:uid="{00000000-0005-0000-0000-0000B6310000}"/>
    <cellStyle name="Normal 13 9 3 2" xfId="11904" xr:uid="{00000000-0005-0000-0000-0000B7310000}"/>
    <cellStyle name="Normal 13 9 4" xfId="6981" xr:uid="{00000000-0005-0000-0000-0000B8310000}"/>
    <cellStyle name="Normal 13 9 4 2" xfId="14152" xr:uid="{00000000-0005-0000-0000-0000B9310000}"/>
    <cellStyle name="Normal 13 9 5" xfId="8324" xr:uid="{00000000-0005-0000-0000-0000BA310000}"/>
    <cellStyle name="Normal 13 9 5 2" xfId="15411" xr:uid="{00000000-0005-0000-0000-0000BB310000}"/>
    <cellStyle name="Normal 13 9 6" xfId="9591" xr:uid="{00000000-0005-0000-0000-0000BC310000}"/>
    <cellStyle name="Normal 14" xfId="42" xr:uid="{00000000-0005-0000-0000-0000BD310000}"/>
    <cellStyle name="Normal 14 10" xfId="5298" xr:uid="{00000000-0005-0000-0000-0000BE310000}"/>
    <cellStyle name="Normal 14 10 2" xfId="8579" xr:uid="{00000000-0005-0000-0000-0000BF310000}"/>
    <cellStyle name="Normal 14 10 2 2" xfId="15622" xr:uid="{00000000-0005-0000-0000-0000C0310000}"/>
    <cellStyle name="Normal 14 10 3" xfId="12576" xr:uid="{00000000-0005-0000-0000-0000C1310000}"/>
    <cellStyle name="Normal 14 11" xfId="7765" xr:uid="{00000000-0005-0000-0000-0000C2310000}"/>
    <cellStyle name="Normal 14 11 2" xfId="14857" xr:uid="{00000000-0005-0000-0000-0000C3310000}"/>
    <cellStyle name="Normal 14 12" xfId="7184" xr:uid="{00000000-0005-0000-0000-0000C4310000}"/>
    <cellStyle name="Normal 14 12 2" xfId="14276" xr:uid="{00000000-0005-0000-0000-0000C5310000}"/>
    <cellStyle name="Normal 14 13" xfId="1365" xr:uid="{00000000-0005-0000-0000-0000C6310000}"/>
    <cellStyle name="Normal 14 14" xfId="8599" xr:uid="{00000000-0005-0000-0000-0000C7310000}"/>
    <cellStyle name="Normal 14 15" xfId="8689" xr:uid="{00000000-0005-0000-0000-0000C8310000}"/>
    <cellStyle name="Normal 14 2" xfId="1366" xr:uid="{00000000-0005-0000-0000-0000C9310000}"/>
    <cellStyle name="Normal 14 2 10" xfId="9477" xr:uid="{00000000-0005-0000-0000-0000CA310000}"/>
    <cellStyle name="Normal 14 2 2" xfId="1367" xr:uid="{00000000-0005-0000-0000-0000CB310000}"/>
    <cellStyle name="Normal 14 2 2 2" xfId="1368" xr:uid="{00000000-0005-0000-0000-0000CC310000}"/>
    <cellStyle name="Normal 14 2 2 2 2" xfId="1369" xr:uid="{00000000-0005-0000-0000-0000CD310000}"/>
    <cellStyle name="Normal 14 2 2 2 2 2" xfId="2786" xr:uid="{00000000-0005-0000-0000-0000CE310000}"/>
    <cellStyle name="Normal 14 2 2 2 2 2 2" xfId="8266" xr:uid="{00000000-0005-0000-0000-0000CF310000}"/>
    <cellStyle name="Normal 14 2 2 2 2 2 2 2" xfId="15358" xr:uid="{00000000-0005-0000-0000-0000D0310000}"/>
    <cellStyle name="Normal 14 2 2 2 2 2 3" xfId="10416" xr:uid="{00000000-0005-0000-0000-0000D1310000}"/>
    <cellStyle name="Normal 14 2 2 2 2 3" xfId="3654" xr:uid="{00000000-0005-0000-0000-0000D2310000}"/>
    <cellStyle name="Normal 14 2 2 2 2 3 2" xfId="11162" xr:uid="{00000000-0005-0000-0000-0000D3310000}"/>
    <cellStyle name="Normal 14 2 2 2 2 4" xfId="5218" xr:uid="{00000000-0005-0000-0000-0000D4310000}"/>
    <cellStyle name="Normal 14 2 2 2 2 4 2" xfId="12496" xr:uid="{00000000-0005-0000-0000-0000D5310000}"/>
    <cellStyle name="Normal 14 2 2 2 2 5" xfId="5799" xr:uid="{00000000-0005-0000-0000-0000D6310000}"/>
    <cellStyle name="Normal 14 2 2 2 2 5 2" xfId="13077" xr:uid="{00000000-0005-0000-0000-0000D7310000}"/>
    <cellStyle name="Normal 14 2 2 2 2 6" xfId="7685" xr:uid="{00000000-0005-0000-0000-0000D8310000}"/>
    <cellStyle name="Normal 14 2 2 2 2 6 2" xfId="14777" xr:uid="{00000000-0005-0000-0000-0000D9310000}"/>
    <cellStyle name="Normal 14 2 2 2 2 7" xfId="9480" xr:uid="{00000000-0005-0000-0000-0000DA310000}"/>
    <cellStyle name="Normal 14 2 2 2 3" xfId="2785" xr:uid="{00000000-0005-0000-0000-0000DB310000}"/>
    <cellStyle name="Normal 14 2 2 2 3 2" xfId="7977" xr:uid="{00000000-0005-0000-0000-0000DC310000}"/>
    <cellStyle name="Normal 14 2 2 2 3 2 2" xfId="15069" xr:uid="{00000000-0005-0000-0000-0000DD310000}"/>
    <cellStyle name="Normal 14 2 2 2 3 3" xfId="10415" xr:uid="{00000000-0005-0000-0000-0000DE310000}"/>
    <cellStyle name="Normal 14 2 2 2 4" xfId="3354" xr:uid="{00000000-0005-0000-0000-0000DF310000}"/>
    <cellStyle name="Normal 14 2 2 2 4 2" xfId="10865" xr:uid="{00000000-0005-0000-0000-0000E0310000}"/>
    <cellStyle name="Normal 14 2 2 2 5" xfId="4929" xr:uid="{00000000-0005-0000-0000-0000E1310000}"/>
    <cellStyle name="Normal 14 2 2 2 5 2" xfId="12207" xr:uid="{00000000-0005-0000-0000-0000E2310000}"/>
    <cellStyle name="Normal 14 2 2 2 6" xfId="5510" xr:uid="{00000000-0005-0000-0000-0000E3310000}"/>
    <cellStyle name="Normal 14 2 2 2 6 2" xfId="12788" xr:uid="{00000000-0005-0000-0000-0000E4310000}"/>
    <cellStyle name="Normal 14 2 2 2 7" xfId="7396" xr:uid="{00000000-0005-0000-0000-0000E5310000}"/>
    <cellStyle name="Normal 14 2 2 2 7 2" xfId="14488" xr:uid="{00000000-0005-0000-0000-0000E6310000}"/>
    <cellStyle name="Normal 14 2 2 2 8" xfId="9479" xr:uid="{00000000-0005-0000-0000-0000E7310000}"/>
    <cellStyle name="Normal 14 2 2 3" xfId="1370" xr:uid="{00000000-0005-0000-0000-0000E8310000}"/>
    <cellStyle name="Normal 14 2 2 3 2" xfId="2787" xr:uid="{00000000-0005-0000-0000-0000E9310000}"/>
    <cellStyle name="Normal 14 2 2 3 2 2" xfId="8123" xr:uid="{00000000-0005-0000-0000-0000EA310000}"/>
    <cellStyle name="Normal 14 2 2 3 2 2 2" xfId="15215" xr:uid="{00000000-0005-0000-0000-0000EB310000}"/>
    <cellStyle name="Normal 14 2 2 3 2 3" xfId="10417" xr:uid="{00000000-0005-0000-0000-0000EC310000}"/>
    <cellStyle name="Normal 14 2 2 3 3" xfId="3511" xr:uid="{00000000-0005-0000-0000-0000ED310000}"/>
    <cellStyle name="Normal 14 2 2 3 3 2" xfId="11019" xr:uid="{00000000-0005-0000-0000-0000EE310000}"/>
    <cellStyle name="Normal 14 2 2 3 4" xfId="5075" xr:uid="{00000000-0005-0000-0000-0000EF310000}"/>
    <cellStyle name="Normal 14 2 2 3 4 2" xfId="12353" xr:uid="{00000000-0005-0000-0000-0000F0310000}"/>
    <cellStyle name="Normal 14 2 2 3 5" xfId="5656" xr:uid="{00000000-0005-0000-0000-0000F1310000}"/>
    <cellStyle name="Normal 14 2 2 3 5 2" xfId="12934" xr:uid="{00000000-0005-0000-0000-0000F2310000}"/>
    <cellStyle name="Normal 14 2 2 3 6" xfId="7542" xr:uid="{00000000-0005-0000-0000-0000F3310000}"/>
    <cellStyle name="Normal 14 2 2 3 6 2" xfId="14634" xr:uid="{00000000-0005-0000-0000-0000F4310000}"/>
    <cellStyle name="Normal 14 2 2 3 7" xfId="9481" xr:uid="{00000000-0005-0000-0000-0000F5310000}"/>
    <cellStyle name="Normal 14 2 2 4" xfId="2784" xr:uid="{00000000-0005-0000-0000-0000F6310000}"/>
    <cellStyle name="Normal 14 2 2 4 2" xfId="8470" xr:uid="{00000000-0005-0000-0000-0000F7310000}"/>
    <cellStyle name="Normal 14 2 2 4 2 2" xfId="15513" xr:uid="{00000000-0005-0000-0000-0000F8310000}"/>
    <cellStyle name="Normal 14 2 2 4 3" xfId="10414" xr:uid="{00000000-0005-0000-0000-0000F9310000}"/>
    <cellStyle name="Normal 14 2 2 5" xfId="3209" xr:uid="{00000000-0005-0000-0000-0000FA310000}"/>
    <cellStyle name="Normal 14 2 2 5 2" xfId="8559" xr:uid="{00000000-0005-0000-0000-0000FB310000}"/>
    <cellStyle name="Normal 14 2 2 5 2 2" xfId="15602" xr:uid="{00000000-0005-0000-0000-0000FC310000}"/>
    <cellStyle name="Normal 14 2 2 5 3" xfId="10720" xr:uid="{00000000-0005-0000-0000-0000FD310000}"/>
    <cellStyle name="Normal 14 2 2 6" xfId="4786" xr:uid="{00000000-0005-0000-0000-0000FE310000}"/>
    <cellStyle name="Normal 14 2 2 6 2" xfId="7834" xr:uid="{00000000-0005-0000-0000-0000FF310000}"/>
    <cellStyle name="Normal 14 2 2 6 2 2" xfId="14926" xr:uid="{00000000-0005-0000-0000-000000320000}"/>
    <cellStyle name="Normal 14 2 2 6 3" xfId="12064" xr:uid="{00000000-0005-0000-0000-000001320000}"/>
    <cellStyle name="Normal 14 2 2 7" xfId="5367" xr:uid="{00000000-0005-0000-0000-000002320000}"/>
    <cellStyle name="Normal 14 2 2 7 2" xfId="12645" xr:uid="{00000000-0005-0000-0000-000003320000}"/>
    <cellStyle name="Normal 14 2 2 8" xfId="7253" xr:uid="{00000000-0005-0000-0000-000004320000}"/>
    <cellStyle name="Normal 14 2 2 8 2" xfId="14345" xr:uid="{00000000-0005-0000-0000-000005320000}"/>
    <cellStyle name="Normal 14 2 2 9" xfId="9478" xr:uid="{00000000-0005-0000-0000-000006320000}"/>
    <cellStyle name="Normal 14 2 3" xfId="1371" xr:uid="{00000000-0005-0000-0000-000007320000}"/>
    <cellStyle name="Normal 14 2 3 2" xfId="1372" xr:uid="{00000000-0005-0000-0000-000008320000}"/>
    <cellStyle name="Normal 14 2 3 2 2" xfId="2789" xr:uid="{00000000-0005-0000-0000-000009320000}"/>
    <cellStyle name="Normal 14 2 3 2 2 2" xfId="8220" xr:uid="{00000000-0005-0000-0000-00000A320000}"/>
    <cellStyle name="Normal 14 2 3 2 2 2 2" xfId="15312" xr:uid="{00000000-0005-0000-0000-00000B320000}"/>
    <cellStyle name="Normal 14 2 3 2 2 3" xfId="10419" xr:uid="{00000000-0005-0000-0000-00000C320000}"/>
    <cellStyle name="Normal 14 2 3 2 3" xfId="3608" xr:uid="{00000000-0005-0000-0000-00000D320000}"/>
    <cellStyle name="Normal 14 2 3 2 3 2" xfId="11116" xr:uid="{00000000-0005-0000-0000-00000E320000}"/>
    <cellStyle name="Normal 14 2 3 2 4" xfId="5172" xr:uid="{00000000-0005-0000-0000-00000F320000}"/>
    <cellStyle name="Normal 14 2 3 2 4 2" xfId="12450" xr:uid="{00000000-0005-0000-0000-000010320000}"/>
    <cellStyle name="Normal 14 2 3 2 5" xfId="5753" xr:uid="{00000000-0005-0000-0000-000011320000}"/>
    <cellStyle name="Normal 14 2 3 2 5 2" xfId="13031" xr:uid="{00000000-0005-0000-0000-000012320000}"/>
    <cellStyle name="Normal 14 2 3 2 6" xfId="7639" xr:uid="{00000000-0005-0000-0000-000013320000}"/>
    <cellStyle name="Normal 14 2 3 2 6 2" xfId="14731" xr:uid="{00000000-0005-0000-0000-000014320000}"/>
    <cellStyle name="Normal 14 2 3 2 7" xfId="9483" xr:uid="{00000000-0005-0000-0000-000015320000}"/>
    <cellStyle name="Normal 14 2 3 3" xfId="2788" xr:uid="{00000000-0005-0000-0000-000016320000}"/>
    <cellStyle name="Normal 14 2 3 3 2" xfId="7931" xr:uid="{00000000-0005-0000-0000-000017320000}"/>
    <cellStyle name="Normal 14 2 3 3 2 2" xfId="15023" xr:uid="{00000000-0005-0000-0000-000018320000}"/>
    <cellStyle name="Normal 14 2 3 3 3" xfId="10418" xr:uid="{00000000-0005-0000-0000-000019320000}"/>
    <cellStyle name="Normal 14 2 3 4" xfId="3308" xr:uid="{00000000-0005-0000-0000-00001A320000}"/>
    <cellStyle name="Normal 14 2 3 4 2" xfId="10819" xr:uid="{00000000-0005-0000-0000-00001B320000}"/>
    <cellStyle name="Normal 14 2 3 5" xfId="4883" xr:uid="{00000000-0005-0000-0000-00001C320000}"/>
    <cellStyle name="Normal 14 2 3 5 2" xfId="12161" xr:uid="{00000000-0005-0000-0000-00001D320000}"/>
    <cellStyle name="Normal 14 2 3 6" xfId="5464" xr:uid="{00000000-0005-0000-0000-00001E320000}"/>
    <cellStyle name="Normal 14 2 3 6 2" xfId="12742" xr:uid="{00000000-0005-0000-0000-00001F320000}"/>
    <cellStyle name="Normal 14 2 3 7" xfId="7350" xr:uid="{00000000-0005-0000-0000-000020320000}"/>
    <cellStyle name="Normal 14 2 3 7 2" xfId="14442" xr:uid="{00000000-0005-0000-0000-000021320000}"/>
    <cellStyle name="Normal 14 2 3 8" xfId="9482" xr:uid="{00000000-0005-0000-0000-000022320000}"/>
    <cellStyle name="Normal 14 2 4" xfId="1373" xr:uid="{00000000-0005-0000-0000-000023320000}"/>
    <cellStyle name="Normal 14 2 4 2" xfId="2790" xr:uid="{00000000-0005-0000-0000-000024320000}"/>
    <cellStyle name="Normal 14 2 4 2 2" xfId="8077" xr:uid="{00000000-0005-0000-0000-000025320000}"/>
    <cellStyle name="Normal 14 2 4 2 2 2" xfId="15169" xr:uid="{00000000-0005-0000-0000-000026320000}"/>
    <cellStyle name="Normal 14 2 4 2 3" xfId="10420" xr:uid="{00000000-0005-0000-0000-000027320000}"/>
    <cellStyle name="Normal 14 2 4 3" xfId="3465" xr:uid="{00000000-0005-0000-0000-000028320000}"/>
    <cellStyle name="Normal 14 2 4 3 2" xfId="10973" xr:uid="{00000000-0005-0000-0000-000029320000}"/>
    <cellStyle name="Normal 14 2 4 4" xfId="5029" xr:uid="{00000000-0005-0000-0000-00002A320000}"/>
    <cellStyle name="Normal 14 2 4 4 2" xfId="12307" xr:uid="{00000000-0005-0000-0000-00002B320000}"/>
    <cellStyle name="Normal 14 2 4 5" xfId="5610" xr:uid="{00000000-0005-0000-0000-00002C320000}"/>
    <cellStyle name="Normal 14 2 4 5 2" xfId="12888" xr:uid="{00000000-0005-0000-0000-00002D320000}"/>
    <cellStyle name="Normal 14 2 4 6" xfId="7496" xr:uid="{00000000-0005-0000-0000-00002E320000}"/>
    <cellStyle name="Normal 14 2 4 6 2" xfId="14588" xr:uid="{00000000-0005-0000-0000-00002F320000}"/>
    <cellStyle name="Normal 14 2 4 7" xfId="9484" xr:uid="{00000000-0005-0000-0000-000030320000}"/>
    <cellStyle name="Normal 14 2 5" xfId="2783" xr:uid="{00000000-0005-0000-0000-000031320000}"/>
    <cellStyle name="Normal 14 2 5 2" xfId="8424" xr:uid="{00000000-0005-0000-0000-000032320000}"/>
    <cellStyle name="Normal 14 2 5 2 2" xfId="15467" xr:uid="{00000000-0005-0000-0000-000033320000}"/>
    <cellStyle name="Normal 14 2 5 3" xfId="10413" xr:uid="{00000000-0005-0000-0000-000034320000}"/>
    <cellStyle name="Normal 14 2 6" xfId="3152" xr:uid="{00000000-0005-0000-0000-000035320000}"/>
    <cellStyle name="Normal 14 2 6 2" xfId="8513" xr:uid="{00000000-0005-0000-0000-000036320000}"/>
    <cellStyle name="Normal 14 2 6 2 2" xfId="15556" xr:uid="{00000000-0005-0000-0000-000037320000}"/>
    <cellStyle name="Normal 14 2 6 3" xfId="10663" xr:uid="{00000000-0005-0000-0000-000038320000}"/>
    <cellStyle name="Normal 14 2 7" xfId="4740" xr:uid="{00000000-0005-0000-0000-000039320000}"/>
    <cellStyle name="Normal 14 2 7 2" xfId="7788" xr:uid="{00000000-0005-0000-0000-00003A320000}"/>
    <cellStyle name="Normal 14 2 7 2 2" xfId="14880" xr:uid="{00000000-0005-0000-0000-00003B320000}"/>
    <cellStyle name="Normal 14 2 7 3" xfId="12018" xr:uid="{00000000-0005-0000-0000-00003C320000}"/>
    <cellStyle name="Normal 14 2 8" xfId="5321" xr:uid="{00000000-0005-0000-0000-00003D320000}"/>
    <cellStyle name="Normal 14 2 8 2" xfId="12599" xr:uid="{00000000-0005-0000-0000-00003E320000}"/>
    <cellStyle name="Normal 14 2 9" xfId="7207" xr:uid="{00000000-0005-0000-0000-00003F320000}"/>
    <cellStyle name="Normal 14 2 9 2" xfId="14299" xr:uid="{00000000-0005-0000-0000-000040320000}"/>
    <cellStyle name="Normal 14 3" xfId="1374" xr:uid="{00000000-0005-0000-0000-000041320000}"/>
    <cellStyle name="Normal 14 3 2" xfId="1375" xr:uid="{00000000-0005-0000-0000-000042320000}"/>
    <cellStyle name="Normal 14 3 2 2" xfId="1376" xr:uid="{00000000-0005-0000-0000-000043320000}"/>
    <cellStyle name="Normal 14 3 2 2 2" xfId="2793" xr:uid="{00000000-0005-0000-0000-000044320000}"/>
    <cellStyle name="Normal 14 3 2 2 2 2" xfId="8243" xr:uid="{00000000-0005-0000-0000-000045320000}"/>
    <cellStyle name="Normal 14 3 2 2 2 2 2" xfId="15335" xr:uid="{00000000-0005-0000-0000-000046320000}"/>
    <cellStyle name="Normal 14 3 2 2 2 3" xfId="10423" xr:uid="{00000000-0005-0000-0000-000047320000}"/>
    <cellStyle name="Normal 14 3 2 2 3" xfId="3631" xr:uid="{00000000-0005-0000-0000-000048320000}"/>
    <cellStyle name="Normal 14 3 2 2 3 2" xfId="11139" xr:uid="{00000000-0005-0000-0000-000049320000}"/>
    <cellStyle name="Normal 14 3 2 2 4" xfId="5195" xr:uid="{00000000-0005-0000-0000-00004A320000}"/>
    <cellStyle name="Normal 14 3 2 2 4 2" xfId="12473" xr:uid="{00000000-0005-0000-0000-00004B320000}"/>
    <cellStyle name="Normal 14 3 2 2 5" xfId="5776" xr:uid="{00000000-0005-0000-0000-00004C320000}"/>
    <cellStyle name="Normal 14 3 2 2 5 2" xfId="13054" xr:uid="{00000000-0005-0000-0000-00004D320000}"/>
    <cellStyle name="Normal 14 3 2 2 6" xfId="7662" xr:uid="{00000000-0005-0000-0000-00004E320000}"/>
    <cellStyle name="Normal 14 3 2 2 6 2" xfId="14754" xr:uid="{00000000-0005-0000-0000-00004F320000}"/>
    <cellStyle name="Normal 14 3 2 2 7" xfId="9487" xr:uid="{00000000-0005-0000-0000-000050320000}"/>
    <cellStyle name="Normal 14 3 2 3" xfId="2792" xr:uid="{00000000-0005-0000-0000-000051320000}"/>
    <cellStyle name="Normal 14 3 2 3 2" xfId="7954" xr:uid="{00000000-0005-0000-0000-000052320000}"/>
    <cellStyle name="Normal 14 3 2 3 2 2" xfId="15046" xr:uid="{00000000-0005-0000-0000-000053320000}"/>
    <cellStyle name="Normal 14 3 2 3 3" xfId="10422" xr:uid="{00000000-0005-0000-0000-000054320000}"/>
    <cellStyle name="Normal 14 3 2 4" xfId="3331" xr:uid="{00000000-0005-0000-0000-000055320000}"/>
    <cellStyle name="Normal 14 3 2 4 2" xfId="10842" xr:uid="{00000000-0005-0000-0000-000056320000}"/>
    <cellStyle name="Normal 14 3 2 5" xfId="4906" xr:uid="{00000000-0005-0000-0000-000057320000}"/>
    <cellStyle name="Normal 14 3 2 5 2" xfId="12184" xr:uid="{00000000-0005-0000-0000-000058320000}"/>
    <cellStyle name="Normal 14 3 2 6" xfId="5487" xr:uid="{00000000-0005-0000-0000-000059320000}"/>
    <cellStyle name="Normal 14 3 2 6 2" xfId="12765" xr:uid="{00000000-0005-0000-0000-00005A320000}"/>
    <cellStyle name="Normal 14 3 2 7" xfId="7373" xr:uid="{00000000-0005-0000-0000-00005B320000}"/>
    <cellStyle name="Normal 14 3 2 7 2" xfId="14465" xr:uid="{00000000-0005-0000-0000-00005C320000}"/>
    <cellStyle name="Normal 14 3 2 8" xfId="9486" xr:uid="{00000000-0005-0000-0000-00005D320000}"/>
    <cellStyle name="Normal 14 3 3" xfId="1377" xr:uid="{00000000-0005-0000-0000-00005E320000}"/>
    <cellStyle name="Normal 14 3 3 2" xfId="2794" xr:uid="{00000000-0005-0000-0000-00005F320000}"/>
    <cellStyle name="Normal 14 3 3 2 2" xfId="8100" xr:uid="{00000000-0005-0000-0000-000060320000}"/>
    <cellStyle name="Normal 14 3 3 2 2 2" xfId="15192" xr:uid="{00000000-0005-0000-0000-000061320000}"/>
    <cellStyle name="Normal 14 3 3 2 3" xfId="10424" xr:uid="{00000000-0005-0000-0000-000062320000}"/>
    <cellStyle name="Normal 14 3 3 3" xfId="3488" xr:uid="{00000000-0005-0000-0000-000063320000}"/>
    <cellStyle name="Normal 14 3 3 3 2" xfId="10996" xr:uid="{00000000-0005-0000-0000-000064320000}"/>
    <cellStyle name="Normal 14 3 3 4" xfId="5052" xr:uid="{00000000-0005-0000-0000-000065320000}"/>
    <cellStyle name="Normal 14 3 3 4 2" xfId="12330" xr:uid="{00000000-0005-0000-0000-000066320000}"/>
    <cellStyle name="Normal 14 3 3 5" xfId="5633" xr:uid="{00000000-0005-0000-0000-000067320000}"/>
    <cellStyle name="Normal 14 3 3 5 2" xfId="12911" xr:uid="{00000000-0005-0000-0000-000068320000}"/>
    <cellStyle name="Normal 14 3 3 6" xfId="7519" xr:uid="{00000000-0005-0000-0000-000069320000}"/>
    <cellStyle name="Normal 14 3 3 6 2" xfId="14611" xr:uid="{00000000-0005-0000-0000-00006A320000}"/>
    <cellStyle name="Normal 14 3 3 7" xfId="9488" xr:uid="{00000000-0005-0000-0000-00006B320000}"/>
    <cellStyle name="Normal 14 3 4" xfId="2791" xr:uid="{00000000-0005-0000-0000-00006C320000}"/>
    <cellStyle name="Normal 14 3 4 2" xfId="8447" xr:uid="{00000000-0005-0000-0000-00006D320000}"/>
    <cellStyle name="Normal 14 3 4 2 2" xfId="15490" xr:uid="{00000000-0005-0000-0000-00006E320000}"/>
    <cellStyle name="Normal 14 3 4 3" xfId="10421" xr:uid="{00000000-0005-0000-0000-00006F320000}"/>
    <cellStyle name="Normal 14 3 5" xfId="3186" xr:uid="{00000000-0005-0000-0000-000070320000}"/>
    <cellStyle name="Normal 14 3 5 2" xfId="8536" xr:uid="{00000000-0005-0000-0000-000071320000}"/>
    <cellStyle name="Normal 14 3 5 2 2" xfId="15579" xr:uid="{00000000-0005-0000-0000-000072320000}"/>
    <cellStyle name="Normal 14 3 5 3" xfId="10697" xr:uid="{00000000-0005-0000-0000-000073320000}"/>
    <cellStyle name="Normal 14 3 6" xfId="4763" xr:uid="{00000000-0005-0000-0000-000074320000}"/>
    <cellStyle name="Normal 14 3 6 2" xfId="7811" xr:uid="{00000000-0005-0000-0000-000075320000}"/>
    <cellStyle name="Normal 14 3 6 2 2" xfId="14903" xr:uid="{00000000-0005-0000-0000-000076320000}"/>
    <cellStyle name="Normal 14 3 6 3" xfId="12041" xr:uid="{00000000-0005-0000-0000-000077320000}"/>
    <cellStyle name="Normal 14 3 7" xfId="5344" xr:uid="{00000000-0005-0000-0000-000078320000}"/>
    <cellStyle name="Normal 14 3 7 2" xfId="12622" xr:uid="{00000000-0005-0000-0000-000079320000}"/>
    <cellStyle name="Normal 14 3 8" xfId="7230" xr:uid="{00000000-0005-0000-0000-00007A320000}"/>
    <cellStyle name="Normal 14 3 8 2" xfId="14322" xr:uid="{00000000-0005-0000-0000-00007B320000}"/>
    <cellStyle name="Normal 14 3 9" xfId="9485" xr:uid="{00000000-0005-0000-0000-00007C320000}"/>
    <cellStyle name="Normal 14 4" xfId="1378" xr:uid="{00000000-0005-0000-0000-00007D320000}"/>
    <cellStyle name="Normal 14 4 2" xfId="1379" xr:uid="{00000000-0005-0000-0000-00007E320000}"/>
    <cellStyle name="Normal 14 4 2 2" xfId="1380" xr:uid="{00000000-0005-0000-0000-00007F320000}"/>
    <cellStyle name="Normal 14 4 2 2 2" xfId="2797" xr:uid="{00000000-0005-0000-0000-000080320000}"/>
    <cellStyle name="Normal 14 4 2 2 2 2" xfId="8286" xr:uid="{00000000-0005-0000-0000-000081320000}"/>
    <cellStyle name="Normal 14 4 2 2 2 2 2" xfId="15378" xr:uid="{00000000-0005-0000-0000-000082320000}"/>
    <cellStyle name="Normal 14 4 2 2 2 3" xfId="10427" xr:uid="{00000000-0005-0000-0000-000083320000}"/>
    <cellStyle name="Normal 14 4 2 2 3" xfId="3674" xr:uid="{00000000-0005-0000-0000-000084320000}"/>
    <cellStyle name="Normal 14 4 2 2 3 2" xfId="11182" xr:uid="{00000000-0005-0000-0000-000085320000}"/>
    <cellStyle name="Normal 14 4 2 2 4" xfId="5238" xr:uid="{00000000-0005-0000-0000-000086320000}"/>
    <cellStyle name="Normal 14 4 2 2 4 2" xfId="12516" xr:uid="{00000000-0005-0000-0000-000087320000}"/>
    <cellStyle name="Normal 14 4 2 2 5" xfId="5819" xr:uid="{00000000-0005-0000-0000-000088320000}"/>
    <cellStyle name="Normal 14 4 2 2 5 2" xfId="13097" xr:uid="{00000000-0005-0000-0000-000089320000}"/>
    <cellStyle name="Normal 14 4 2 2 6" xfId="7705" xr:uid="{00000000-0005-0000-0000-00008A320000}"/>
    <cellStyle name="Normal 14 4 2 2 6 2" xfId="14797" xr:uid="{00000000-0005-0000-0000-00008B320000}"/>
    <cellStyle name="Normal 14 4 2 2 7" xfId="9491" xr:uid="{00000000-0005-0000-0000-00008C320000}"/>
    <cellStyle name="Normal 14 4 2 3" xfId="2796" xr:uid="{00000000-0005-0000-0000-00008D320000}"/>
    <cellStyle name="Normal 14 4 2 3 2" xfId="7997" xr:uid="{00000000-0005-0000-0000-00008E320000}"/>
    <cellStyle name="Normal 14 4 2 3 2 2" xfId="15089" xr:uid="{00000000-0005-0000-0000-00008F320000}"/>
    <cellStyle name="Normal 14 4 2 3 3" xfId="10426" xr:uid="{00000000-0005-0000-0000-000090320000}"/>
    <cellStyle name="Normal 14 4 2 4" xfId="3374" xr:uid="{00000000-0005-0000-0000-000091320000}"/>
    <cellStyle name="Normal 14 4 2 4 2" xfId="10885" xr:uid="{00000000-0005-0000-0000-000092320000}"/>
    <cellStyle name="Normal 14 4 2 5" xfId="4949" xr:uid="{00000000-0005-0000-0000-000093320000}"/>
    <cellStyle name="Normal 14 4 2 5 2" xfId="12227" xr:uid="{00000000-0005-0000-0000-000094320000}"/>
    <cellStyle name="Normal 14 4 2 6" xfId="5530" xr:uid="{00000000-0005-0000-0000-000095320000}"/>
    <cellStyle name="Normal 14 4 2 6 2" xfId="12808" xr:uid="{00000000-0005-0000-0000-000096320000}"/>
    <cellStyle name="Normal 14 4 2 7" xfId="7416" xr:uid="{00000000-0005-0000-0000-000097320000}"/>
    <cellStyle name="Normal 14 4 2 7 2" xfId="14508" xr:uid="{00000000-0005-0000-0000-000098320000}"/>
    <cellStyle name="Normal 14 4 2 8" xfId="9490" xr:uid="{00000000-0005-0000-0000-000099320000}"/>
    <cellStyle name="Normal 14 4 3" xfId="1381" xr:uid="{00000000-0005-0000-0000-00009A320000}"/>
    <cellStyle name="Normal 14 4 3 2" xfId="2798" xr:uid="{00000000-0005-0000-0000-00009B320000}"/>
    <cellStyle name="Normal 14 4 3 2 2" xfId="8143" xr:uid="{00000000-0005-0000-0000-00009C320000}"/>
    <cellStyle name="Normal 14 4 3 2 2 2" xfId="15235" xr:uid="{00000000-0005-0000-0000-00009D320000}"/>
    <cellStyle name="Normal 14 4 3 2 3" xfId="10428" xr:uid="{00000000-0005-0000-0000-00009E320000}"/>
    <cellStyle name="Normal 14 4 3 3" xfId="3531" xr:uid="{00000000-0005-0000-0000-00009F320000}"/>
    <cellStyle name="Normal 14 4 3 3 2" xfId="11039" xr:uid="{00000000-0005-0000-0000-0000A0320000}"/>
    <cellStyle name="Normal 14 4 3 4" xfId="5095" xr:uid="{00000000-0005-0000-0000-0000A1320000}"/>
    <cellStyle name="Normal 14 4 3 4 2" xfId="12373" xr:uid="{00000000-0005-0000-0000-0000A2320000}"/>
    <cellStyle name="Normal 14 4 3 5" xfId="5676" xr:uid="{00000000-0005-0000-0000-0000A3320000}"/>
    <cellStyle name="Normal 14 4 3 5 2" xfId="12954" xr:uid="{00000000-0005-0000-0000-0000A4320000}"/>
    <cellStyle name="Normal 14 4 3 6" xfId="7562" xr:uid="{00000000-0005-0000-0000-0000A5320000}"/>
    <cellStyle name="Normal 14 4 3 6 2" xfId="14654" xr:uid="{00000000-0005-0000-0000-0000A6320000}"/>
    <cellStyle name="Normal 14 4 3 7" xfId="9492" xr:uid="{00000000-0005-0000-0000-0000A7320000}"/>
    <cellStyle name="Normal 14 4 4" xfId="2795" xr:uid="{00000000-0005-0000-0000-0000A8320000}"/>
    <cellStyle name="Normal 14 4 4 2" xfId="7854" xr:uid="{00000000-0005-0000-0000-0000A9320000}"/>
    <cellStyle name="Normal 14 4 4 2 2" xfId="14946" xr:uid="{00000000-0005-0000-0000-0000AA320000}"/>
    <cellStyle name="Normal 14 4 4 3" xfId="10425" xr:uid="{00000000-0005-0000-0000-0000AB320000}"/>
    <cellStyle name="Normal 14 4 5" xfId="3229" xr:uid="{00000000-0005-0000-0000-0000AC320000}"/>
    <cellStyle name="Normal 14 4 5 2" xfId="10740" xr:uid="{00000000-0005-0000-0000-0000AD320000}"/>
    <cellStyle name="Normal 14 4 6" xfId="4806" xr:uid="{00000000-0005-0000-0000-0000AE320000}"/>
    <cellStyle name="Normal 14 4 6 2" xfId="12084" xr:uid="{00000000-0005-0000-0000-0000AF320000}"/>
    <cellStyle name="Normal 14 4 7" xfId="5387" xr:uid="{00000000-0005-0000-0000-0000B0320000}"/>
    <cellStyle name="Normal 14 4 7 2" xfId="12665" xr:uid="{00000000-0005-0000-0000-0000B1320000}"/>
    <cellStyle name="Normal 14 4 8" xfId="7273" xr:uid="{00000000-0005-0000-0000-0000B2320000}"/>
    <cellStyle name="Normal 14 4 8 2" xfId="14365" xr:uid="{00000000-0005-0000-0000-0000B3320000}"/>
    <cellStyle name="Normal 14 4 9" xfId="9489" xr:uid="{00000000-0005-0000-0000-0000B4320000}"/>
    <cellStyle name="Normal 14 5" xfId="1382" xr:uid="{00000000-0005-0000-0000-0000B5320000}"/>
    <cellStyle name="Normal 14 5 2" xfId="1383" xr:uid="{00000000-0005-0000-0000-0000B6320000}"/>
    <cellStyle name="Normal 14 5 2 2" xfId="2800" xr:uid="{00000000-0005-0000-0000-0000B7320000}"/>
    <cellStyle name="Normal 14 5 2 2 2" xfId="8197" xr:uid="{00000000-0005-0000-0000-0000B8320000}"/>
    <cellStyle name="Normal 14 5 2 2 2 2" xfId="15289" xr:uid="{00000000-0005-0000-0000-0000B9320000}"/>
    <cellStyle name="Normal 14 5 2 2 3" xfId="10430" xr:uid="{00000000-0005-0000-0000-0000BA320000}"/>
    <cellStyle name="Normal 14 5 2 3" xfId="3585" xr:uid="{00000000-0005-0000-0000-0000BB320000}"/>
    <cellStyle name="Normal 14 5 2 3 2" xfId="11093" xr:uid="{00000000-0005-0000-0000-0000BC320000}"/>
    <cellStyle name="Normal 14 5 2 4" xfId="5149" xr:uid="{00000000-0005-0000-0000-0000BD320000}"/>
    <cellStyle name="Normal 14 5 2 4 2" xfId="12427" xr:uid="{00000000-0005-0000-0000-0000BE320000}"/>
    <cellStyle name="Normal 14 5 2 5" xfId="5730" xr:uid="{00000000-0005-0000-0000-0000BF320000}"/>
    <cellStyle name="Normal 14 5 2 5 2" xfId="13008" xr:uid="{00000000-0005-0000-0000-0000C0320000}"/>
    <cellStyle name="Normal 14 5 2 6" xfId="7616" xr:uid="{00000000-0005-0000-0000-0000C1320000}"/>
    <cellStyle name="Normal 14 5 2 6 2" xfId="14708" xr:uid="{00000000-0005-0000-0000-0000C2320000}"/>
    <cellStyle name="Normal 14 5 2 7" xfId="9494" xr:uid="{00000000-0005-0000-0000-0000C3320000}"/>
    <cellStyle name="Normal 14 5 3" xfId="2799" xr:uid="{00000000-0005-0000-0000-0000C4320000}"/>
    <cellStyle name="Normal 14 5 3 2" xfId="7908" xr:uid="{00000000-0005-0000-0000-0000C5320000}"/>
    <cellStyle name="Normal 14 5 3 2 2" xfId="15000" xr:uid="{00000000-0005-0000-0000-0000C6320000}"/>
    <cellStyle name="Normal 14 5 3 3" xfId="10429" xr:uid="{00000000-0005-0000-0000-0000C7320000}"/>
    <cellStyle name="Normal 14 5 4" xfId="3285" xr:uid="{00000000-0005-0000-0000-0000C8320000}"/>
    <cellStyle name="Normal 14 5 4 2" xfId="10796" xr:uid="{00000000-0005-0000-0000-0000C9320000}"/>
    <cellStyle name="Normal 14 5 5" xfId="4860" xr:uid="{00000000-0005-0000-0000-0000CA320000}"/>
    <cellStyle name="Normal 14 5 5 2" xfId="12138" xr:uid="{00000000-0005-0000-0000-0000CB320000}"/>
    <cellStyle name="Normal 14 5 6" xfId="5441" xr:uid="{00000000-0005-0000-0000-0000CC320000}"/>
    <cellStyle name="Normal 14 5 6 2" xfId="12719" xr:uid="{00000000-0005-0000-0000-0000CD320000}"/>
    <cellStyle name="Normal 14 5 7" xfId="7327" xr:uid="{00000000-0005-0000-0000-0000CE320000}"/>
    <cellStyle name="Normal 14 5 7 2" xfId="14419" xr:uid="{00000000-0005-0000-0000-0000CF320000}"/>
    <cellStyle name="Normal 14 5 8" xfId="9493" xr:uid="{00000000-0005-0000-0000-0000D0320000}"/>
    <cellStyle name="Normal 14 6" xfId="1384" xr:uid="{00000000-0005-0000-0000-0000D1320000}"/>
    <cellStyle name="Normal 14 6 2" xfId="2801" xr:uid="{00000000-0005-0000-0000-0000D2320000}"/>
    <cellStyle name="Normal 14 6 2 2" xfId="8020" xr:uid="{00000000-0005-0000-0000-0000D3320000}"/>
    <cellStyle name="Normal 14 6 2 2 2" xfId="15112" xr:uid="{00000000-0005-0000-0000-0000D4320000}"/>
    <cellStyle name="Normal 14 6 2 3" xfId="10431" xr:uid="{00000000-0005-0000-0000-0000D5320000}"/>
    <cellStyle name="Normal 14 6 3" xfId="3408" xr:uid="{00000000-0005-0000-0000-0000D6320000}"/>
    <cellStyle name="Normal 14 6 3 2" xfId="10916" xr:uid="{00000000-0005-0000-0000-0000D7320000}"/>
    <cellStyle name="Normal 14 6 4" xfId="4972" xr:uid="{00000000-0005-0000-0000-0000D8320000}"/>
    <cellStyle name="Normal 14 6 4 2" xfId="12250" xr:uid="{00000000-0005-0000-0000-0000D9320000}"/>
    <cellStyle name="Normal 14 6 5" xfId="5553" xr:uid="{00000000-0005-0000-0000-0000DA320000}"/>
    <cellStyle name="Normal 14 6 5 2" xfId="12831" xr:uid="{00000000-0005-0000-0000-0000DB320000}"/>
    <cellStyle name="Normal 14 6 6" xfId="7439" xr:uid="{00000000-0005-0000-0000-0000DC320000}"/>
    <cellStyle name="Normal 14 6 6 2" xfId="14531" xr:uid="{00000000-0005-0000-0000-0000DD320000}"/>
    <cellStyle name="Normal 14 6 7" xfId="9495" xr:uid="{00000000-0005-0000-0000-0000DE320000}"/>
    <cellStyle name="Normal 14 7" xfId="1385" xr:uid="{00000000-0005-0000-0000-0000DF320000}"/>
    <cellStyle name="Normal 14 7 2" xfId="8326" xr:uid="{00000000-0005-0000-0000-0000E0320000}"/>
    <cellStyle name="Normal 14 7 2 2" xfId="15413" xr:uid="{00000000-0005-0000-0000-0000E1320000}"/>
    <cellStyle name="Normal 14 8" xfId="3116" xr:uid="{00000000-0005-0000-0000-0000E2320000}"/>
    <cellStyle name="Normal 14 8 2" xfId="4531" xr:uid="{00000000-0005-0000-0000-0000E3320000}"/>
    <cellStyle name="Normal 14 8 3" xfId="8401" xr:uid="{00000000-0005-0000-0000-0000E4320000}"/>
    <cellStyle name="Normal 14 8 3 2" xfId="15444" xr:uid="{00000000-0005-0000-0000-0000E5320000}"/>
    <cellStyle name="Normal 14 8 4" xfId="10627" xr:uid="{00000000-0005-0000-0000-0000E6320000}"/>
    <cellStyle name="Normal 14 9" xfId="4717" xr:uid="{00000000-0005-0000-0000-0000E7320000}"/>
    <cellStyle name="Normal 14 9 2" xfId="8490" xr:uid="{00000000-0005-0000-0000-0000E8320000}"/>
    <cellStyle name="Normal 14 9 2 2" xfId="15533" xr:uid="{00000000-0005-0000-0000-0000E9320000}"/>
    <cellStyle name="Normal 14 9 3" xfId="11995" xr:uid="{00000000-0005-0000-0000-0000EA320000}"/>
    <cellStyle name="Normal 15" xfId="1386" xr:uid="{00000000-0005-0000-0000-0000EB320000}"/>
    <cellStyle name="Normal 15 10" xfId="4719" xr:uid="{00000000-0005-0000-0000-0000EC320000}"/>
    <cellStyle name="Normal 15 10 2" xfId="8581" xr:uid="{00000000-0005-0000-0000-0000ED320000}"/>
    <cellStyle name="Normal 15 10 2 2" xfId="15624" xr:uid="{00000000-0005-0000-0000-0000EE320000}"/>
    <cellStyle name="Normal 15 10 3" xfId="11997" xr:uid="{00000000-0005-0000-0000-0000EF320000}"/>
    <cellStyle name="Normal 15 11" xfId="5300" xr:uid="{00000000-0005-0000-0000-0000F0320000}"/>
    <cellStyle name="Normal 15 11 2" xfId="7767" xr:uid="{00000000-0005-0000-0000-0000F1320000}"/>
    <cellStyle name="Normal 15 11 2 2" xfId="14859" xr:uid="{00000000-0005-0000-0000-0000F2320000}"/>
    <cellStyle name="Normal 15 11 3" xfId="12578" xr:uid="{00000000-0005-0000-0000-0000F3320000}"/>
    <cellStyle name="Normal 15 12" xfId="7186" xr:uid="{00000000-0005-0000-0000-0000F4320000}"/>
    <cellStyle name="Normal 15 12 2" xfId="14278" xr:uid="{00000000-0005-0000-0000-0000F5320000}"/>
    <cellStyle name="Normal 15 13" xfId="8605" xr:uid="{00000000-0005-0000-0000-0000F6320000}"/>
    <cellStyle name="Normal 15 2" xfId="1387" xr:uid="{00000000-0005-0000-0000-0000F7320000}"/>
    <cellStyle name="Normal 15 2 10" xfId="9496" xr:uid="{00000000-0005-0000-0000-0000F8320000}"/>
    <cellStyle name="Normal 15 2 2" xfId="1388" xr:uid="{00000000-0005-0000-0000-0000F9320000}"/>
    <cellStyle name="Normal 15 2 2 2" xfId="1389" xr:uid="{00000000-0005-0000-0000-0000FA320000}"/>
    <cellStyle name="Normal 15 2 2 2 2" xfId="1390" xr:uid="{00000000-0005-0000-0000-0000FB320000}"/>
    <cellStyle name="Normal 15 2 2 2 2 2" xfId="2805" xr:uid="{00000000-0005-0000-0000-0000FC320000}"/>
    <cellStyle name="Normal 15 2 2 2 2 2 2" xfId="8268" xr:uid="{00000000-0005-0000-0000-0000FD320000}"/>
    <cellStyle name="Normal 15 2 2 2 2 2 2 2" xfId="15360" xr:uid="{00000000-0005-0000-0000-0000FE320000}"/>
    <cellStyle name="Normal 15 2 2 2 2 2 3" xfId="10435" xr:uid="{00000000-0005-0000-0000-0000FF320000}"/>
    <cellStyle name="Normal 15 2 2 2 2 3" xfId="3656" xr:uid="{00000000-0005-0000-0000-000000330000}"/>
    <cellStyle name="Normal 15 2 2 2 2 3 2" xfId="11164" xr:uid="{00000000-0005-0000-0000-000001330000}"/>
    <cellStyle name="Normal 15 2 2 2 2 4" xfId="5220" xr:uid="{00000000-0005-0000-0000-000002330000}"/>
    <cellStyle name="Normal 15 2 2 2 2 4 2" xfId="12498" xr:uid="{00000000-0005-0000-0000-000003330000}"/>
    <cellStyle name="Normal 15 2 2 2 2 5" xfId="5801" xr:uid="{00000000-0005-0000-0000-000004330000}"/>
    <cellStyle name="Normal 15 2 2 2 2 5 2" xfId="13079" xr:uid="{00000000-0005-0000-0000-000005330000}"/>
    <cellStyle name="Normal 15 2 2 2 2 6" xfId="7687" xr:uid="{00000000-0005-0000-0000-000006330000}"/>
    <cellStyle name="Normal 15 2 2 2 2 6 2" xfId="14779" xr:uid="{00000000-0005-0000-0000-000007330000}"/>
    <cellStyle name="Normal 15 2 2 2 2 7" xfId="9499" xr:uid="{00000000-0005-0000-0000-000008330000}"/>
    <cellStyle name="Normal 15 2 2 2 3" xfId="2804" xr:uid="{00000000-0005-0000-0000-000009330000}"/>
    <cellStyle name="Normal 15 2 2 2 3 2" xfId="7979" xr:uid="{00000000-0005-0000-0000-00000A330000}"/>
    <cellStyle name="Normal 15 2 2 2 3 2 2" xfId="15071" xr:uid="{00000000-0005-0000-0000-00000B330000}"/>
    <cellStyle name="Normal 15 2 2 2 3 3" xfId="10434" xr:uid="{00000000-0005-0000-0000-00000C330000}"/>
    <cellStyle name="Normal 15 2 2 2 4" xfId="3356" xr:uid="{00000000-0005-0000-0000-00000D330000}"/>
    <cellStyle name="Normal 15 2 2 2 4 2" xfId="10867" xr:uid="{00000000-0005-0000-0000-00000E330000}"/>
    <cellStyle name="Normal 15 2 2 2 5" xfId="4931" xr:uid="{00000000-0005-0000-0000-00000F330000}"/>
    <cellStyle name="Normal 15 2 2 2 5 2" xfId="12209" xr:uid="{00000000-0005-0000-0000-000010330000}"/>
    <cellStyle name="Normal 15 2 2 2 6" xfId="5512" xr:uid="{00000000-0005-0000-0000-000011330000}"/>
    <cellStyle name="Normal 15 2 2 2 6 2" xfId="12790" xr:uid="{00000000-0005-0000-0000-000012330000}"/>
    <cellStyle name="Normal 15 2 2 2 7" xfId="7398" xr:uid="{00000000-0005-0000-0000-000013330000}"/>
    <cellStyle name="Normal 15 2 2 2 7 2" xfId="14490" xr:uid="{00000000-0005-0000-0000-000014330000}"/>
    <cellStyle name="Normal 15 2 2 2 8" xfId="9498" xr:uid="{00000000-0005-0000-0000-000015330000}"/>
    <cellStyle name="Normal 15 2 2 3" xfId="1391" xr:uid="{00000000-0005-0000-0000-000016330000}"/>
    <cellStyle name="Normal 15 2 2 3 2" xfId="2806" xr:uid="{00000000-0005-0000-0000-000017330000}"/>
    <cellStyle name="Normal 15 2 2 3 2 2" xfId="8125" xr:uid="{00000000-0005-0000-0000-000018330000}"/>
    <cellStyle name="Normal 15 2 2 3 2 2 2" xfId="15217" xr:uid="{00000000-0005-0000-0000-000019330000}"/>
    <cellStyle name="Normal 15 2 2 3 2 3" xfId="10436" xr:uid="{00000000-0005-0000-0000-00001A330000}"/>
    <cellStyle name="Normal 15 2 2 3 3" xfId="3513" xr:uid="{00000000-0005-0000-0000-00001B330000}"/>
    <cellStyle name="Normal 15 2 2 3 3 2" xfId="11021" xr:uid="{00000000-0005-0000-0000-00001C330000}"/>
    <cellStyle name="Normal 15 2 2 3 4" xfId="5077" xr:uid="{00000000-0005-0000-0000-00001D330000}"/>
    <cellStyle name="Normal 15 2 2 3 4 2" xfId="12355" xr:uid="{00000000-0005-0000-0000-00001E330000}"/>
    <cellStyle name="Normal 15 2 2 3 5" xfId="5658" xr:uid="{00000000-0005-0000-0000-00001F330000}"/>
    <cellStyle name="Normal 15 2 2 3 5 2" xfId="12936" xr:uid="{00000000-0005-0000-0000-000020330000}"/>
    <cellStyle name="Normal 15 2 2 3 6" xfId="7544" xr:uid="{00000000-0005-0000-0000-000021330000}"/>
    <cellStyle name="Normal 15 2 2 3 6 2" xfId="14636" xr:uid="{00000000-0005-0000-0000-000022330000}"/>
    <cellStyle name="Normal 15 2 2 3 7" xfId="9500" xr:uid="{00000000-0005-0000-0000-000023330000}"/>
    <cellStyle name="Normal 15 2 2 4" xfId="2803" xr:uid="{00000000-0005-0000-0000-000024330000}"/>
    <cellStyle name="Normal 15 2 2 4 2" xfId="8472" xr:uid="{00000000-0005-0000-0000-000025330000}"/>
    <cellStyle name="Normal 15 2 2 4 2 2" xfId="15515" xr:uid="{00000000-0005-0000-0000-000026330000}"/>
    <cellStyle name="Normal 15 2 2 4 3" xfId="10433" xr:uid="{00000000-0005-0000-0000-000027330000}"/>
    <cellStyle name="Normal 15 2 2 5" xfId="3211" xr:uid="{00000000-0005-0000-0000-000028330000}"/>
    <cellStyle name="Normal 15 2 2 5 2" xfId="8561" xr:uid="{00000000-0005-0000-0000-000029330000}"/>
    <cellStyle name="Normal 15 2 2 5 2 2" xfId="15604" xr:uid="{00000000-0005-0000-0000-00002A330000}"/>
    <cellStyle name="Normal 15 2 2 5 3" xfId="10722" xr:uid="{00000000-0005-0000-0000-00002B330000}"/>
    <cellStyle name="Normal 15 2 2 6" xfId="4788" xr:uid="{00000000-0005-0000-0000-00002C330000}"/>
    <cellStyle name="Normal 15 2 2 6 2" xfId="7836" xr:uid="{00000000-0005-0000-0000-00002D330000}"/>
    <cellStyle name="Normal 15 2 2 6 2 2" xfId="14928" xr:uid="{00000000-0005-0000-0000-00002E330000}"/>
    <cellStyle name="Normal 15 2 2 6 3" xfId="12066" xr:uid="{00000000-0005-0000-0000-00002F330000}"/>
    <cellStyle name="Normal 15 2 2 7" xfId="5369" xr:uid="{00000000-0005-0000-0000-000030330000}"/>
    <cellStyle name="Normal 15 2 2 7 2" xfId="12647" xr:uid="{00000000-0005-0000-0000-000031330000}"/>
    <cellStyle name="Normal 15 2 2 8" xfId="7255" xr:uid="{00000000-0005-0000-0000-000032330000}"/>
    <cellStyle name="Normal 15 2 2 8 2" xfId="14347" xr:uid="{00000000-0005-0000-0000-000033330000}"/>
    <cellStyle name="Normal 15 2 2 9" xfId="9497" xr:uid="{00000000-0005-0000-0000-000034330000}"/>
    <cellStyle name="Normal 15 2 3" xfId="1392" xr:uid="{00000000-0005-0000-0000-000035330000}"/>
    <cellStyle name="Normal 15 2 3 2" xfId="1393" xr:uid="{00000000-0005-0000-0000-000036330000}"/>
    <cellStyle name="Normal 15 2 3 2 2" xfId="2808" xr:uid="{00000000-0005-0000-0000-000037330000}"/>
    <cellStyle name="Normal 15 2 3 2 2 2" xfId="8222" xr:uid="{00000000-0005-0000-0000-000038330000}"/>
    <cellStyle name="Normal 15 2 3 2 2 2 2" xfId="15314" xr:uid="{00000000-0005-0000-0000-000039330000}"/>
    <cellStyle name="Normal 15 2 3 2 2 3" xfId="10438" xr:uid="{00000000-0005-0000-0000-00003A330000}"/>
    <cellStyle name="Normal 15 2 3 2 3" xfId="3610" xr:uid="{00000000-0005-0000-0000-00003B330000}"/>
    <cellStyle name="Normal 15 2 3 2 3 2" xfId="11118" xr:uid="{00000000-0005-0000-0000-00003C330000}"/>
    <cellStyle name="Normal 15 2 3 2 4" xfId="5174" xr:uid="{00000000-0005-0000-0000-00003D330000}"/>
    <cellStyle name="Normal 15 2 3 2 4 2" xfId="12452" xr:uid="{00000000-0005-0000-0000-00003E330000}"/>
    <cellStyle name="Normal 15 2 3 2 5" xfId="5755" xr:uid="{00000000-0005-0000-0000-00003F330000}"/>
    <cellStyle name="Normal 15 2 3 2 5 2" xfId="13033" xr:uid="{00000000-0005-0000-0000-000040330000}"/>
    <cellStyle name="Normal 15 2 3 2 6" xfId="7641" xr:uid="{00000000-0005-0000-0000-000041330000}"/>
    <cellStyle name="Normal 15 2 3 2 6 2" xfId="14733" xr:uid="{00000000-0005-0000-0000-000042330000}"/>
    <cellStyle name="Normal 15 2 3 2 7" xfId="9502" xr:uid="{00000000-0005-0000-0000-000043330000}"/>
    <cellStyle name="Normal 15 2 3 3" xfId="2807" xr:uid="{00000000-0005-0000-0000-000044330000}"/>
    <cellStyle name="Normal 15 2 3 3 2" xfId="7933" xr:uid="{00000000-0005-0000-0000-000045330000}"/>
    <cellStyle name="Normal 15 2 3 3 2 2" xfId="15025" xr:uid="{00000000-0005-0000-0000-000046330000}"/>
    <cellStyle name="Normal 15 2 3 3 3" xfId="10437" xr:uid="{00000000-0005-0000-0000-000047330000}"/>
    <cellStyle name="Normal 15 2 3 4" xfId="3310" xr:uid="{00000000-0005-0000-0000-000048330000}"/>
    <cellStyle name="Normal 15 2 3 4 2" xfId="10821" xr:uid="{00000000-0005-0000-0000-000049330000}"/>
    <cellStyle name="Normal 15 2 3 5" xfId="4885" xr:uid="{00000000-0005-0000-0000-00004A330000}"/>
    <cellStyle name="Normal 15 2 3 5 2" xfId="12163" xr:uid="{00000000-0005-0000-0000-00004B330000}"/>
    <cellStyle name="Normal 15 2 3 6" xfId="5466" xr:uid="{00000000-0005-0000-0000-00004C330000}"/>
    <cellStyle name="Normal 15 2 3 6 2" xfId="12744" xr:uid="{00000000-0005-0000-0000-00004D330000}"/>
    <cellStyle name="Normal 15 2 3 7" xfId="7352" xr:uid="{00000000-0005-0000-0000-00004E330000}"/>
    <cellStyle name="Normal 15 2 3 7 2" xfId="14444" xr:uid="{00000000-0005-0000-0000-00004F330000}"/>
    <cellStyle name="Normal 15 2 3 8" xfId="9501" xr:uid="{00000000-0005-0000-0000-000050330000}"/>
    <cellStyle name="Normal 15 2 4" xfId="1394" xr:uid="{00000000-0005-0000-0000-000051330000}"/>
    <cellStyle name="Normal 15 2 4 2" xfId="2809" xr:uid="{00000000-0005-0000-0000-000052330000}"/>
    <cellStyle name="Normal 15 2 4 2 2" xfId="8079" xr:uid="{00000000-0005-0000-0000-000053330000}"/>
    <cellStyle name="Normal 15 2 4 2 2 2" xfId="15171" xr:uid="{00000000-0005-0000-0000-000054330000}"/>
    <cellStyle name="Normal 15 2 4 2 3" xfId="10439" xr:uid="{00000000-0005-0000-0000-000055330000}"/>
    <cellStyle name="Normal 15 2 4 3" xfId="3467" xr:uid="{00000000-0005-0000-0000-000056330000}"/>
    <cellStyle name="Normal 15 2 4 3 2" xfId="10975" xr:uid="{00000000-0005-0000-0000-000057330000}"/>
    <cellStyle name="Normal 15 2 4 4" xfId="5031" xr:uid="{00000000-0005-0000-0000-000058330000}"/>
    <cellStyle name="Normal 15 2 4 4 2" xfId="12309" xr:uid="{00000000-0005-0000-0000-000059330000}"/>
    <cellStyle name="Normal 15 2 4 5" xfId="5612" xr:uid="{00000000-0005-0000-0000-00005A330000}"/>
    <cellStyle name="Normal 15 2 4 5 2" xfId="12890" xr:uid="{00000000-0005-0000-0000-00005B330000}"/>
    <cellStyle name="Normal 15 2 4 6" xfId="7498" xr:uid="{00000000-0005-0000-0000-00005C330000}"/>
    <cellStyle name="Normal 15 2 4 6 2" xfId="14590" xr:uid="{00000000-0005-0000-0000-00005D330000}"/>
    <cellStyle name="Normal 15 2 4 7" xfId="9503" xr:uid="{00000000-0005-0000-0000-00005E330000}"/>
    <cellStyle name="Normal 15 2 5" xfId="2802" xr:uid="{00000000-0005-0000-0000-00005F330000}"/>
    <cellStyle name="Normal 15 2 5 2" xfId="8327" xr:uid="{00000000-0005-0000-0000-000060330000}"/>
    <cellStyle name="Normal 15 2 5 3" xfId="10432" xr:uid="{00000000-0005-0000-0000-000061330000}"/>
    <cellStyle name="Normal 15 2 6" xfId="3155" xr:uid="{00000000-0005-0000-0000-000062330000}"/>
    <cellStyle name="Normal 15 2 6 2" xfId="8426" xr:uid="{00000000-0005-0000-0000-000063330000}"/>
    <cellStyle name="Normal 15 2 6 2 2" xfId="15469" xr:uid="{00000000-0005-0000-0000-000064330000}"/>
    <cellStyle name="Normal 15 2 6 3" xfId="10666" xr:uid="{00000000-0005-0000-0000-000065330000}"/>
    <cellStyle name="Normal 15 2 7" xfId="4742" xr:uid="{00000000-0005-0000-0000-000066330000}"/>
    <cellStyle name="Normal 15 2 7 2" xfId="8515" xr:uid="{00000000-0005-0000-0000-000067330000}"/>
    <cellStyle name="Normal 15 2 7 2 2" xfId="15558" xr:uid="{00000000-0005-0000-0000-000068330000}"/>
    <cellStyle name="Normal 15 2 7 3" xfId="12020" xr:uid="{00000000-0005-0000-0000-000069330000}"/>
    <cellStyle name="Normal 15 2 8" xfId="5323" xr:uid="{00000000-0005-0000-0000-00006A330000}"/>
    <cellStyle name="Normal 15 2 8 2" xfId="7790" xr:uid="{00000000-0005-0000-0000-00006B330000}"/>
    <cellStyle name="Normal 15 2 8 2 2" xfId="14882" xr:uid="{00000000-0005-0000-0000-00006C330000}"/>
    <cellStyle name="Normal 15 2 8 3" xfId="12601" xr:uid="{00000000-0005-0000-0000-00006D330000}"/>
    <cellStyle name="Normal 15 2 9" xfId="7209" xr:uid="{00000000-0005-0000-0000-00006E330000}"/>
    <cellStyle name="Normal 15 2 9 2" xfId="14301" xr:uid="{00000000-0005-0000-0000-00006F330000}"/>
    <cellStyle name="Normal 15 3" xfId="1395" xr:uid="{00000000-0005-0000-0000-000070330000}"/>
    <cellStyle name="Normal 15 3 2" xfId="1396" xr:uid="{00000000-0005-0000-0000-000071330000}"/>
    <cellStyle name="Normal 15 4" xfId="1397" xr:uid="{00000000-0005-0000-0000-000072330000}"/>
    <cellStyle name="Normal 15 4 2" xfId="1398" xr:uid="{00000000-0005-0000-0000-000073330000}"/>
    <cellStyle name="Normal 15 4 2 2" xfId="1399" xr:uid="{00000000-0005-0000-0000-000074330000}"/>
    <cellStyle name="Normal 15 4 2 2 2" xfId="2812" xr:uid="{00000000-0005-0000-0000-000075330000}"/>
    <cellStyle name="Normal 15 4 2 2 2 2" xfId="8245" xr:uid="{00000000-0005-0000-0000-000076330000}"/>
    <cellStyle name="Normal 15 4 2 2 2 2 2" xfId="15337" xr:uid="{00000000-0005-0000-0000-000077330000}"/>
    <cellStyle name="Normal 15 4 2 2 2 3" xfId="10442" xr:uid="{00000000-0005-0000-0000-000078330000}"/>
    <cellStyle name="Normal 15 4 2 2 3" xfId="3633" xr:uid="{00000000-0005-0000-0000-000079330000}"/>
    <cellStyle name="Normal 15 4 2 2 3 2" xfId="11141" xr:uid="{00000000-0005-0000-0000-00007A330000}"/>
    <cellStyle name="Normal 15 4 2 2 4" xfId="5197" xr:uid="{00000000-0005-0000-0000-00007B330000}"/>
    <cellStyle name="Normal 15 4 2 2 4 2" xfId="12475" xr:uid="{00000000-0005-0000-0000-00007C330000}"/>
    <cellStyle name="Normal 15 4 2 2 5" xfId="5778" xr:uid="{00000000-0005-0000-0000-00007D330000}"/>
    <cellStyle name="Normal 15 4 2 2 5 2" xfId="13056" xr:uid="{00000000-0005-0000-0000-00007E330000}"/>
    <cellStyle name="Normal 15 4 2 2 6" xfId="7664" xr:uid="{00000000-0005-0000-0000-00007F330000}"/>
    <cellStyle name="Normal 15 4 2 2 6 2" xfId="14756" xr:uid="{00000000-0005-0000-0000-000080330000}"/>
    <cellStyle name="Normal 15 4 2 2 7" xfId="9506" xr:uid="{00000000-0005-0000-0000-000081330000}"/>
    <cellStyle name="Normal 15 4 2 3" xfId="2811" xr:uid="{00000000-0005-0000-0000-000082330000}"/>
    <cellStyle name="Normal 15 4 2 3 2" xfId="7956" xr:uid="{00000000-0005-0000-0000-000083330000}"/>
    <cellStyle name="Normal 15 4 2 3 2 2" xfId="15048" xr:uid="{00000000-0005-0000-0000-000084330000}"/>
    <cellStyle name="Normal 15 4 2 3 3" xfId="10441" xr:uid="{00000000-0005-0000-0000-000085330000}"/>
    <cellStyle name="Normal 15 4 2 4" xfId="3333" xr:uid="{00000000-0005-0000-0000-000086330000}"/>
    <cellStyle name="Normal 15 4 2 4 2" xfId="10844" xr:uid="{00000000-0005-0000-0000-000087330000}"/>
    <cellStyle name="Normal 15 4 2 5" xfId="4908" xr:uid="{00000000-0005-0000-0000-000088330000}"/>
    <cellStyle name="Normal 15 4 2 5 2" xfId="12186" xr:uid="{00000000-0005-0000-0000-000089330000}"/>
    <cellStyle name="Normal 15 4 2 6" xfId="5489" xr:uid="{00000000-0005-0000-0000-00008A330000}"/>
    <cellStyle name="Normal 15 4 2 6 2" xfId="12767" xr:uid="{00000000-0005-0000-0000-00008B330000}"/>
    <cellStyle name="Normal 15 4 2 7" xfId="7375" xr:uid="{00000000-0005-0000-0000-00008C330000}"/>
    <cellStyle name="Normal 15 4 2 7 2" xfId="14467" xr:uid="{00000000-0005-0000-0000-00008D330000}"/>
    <cellStyle name="Normal 15 4 2 8" xfId="9505" xr:uid="{00000000-0005-0000-0000-00008E330000}"/>
    <cellStyle name="Normal 15 4 3" xfId="1400" xr:uid="{00000000-0005-0000-0000-00008F330000}"/>
    <cellStyle name="Normal 15 4 3 2" xfId="2813" xr:uid="{00000000-0005-0000-0000-000090330000}"/>
    <cellStyle name="Normal 15 4 3 2 2" xfId="8102" xr:uid="{00000000-0005-0000-0000-000091330000}"/>
    <cellStyle name="Normal 15 4 3 2 2 2" xfId="15194" xr:uid="{00000000-0005-0000-0000-000092330000}"/>
    <cellStyle name="Normal 15 4 3 2 3" xfId="10443" xr:uid="{00000000-0005-0000-0000-000093330000}"/>
    <cellStyle name="Normal 15 4 3 3" xfId="3490" xr:uid="{00000000-0005-0000-0000-000094330000}"/>
    <cellStyle name="Normal 15 4 3 3 2" xfId="10998" xr:uid="{00000000-0005-0000-0000-000095330000}"/>
    <cellStyle name="Normal 15 4 3 4" xfId="5054" xr:uid="{00000000-0005-0000-0000-000096330000}"/>
    <cellStyle name="Normal 15 4 3 4 2" xfId="12332" xr:uid="{00000000-0005-0000-0000-000097330000}"/>
    <cellStyle name="Normal 15 4 3 5" xfId="5635" xr:uid="{00000000-0005-0000-0000-000098330000}"/>
    <cellStyle name="Normal 15 4 3 5 2" xfId="12913" xr:uid="{00000000-0005-0000-0000-000099330000}"/>
    <cellStyle name="Normal 15 4 3 6" xfId="7521" xr:uid="{00000000-0005-0000-0000-00009A330000}"/>
    <cellStyle name="Normal 15 4 3 6 2" xfId="14613" xr:uid="{00000000-0005-0000-0000-00009B330000}"/>
    <cellStyle name="Normal 15 4 3 7" xfId="9507" xr:uid="{00000000-0005-0000-0000-00009C330000}"/>
    <cellStyle name="Normal 15 4 4" xfId="2810" xr:uid="{00000000-0005-0000-0000-00009D330000}"/>
    <cellStyle name="Normal 15 4 4 2" xfId="8449" xr:uid="{00000000-0005-0000-0000-00009E330000}"/>
    <cellStyle name="Normal 15 4 4 2 2" xfId="15492" xr:uid="{00000000-0005-0000-0000-00009F330000}"/>
    <cellStyle name="Normal 15 4 4 3" xfId="10440" xr:uid="{00000000-0005-0000-0000-0000A0330000}"/>
    <cellStyle name="Normal 15 4 5" xfId="3188" xr:uid="{00000000-0005-0000-0000-0000A1330000}"/>
    <cellStyle name="Normal 15 4 5 2" xfId="8538" xr:uid="{00000000-0005-0000-0000-0000A2330000}"/>
    <cellStyle name="Normal 15 4 5 2 2" xfId="15581" xr:uid="{00000000-0005-0000-0000-0000A3330000}"/>
    <cellStyle name="Normal 15 4 5 3" xfId="10699" xr:uid="{00000000-0005-0000-0000-0000A4330000}"/>
    <cellStyle name="Normal 15 4 6" xfId="4765" xr:uid="{00000000-0005-0000-0000-0000A5330000}"/>
    <cellStyle name="Normal 15 4 6 2" xfId="7813" xr:uid="{00000000-0005-0000-0000-0000A6330000}"/>
    <cellStyle name="Normal 15 4 6 2 2" xfId="14905" xr:uid="{00000000-0005-0000-0000-0000A7330000}"/>
    <cellStyle name="Normal 15 4 6 3" xfId="12043" xr:uid="{00000000-0005-0000-0000-0000A8330000}"/>
    <cellStyle name="Normal 15 4 7" xfId="5346" xr:uid="{00000000-0005-0000-0000-0000A9330000}"/>
    <cellStyle name="Normal 15 4 7 2" xfId="12624" xr:uid="{00000000-0005-0000-0000-0000AA330000}"/>
    <cellStyle name="Normal 15 4 8" xfId="7232" xr:uid="{00000000-0005-0000-0000-0000AB330000}"/>
    <cellStyle name="Normal 15 4 8 2" xfId="14324" xr:uid="{00000000-0005-0000-0000-0000AC330000}"/>
    <cellStyle name="Normal 15 4 9" xfId="9504" xr:uid="{00000000-0005-0000-0000-0000AD330000}"/>
    <cellStyle name="Normal 15 5" xfId="1401" xr:uid="{00000000-0005-0000-0000-0000AE330000}"/>
    <cellStyle name="Normal 15 5 2" xfId="1402" xr:uid="{00000000-0005-0000-0000-0000AF330000}"/>
    <cellStyle name="Normal 15 5 2 2" xfId="1403" xr:uid="{00000000-0005-0000-0000-0000B0330000}"/>
    <cellStyle name="Normal 15 5 2 2 2" xfId="2816" xr:uid="{00000000-0005-0000-0000-0000B1330000}"/>
    <cellStyle name="Normal 15 5 2 2 2 2" xfId="8288" xr:uid="{00000000-0005-0000-0000-0000B2330000}"/>
    <cellStyle name="Normal 15 5 2 2 2 2 2" xfId="15380" xr:uid="{00000000-0005-0000-0000-0000B3330000}"/>
    <cellStyle name="Normal 15 5 2 2 2 3" xfId="10446" xr:uid="{00000000-0005-0000-0000-0000B4330000}"/>
    <cellStyle name="Normal 15 5 2 2 3" xfId="3676" xr:uid="{00000000-0005-0000-0000-0000B5330000}"/>
    <cellStyle name="Normal 15 5 2 2 3 2" xfId="11184" xr:uid="{00000000-0005-0000-0000-0000B6330000}"/>
    <cellStyle name="Normal 15 5 2 2 4" xfId="5240" xr:uid="{00000000-0005-0000-0000-0000B7330000}"/>
    <cellStyle name="Normal 15 5 2 2 4 2" xfId="12518" xr:uid="{00000000-0005-0000-0000-0000B8330000}"/>
    <cellStyle name="Normal 15 5 2 2 5" xfId="5821" xr:uid="{00000000-0005-0000-0000-0000B9330000}"/>
    <cellStyle name="Normal 15 5 2 2 5 2" xfId="13099" xr:uid="{00000000-0005-0000-0000-0000BA330000}"/>
    <cellStyle name="Normal 15 5 2 2 6" xfId="7707" xr:uid="{00000000-0005-0000-0000-0000BB330000}"/>
    <cellStyle name="Normal 15 5 2 2 6 2" xfId="14799" xr:uid="{00000000-0005-0000-0000-0000BC330000}"/>
    <cellStyle name="Normal 15 5 2 2 7" xfId="9510" xr:uid="{00000000-0005-0000-0000-0000BD330000}"/>
    <cellStyle name="Normal 15 5 2 3" xfId="2815" xr:uid="{00000000-0005-0000-0000-0000BE330000}"/>
    <cellStyle name="Normal 15 5 2 3 2" xfId="7999" xr:uid="{00000000-0005-0000-0000-0000BF330000}"/>
    <cellStyle name="Normal 15 5 2 3 2 2" xfId="15091" xr:uid="{00000000-0005-0000-0000-0000C0330000}"/>
    <cellStyle name="Normal 15 5 2 3 3" xfId="10445" xr:uid="{00000000-0005-0000-0000-0000C1330000}"/>
    <cellStyle name="Normal 15 5 2 4" xfId="3376" xr:uid="{00000000-0005-0000-0000-0000C2330000}"/>
    <cellStyle name="Normal 15 5 2 4 2" xfId="10887" xr:uid="{00000000-0005-0000-0000-0000C3330000}"/>
    <cellStyle name="Normal 15 5 2 5" xfId="4951" xr:uid="{00000000-0005-0000-0000-0000C4330000}"/>
    <cellStyle name="Normal 15 5 2 5 2" xfId="12229" xr:uid="{00000000-0005-0000-0000-0000C5330000}"/>
    <cellStyle name="Normal 15 5 2 6" xfId="5532" xr:uid="{00000000-0005-0000-0000-0000C6330000}"/>
    <cellStyle name="Normal 15 5 2 6 2" xfId="12810" xr:uid="{00000000-0005-0000-0000-0000C7330000}"/>
    <cellStyle name="Normal 15 5 2 7" xfId="7418" xr:uid="{00000000-0005-0000-0000-0000C8330000}"/>
    <cellStyle name="Normal 15 5 2 7 2" xfId="14510" xr:uid="{00000000-0005-0000-0000-0000C9330000}"/>
    <cellStyle name="Normal 15 5 2 8" xfId="9509" xr:uid="{00000000-0005-0000-0000-0000CA330000}"/>
    <cellStyle name="Normal 15 5 3" xfId="1404" xr:uid="{00000000-0005-0000-0000-0000CB330000}"/>
    <cellStyle name="Normal 15 5 3 2" xfId="2817" xr:uid="{00000000-0005-0000-0000-0000CC330000}"/>
    <cellStyle name="Normal 15 5 3 2 2" xfId="8145" xr:uid="{00000000-0005-0000-0000-0000CD330000}"/>
    <cellStyle name="Normal 15 5 3 2 2 2" xfId="15237" xr:uid="{00000000-0005-0000-0000-0000CE330000}"/>
    <cellStyle name="Normal 15 5 3 2 3" xfId="10447" xr:uid="{00000000-0005-0000-0000-0000CF330000}"/>
    <cellStyle name="Normal 15 5 3 3" xfId="3533" xr:uid="{00000000-0005-0000-0000-0000D0330000}"/>
    <cellStyle name="Normal 15 5 3 3 2" xfId="11041" xr:uid="{00000000-0005-0000-0000-0000D1330000}"/>
    <cellStyle name="Normal 15 5 3 4" xfId="5097" xr:uid="{00000000-0005-0000-0000-0000D2330000}"/>
    <cellStyle name="Normal 15 5 3 4 2" xfId="12375" xr:uid="{00000000-0005-0000-0000-0000D3330000}"/>
    <cellStyle name="Normal 15 5 3 5" xfId="5678" xr:uid="{00000000-0005-0000-0000-0000D4330000}"/>
    <cellStyle name="Normal 15 5 3 5 2" xfId="12956" xr:uid="{00000000-0005-0000-0000-0000D5330000}"/>
    <cellStyle name="Normal 15 5 3 6" xfId="7564" xr:uid="{00000000-0005-0000-0000-0000D6330000}"/>
    <cellStyle name="Normal 15 5 3 6 2" xfId="14656" xr:uid="{00000000-0005-0000-0000-0000D7330000}"/>
    <cellStyle name="Normal 15 5 3 7" xfId="9511" xr:uid="{00000000-0005-0000-0000-0000D8330000}"/>
    <cellStyle name="Normal 15 5 4" xfId="2814" xr:uid="{00000000-0005-0000-0000-0000D9330000}"/>
    <cellStyle name="Normal 15 5 4 2" xfId="7856" xr:uid="{00000000-0005-0000-0000-0000DA330000}"/>
    <cellStyle name="Normal 15 5 4 2 2" xfId="14948" xr:uid="{00000000-0005-0000-0000-0000DB330000}"/>
    <cellStyle name="Normal 15 5 4 3" xfId="10444" xr:uid="{00000000-0005-0000-0000-0000DC330000}"/>
    <cellStyle name="Normal 15 5 5" xfId="3231" xr:uid="{00000000-0005-0000-0000-0000DD330000}"/>
    <cellStyle name="Normal 15 5 5 2" xfId="10742" xr:uid="{00000000-0005-0000-0000-0000DE330000}"/>
    <cellStyle name="Normal 15 5 6" xfId="4808" xr:uid="{00000000-0005-0000-0000-0000DF330000}"/>
    <cellStyle name="Normal 15 5 6 2" xfId="12086" xr:uid="{00000000-0005-0000-0000-0000E0330000}"/>
    <cellStyle name="Normal 15 5 7" xfId="5389" xr:uid="{00000000-0005-0000-0000-0000E1330000}"/>
    <cellStyle name="Normal 15 5 7 2" xfId="12667" xr:uid="{00000000-0005-0000-0000-0000E2330000}"/>
    <cellStyle name="Normal 15 5 8" xfId="7275" xr:uid="{00000000-0005-0000-0000-0000E3330000}"/>
    <cellStyle name="Normal 15 5 8 2" xfId="14367" xr:uid="{00000000-0005-0000-0000-0000E4330000}"/>
    <cellStyle name="Normal 15 5 9" xfId="9508" xr:uid="{00000000-0005-0000-0000-0000E5330000}"/>
    <cellStyle name="Normal 15 6" xfId="1405" xr:uid="{00000000-0005-0000-0000-0000E6330000}"/>
    <cellStyle name="Normal 15 6 2" xfId="1406" xr:uid="{00000000-0005-0000-0000-0000E7330000}"/>
    <cellStyle name="Normal 15 6 2 2" xfId="2819" xr:uid="{00000000-0005-0000-0000-0000E8330000}"/>
    <cellStyle name="Normal 15 6 2 2 2" xfId="8199" xr:uid="{00000000-0005-0000-0000-0000E9330000}"/>
    <cellStyle name="Normal 15 6 2 2 2 2" xfId="15291" xr:uid="{00000000-0005-0000-0000-0000EA330000}"/>
    <cellStyle name="Normal 15 6 2 2 3" xfId="10449" xr:uid="{00000000-0005-0000-0000-0000EB330000}"/>
    <cellStyle name="Normal 15 6 2 3" xfId="3587" xr:uid="{00000000-0005-0000-0000-0000EC330000}"/>
    <cellStyle name="Normal 15 6 2 3 2" xfId="11095" xr:uid="{00000000-0005-0000-0000-0000ED330000}"/>
    <cellStyle name="Normal 15 6 2 4" xfId="5151" xr:uid="{00000000-0005-0000-0000-0000EE330000}"/>
    <cellStyle name="Normal 15 6 2 4 2" xfId="12429" xr:uid="{00000000-0005-0000-0000-0000EF330000}"/>
    <cellStyle name="Normal 15 6 2 5" xfId="5732" xr:uid="{00000000-0005-0000-0000-0000F0330000}"/>
    <cellStyle name="Normal 15 6 2 5 2" xfId="13010" xr:uid="{00000000-0005-0000-0000-0000F1330000}"/>
    <cellStyle name="Normal 15 6 2 6" xfId="7618" xr:uid="{00000000-0005-0000-0000-0000F2330000}"/>
    <cellStyle name="Normal 15 6 2 6 2" xfId="14710" xr:uid="{00000000-0005-0000-0000-0000F3330000}"/>
    <cellStyle name="Normal 15 6 2 7" xfId="9513" xr:uid="{00000000-0005-0000-0000-0000F4330000}"/>
    <cellStyle name="Normal 15 6 3" xfId="2818" xr:uid="{00000000-0005-0000-0000-0000F5330000}"/>
    <cellStyle name="Normal 15 6 3 2" xfId="7910" xr:uid="{00000000-0005-0000-0000-0000F6330000}"/>
    <cellStyle name="Normal 15 6 3 2 2" xfId="15002" xr:uid="{00000000-0005-0000-0000-0000F7330000}"/>
    <cellStyle name="Normal 15 6 3 3" xfId="10448" xr:uid="{00000000-0005-0000-0000-0000F8330000}"/>
    <cellStyle name="Normal 15 6 4" xfId="3287" xr:uid="{00000000-0005-0000-0000-0000F9330000}"/>
    <cellStyle name="Normal 15 6 4 2" xfId="10798" xr:uid="{00000000-0005-0000-0000-0000FA330000}"/>
    <cellStyle name="Normal 15 6 5" xfId="4862" xr:uid="{00000000-0005-0000-0000-0000FB330000}"/>
    <cellStyle name="Normal 15 6 5 2" xfId="12140" xr:uid="{00000000-0005-0000-0000-0000FC330000}"/>
    <cellStyle name="Normal 15 6 6" xfId="5443" xr:uid="{00000000-0005-0000-0000-0000FD330000}"/>
    <cellStyle name="Normal 15 6 6 2" xfId="12721" xr:uid="{00000000-0005-0000-0000-0000FE330000}"/>
    <cellStyle name="Normal 15 6 7" xfId="7329" xr:uid="{00000000-0005-0000-0000-0000FF330000}"/>
    <cellStyle name="Normal 15 6 7 2" xfId="14421" xr:uid="{00000000-0005-0000-0000-000000340000}"/>
    <cellStyle name="Normal 15 6 8" xfId="9512" xr:uid="{00000000-0005-0000-0000-000001340000}"/>
    <cellStyle name="Normal 15 7" xfId="1407" xr:uid="{00000000-0005-0000-0000-000002340000}"/>
    <cellStyle name="Normal 15 7 2" xfId="2820" xr:uid="{00000000-0005-0000-0000-000003340000}"/>
    <cellStyle name="Normal 15 7 2 2" xfId="8022" xr:uid="{00000000-0005-0000-0000-000004340000}"/>
    <cellStyle name="Normal 15 7 2 2 2" xfId="15114" xr:uid="{00000000-0005-0000-0000-000005340000}"/>
    <cellStyle name="Normal 15 7 2 3" xfId="10450" xr:uid="{00000000-0005-0000-0000-000006340000}"/>
    <cellStyle name="Normal 15 7 3" xfId="3410" xr:uid="{00000000-0005-0000-0000-000007340000}"/>
    <cellStyle name="Normal 15 7 3 2" xfId="10918" xr:uid="{00000000-0005-0000-0000-000008340000}"/>
    <cellStyle name="Normal 15 7 4" xfId="4974" xr:uid="{00000000-0005-0000-0000-000009340000}"/>
    <cellStyle name="Normal 15 7 4 2" xfId="12252" xr:uid="{00000000-0005-0000-0000-00000A340000}"/>
    <cellStyle name="Normal 15 7 5" xfId="5555" xr:uid="{00000000-0005-0000-0000-00000B340000}"/>
    <cellStyle name="Normal 15 7 5 2" xfId="12833" xr:uid="{00000000-0005-0000-0000-00000C340000}"/>
    <cellStyle name="Normal 15 7 6" xfId="7441" xr:uid="{00000000-0005-0000-0000-00000D340000}"/>
    <cellStyle name="Normal 15 7 6 2" xfId="14533" xr:uid="{00000000-0005-0000-0000-00000E340000}"/>
    <cellStyle name="Normal 15 7 7" xfId="9514" xr:uid="{00000000-0005-0000-0000-00000F340000}"/>
    <cellStyle name="Normal 15 8" xfId="1408" xr:uid="{00000000-0005-0000-0000-000010340000}"/>
    <cellStyle name="Normal 15 8 2" xfId="2821" xr:uid="{00000000-0005-0000-0000-000011340000}"/>
    <cellStyle name="Normal 15 8 2 2" xfId="10451" xr:uid="{00000000-0005-0000-0000-000012340000}"/>
    <cellStyle name="Normal 15 8 3" xfId="4532" xr:uid="{00000000-0005-0000-0000-000013340000}"/>
    <cellStyle name="Normal 15 8 3 2" xfId="11905" xr:uid="{00000000-0005-0000-0000-000014340000}"/>
    <cellStyle name="Normal 15 8 4" xfId="6982" xr:uid="{00000000-0005-0000-0000-000015340000}"/>
    <cellStyle name="Normal 15 8 4 2" xfId="14153" xr:uid="{00000000-0005-0000-0000-000016340000}"/>
    <cellStyle name="Normal 15 8 5" xfId="8403" xr:uid="{00000000-0005-0000-0000-000017340000}"/>
    <cellStyle name="Normal 15 8 5 2" xfId="15446" xr:uid="{00000000-0005-0000-0000-000018340000}"/>
    <cellStyle name="Normal 15 8 6" xfId="9515" xr:uid="{00000000-0005-0000-0000-000019340000}"/>
    <cellStyle name="Normal 15 9" xfId="3118" xr:uid="{00000000-0005-0000-0000-00001A340000}"/>
    <cellStyle name="Normal 15 9 2" xfId="4533" xr:uid="{00000000-0005-0000-0000-00001B340000}"/>
    <cellStyle name="Normal 15 9 3" xfId="8492" xr:uid="{00000000-0005-0000-0000-00001C340000}"/>
    <cellStyle name="Normal 15 9 3 2" xfId="15535" xr:uid="{00000000-0005-0000-0000-00001D340000}"/>
    <cellStyle name="Normal 15 9 4" xfId="10629" xr:uid="{00000000-0005-0000-0000-00001E340000}"/>
    <cellStyle name="Normal 16" xfId="1409" xr:uid="{00000000-0005-0000-0000-00001F340000}"/>
    <cellStyle name="Normal 16 10" xfId="8608" xr:uid="{00000000-0005-0000-0000-000020340000}"/>
    <cellStyle name="Normal 16 11" xfId="9516" xr:uid="{00000000-0005-0000-0000-000021340000}"/>
    <cellStyle name="Normal 16 2" xfId="1410" xr:uid="{00000000-0005-0000-0000-000022340000}"/>
    <cellStyle name="Normal 16 2 10" xfId="9517" xr:uid="{00000000-0005-0000-0000-000023340000}"/>
    <cellStyle name="Normal 16 2 2" xfId="1411" xr:uid="{00000000-0005-0000-0000-000024340000}"/>
    <cellStyle name="Normal 16 2 2 2" xfId="1412" xr:uid="{00000000-0005-0000-0000-000025340000}"/>
    <cellStyle name="Normal 16 2 2 2 2" xfId="2825" xr:uid="{00000000-0005-0000-0000-000026340000}"/>
    <cellStyle name="Normal 16 2 2 2 2 2" xfId="8246" xr:uid="{00000000-0005-0000-0000-000027340000}"/>
    <cellStyle name="Normal 16 2 2 2 2 2 2" xfId="15338" xr:uid="{00000000-0005-0000-0000-000028340000}"/>
    <cellStyle name="Normal 16 2 2 2 2 3" xfId="10455" xr:uid="{00000000-0005-0000-0000-000029340000}"/>
    <cellStyle name="Normal 16 2 2 2 3" xfId="3634" xr:uid="{00000000-0005-0000-0000-00002A340000}"/>
    <cellStyle name="Normal 16 2 2 2 3 2" xfId="11142" xr:uid="{00000000-0005-0000-0000-00002B340000}"/>
    <cellStyle name="Normal 16 2 2 2 4" xfId="5198" xr:uid="{00000000-0005-0000-0000-00002C340000}"/>
    <cellStyle name="Normal 16 2 2 2 4 2" xfId="12476" xr:uid="{00000000-0005-0000-0000-00002D340000}"/>
    <cellStyle name="Normal 16 2 2 2 5" xfId="5779" xr:uid="{00000000-0005-0000-0000-00002E340000}"/>
    <cellStyle name="Normal 16 2 2 2 5 2" xfId="13057" xr:uid="{00000000-0005-0000-0000-00002F340000}"/>
    <cellStyle name="Normal 16 2 2 2 6" xfId="7665" xr:uid="{00000000-0005-0000-0000-000030340000}"/>
    <cellStyle name="Normal 16 2 2 2 6 2" xfId="14757" xr:uid="{00000000-0005-0000-0000-000031340000}"/>
    <cellStyle name="Normal 16 2 2 2 7" xfId="9519" xr:uid="{00000000-0005-0000-0000-000032340000}"/>
    <cellStyle name="Normal 16 2 2 3" xfId="2824" xr:uid="{00000000-0005-0000-0000-000033340000}"/>
    <cellStyle name="Normal 16 2 2 3 2" xfId="7957" xr:uid="{00000000-0005-0000-0000-000034340000}"/>
    <cellStyle name="Normal 16 2 2 3 2 2" xfId="15049" xr:uid="{00000000-0005-0000-0000-000035340000}"/>
    <cellStyle name="Normal 16 2 2 3 3" xfId="10454" xr:uid="{00000000-0005-0000-0000-000036340000}"/>
    <cellStyle name="Normal 16 2 2 4" xfId="3334" xr:uid="{00000000-0005-0000-0000-000037340000}"/>
    <cellStyle name="Normal 16 2 2 4 2" xfId="10845" xr:uid="{00000000-0005-0000-0000-000038340000}"/>
    <cellStyle name="Normal 16 2 2 5" xfId="4909" xr:uid="{00000000-0005-0000-0000-000039340000}"/>
    <cellStyle name="Normal 16 2 2 5 2" xfId="12187" xr:uid="{00000000-0005-0000-0000-00003A340000}"/>
    <cellStyle name="Normal 16 2 2 6" xfId="5490" xr:uid="{00000000-0005-0000-0000-00003B340000}"/>
    <cellStyle name="Normal 16 2 2 6 2" xfId="12768" xr:uid="{00000000-0005-0000-0000-00003C340000}"/>
    <cellStyle name="Normal 16 2 2 7" xfId="7376" xr:uid="{00000000-0005-0000-0000-00003D340000}"/>
    <cellStyle name="Normal 16 2 2 7 2" xfId="14468" xr:uid="{00000000-0005-0000-0000-00003E340000}"/>
    <cellStyle name="Normal 16 2 2 8" xfId="9518" xr:uid="{00000000-0005-0000-0000-00003F340000}"/>
    <cellStyle name="Normal 16 2 3" xfId="1413" xr:uid="{00000000-0005-0000-0000-000040340000}"/>
    <cellStyle name="Normal 16 2 3 2" xfId="2826" xr:uid="{00000000-0005-0000-0000-000041340000}"/>
    <cellStyle name="Normal 16 2 3 2 2" xfId="8103" xr:uid="{00000000-0005-0000-0000-000042340000}"/>
    <cellStyle name="Normal 16 2 3 2 2 2" xfId="15195" xr:uid="{00000000-0005-0000-0000-000043340000}"/>
    <cellStyle name="Normal 16 2 3 2 3" xfId="10456" xr:uid="{00000000-0005-0000-0000-000044340000}"/>
    <cellStyle name="Normal 16 2 3 3" xfId="3491" xr:uid="{00000000-0005-0000-0000-000045340000}"/>
    <cellStyle name="Normal 16 2 3 3 2" xfId="10999" xr:uid="{00000000-0005-0000-0000-000046340000}"/>
    <cellStyle name="Normal 16 2 3 4" xfId="5055" xr:uid="{00000000-0005-0000-0000-000047340000}"/>
    <cellStyle name="Normal 16 2 3 4 2" xfId="12333" xr:uid="{00000000-0005-0000-0000-000048340000}"/>
    <cellStyle name="Normal 16 2 3 5" xfId="5636" xr:uid="{00000000-0005-0000-0000-000049340000}"/>
    <cellStyle name="Normal 16 2 3 5 2" xfId="12914" xr:uid="{00000000-0005-0000-0000-00004A340000}"/>
    <cellStyle name="Normal 16 2 3 6" xfId="7522" xr:uid="{00000000-0005-0000-0000-00004B340000}"/>
    <cellStyle name="Normal 16 2 3 6 2" xfId="14614" xr:uid="{00000000-0005-0000-0000-00004C340000}"/>
    <cellStyle name="Normal 16 2 3 7" xfId="9520" xr:uid="{00000000-0005-0000-0000-00004D340000}"/>
    <cellStyle name="Normal 16 2 4" xfId="2823" xr:uid="{00000000-0005-0000-0000-00004E340000}"/>
    <cellStyle name="Normal 16 2 4 2" xfId="8450" xr:uid="{00000000-0005-0000-0000-00004F340000}"/>
    <cellStyle name="Normal 16 2 4 2 2" xfId="15493" xr:uid="{00000000-0005-0000-0000-000050340000}"/>
    <cellStyle name="Normal 16 2 4 3" xfId="10453" xr:uid="{00000000-0005-0000-0000-000051340000}"/>
    <cellStyle name="Normal 16 2 5" xfId="3189" xr:uid="{00000000-0005-0000-0000-000052340000}"/>
    <cellStyle name="Normal 16 2 5 2" xfId="8539" xr:uid="{00000000-0005-0000-0000-000053340000}"/>
    <cellStyle name="Normal 16 2 5 2 2" xfId="15582" xr:uid="{00000000-0005-0000-0000-000054340000}"/>
    <cellStyle name="Normal 16 2 5 3" xfId="10700" xr:uid="{00000000-0005-0000-0000-000055340000}"/>
    <cellStyle name="Normal 16 2 6" xfId="4766" xr:uid="{00000000-0005-0000-0000-000056340000}"/>
    <cellStyle name="Normal 16 2 6 2" xfId="7814" xr:uid="{00000000-0005-0000-0000-000057340000}"/>
    <cellStyle name="Normal 16 2 6 2 2" xfId="14906" xr:uid="{00000000-0005-0000-0000-000058340000}"/>
    <cellStyle name="Normal 16 2 6 3" xfId="12044" xr:uid="{00000000-0005-0000-0000-000059340000}"/>
    <cellStyle name="Normal 16 2 7" xfId="5347" xr:uid="{00000000-0005-0000-0000-00005A340000}"/>
    <cellStyle name="Normal 16 2 7 2" xfId="12625" xr:uid="{00000000-0005-0000-0000-00005B340000}"/>
    <cellStyle name="Normal 16 2 8" xfId="7233" xr:uid="{00000000-0005-0000-0000-00005C340000}"/>
    <cellStyle name="Normal 16 2 8 2" xfId="14325" xr:uid="{00000000-0005-0000-0000-00005D340000}"/>
    <cellStyle name="Normal 16 2 9" xfId="8670" xr:uid="{00000000-0005-0000-0000-00005E340000}"/>
    <cellStyle name="Normal 16 3" xfId="1414" xr:uid="{00000000-0005-0000-0000-00005F340000}"/>
    <cellStyle name="Normal 16 3 2" xfId="1415" xr:uid="{00000000-0005-0000-0000-000060340000}"/>
    <cellStyle name="Normal 16 3 2 2" xfId="2828" xr:uid="{00000000-0005-0000-0000-000061340000}"/>
    <cellStyle name="Normal 16 3 2 2 2" xfId="8200" xr:uid="{00000000-0005-0000-0000-000062340000}"/>
    <cellStyle name="Normal 16 3 2 2 2 2" xfId="15292" xr:uid="{00000000-0005-0000-0000-000063340000}"/>
    <cellStyle name="Normal 16 3 2 2 3" xfId="10458" xr:uid="{00000000-0005-0000-0000-000064340000}"/>
    <cellStyle name="Normal 16 3 2 3" xfId="3588" xr:uid="{00000000-0005-0000-0000-000065340000}"/>
    <cellStyle name="Normal 16 3 2 3 2" xfId="11096" xr:uid="{00000000-0005-0000-0000-000066340000}"/>
    <cellStyle name="Normal 16 3 2 4" xfId="5152" xr:uid="{00000000-0005-0000-0000-000067340000}"/>
    <cellStyle name="Normal 16 3 2 4 2" xfId="12430" xr:uid="{00000000-0005-0000-0000-000068340000}"/>
    <cellStyle name="Normal 16 3 2 5" xfId="5733" xr:uid="{00000000-0005-0000-0000-000069340000}"/>
    <cellStyle name="Normal 16 3 2 5 2" xfId="13011" xr:uid="{00000000-0005-0000-0000-00006A340000}"/>
    <cellStyle name="Normal 16 3 2 6" xfId="7619" xr:uid="{00000000-0005-0000-0000-00006B340000}"/>
    <cellStyle name="Normal 16 3 2 6 2" xfId="14711" xr:uid="{00000000-0005-0000-0000-00006C340000}"/>
    <cellStyle name="Normal 16 3 2 7" xfId="9522" xr:uid="{00000000-0005-0000-0000-00006D340000}"/>
    <cellStyle name="Normal 16 3 3" xfId="2827" xr:uid="{00000000-0005-0000-0000-00006E340000}"/>
    <cellStyle name="Normal 16 3 3 2" xfId="7911" xr:uid="{00000000-0005-0000-0000-00006F340000}"/>
    <cellStyle name="Normal 16 3 3 2 2" xfId="15003" xr:uid="{00000000-0005-0000-0000-000070340000}"/>
    <cellStyle name="Normal 16 3 3 3" xfId="10457" xr:uid="{00000000-0005-0000-0000-000071340000}"/>
    <cellStyle name="Normal 16 3 4" xfId="3288" xr:uid="{00000000-0005-0000-0000-000072340000}"/>
    <cellStyle name="Normal 16 3 4 2" xfId="10799" xr:uid="{00000000-0005-0000-0000-000073340000}"/>
    <cellStyle name="Normal 16 3 5" xfId="4863" xr:uid="{00000000-0005-0000-0000-000074340000}"/>
    <cellStyle name="Normal 16 3 5 2" xfId="12141" xr:uid="{00000000-0005-0000-0000-000075340000}"/>
    <cellStyle name="Normal 16 3 6" xfId="5444" xr:uid="{00000000-0005-0000-0000-000076340000}"/>
    <cellStyle name="Normal 16 3 6 2" xfId="12722" xr:uid="{00000000-0005-0000-0000-000077340000}"/>
    <cellStyle name="Normal 16 3 7" xfId="7330" xr:uid="{00000000-0005-0000-0000-000078340000}"/>
    <cellStyle name="Normal 16 3 7 2" xfId="14422" xr:uid="{00000000-0005-0000-0000-000079340000}"/>
    <cellStyle name="Normal 16 3 8" xfId="8668" xr:uid="{00000000-0005-0000-0000-00007A340000}"/>
    <cellStyle name="Normal 16 3 9" xfId="9521" xr:uid="{00000000-0005-0000-0000-00007B340000}"/>
    <cellStyle name="Normal 16 4" xfId="1416" xr:uid="{00000000-0005-0000-0000-00007C340000}"/>
    <cellStyle name="Normal 16 4 2" xfId="2829" xr:uid="{00000000-0005-0000-0000-00007D340000}"/>
    <cellStyle name="Normal 16 4 2 2" xfId="8057" xr:uid="{00000000-0005-0000-0000-00007E340000}"/>
    <cellStyle name="Normal 16 4 2 2 2" xfId="15149" xr:uid="{00000000-0005-0000-0000-00007F340000}"/>
    <cellStyle name="Normal 16 4 2 3" xfId="10459" xr:uid="{00000000-0005-0000-0000-000080340000}"/>
    <cellStyle name="Normal 16 4 3" xfId="3445" xr:uid="{00000000-0005-0000-0000-000081340000}"/>
    <cellStyle name="Normal 16 4 3 2" xfId="10953" xr:uid="{00000000-0005-0000-0000-000082340000}"/>
    <cellStyle name="Normal 16 4 4" xfId="5009" xr:uid="{00000000-0005-0000-0000-000083340000}"/>
    <cellStyle name="Normal 16 4 4 2" xfId="12287" xr:uid="{00000000-0005-0000-0000-000084340000}"/>
    <cellStyle name="Normal 16 4 5" xfId="5590" xr:uid="{00000000-0005-0000-0000-000085340000}"/>
    <cellStyle name="Normal 16 4 5 2" xfId="12868" xr:uid="{00000000-0005-0000-0000-000086340000}"/>
    <cellStyle name="Normal 16 4 6" xfId="7476" xr:uid="{00000000-0005-0000-0000-000087340000}"/>
    <cellStyle name="Normal 16 4 6 2" xfId="14568" xr:uid="{00000000-0005-0000-0000-000088340000}"/>
    <cellStyle name="Normal 16 4 7" xfId="9523" xr:uid="{00000000-0005-0000-0000-000089340000}"/>
    <cellStyle name="Normal 16 5" xfId="2822" xr:uid="{00000000-0005-0000-0000-00008A340000}"/>
    <cellStyle name="Normal 16 5 2" xfId="8404" xr:uid="{00000000-0005-0000-0000-00008B340000}"/>
    <cellStyle name="Normal 16 5 2 2" xfId="15447" xr:uid="{00000000-0005-0000-0000-00008C340000}"/>
    <cellStyle name="Normal 16 5 3" xfId="10452" xr:uid="{00000000-0005-0000-0000-00008D340000}"/>
    <cellStyle name="Normal 16 6" xfId="3119" xr:uid="{00000000-0005-0000-0000-00008E340000}"/>
    <cellStyle name="Normal 16 6 2" xfId="8493" xr:uid="{00000000-0005-0000-0000-00008F340000}"/>
    <cellStyle name="Normal 16 6 2 2" xfId="15536" xr:uid="{00000000-0005-0000-0000-000090340000}"/>
    <cellStyle name="Normal 16 6 3" xfId="10630" xr:uid="{00000000-0005-0000-0000-000091340000}"/>
    <cellStyle name="Normal 16 7" xfId="4720" xr:uid="{00000000-0005-0000-0000-000092340000}"/>
    <cellStyle name="Normal 16 7 2" xfId="7768" xr:uid="{00000000-0005-0000-0000-000093340000}"/>
    <cellStyle name="Normal 16 7 2 2" xfId="14860" xr:uid="{00000000-0005-0000-0000-000094340000}"/>
    <cellStyle name="Normal 16 7 3" xfId="11998" xr:uid="{00000000-0005-0000-0000-000095340000}"/>
    <cellStyle name="Normal 16 8" xfId="5301" xr:uid="{00000000-0005-0000-0000-000096340000}"/>
    <cellStyle name="Normal 16 8 2" xfId="12579" xr:uid="{00000000-0005-0000-0000-000097340000}"/>
    <cellStyle name="Normal 16 9" xfId="7187" xr:uid="{00000000-0005-0000-0000-000098340000}"/>
    <cellStyle name="Normal 16 9 2" xfId="14279" xr:uid="{00000000-0005-0000-0000-000099340000}"/>
    <cellStyle name="Normal 17" xfId="1417" xr:uid="{00000000-0005-0000-0000-00009A340000}"/>
    <cellStyle name="Normal 17 2" xfId="1418" xr:uid="{00000000-0005-0000-0000-00009B340000}"/>
    <cellStyle name="Normal 18" xfId="1419" xr:uid="{00000000-0005-0000-0000-00009C340000}"/>
    <cellStyle name="Normal 18 2" xfId="1420" xr:uid="{00000000-0005-0000-0000-00009D340000}"/>
    <cellStyle name="Normal 19" xfId="1421" xr:uid="{00000000-0005-0000-0000-00009E340000}"/>
    <cellStyle name="Normal 19 2" xfId="1422" xr:uid="{00000000-0005-0000-0000-00009F340000}"/>
    <cellStyle name="Normal 19 2 2" xfId="1423" xr:uid="{00000000-0005-0000-0000-0000A0340000}"/>
    <cellStyle name="Normal 19 2 2 2" xfId="2832" xr:uid="{00000000-0005-0000-0000-0000A1340000}"/>
    <cellStyle name="Normal 19 2 2 2 2" xfId="8223" xr:uid="{00000000-0005-0000-0000-0000A2340000}"/>
    <cellStyle name="Normal 19 2 2 2 2 2" xfId="15315" xr:uid="{00000000-0005-0000-0000-0000A3340000}"/>
    <cellStyle name="Normal 19 2 2 2 3" xfId="10462" xr:uid="{00000000-0005-0000-0000-0000A4340000}"/>
    <cellStyle name="Normal 19 2 2 3" xfId="3611" xr:uid="{00000000-0005-0000-0000-0000A5340000}"/>
    <cellStyle name="Normal 19 2 2 3 2" xfId="11119" xr:uid="{00000000-0005-0000-0000-0000A6340000}"/>
    <cellStyle name="Normal 19 2 2 4" xfId="5175" xr:uid="{00000000-0005-0000-0000-0000A7340000}"/>
    <cellStyle name="Normal 19 2 2 4 2" xfId="12453" xr:uid="{00000000-0005-0000-0000-0000A8340000}"/>
    <cellStyle name="Normal 19 2 2 5" xfId="5756" xr:uid="{00000000-0005-0000-0000-0000A9340000}"/>
    <cellStyle name="Normal 19 2 2 5 2" xfId="13034" xr:uid="{00000000-0005-0000-0000-0000AA340000}"/>
    <cellStyle name="Normal 19 2 2 6" xfId="7642" xr:uid="{00000000-0005-0000-0000-0000AB340000}"/>
    <cellStyle name="Normal 19 2 2 6 2" xfId="14734" xr:uid="{00000000-0005-0000-0000-0000AC340000}"/>
    <cellStyle name="Normal 19 2 2 7" xfId="9526" xr:uid="{00000000-0005-0000-0000-0000AD340000}"/>
    <cellStyle name="Normal 19 2 3" xfId="2831" xr:uid="{00000000-0005-0000-0000-0000AE340000}"/>
    <cellStyle name="Normal 19 2 3 2" xfId="7934" xr:uid="{00000000-0005-0000-0000-0000AF340000}"/>
    <cellStyle name="Normal 19 2 3 2 2" xfId="15026" xr:uid="{00000000-0005-0000-0000-0000B0340000}"/>
    <cellStyle name="Normal 19 2 3 3" xfId="10461" xr:uid="{00000000-0005-0000-0000-0000B1340000}"/>
    <cellStyle name="Normal 19 2 4" xfId="3311" xr:uid="{00000000-0005-0000-0000-0000B2340000}"/>
    <cellStyle name="Normal 19 2 4 2" xfId="10822" xr:uid="{00000000-0005-0000-0000-0000B3340000}"/>
    <cellStyle name="Normal 19 2 5" xfId="4886" xr:uid="{00000000-0005-0000-0000-0000B4340000}"/>
    <cellStyle name="Normal 19 2 5 2" xfId="12164" xr:uid="{00000000-0005-0000-0000-0000B5340000}"/>
    <cellStyle name="Normal 19 2 6" xfId="5467" xr:uid="{00000000-0005-0000-0000-0000B6340000}"/>
    <cellStyle name="Normal 19 2 6 2" xfId="12745" xr:uid="{00000000-0005-0000-0000-0000B7340000}"/>
    <cellStyle name="Normal 19 2 7" xfId="7353" xr:uid="{00000000-0005-0000-0000-0000B8340000}"/>
    <cellStyle name="Normal 19 2 7 2" xfId="14445" xr:uid="{00000000-0005-0000-0000-0000B9340000}"/>
    <cellStyle name="Normal 19 2 8" xfId="9525" xr:uid="{00000000-0005-0000-0000-0000BA340000}"/>
    <cellStyle name="Normal 19 3" xfId="1424" xr:uid="{00000000-0005-0000-0000-0000BB340000}"/>
    <cellStyle name="Normal 19 3 2" xfId="2833" xr:uid="{00000000-0005-0000-0000-0000BC340000}"/>
    <cellStyle name="Normal 19 3 2 2" xfId="8080" xr:uid="{00000000-0005-0000-0000-0000BD340000}"/>
    <cellStyle name="Normal 19 3 2 2 2" xfId="15172" xr:uid="{00000000-0005-0000-0000-0000BE340000}"/>
    <cellStyle name="Normal 19 3 2 3" xfId="10463" xr:uid="{00000000-0005-0000-0000-0000BF340000}"/>
    <cellStyle name="Normal 19 3 3" xfId="3468" xr:uid="{00000000-0005-0000-0000-0000C0340000}"/>
    <cellStyle name="Normal 19 3 3 2" xfId="10976" xr:uid="{00000000-0005-0000-0000-0000C1340000}"/>
    <cellStyle name="Normal 19 3 4" xfId="5032" xr:uid="{00000000-0005-0000-0000-0000C2340000}"/>
    <cellStyle name="Normal 19 3 4 2" xfId="12310" xr:uid="{00000000-0005-0000-0000-0000C3340000}"/>
    <cellStyle name="Normal 19 3 5" xfId="5613" xr:uid="{00000000-0005-0000-0000-0000C4340000}"/>
    <cellStyle name="Normal 19 3 5 2" xfId="12891" xr:uid="{00000000-0005-0000-0000-0000C5340000}"/>
    <cellStyle name="Normal 19 3 6" xfId="7499" xr:uid="{00000000-0005-0000-0000-0000C6340000}"/>
    <cellStyle name="Normal 19 3 6 2" xfId="14591" xr:uid="{00000000-0005-0000-0000-0000C7340000}"/>
    <cellStyle name="Normal 19 3 7" xfId="9527" xr:uid="{00000000-0005-0000-0000-0000C8340000}"/>
    <cellStyle name="Normal 19 4" xfId="2830" xr:uid="{00000000-0005-0000-0000-0000C9340000}"/>
    <cellStyle name="Normal 19 4 2" xfId="8427" xr:uid="{00000000-0005-0000-0000-0000CA340000}"/>
    <cellStyle name="Normal 19 4 2 2" xfId="15470" xr:uid="{00000000-0005-0000-0000-0000CB340000}"/>
    <cellStyle name="Normal 19 4 3" xfId="10460" xr:uid="{00000000-0005-0000-0000-0000CC340000}"/>
    <cellStyle name="Normal 19 5" xfId="3163" xr:uid="{00000000-0005-0000-0000-0000CD340000}"/>
    <cellStyle name="Normal 19 5 2" xfId="8516" xr:uid="{00000000-0005-0000-0000-0000CE340000}"/>
    <cellStyle name="Normal 19 5 2 2" xfId="15559" xr:uid="{00000000-0005-0000-0000-0000CF340000}"/>
    <cellStyle name="Normal 19 5 3" xfId="10674" xr:uid="{00000000-0005-0000-0000-0000D0340000}"/>
    <cellStyle name="Normal 19 6" xfId="4743" xr:uid="{00000000-0005-0000-0000-0000D1340000}"/>
    <cellStyle name="Normal 19 6 2" xfId="7791" xr:uid="{00000000-0005-0000-0000-0000D2340000}"/>
    <cellStyle name="Normal 19 6 2 2" xfId="14883" xr:uid="{00000000-0005-0000-0000-0000D3340000}"/>
    <cellStyle name="Normal 19 6 3" xfId="12021" xr:uid="{00000000-0005-0000-0000-0000D4340000}"/>
    <cellStyle name="Normal 19 7" xfId="5324" xr:uid="{00000000-0005-0000-0000-0000D5340000}"/>
    <cellStyle name="Normal 19 7 2" xfId="12602" xr:uid="{00000000-0005-0000-0000-0000D6340000}"/>
    <cellStyle name="Normal 19 8" xfId="7210" xr:uid="{00000000-0005-0000-0000-0000D7340000}"/>
    <cellStyle name="Normal 19 8 2" xfId="14302" xr:uid="{00000000-0005-0000-0000-0000D8340000}"/>
    <cellStyle name="Normal 19 9" xfId="9524" xr:uid="{00000000-0005-0000-0000-0000D9340000}"/>
    <cellStyle name="Normal 2" xfId="46" xr:uid="{00000000-0005-0000-0000-0000DA340000}"/>
    <cellStyle name="Normal 2 2" xfId="52" xr:uid="{00000000-0005-0000-0000-0000DB340000}"/>
    <cellStyle name="Normal 2 2 2" xfId="1427" xr:uid="{00000000-0005-0000-0000-0000DC340000}"/>
    <cellStyle name="Normal 2 2 2 2" xfId="2835" xr:uid="{00000000-0005-0000-0000-0000DD340000}"/>
    <cellStyle name="Normal 2 2 2 2 2" xfId="10464" xr:uid="{00000000-0005-0000-0000-0000DE340000}"/>
    <cellStyle name="Normal 2 2 2 3" xfId="4534" xr:uid="{00000000-0005-0000-0000-0000DF340000}"/>
    <cellStyle name="Normal 2 2 2 3 2" xfId="11906" xr:uid="{00000000-0005-0000-0000-0000E0340000}"/>
    <cellStyle name="Normal 2 2 2 4" xfId="6983" xr:uid="{00000000-0005-0000-0000-0000E1340000}"/>
    <cellStyle name="Normal 2 2 2 4 2" xfId="14154" xr:uid="{00000000-0005-0000-0000-0000E2340000}"/>
    <cellStyle name="Normal 2 2 2 5" xfId="7092" xr:uid="{00000000-0005-0000-0000-0000E3340000}"/>
    <cellStyle name="Normal 2 2 2 5 2" xfId="14184" xr:uid="{00000000-0005-0000-0000-0000E4340000}"/>
    <cellStyle name="Normal 2 2 2 6" xfId="8328" xr:uid="{00000000-0005-0000-0000-0000E5340000}"/>
    <cellStyle name="Normal 2 2 2 7" xfId="8651" xr:uid="{00000000-0005-0000-0000-0000E6340000}"/>
    <cellStyle name="Normal 2 2 2 8" xfId="9528" xr:uid="{00000000-0005-0000-0000-0000E7340000}"/>
    <cellStyle name="Normal 2 2 3" xfId="1428" xr:uid="{00000000-0005-0000-0000-0000E8340000}"/>
    <cellStyle name="Normal 2 2 3 2" xfId="2979" xr:uid="{00000000-0005-0000-0000-0000E9340000}"/>
    <cellStyle name="Normal 2 2 4" xfId="2834" xr:uid="{00000000-0005-0000-0000-0000EA340000}"/>
    <cellStyle name="Normal 2 2 5" xfId="1426" xr:uid="{00000000-0005-0000-0000-0000EB340000}"/>
    <cellStyle name="Normal 2 3" xfId="1429" xr:uid="{00000000-0005-0000-0000-0000EC340000}"/>
    <cellStyle name="Normal 2 3 2" xfId="1430" xr:uid="{00000000-0005-0000-0000-0000ED340000}"/>
    <cellStyle name="Normal 2 3 3" xfId="1431" xr:uid="{00000000-0005-0000-0000-0000EE340000}"/>
    <cellStyle name="Normal 2 3 3 2" xfId="1432" xr:uid="{00000000-0005-0000-0000-0000EF340000}"/>
    <cellStyle name="Normal 2 3 3 3" xfId="4535" xr:uid="{00000000-0005-0000-0000-0000F0340000}"/>
    <cellStyle name="Normal 2 3 4" xfId="1806" xr:uid="{00000000-0005-0000-0000-0000F1340000}"/>
    <cellStyle name="Normal 2 3 4 2" xfId="4536" xr:uid="{00000000-0005-0000-0000-0000F2340000}"/>
    <cellStyle name="Normal 2 3 5" xfId="8610" xr:uid="{00000000-0005-0000-0000-0000F3340000}"/>
    <cellStyle name="Normal 2 4" xfId="1433" xr:uid="{00000000-0005-0000-0000-0000F4340000}"/>
    <cellStyle name="Normal 2 4 2" xfId="8660" xr:uid="{00000000-0005-0000-0000-0000F5340000}"/>
    <cellStyle name="Normal 2 5" xfId="1434" xr:uid="{00000000-0005-0000-0000-0000F6340000}"/>
    <cellStyle name="Normal 2 5 2" xfId="1435" xr:uid="{00000000-0005-0000-0000-0000F7340000}"/>
    <cellStyle name="Normal 2 5 3" xfId="4537" xr:uid="{00000000-0005-0000-0000-0000F8340000}"/>
    <cellStyle name="Normal 2 6" xfId="1436" xr:uid="{00000000-0005-0000-0000-0000F9340000}"/>
    <cellStyle name="Normal 2 7" xfId="1805" xr:uid="{00000000-0005-0000-0000-0000FA340000}"/>
    <cellStyle name="Normal 2 7 2" xfId="4538" xr:uid="{00000000-0005-0000-0000-0000FB340000}"/>
    <cellStyle name="Normal 2 8" xfId="1425" xr:uid="{00000000-0005-0000-0000-0000FC340000}"/>
    <cellStyle name="Normal 20" xfId="1437" xr:uid="{00000000-0005-0000-0000-0000FD340000}"/>
    <cellStyle name="Normal 21" xfId="1438" xr:uid="{00000000-0005-0000-0000-0000FE340000}"/>
    <cellStyle name="Normal 21 2" xfId="4539" xr:uid="{00000000-0005-0000-0000-0000FF340000}"/>
    <cellStyle name="Normal 22" xfId="1439" xr:uid="{00000000-0005-0000-0000-000000350000}"/>
    <cellStyle name="Normal 22 2" xfId="1440" xr:uid="{00000000-0005-0000-0000-000001350000}"/>
    <cellStyle name="Normal 22 3" xfId="4541" xr:uid="{00000000-0005-0000-0000-000002350000}"/>
    <cellStyle name="Normal 22 4" xfId="4540" xr:uid="{00000000-0005-0000-0000-000003350000}"/>
    <cellStyle name="Normal 23" xfId="1441" xr:uid="{00000000-0005-0000-0000-000004350000}"/>
    <cellStyle name="Normal 24" xfId="8582" xr:uid="{00000000-0005-0000-0000-000005350000}"/>
    <cellStyle name="Normal 24 2" xfId="15625" xr:uid="{00000000-0005-0000-0000-000006350000}"/>
    <cellStyle name="Normal 25" xfId="8671" xr:uid="{00000000-0005-0000-0000-000007350000}"/>
    <cellStyle name="Normal 25 2" xfId="15646" xr:uid="{00000000-0005-0000-0000-000008350000}"/>
    <cellStyle name="Normal 3" xfId="53" xr:uid="{00000000-0005-0000-0000-000009350000}"/>
    <cellStyle name="Normal 3 10" xfId="1443" xr:uid="{00000000-0005-0000-0000-00000A350000}"/>
    <cellStyle name="Normal 3 10 2" xfId="3016" xr:uid="{00000000-0005-0000-0000-00000B350000}"/>
    <cellStyle name="Normal 3 10 2 2" xfId="10532" xr:uid="{00000000-0005-0000-0000-00000C350000}"/>
    <cellStyle name="Normal 3 11" xfId="2836" xr:uid="{00000000-0005-0000-0000-00000D350000}"/>
    <cellStyle name="Normal 3 11 2" xfId="4542" xr:uid="{00000000-0005-0000-0000-00000E350000}"/>
    <cellStyle name="Normal 3 11 2 2" xfId="11907" xr:uid="{00000000-0005-0000-0000-00000F350000}"/>
    <cellStyle name="Normal 3 11 3" xfId="6984" xr:uid="{00000000-0005-0000-0000-000010350000}"/>
    <cellStyle name="Normal 3 11 3 2" xfId="14155" xr:uid="{00000000-0005-0000-0000-000011350000}"/>
    <cellStyle name="Normal 3 11 4" xfId="10465" xr:uid="{00000000-0005-0000-0000-000012350000}"/>
    <cellStyle name="Normal 3 12" xfId="7093" xr:uid="{00000000-0005-0000-0000-000013350000}"/>
    <cellStyle name="Normal 3 12 2" xfId="14185" xr:uid="{00000000-0005-0000-0000-000014350000}"/>
    <cellStyle name="Normal 3 13" xfId="1442" xr:uid="{00000000-0005-0000-0000-000015350000}"/>
    <cellStyle name="Normal 3 13 2" xfId="9529" xr:uid="{00000000-0005-0000-0000-000016350000}"/>
    <cellStyle name="Normal 3 2" xfId="1444" xr:uid="{00000000-0005-0000-0000-000017350000}"/>
    <cellStyle name="Normal 3 2 10" xfId="4543" xr:uid="{00000000-0005-0000-0000-000018350000}"/>
    <cellStyle name="Normal 3 2 10 2" xfId="11908" xr:uid="{00000000-0005-0000-0000-000019350000}"/>
    <cellStyle name="Normal 3 2 11" xfId="6985" xr:uid="{00000000-0005-0000-0000-00001A350000}"/>
    <cellStyle name="Normal 3 2 11 2" xfId="14156" xr:uid="{00000000-0005-0000-0000-00001B350000}"/>
    <cellStyle name="Normal 3 2 12" xfId="7094" xr:uid="{00000000-0005-0000-0000-00001C350000}"/>
    <cellStyle name="Normal 3 2 12 2" xfId="14186" xr:uid="{00000000-0005-0000-0000-00001D350000}"/>
    <cellStyle name="Normal 3 2 13" xfId="8600" xr:uid="{00000000-0005-0000-0000-00001E350000}"/>
    <cellStyle name="Normal 3 2 14" xfId="9530" xr:uid="{00000000-0005-0000-0000-00001F350000}"/>
    <cellStyle name="Normal 3 2 2" xfId="1445" xr:uid="{00000000-0005-0000-0000-000020350000}"/>
    <cellStyle name="Normal 3 2 2 10" xfId="7711" xr:uid="{00000000-0005-0000-0000-000021350000}"/>
    <cellStyle name="Normal 3 2 2 10 2" xfId="14803" xr:uid="{00000000-0005-0000-0000-000022350000}"/>
    <cellStyle name="Normal 3 2 2 11" xfId="9531" xr:uid="{00000000-0005-0000-0000-000023350000}"/>
    <cellStyle name="Normal 3 2 2 2" xfId="1446" xr:uid="{00000000-0005-0000-0000-000024350000}"/>
    <cellStyle name="Normal 3 2 2 2 2" xfId="2839" xr:uid="{00000000-0005-0000-0000-000025350000}"/>
    <cellStyle name="Normal 3 2 2 2 2 2" xfId="10468" xr:uid="{00000000-0005-0000-0000-000026350000}"/>
    <cellStyle name="Normal 3 2 2 2 3" xfId="4545" xr:uid="{00000000-0005-0000-0000-000027350000}"/>
    <cellStyle name="Normal 3 2 2 2 3 2" xfId="11910" xr:uid="{00000000-0005-0000-0000-000028350000}"/>
    <cellStyle name="Normal 3 2 2 2 4" xfId="6987" xr:uid="{00000000-0005-0000-0000-000029350000}"/>
    <cellStyle name="Normal 3 2 2 2 4 2" xfId="14158" xr:uid="{00000000-0005-0000-0000-00002A350000}"/>
    <cellStyle name="Normal 3 2 2 2 5" xfId="8329" xr:uid="{00000000-0005-0000-0000-00002B350000}"/>
    <cellStyle name="Normal 3 2 2 2 5 2" xfId="15414" xr:uid="{00000000-0005-0000-0000-00002C350000}"/>
    <cellStyle name="Normal 3 2 2 2 6" xfId="9532" xr:uid="{00000000-0005-0000-0000-00002D350000}"/>
    <cellStyle name="Normal 3 2 2 3" xfId="2838" xr:uid="{00000000-0005-0000-0000-00002E350000}"/>
    <cellStyle name="Normal 3 2 2 3 2" xfId="8292" xr:uid="{00000000-0005-0000-0000-00002F350000}"/>
    <cellStyle name="Normal 3 2 2 3 2 2" xfId="15384" xr:uid="{00000000-0005-0000-0000-000030350000}"/>
    <cellStyle name="Normal 3 2 2 3 3" xfId="10467" xr:uid="{00000000-0005-0000-0000-000031350000}"/>
    <cellStyle name="Normal 3 2 2 4" xfId="3681" xr:uid="{00000000-0005-0000-0000-000032350000}"/>
    <cellStyle name="Normal 3 2 2 4 2" xfId="11189" xr:uid="{00000000-0005-0000-0000-000033350000}"/>
    <cellStyle name="Normal 3 2 2 5" xfId="4544" xr:uid="{00000000-0005-0000-0000-000034350000}"/>
    <cellStyle name="Normal 3 2 2 5 2" xfId="11909" xr:uid="{00000000-0005-0000-0000-000035350000}"/>
    <cellStyle name="Normal 3 2 2 6" xfId="5244" xr:uid="{00000000-0005-0000-0000-000036350000}"/>
    <cellStyle name="Normal 3 2 2 6 2" xfId="12522" xr:uid="{00000000-0005-0000-0000-000037350000}"/>
    <cellStyle name="Normal 3 2 2 7" xfId="5825" xr:uid="{00000000-0005-0000-0000-000038350000}"/>
    <cellStyle name="Normal 3 2 2 7 2" xfId="13103" xr:uid="{00000000-0005-0000-0000-000039350000}"/>
    <cellStyle name="Normal 3 2 2 8" xfId="6986" xr:uid="{00000000-0005-0000-0000-00003A350000}"/>
    <cellStyle name="Normal 3 2 2 8 2" xfId="14157" xr:uid="{00000000-0005-0000-0000-00003B350000}"/>
    <cellStyle name="Normal 3 2 2 9" xfId="7095" xr:uid="{00000000-0005-0000-0000-00003C350000}"/>
    <cellStyle name="Normal 3 2 2 9 2" xfId="14187" xr:uid="{00000000-0005-0000-0000-00003D350000}"/>
    <cellStyle name="Normal 3 2 3" xfId="1447" xr:uid="{00000000-0005-0000-0000-00003E350000}"/>
    <cellStyle name="Normal 3 2 3 2" xfId="2840" xr:uid="{00000000-0005-0000-0000-00003F350000}"/>
    <cellStyle name="Normal 3 2 3 2 2" xfId="10469" xr:uid="{00000000-0005-0000-0000-000040350000}"/>
    <cellStyle name="Normal 3 2 3 3" xfId="4546" xr:uid="{00000000-0005-0000-0000-000041350000}"/>
    <cellStyle name="Normal 3 2 3 3 2" xfId="11911" xr:uid="{00000000-0005-0000-0000-000042350000}"/>
    <cellStyle name="Normal 3 2 3 4" xfId="6988" xr:uid="{00000000-0005-0000-0000-000043350000}"/>
    <cellStyle name="Normal 3 2 3 4 2" xfId="14159" xr:uid="{00000000-0005-0000-0000-000044350000}"/>
    <cellStyle name="Normal 3 2 3 5" xfId="7096" xr:uid="{00000000-0005-0000-0000-000045350000}"/>
    <cellStyle name="Normal 3 2 3 5 2" xfId="14188" xr:uid="{00000000-0005-0000-0000-000046350000}"/>
    <cellStyle name="Normal 3 2 3 6" xfId="9533" xr:uid="{00000000-0005-0000-0000-000047350000}"/>
    <cellStyle name="Normal 3 2 4" xfId="1448" xr:uid="{00000000-0005-0000-0000-000048350000}"/>
    <cellStyle name="Normal 3 2 4 2" xfId="2841" xr:uid="{00000000-0005-0000-0000-000049350000}"/>
    <cellStyle name="Normal 3 2 4 2 2" xfId="10470" xr:uid="{00000000-0005-0000-0000-00004A350000}"/>
    <cellStyle name="Normal 3 2 4 3" xfId="4547" xr:uid="{00000000-0005-0000-0000-00004B350000}"/>
    <cellStyle name="Normal 3 2 4 3 2" xfId="11912" xr:uid="{00000000-0005-0000-0000-00004C350000}"/>
    <cellStyle name="Normal 3 2 4 4" xfId="6989" xr:uid="{00000000-0005-0000-0000-00004D350000}"/>
    <cellStyle name="Normal 3 2 4 4 2" xfId="14160" xr:uid="{00000000-0005-0000-0000-00004E350000}"/>
    <cellStyle name="Normal 3 2 4 5" xfId="7097" xr:uid="{00000000-0005-0000-0000-00004F350000}"/>
    <cellStyle name="Normal 3 2 4 5 2" xfId="14189" xr:uid="{00000000-0005-0000-0000-000050350000}"/>
    <cellStyle name="Normal 3 2 4 6" xfId="9534" xr:uid="{00000000-0005-0000-0000-000051350000}"/>
    <cellStyle name="Normal 3 2 5" xfId="1449" xr:uid="{00000000-0005-0000-0000-000052350000}"/>
    <cellStyle name="Normal 3 2 5 2" xfId="2842" xr:uid="{00000000-0005-0000-0000-000053350000}"/>
    <cellStyle name="Normal 3 2 5 2 2" xfId="10471" xr:uid="{00000000-0005-0000-0000-000054350000}"/>
    <cellStyle name="Normal 3 2 5 3" xfId="4548" xr:uid="{00000000-0005-0000-0000-000055350000}"/>
    <cellStyle name="Normal 3 2 5 3 2" xfId="11913" xr:uid="{00000000-0005-0000-0000-000056350000}"/>
    <cellStyle name="Normal 3 2 5 4" xfId="6990" xr:uid="{00000000-0005-0000-0000-000057350000}"/>
    <cellStyle name="Normal 3 2 5 4 2" xfId="14161" xr:uid="{00000000-0005-0000-0000-000058350000}"/>
    <cellStyle name="Normal 3 2 5 5" xfId="7098" xr:uid="{00000000-0005-0000-0000-000059350000}"/>
    <cellStyle name="Normal 3 2 5 5 2" xfId="14190" xr:uid="{00000000-0005-0000-0000-00005A350000}"/>
    <cellStyle name="Normal 3 2 5 6" xfId="9535" xr:uid="{00000000-0005-0000-0000-00005B350000}"/>
    <cellStyle name="Normal 3 2 6" xfId="1450" xr:uid="{00000000-0005-0000-0000-00005C350000}"/>
    <cellStyle name="Normal 3 2 7" xfId="1451" xr:uid="{00000000-0005-0000-0000-00005D350000}"/>
    <cellStyle name="Normal 3 2 7 2" xfId="1452" xr:uid="{00000000-0005-0000-0000-00005E350000}"/>
    <cellStyle name="Normal 3 2 7 3" xfId="3024" xr:uid="{00000000-0005-0000-0000-00005F350000}"/>
    <cellStyle name="Normal 3 2 7 3 2" xfId="4549" xr:uid="{00000000-0005-0000-0000-000060350000}"/>
    <cellStyle name="Normal 3 2 7 3 3" xfId="10536" xr:uid="{00000000-0005-0000-0000-000061350000}"/>
    <cellStyle name="Normal 3 2 8" xfId="1808" xr:uid="{00000000-0005-0000-0000-000062350000}"/>
    <cellStyle name="Normal 3 2 8 2" xfId="4550" xr:uid="{00000000-0005-0000-0000-000063350000}"/>
    <cellStyle name="Normal 3 2 9" xfId="2837" xr:uid="{00000000-0005-0000-0000-000064350000}"/>
    <cellStyle name="Normal 3 2 9 2" xfId="4551" xr:uid="{00000000-0005-0000-0000-000065350000}"/>
    <cellStyle name="Normal 3 2 9 2 2" xfId="11914" xr:uid="{00000000-0005-0000-0000-000066350000}"/>
    <cellStyle name="Normal 3 2 9 3" xfId="6991" xr:uid="{00000000-0005-0000-0000-000067350000}"/>
    <cellStyle name="Normal 3 2 9 3 2" xfId="14162" xr:uid="{00000000-0005-0000-0000-000068350000}"/>
    <cellStyle name="Normal 3 2 9 4" xfId="10466" xr:uid="{00000000-0005-0000-0000-000069350000}"/>
    <cellStyle name="Normal 3 3" xfId="1453" xr:uid="{00000000-0005-0000-0000-00006A350000}"/>
    <cellStyle name="Normal 3 3 10" xfId="4718" xr:uid="{00000000-0005-0000-0000-00006B350000}"/>
    <cellStyle name="Normal 3 3 10 2" xfId="8491" xr:uid="{00000000-0005-0000-0000-00006C350000}"/>
    <cellStyle name="Normal 3 3 10 2 2" xfId="15534" xr:uid="{00000000-0005-0000-0000-00006D350000}"/>
    <cellStyle name="Normal 3 3 10 3" xfId="11996" xr:uid="{00000000-0005-0000-0000-00006E350000}"/>
    <cellStyle name="Normal 3 3 11" xfId="5299" xr:uid="{00000000-0005-0000-0000-00006F350000}"/>
    <cellStyle name="Normal 3 3 11 2" xfId="8580" xr:uid="{00000000-0005-0000-0000-000070350000}"/>
    <cellStyle name="Normal 3 3 11 2 2" xfId="15623" xr:uid="{00000000-0005-0000-0000-000071350000}"/>
    <cellStyle name="Normal 3 3 11 3" xfId="12577" xr:uid="{00000000-0005-0000-0000-000072350000}"/>
    <cellStyle name="Normal 3 3 12" xfId="7099" xr:uid="{00000000-0005-0000-0000-000073350000}"/>
    <cellStyle name="Normal 3 3 12 2" xfId="7766" xr:uid="{00000000-0005-0000-0000-000074350000}"/>
    <cellStyle name="Normal 3 3 12 2 2" xfId="14858" xr:uid="{00000000-0005-0000-0000-000075350000}"/>
    <cellStyle name="Normal 3 3 12 3" xfId="14191" xr:uid="{00000000-0005-0000-0000-000076350000}"/>
    <cellStyle name="Normal 3 3 13" xfId="7185" xr:uid="{00000000-0005-0000-0000-000077350000}"/>
    <cellStyle name="Normal 3 3 13 2" xfId="14277" xr:uid="{00000000-0005-0000-0000-000078350000}"/>
    <cellStyle name="Normal 3 3 14" xfId="8606" xr:uid="{00000000-0005-0000-0000-000079350000}"/>
    <cellStyle name="Normal 3 3 15" xfId="9536" xr:uid="{00000000-0005-0000-0000-00007A350000}"/>
    <cellStyle name="Normal 3 3 2" xfId="1454" xr:uid="{00000000-0005-0000-0000-00007B350000}"/>
    <cellStyle name="Normal 3 3 2 10" xfId="9537" xr:uid="{00000000-0005-0000-0000-00007C350000}"/>
    <cellStyle name="Normal 3 3 2 2" xfId="1455" xr:uid="{00000000-0005-0000-0000-00007D350000}"/>
    <cellStyle name="Normal 3 3 2 2 2" xfId="1456" xr:uid="{00000000-0005-0000-0000-00007E350000}"/>
    <cellStyle name="Normal 3 3 2 2 2 2" xfId="1457" xr:uid="{00000000-0005-0000-0000-00007F350000}"/>
    <cellStyle name="Normal 3 3 2 2 2 2 2" xfId="2847" xr:uid="{00000000-0005-0000-0000-000080350000}"/>
    <cellStyle name="Normal 3 3 2 2 2 2 2 2" xfId="8267" xr:uid="{00000000-0005-0000-0000-000081350000}"/>
    <cellStyle name="Normal 3 3 2 2 2 2 2 2 2" xfId="15359" xr:uid="{00000000-0005-0000-0000-000082350000}"/>
    <cellStyle name="Normal 3 3 2 2 2 2 2 3" xfId="10476" xr:uid="{00000000-0005-0000-0000-000083350000}"/>
    <cellStyle name="Normal 3 3 2 2 2 2 3" xfId="3655" xr:uid="{00000000-0005-0000-0000-000084350000}"/>
    <cellStyle name="Normal 3 3 2 2 2 2 3 2" xfId="11163" xr:uid="{00000000-0005-0000-0000-000085350000}"/>
    <cellStyle name="Normal 3 3 2 2 2 2 4" xfId="5219" xr:uid="{00000000-0005-0000-0000-000086350000}"/>
    <cellStyle name="Normal 3 3 2 2 2 2 4 2" xfId="12497" xr:uid="{00000000-0005-0000-0000-000087350000}"/>
    <cellStyle name="Normal 3 3 2 2 2 2 5" xfId="5800" xr:uid="{00000000-0005-0000-0000-000088350000}"/>
    <cellStyle name="Normal 3 3 2 2 2 2 5 2" xfId="13078" xr:uid="{00000000-0005-0000-0000-000089350000}"/>
    <cellStyle name="Normal 3 3 2 2 2 2 6" xfId="7686" xr:uid="{00000000-0005-0000-0000-00008A350000}"/>
    <cellStyle name="Normal 3 3 2 2 2 2 6 2" xfId="14778" xr:uid="{00000000-0005-0000-0000-00008B350000}"/>
    <cellStyle name="Normal 3 3 2 2 2 2 7" xfId="9540" xr:uid="{00000000-0005-0000-0000-00008C350000}"/>
    <cellStyle name="Normal 3 3 2 2 2 3" xfId="2846" xr:uid="{00000000-0005-0000-0000-00008D350000}"/>
    <cellStyle name="Normal 3 3 2 2 2 3 2" xfId="7978" xr:uid="{00000000-0005-0000-0000-00008E350000}"/>
    <cellStyle name="Normal 3 3 2 2 2 3 2 2" xfId="15070" xr:uid="{00000000-0005-0000-0000-00008F350000}"/>
    <cellStyle name="Normal 3 3 2 2 2 3 3" xfId="10475" xr:uid="{00000000-0005-0000-0000-000090350000}"/>
    <cellStyle name="Normal 3 3 2 2 2 4" xfId="3355" xr:uid="{00000000-0005-0000-0000-000091350000}"/>
    <cellStyle name="Normal 3 3 2 2 2 4 2" xfId="10866" xr:uid="{00000000-0005-0000-0000-000092350000}"/>
    <cellStyle name="Normal 3 3 2 2 2 5" xfId="4930" xr:uid="{00000000-0005-0000-0000-000093350000}"/>
    <cellStyle name="Normal 3 3 2 2 2 5 2" xfId="12208" xr:uid="{00000000-0005-0000-0000-000094350000}"/>
    <cellStyle name="Normal 3 3 2 2 2 6" xfId="5511" xr:uid="{00000000-0005-0000-0000-000095350000}"/>
    <cellStyle name="Normal 3 3 2 2 2 6 2" xfId="12789" xr:uid="{00000000-0005-0000-0000-000096350000}"/>
    <cellStyle name="Normal 3 3 2 2 2 7" xfId="7397" xr:uid="{00000000-0005-0000-0000-000097350000}"/>
    <cellStyle name="Normal 3 3 2 2 2 7 2" xfId="14489" xr:uid="{00000000-0005-0000-0000-000098350000}"/>
    <cellStyle name="Normal 3 3 2 2 2 8" xfId="9539" xr:uid="{00000000-0005-0000-0000-000099350000}"/>
    <cellStyle name="Normal 3 3 2 2 3" xfId="1458" xr:uid="{00000000-0005-0000-0000-00009A350000}"/>
    <cellStyle name="Normal 3 3 2 2 3 2" xfId="2848" xr:uid="{00000000-0005-0000-0000-00009B350000}"/>
    <cellStyle name="Normal 3 3 2 2 3 2 2" xfId="8124" xr:uid="{00000000-0005-0000-0000-00009C350000}"/>
    <cellStyle name="Normal 3 3 2 2 3 2 2 2" xfId="15216" xr:uid="{00000000-0005-0000-0000-00009D350000}"/>
    <cellStyle name="Normal 3 3 2 2 3 2 3" xfId="10477" xr:uid="{00000000-0005-0000-0000-00009E350000}"/>
    <cellStyle name="Normal 3 3 2 2 3 3" xfId="3512" xr:uid="{00000000-0005-0000-0000-00009F350000}"/>
    <cellStyle name="Normal 3 3 2 2 3 3 2" xfId="11020" xr:uid="{00000000-0005-0000-0000-0000A0350000}"/>
    <cellStyle name="Normal 3 3 2 2 3 4" xfId="5076" xr:uid="{00000000-0005-0000-0000-0000A1350000}"/>
    <cellStyle name="Normal 3 3 2 2 3 4 2" xfId="12354" xr:uid="{00000000-0005-0000-0000-0000A2350000}"/>
    <cellStyle name="Normal 3 3 2 2 3 5" xfId="5657" xr:uid="{00000000-0005-0000-0000-0000A3350000}"/>
    <cellStyle name="Normal 3 3 2 2 3 5 2" xfId="12935" xr:uid="{00000000-0005-0000-0000-0000A4350000}"/>
    <cellStyle name="Normal 3 3 2 2 3 6" xfId="7543" xr:uid="{00000000-0005-0000-0000-0000A5350000}"/>
    <cellStyle name="Normal 3 3 2 2 3 6 2" xfId="14635" xr:uid="{00000000-0005-0000-0000-0000A6350000}"/>
    <cellStyle name="Normal 3 3 2 2 3 7" xfId="9541" xr:uid="{00000000-0005-0000-0000-0000A7350000}"/>
    <cellStyle name="Normal 3 3 2 2 4" xfId="2845" xr:uid="{00000000-0005-0000-0000-0000A8350000}"/>
    <cellStyle name="Normal 3 3 2 2 4 2" xfId="8471" xr:uid="{00000000-0005-0000-0000-0000A9350000}"/>
    <cellStyle name="Normal 3 3 2 2 4 2 2" xfId="15514" xr:uid="{00000000-0005-0000-0000-0000AA350000}"/>
    <cellStyle name="Normal 3 3 2 2 4 3" xfId="10474" xr:uid="{00000000-0005-0000-0000-0000AB350000}"/>
    <cellStyle name="Normal 3 3 2 2 5" xfId="3210" xr:uid="{00000000-0005-0000-0000-0000AC350000}"/>
    <cellStyle name="Normal 3 3 2 2 5 2" xfId="8560" xr:uid="{00000000-0005-0000-0000-0000AD350000}"/>
    <cellStyle name="Normal 3 3 2 2 5 2 2" xfId="15603" xr:uid="{00000000-0005-0000-0000-0000AE350000}"/>
    <cellStyle name="Normal 3 3 2 2 5 3" xfId="10721" xr:uid="{00000000-0005-0000-0000-0000AF350000}"/>
    <cellStyle name="Normal 3 3 2 2 6" xfId="4787" xr:uid="{00000000-0005-0000-0000-0000B0350000}"/>
    <cellStyle name="Normal 3 3 2 2 6 2" xfId="7835" xr:uid="{00000000-0005-0000-0000-0000B1350000}"/>
    <cellStyle name="Normal 3 3 2 2 6 2 2" xfId="14927" xr:uid="{00000000-0005-0000-0000-0000B2350000}"/>
    <cellStyle name="Normal 3 3 2 2 6 3" xfId="12065" xr:uid="{00000000-0005-0000-0000-0000B3350000}"/>
    <cellStyle name="Normal 3 3 2 2 7" xfId="5368" xr:uid="{00000000-0005-0000-0000-0000B4350000}"/>
    <cellStyle name="Normal 3 3 2 2 7 2" xfId="12646" xr:uid="{00000000-0005-0000-0000-0000B5350000}"/>
    <cellStyle name="Normal 3 3 2 2 8" xfId="7254" xr:uid="{00000000-0005-0000-0000-0000B6350000}"/>
    <cellStyle name="Normal 3 3 2 2 8 2" xfId="14346" xr:uid="{00000000-0005-0000-0000-0000B7350000}"/>
    <cellStyle name="Normal 3 3 2 2 9" xfId="9538" xr:uid="{00000000-0005-0000-0000-0000B8350000}"/>
    <cellStyle name="Normal 3 3 2 3" xfId="1459" xr:uid="{00000000-0005-0000-0000-0000B9350000}"/>
    <cellStyle name="Normal 3 3 2 3 2" xfId="1460" xr:uid="{00000000-0005-0000-0000-0000BA350000}"/>
    <cellStyle name="Normal 3 3 2 3 2 2" xfId="2850" xr:uid="{00000000-0005-0000-0000-0000BB350000}"/>
    <cellStyle name="Normal 3 3 2 3 2 2 2" xfId="8221" xr:uid="{00000000-0005-0000-0000-0000BC350000}"/>
    <cellStyle name="Normal 3 3 2 3 2 2 2 2" xfId="15313" xr:uid="{00000000-0005-0000-0000-0000BD350000}"/>
    <cellStyle name="Normal 3 3 2 3 2 2 3" xfId="10479" xr:uid="{00000000-0005-0000-0000-0000BE350000}"/>
    <cellStyle name="Normal 3 3 2 3 2 3" xfId="3609" xr:uid="{00000000-0005-0000-0000-0000BF350000}"/>
    <cellStyle name="Normal 3 3 2 3 2 3 2" xfId="11117" xr:uid="{00000000-0005-0000-0000-0000C0350000}"/>
    <cellStyle name="Normal 3 3 2 3 2 4" xfId="5173" xr:uid="{00000000-0005-0000-0000-0000C1350000}"/>
    <cellStyle name="Normal 3 3 2 3 2 4 2" xfId="12451" xr:uid="{00000000-0005-0000-0000-0000C2350000}"/>
    <cellStyle name="Normal 3 3 2 3 2 5" xfId="5754" xr:uid="{00000000-0005-0000-0000-0000C3350000}"/>
    <cellStyle name="Normal 3 3 2 3 2 5 2" xfId="13032" xr:uid="{00000000-0005-0000-0000-0000C4350000}"/>
    <cellStyle name="Normal 3 3 2 3 2 6" xfId="7640" xr:uid="{00000000-0005-0000-0000-0000C5350000}"/>
    <cellStyle name="Normal 3 3 2 3 2 6 2" xfId="14732" xr:uid="{00000000-0005-0000-0000-0000C6350000}"/>
    <cellStyle name="Normal 3 3 2 3 2 7" xfId="9543" xr:uid="{00000000-0005-0000-0000-0000C7350000}"/>
    <cellStyle name="Normal 3 3 2 3 3" xfId="2849" xr:uid="{00000000-0005-0000-0000-0000C8350000}"/>
    <cellStyle name="Normal 3 3 2 3 3 2" xfId="7932" xr:uid="{00000000-0005-0000-0000-0000C9350000}"/>
    <cellStyle name="Normal 3 3 2 3 3 2 2" xfId="15024" xr:uid="{00000000-0005-0000-0000-0000CA350000}"/>
    <cellStyle name="Normal 3 3 2 3 3 3" xfId="10478" xr:uid="{00000000-0005-0000-0000-0000CB350000}"/>
    <cellStyle name="Normal 3 3 2 3 4" xfId="3309" xr:uid="{00000000-0005-0000-0000-0000CC350000}"/>
    <cellStyle name="Normal 3 3 2 3 4 2" xfId="10820" xr:uid="{00000000-0005-0000-0000-0000CD350000}"/>
    <cellStyle name="Normal 3 3 2 3 5" xfId="4884" xr:uid="{00000000-0005-0000-0000-0000CE350000}"/>
    <cellStyle name="Normal 3 3 2 3 5 2" xfId="12162" xr:uid="{00000000-0005-0000-0000-0000CF350000}"/>
    <cellStyle name="Normal 3 3 2 3 6" xfId="5465" xr:uid="{00000000-0005-0000-0000-0000D0350000}"/>
    <cellStyle name="Normal 3 3 2 3 6 2" xfId="12743" xr:uid="{00000000-0005-0000-0000-0000D1350000}"/>
    <cellStyle name="Normal 3 3 2 3 7" xfId="7351" xr:uid="{00000000-0005-0000-0000-0000D2350000}"/>
    <cellStyle name="Normal 3 3 2 3 7 2" xfId="14443" xr:uid="{00000000-0005-0000-0000-0000D3350000}"/>
    <cellStyle name="Normal 3 3 2 3 8" xfId="9542" xr:uid="{00000000-0005-0000-0000-0000D4350000}"/>
    <cellStyle name="Normal 3 3 2 4" xfId="1461" xr:uid="{00000000-0005-0000-0000-0000D5350000}"/>
    <cellStyle name="Normal 3 3 2 4 2" xfId="2851" xr:uid="{00000000-0005-0000-0000-0000D6350000}"/>
    <cellStyle name="Normal 3 3 2 4 2 2" xfId="8078" xr:uid="{00000000-0005-0000-0000-0000D7350000}"/>
    <cellStyle name="Normal 3 3 2 4 2 2 2" xfId="15170" xr:uid="{00000000-0005-0000-0000-0000D8350000}"/>
    <cellStyle name="Normal 3 3 2 4 2 3" xfId="10480" xr:uid="{00000000-0005-0000-0000-0000D9350000}"/>
    <cellStyle name="Normal 3 3 2 4 3" xfId="3466" xr:uid="{00000000-0005-0000-0000-0000DA350000}"/>
    <cellStyle name="Normal 3 3 2 4 3 2" xfId="10974" xr:uid="{00000000-0005-0000-0000-0000DB350000}"/>
    <cellStyle name="Normal 3 3 2 4 4" xfId="5030" xr:uid="{00000000-0005-0000-0000-0000DC350000}"/>
    <cellStyle name="Normal 3 3 2 4 4 2" xfId="12308" xr:uid="{00000000-0005-0000-0000-0000DD350000}"/>
    <cellStyle name="Normal 3 3 2 4 5" xfId="5611" xr:uid="{00000000-0005-0000-0000-0000DE350000}"/>
    <cellStyle name="Normal 3 3 2 4 5 2" xfId="12889" xr:uid="{00000000-0005-0000-0000-0000DF350000}"/>
    <cellStyle name="Normal 3 3 2 4 6" xfId="7497" xr:uid="{00000000-0005-0000-0000-0000E0350000}"/>
    <cellStyle name="Normal 3 3 2 4 6 2" xfId="14589" xr:uid="{00000000-0005-0000-0000-0000E1350000}"/>
    <cellStyle name="Normal 3 3 2 4 7" xfId="9544" xr:uid="{00000000-0005-0000-0000-0000E2350000}"/>
    <cellStyle name="Normal 3 3 2 5" xfId="2844" xr:uid="{00000000-0005-0000-0000-0000E3350000}"/>
    <cellStyle name="Normal 3 3 2 5 2" xfId="8331" xr:uid="{00000000-0005-0000-0000-0000E4350000}"/>
    <cellStyle name="Normal 3 3 2 5 2 2" xfId="15416" xr:uid="{00000000-0005-0000-0000-0000E5350000}"/>
    <cellStyle name="Normal 3 3 2 5 3" xfId="10473" xr:uid="{00000000-0005-0000-0000-0000E6350000}"/>
    <cellStyle name="Normal 3 3 2 6" xfId="3153" xr:uid="{00000000-0005-0000-0000-0000E7350000}"/>
    <cellStyle name="Normal 3 3 2 6 2" xfId="8425" xr:uid="{00000000-0005-0000-0000-0000E8350000}"/>
    <cellStyle name="Normal 3 3 2 6 2 2" xfId="15468" xr:uid="{00000000-0005-0000-0000-0000E9350000}"/>
    <cellStyle name="Normal 3 3 2 6 3" xfId="10664" xr:uid="{00000000-0005-0000-0000-0000EA350000}"/>
    <cellStyle name="Normal 3 3 2 7" xfId="4741" xr:uid="{00000000-0005-0000-0000-0000EB350000}"/>
    <cellStyle name="Normal 3 3 2 7 2" xfId="8514" xr:uid="{00000000-0005-0000-0000-0000EC350000}"/>
    <cellStyle name="Normal 3 3 2 7 2 2" xfId="15557" xr:uid="{00000000-0005-0000-0000-0000ED350000}"/>
    <cellStyle name="Normal 3 3 2 7 3" xfId="12019" xr:uid="{00000000-0005-0000-0000-0000EE350000}"/>
    <cellStyle name="Normal 3 3 2 8" xfId="5322" xr:uid="{00000000-0005-0000-0000-0000EF350000}"/>
    <cellStyle name="Normal 3 3 2 8 2" xfId="7789" xr:uid="{00000000-0005-0000-0000-0000F0350000}"/>
    <cellStyle name="Normal 3 3 2 8 2 2" xfId="14881" xr:uid="{00000000-0005-0000-0000-0000F1350000}"/>
    <cellStyle name="Normal 3 3 2 8 3" xfId="12600" xr:uid="{00000000-0005-0000-0000-0000F2350000}"/>
    <cellStyle name="Normal 3 3 2 9" xfId="7208" xr:uid="{00000000-0005-0000-0000-0000F3350000}"/>
    <cellStyle name="Normal 3 3 2 9 2" xfId="14300" xr:uid="{00000000-0005-0000-0000-0000F4350000}"/>
    <cellStyle name="Normal 3 3 3" xfId="1462" xr:uid="{00000000-0005-0000-0000-0000F5350000}"/>
    <cellStyle name="Normal 3 3 3 2" xfId="1463" xr:uid="{00000000-0005-0000-0000-0000F6350000}"/>
    <cellStyle name="Normal 3 3 3 2 2" xfId="1464" xr:uid="{00000000-0005-0000-0000-0000F7350000}"/>
    <cellStyle name="Normal 3 3 3 2 2 2" xfId="2854" xr:uid="{00000000-0005-0000-0000-0000F8350000}"/>
    <cellStyle name="Normal 3 3 3 2 2 2 2" xfId="8244" xr:uid="{00000000-0005-0000-0000-0000F9350000}"/>
    <cellStyle name="Normal 3 3 3 2 2 2 2 2" xfId="15336" xr:uid="{00000000-0005-0000-0000-0000FA350000}"/>
    <cellStyle name="Normal 3 3 3 2 2 2 3" xfId="10483" xr:uid="{00000000-0005-0000-0000-0000FB350000}"/>
    <cellStyle name="Normal 3 3 3 2 2 3" xfId="3632" xr:uid="{00000000-0005-0000-0000-0000FC350000}"/>
    <cellStyle name="Normal 3 3 3 2 2 3 2" xfId="11140" xr:uid="{00000000-0005-0000-0000-0000FD350000}"/>
    <cellStyle name="Normal 3 3 3 2 2 4" xfId="5196" xr:uid="{00000000-0005-0000-0000-0000FE350000}"/>
    <cellStyle name="Normal 3 3 3 2 2 4 2" xfId="12474" xr:uid="{00000000-0005-0000-0000-0000FF350000}"/>
    <cellStyle name="Normal 3 3 3 2 2 5" xfId="5777" xr:uid="{00000000-0005-0000-0000-000000360000}"/>
    <cellStyle name="Normal 3 3 3 2 2 5 2" xfId="13055" xr:uid="{00000000-0005-0000-0000-000001360000}"/>
    <cellStyle name="Normal 3 3 3 2 2 6" xfId="7663" xr:uid="{00000000-0005-0000-0000-000002360000}"/>
    <cellStyle name="Normal 3 3 3 2 2 6 2" xfId="14755" xr:uid="{00000000-0005-0000-0000-000003360000}"/>
    <cellStyle name="Normal 3 3 3 2 2 7" xfId="9547" xr:uid="{00000000-0005-0000-0000-000004360000}"/>
    <cellStyle name="Normal 3 3 3 2 3" xfId="2853" xr:uid="{00000000-0005-0000-0000-000005360000}"/>
    <cellStyle name="Normal 3 3 3 2 3 2" xfId="7955" xr:uid="{00000000-0005-0000-0000-000006360000}"/>
    <cellStyle name="Normal 3 3 3 2 3 2 2" xfId="15047" xr:uid="{00000000-0005-0000-0000-000007360000}"/>
    <cellStyle name="Normal 3 3 3 2 3 3" xfId="10482" xr:uid="{00000000-0005-0000-0000-000008360000}"/>
    <cellStyle name="Normal 3 3 3 2 4" xfId="3332" xr:uid="{00000000-0005-0000-0000-000009360000}"/>
    <cellStyle name="Normal 3 3 3 2 4 2" xfId="10843" xr:uid="{00000000-0005-0000-0000-00000A360000}"/>
    <cellStyle name="Normal 3 3 3 2 5" xfId="4907" xr:uid="{00000000-0005-0000-0000-00000B360000}"/>
    <cellStyle name="Normal 3 3 3 2 5 2" xfId="12185" xr:uid="{00000000-0005-0000-0000-00000C360000}"/>
    <cellStyle name="Normal 3 3 3 2 6" xfId="5488" xr:uid="{00000000-0005-0000-0000-00000D360000}"/>
    <cellStyle name="Normal 3 3 3 2 6 2" xfId="12766" xr:uid="{00000000-0005-0000-0000-00000E360000}"/>
    <cellStyle name="Normal 3 3 3 2 7" xfId="7374" xr:uid="{00000000-0005-0000-0000-00000F360000}"/>
    <cellStyle name="Normal 3 3 3 2 7 2" xfId="14466" xr:uid="{00000000-0005-0000-0000-000010360000}"/>
    <cellStyle name="Normal 3 3 3 2 8" xfId="9546" xr:uid="{00000000-0005-0000-0000-000011360000}"/>
    <cellStyle name="Normal 3 3 3 3" xfId="1465" xr:uid="{00000000-0005-0000-0000-000012360000}"/>
    <cellStyle name="Normal 3 3 3 3 2" xfId="2855" xr:uid="{00000000-0005-0000-0000-000013360000}"/>
    <cellStyle name="Normal 3 3 3 3 2 2" xfId="8101" xr:uid="{00000000-0005-0000-0000-000014360000}"/>
    <cellStyle name="Normal 3 3 3 3 2 2 2" xfId="15193" xr:uid="{00000000-0005-0000-0000-000015360000}"/>
    <cellStyle name="Normal 3 3 3 3 2 3" xfId="10484" xr:uid="{00000000-0005-0000-0000-000016360000}"/>
    <cellStyle name="Normal 3 3 3 3 3" xfId="3489" xr:uid="{00000000-0005-0000-0000-000017360000}"/>
    <cellStyle name="Normal 3 3 3 3 3 2" xfId="10997" xr:uid="{00000000-0005-0000-0000-000018360000}"/>
    <cellStyle name="Normal 3 3 3 3 4" xfId="5053" xr:uid="{00000000-0005-0000-0000-000019360000}"/>
    <cellStyle name="Normal 3 3 3 3 4 2" xfId="12331" xr:uid="{00000000-0005-0000-0000-00001A360000}"/>
    <cellStyle name="Normal 3 3 3 3 5" xfId="5634" xr:uid="{00000000-0005-0000-0000-00001B360000}"/>
    <cellStyle name="Normal 3 3 3 3 5 2" xfId="12912" xr:uid="{00000000-0005-0000-0000-00001C360000}"/>
    <cellStyle name="Normal 3 3 3 3 6" xfId="7520" xr:uid="{00000000-0005-0000-0000-00001D360000}"/>
    <cellStyle name="Normal 3 3 3 3 6 2" xfId="14612" xr:uid="{00000000-0005-0000-0000-00001E360000}"/>
    <cellStyle name="Normal 3 3 3 3 7" xfId="9548" xr:uid="{00000000-0005-0000-0000-00001F360000}"/>
    <cellStyle name="Normal 3 3 3 4" xfId="2852" xr:uid="{00000000-0005-0000-0000-000020360000}"/>
    <cellStyle name="Normal 3 3 3 4 2" xfId="8448" xr:uid="{00000000-0005-0000-0000-000021360000}"/>
    <cellStyle name="Normal 3 3 3 4 2 2" xfId="15491" xr:uid="{00000000-0005-0000-0000-000022360000}"/>
    <cellStyle name="Normal 3 3 3 4 3" xfId="10481" xr:uid="{00000000-0005-0000-0000-000023360000}"/>
    <cellStyle name="Normal 3 3 3 5" xfId="3187" xr:uid="{00000000-0005-0000-0000-000024360000}"/>
    <cellStyle name="Normal 3 3 3 5 2" xfId="8537" xr:uid="{00000000-0005-0000-0000-000025360000}"/>
    <cellStyle name="Normal 3 3 3 5 2 2" xfId="15580" xr:uid="{00000000-0005-0000-0000-000026360000}"/>
    <cellStyle name="Normal 3 3 3 5 3" xfId="10698" xr:uid="{00000000-0005-0000-0000-000027360000}"/>
    <cellStyle name="Normal 3 3 3 6" xfId="4764" xr:uid="{00000000-0005-0000-0000-000028360000}"/>
    <cellStyle name="Normal 3 3 3 6 2" xfId="7812" xr:uid="{00000000-0005-0000-0000-000029360000}"/>
    <cellStyle name="Normal 3 3 3 6 2 2" xfId="14904" xr:uid="{00000000-0005-0000-0000-00002A360000}"/>
    <cellStyle name="Normal 3 3 3 6 3" xfId="12042" xr:uid="{00000000-0005-0000-0000-00002B360000}"/>
    <cellStyle name="Normal 3 3 3 7" xfId="5345" xr:uid="{00000000-0005-0000-0000-00002C360000}"/>
    <cellStyle name="Normal 3 3 3 7 2" xfId="12623" xr:uid="{00000000-0005-0000-0000-00002D360000}"/>
    <cellStyle name="Normal 3 3 3 8" xfId="7231" xr:uid="{00000000-0005-0000-0000-00002E360000}"/>
    <cellStyle name="Normal 3 3 3 8 2" xfId="14323" xr:uid="{00000000-0005-0000-0000-00002F360000}"/>
    <cellStyle name="Normal 3 3 3 9" xfId="9545" xr:uid="{00000000-0005-0000-0000-000030360000}"/>
    <cellStyle name="Normal 3 3 4" xfId="1466" xr:uid="{00000000-0005-0000-0000-000031360000}"/>
    <cellStyle name="Normal 3 3 4 2" xfId="1467" xr:uid="{00000000-0005-0000-0000-000032360000}"/>
    <cellStyle name="Normal 3 3 4 2 2" xfId="1468" xr:uid="{00000000-0005-0000-0000-000033360000}"/>
    <cellStyle name="Normal 3 3 4 2 2 2" xfId="2858" xr:uid="{00000000-0005-0000-0000-000034360000}"/>
    <cellStyle name="Normal 3 3 4 2 2 2 2" xfId="8287" xr:uid="{00000000-0005-0000-0000-000035360000}"/>
    <cellStyle name="Normal 3 3 4 2 2 2 2 2" xfId="15379" xr:uid="{00000000-0005-0000-0000-000036360000}"/>
    <cellStyle name="Normal 3 3 4 2 2 2 3" xfId="10487" xr:uid="{00000000-0005-0000-0000-000037360000}"/>
    <cellStyle name="Normal 3 3 4 2 2 3" xfId="3675" xr:uid="{00000000-0005-0000-0000-000038360000}"/>
    <cellStyle name="Normal 3 3 4 2 2 3 2" xfId="11183" xr:uid="{00000000-0005-0000-0000-000039360000}"/>
    <cellStyle name="Normal 3 3 4 2 2 4" xfId="5239" xr:uid="{00000000-0005-0000-0000-00003A360000}"/>
    <cellStyle name="Normal 3 3 4 2 2 4 2" xfId="12517" xr:uid="{00000000-0005-0000-0000-00003B360000}"/>
    <cellStyle name="Normal 3 3 4 2 2 5" xfId="5820" xr:uid="{00000000-0005-0000-0000-00003C360000}"/>
    <cellStyle name="Normal 3 3 4 2 2 5 2" xfId="13098" xr:uid="{00000000-0005-0000-0000-00003D360000}"/>
    <cellStyle name="Normal 3 3 4 2 2 6" xfId="7706" xr:uid="{00000000-0005-0000-0000-00003E360000}"/>
    <cellStyle name="Normal 3 3 4 2 2 6 2" xfId="14798" xr:uid="{00000000-0005-0000-0000-00003F360000}"/>
    <cellStyle name="Normal 3 3 4 2 2 7" xfId="9551" xr:uid="{00000000-0005-0000-0000-000040360000}"/>
    <cellStyle name="Normal 3 3 4 2 3" xfId="2857" xr:uid="{00000000-0005-0000-0000-000041360000}"/>
    <cellStyle name="Normal 3 3 4 2 3 2" xfId="7998" xr:uid="{00000000-0005-0000-0000-000042360000}"/>
    <cellStyle name="Normal 3 3 4 2 3 2 2" xfId="15090" xr:uid="{00000000-0005-0000-0000-000043360000}"/>
    <cellStyle name="Normal 3 3 4 2 3 3" xfId="10486" xr:uid="{00000000-0005-0000-0000-000044360000}"/>
    <cellStyle name="Normal 3 3 4 2 4" xfId="3375" xr:uid="{00000000-0005-0000-0000-000045360000}"/>
    <cellStyle name="Normal 3 3 4 2 4 2" xfId="10886" xr:uid="{00000000-0005-0000-0000-000046360000}"/>
    <cellStyle name="Normal 3 3 4 2 5" xfId="4950" xr:uid="{00000000-0005-0000-0000-000047360000}"/>
    <cellStyle name="Normal 3 3 4 2 5 2" xfId="12228" xr:uid="{00000000-0005-0000-0000-000048360000}"/>
    <cellStyle name="Normal 3 3 4 2 6" xfId="5531" xr:uid="{00000000-0005-0000-0000-000049360000}"/>
    <cellStyle name="Normal 3 3 4 2 6 2" xfId="12809" xr:uid="{00000000-0005-0000-0000-00004A360000}"/>
    <cellStyle name="Normal 3 3 4 2 7" xfId="7417" xr:uid="{00000000-0005-0000-0000-00004B360000}"/>
    <cellStyle name="Normal 3 3 4 2 7 2" xfId="14509" xr:uid="{00000000-0005-0000-0000-00004C360000}"/>
    <cellStyle name="Normal 3 3 4 2 8" xfId="9550" xr:uid="{00000000-0005-0000-0000-00004D360000}"/>
    <cellStyle name="Normal 3 3 4 3" xfId="1469" xr:uid="{00000000-0005-0000-0000-00004E360000}"/>
    <cellStyle name="Normal 3 3 4 3 2" xfId="2859" xr:uid="{00000000-0005-0000-0000-00004F360000}"/>
    <cellStyle name="Normal 3 3 4 3 2 2" xfId="8144" xr:uid="{00000000-0005-0000-0000-000050360000}"/>
    <cellStyle name="Normal 3 3 4 3 2 2 2" xfId="15236" xr:uid="{00000000-0005-0000-0000-000051360000}"/>
    <cellStyle name="Normal 3 3 4 3 2 3" xfId="10488" xr:uid="{00000000-0005-0000-0000-000052360000}"/>
    <cellStyle name="Normal 3 3 4 3 3" xfId="3532" xr:uid="{00000000-0005-0000-0000-000053360000}"/>
    <cellStyle name="Normal 3 3 4 3 3 2" xfId="11040" xr:uid="{00000000-0005-0000-0000-000054360000}"/>
    <cellStyle name="Normal 3 3 4 3 4" xfId="5096" xr:uid="{00000000-0005-0000-0000-000055360000}"/>
    <cellStyle name="Normal 3 3 4 3 4 2" xfId="12374" xr:uid="{00000000-0005-0000-0000-000056360000}"/>
    <cellStyle name="Normal 3 3 4 3 5" xfId="5677" xr:uid="{00000000-0005-0000-0000-000057360000}"/>
    <cellStyle name="Normal 3 3 4 3 5 2" xfId="12955" xr:uid="{00000000-0005-0000-0000-000058360000}"/>
    <cellStyle name="Normal 3 3 4 3 6" xfId="7563" xr:uid="{00000000-0005-0000-0000-000059360000}"/>
    <cellStyle name="Normal 3 3 4 3 6 2" xfId="14655" xr:uid="{00000000-0005-0000-0000-00005A360000}"/>
    <cellStyle name="Normal 3 3 4 3 7" xfId="9552" xr:uid="{00000000-0005-0000-0000-00005B360000}"/>
    <cellStyle name="Normal 3 3 4 4" xfId="2856" xr:uid="{00000000-0005-0000-0000-00005C360000}"/>
    <cellStyle name="Normal 3 3 4 4 2" xfId="7855" xr:uid="{00000000-0005-0000-0000-00005D360000}"/>
    <cellStyle name="Normal 3 3 4 4 2 2" xfId="14947" xr:uid="{00000000-0005-0000-0000-00005E360000}"/>
    <cellStyle name="Normal 3 3 4 4 3" xfId="10485" xr:uid="{00000000-0005-0000-0000-00005F360000}"/>
    <cellStyle name="Normal 3 3 4 5" xfId="3230" xr:uid="{00000000-0005-0000-0000-000060360000}"/>
    <cellStyle name="Normal 3 3 4 5 2" xfId="10741" xr:uid="{00000000-0005-0000-0000-000061360000}"/>
    <cellStyle name="Normal 3 3 4 6" xfId="4807" xr:uid="{00000000-0005-0000-0000-000062360000}"/>
    <cellStyle name="Normal 3 3 4 6 2" xfId="12085" xr:uid="{00000000-0005-0000-0000-000063360000}"/>
    <cellStyle name="Normal 3 3 4 7" xfId="5388" xr:uid="{00000000-0005-0000-0000-000064360000}"/>
    <cellStyle name="Normal 3 3 4 7 2" xfId="12666" xr:uid="{00000000-0005-0000-0000-000065360000}"/>
    <cellStyle name="Normal 3 3 4 8" xfId="7274" xr:uid="{00000000-0005-0000-0000-000066360000}"/>
    <cellStyle name="Normal 3 3 4 8 2" xfId="14366" xr:uid="{00000000-0005-0000-0000-000067360000}"/>
    <cellStyle name="Normal 3 3 4 9" xfId="9549" xr:uid="{00000000-0005-0000-0000-000068360000}"/>
    <cellStyle name="Normal 3 3 5" xfId="1470" xr:uid="{00000000-0005-0000-0000-000069360000}"/>
    <cellStyle name="Normal 3 3 5 2" xfId="1471" xr:uid="{00000000-0005-0000-0000-00006A360000}"/>
    <cellStyle name="Normal 3 3 5 2 2" xfId="2861" xr:uid="{00000000-0005-0000-0000-00006B360000}"/>
    <cellStyle name="Normal 3 3 5 2 2 2" xfId="8198" xr:uid="{00000000-0005-0000-0000-00006C360000}"/>
    <cellStyle name="Normal 3 3 5 2 2 2 2" xfId="15290" xr:uid="{00000000-0005-0000-0000-00006D360000}"/>
    <cellStyle name="Normal 3 3 5 2 2 3" xfId="10490" xr:uid="{00000000-0005-0000-0000-00006E360000}"/>
    <cellStyle name="Normal 3 3 5 2 3" xfId="3586" xr:uid="{00000000-0005-0000-0000-00006F360000}"/>
    <cellStyle name="Normal 3 3 5 2 3 2" xfId="11094" xr:uid="{00000000-0005-0000-0000-000070360000}"/>
    <cellStyle name="Normal 3 3 5 2 4" xfId="5150" xr:uid="{00000000-0005-0000-0000-000071360000}"/>
    <cellStyle name="Normal 3 3 5 2 4 2" xfId="12428" xr:uid="{00000000-0005-0000-0000-000072360000}"/>
    <cellStyle name="Normal 3 3 5 2 5" xfId="5731" xr:uid="{00000000-0005-0000-0000-000073360000}"/>
    <cellStyle name="Normal 3 3 5 2 5 2" xfId="13009" xr:uid="{00000000-0005-0000-0000-000074360000}"/>
    <cellStyle name="Normal 3 3 5 2 6" xfId="7617" xr:uid="{00000000-0005-0000-0000-000075360000}"/>
    <cellStyle name="Normal 3 3 5 2 6 2" xfId="14709" xr:uid="{00000000-0005-0000-0000-000076360000}"/>
    <cellStyle name="Normal 3 3 5 2 7" xfId="9554" xr:uid="{00000000-0005-0000-0000-000077360000}"/>
    <cellStyle name="Normal 3 3 5 3" xfId="2860" xr:uid="{00000000-0005-0000-0000-000078360000}"/>
    <cellStyle name="Normal 3 3 5 3 2" xfId="7909" xr:uid="{00000000-0005-0000-0000-000079360000}"/>
    <cellStyle name="Normal 3 3 5 3 2 2" xfId="15001" xr:uid="{00000000-0005-0000-0000-00007A360000}"/>
    <cellStyle name="Normal 3 3 5 3 3" xfId="10489" xr:uid="{00000000-0005-0000-0000-00007B360000}"/>
    <cellStyle name="Normal 3 3 5 4" xfId="3286" xr:uid="{00000000-0005-0000-0000-00007C360000}"/>
    <cellStyle name="Normal 3 3 5 4 2" xfId="10797" xr:uid="{00000000-0005-0000-0000-00007D360000}"/>
    <cellStyle name="Normal 3 3 5 5" xfId="4861" xr:uid="{00000000-0005-0000-0000-00007E360000}"/>
    <cellStyle name="Normal 3 3 5 5 2" xfId="12139" xr:uid="{00000000-0005-0000-0000-00007F360000}"/>
    <cellStyle name="Normal 3 3 5 6" xfId="5442" xr:uid="{00000000-0005-0000-0000-000080360000}"/>
    <cellStyle name="Normal 3 3 5 6 2" xfId="12720" xr:uid="{00000000-0005-0000-0000-000081360000}"/>
    <cellStyle name="Normal 3 3 5 7" xfId="7328" xr:uid="{00000000-0005-0000-0000-000082360000}"/>
    <cellStyle name="Normal 3 3 5 7 2" xfId="14420" xr:uid="{00000000-0005-0000-0000-000083360000}"/>
    <cellStyle name="Normal 3 3 5 8" xfId="9553" xr:uid="{00000000-0005-0000-0000-000084360000}"/>
    <cellStyle name="Normal 3 3 6" xfId="1472" xr:uid="{00000000-0005-0000-0000-000085360000}"/>
    <cellStyle name="Normal 3 3 6 2" xfId="2862" xr:uid="{00000000-0005-0000-0000-000086360000}"/>
    <cellStyle name="Normal 3 3 6 2 2" xfId="8021" xr:uid="{00000000-0005-0000-0000-000087360000}"/>
    <cellStyle name="Normal 3 3 6 2 2 2" xfId="15113" xr:uid="{00000000-0005-0000-0000-000088360000}"/>
    <cellStyle name="Normal 3 3 6 2 3" xfId="10491" xr:uid="{00000000-0005-0000-0000-000089360000}"/>
    <cellStyle name="Normal 3 3 6 3" xfId="3409" xr:uid="{00000000-0005-0000-0000-00008A360000}"/>
    <cellStyle name="Normal 3 3 6 3 2" xfId="10917" xr:uid="{00000000-0005-0000-0000-00008B360000}"/>
    <cellStyle name="Normal 3 3 6 4" xfId="4973" xr:uid="{00000000-0005-0000-0000-00008C360000}"/>
    <cellStyle name="Normal 3 3 6 4 2" xfId="12251" xr:uid="{00000000-0005-0000-0000-00008D360000}"/>
    <cellStyle name="Normal 3 3 6 5" xfId="5554" xr:uid="{00000000-0005-0000-0000-00008E360000}"/>
    <cellStyle name="Normal 3 3 6 5 2" xfId="12832" xr:uid="{00000000-0005-0000-0000-00008F360000}"/>
    <cellStyle name="Normal 3 3 6 6" xfId="7440" xr:uid="{00000000-0005-0000-0000-000090360000}"/>
    <cellStyle name="Normal 3 3 6 6 2" xfId="14532" xr:uid="{00000000-0005-0000-0000-000091360000}"/>
    <cellStyle name="Normal 3 3 6 7" xfId="9555" xr:uid="{00000000-0005-0000-0000-000092360000}"/>
    <cellStyle name="Normal 3 3 7" xfId="1473" xr:uid="{00000000-0005-0000-0000-000093360000}"/>
    <cellStyle name="Normal 3 3 7 2" xfId="2863" xr:uid="{00000000-0005-0000-0000-000094360000}"/>
    <cellStyle name="Normal 3 3 7 2 2" xfId="8294" xr:uid="{00000000-0005-0000-0000-000095360000}"/>
    <cellStyle name="Normal 3 3 7 2 2 2" xfId="15386" xr:uid="{00000000-0005-0000-0000-000096360000}"/>
    <cellStyle name="Normal 3 3 7 2 3" xfId="10492" xr:uid="{00000000-0005-0000-0000-000097360000}"/>
    <cellStyle name="Normal 3 3 7 3" xfId="3683" xr:uid="{00000000-0005-0000-0000-000098360000}"/>
    <cellStyle name="Normal 3 3 7 3 2" xfId="11191" xr:uid="{00000000-0005-0000-0000-000099360000}"/>
    <cellStyle name="Normal 3 3 7 4" xfId="5246" xr:uid="{00000000-0005-0000-0000-00009A360000}"/>
    <cellStyle name="Normal 3 3 7 4 2" xfId="12524" xr:uid="{00000000-0005-0000-0000-00009B360000}"/>
    <cellStyle name="Normal 3 3 7 5" xfId="5827" xr:uid="{00000000-0005-0000-0000-00009C360000}"/>
    <cellStyle name="Normal 3 3 7 5 2" xfId="13105" xr:uid="{00000000-0005-0000-0000-00009D360000}"/>
    <cellStyle name="Normal 3 3 7 6" xfId="7713" xr:uid="{00000000-0005-0000-0000-00009E360000}"/>
    <cellStyle name="Normal 3 3 7 6 2" xfId="14805" xr:uid="{00000000-0005-0000-0000-00009F360000}"/>
    <cellStyle name="Normal 3 3 7 7" xfId="9556" xr:uid="{00000000-0005-0000-0000-0000A0360000}"/>
    <cellStyle name="Normal 3 3 8" xfId="2843" xr:uid="{00000000-0005-0000-0000-0000A1360000}"/>
    <cellStyle name="Normal 3 3 8 2" xfId="8330" xr:uid="{00000000-0005-0000-0000-0000A2360000}"/>
    <cellStyle name="Normal 3 3 8 2 2" xfId="15415" xr:uid="{00000000-0005-0000-0000-0000A3360000}"/>
    <cellStyle name="Normal 3 3 8 3" xfId="10472" xr:uid="{00000000-0005-0000-0000-0000A4360000}"/>
    <cellStyle name="Normal 3 3 9" xfId="3117" xr:uid="{00000000-0005-0000-0000-0000A5360000}"/>
    <cellStyle name="Normal 3 3 9 2" xfId="8402" xr:uid="{00000000-0005-0000-0000-0000A6360000}"/>
    <cellStyle name="Normal 3 3 9 2 2" xfId="15445" xr:uid="{00000000-0005-0000-0000-0000A7360000}"/>
    <cellStyle name="Normal 3 3 9 3" xfId="10628" xr:uid="{00000000-0005-0000-0000-0000A8360000}"/>
    <cellStyle name="Normal 3 4" xfId="1474" xr:uid="{00000000-0005-0000-0000-0000A9360000}"/>
    <cellStyle name="Normal 3 4 2" xfId="1475" xr:uid="{00000000-0005-0000-0000-0000AA360000}"/>
    <cellStyle name="Normal 3 4 2 2" xfId="2865" xr:uid="{00000000-0005-0000-0000-0000AB360000}"/>
    <cellStyle name="Normal 3 4 2 2 2" xfId="8289" xr:uid="{00000000-0005-0000-0000-0000AC360000}"/>
    <cellStyle name="Normal 3 4 2 2 2 2" xfId="15381" xr:uid="{00000000-0005-0000-0000-0000AD360000}"/>
    <cellStyle name="Normal 3 4 2 2 3" xfId="10494" xr:uid="{00000000-0005-0000-0000-0000AE360000}"/>
    <cellStyle name="Normal 3 4 2 3" xfId="3677" xr:uid="{00000000-0005-0000-0000-0000AF360000}"/>
    <cellStyle name="Normal 3 4 2 3 2" xfId="11185" xr:uid="{00000000-0005-0000-0000-0000B0360000}"/>
    <cellStyle name="Normal 3 4 2 4" xfId="5241" xr:uid="{00000000-0005-0000-0000-0000B1360000}"/>
    <cellStyle name="Normal 3 4 2 4 2" xfId="12519" xr:uid="{00000000-0005-0000-0000-0000B2360000}"/>
    <cellStyle name="Normal 3 4 2 5" xfId="5822" xr:uid="{00000000-0005-0000-0000-0000B3360000}"/>
    <cellStyle name="Normal 3 4 2 5 2" xfId="13100" xr:uid="{00000000-0005-0000-0000-0000B4360000}"/>
    <cellStyle name="Normal 3 4 2 6" xfId="7708" xr:uid="{00000000-0005-0000-0000-0000B5360000}"/>
    <cellStyle name="Normal 3 4 2 6 2" xfId="14800" xr:uid="{00000000-0005-0000-0000-0000B6360000}"/>
    <cellStyle name="Normal 3 4 2 7" xfId="9558" xr:uid="{00000000-0005-0000-0000-0000B7360000}"/>
    <cellStyle name="Normal 3 4 3" xfId="1476" xr:uid="{00000000-0005-0000-0000-0000B8360000}"/>
    <cellStyle name="Normal 3 4 3 2" xfId="8332" xr:uid="{00000000-0005-0000-0000-0000B9360000}"/>
    <cellStyle name="Normal 3 4 3 2 2" xfId="15417" xr:uid="{00000000-0005-0000-0000-0000BA360000}"/>
    <cellStyle name="Normal 3 4 4" xfId="2864" xr:uid="{00000000-0005-0000-0000-0000BB360000}"/>
    <cellStyle name="Normal 3 4 4 2" xfId="10493" xr:uid="{00000000-0005-0000-0000-0000BC360000}"/>
    <cellStyle name="Normal 3 4 5" xfId="4552" xr:uid="{00000000-0005-0000-0000-0000BD360000}"/>
    <cellStyle name="Normal 3 4 5 2" xfId="11915" xr:uid="{00000000-0005-0000-0000-0000BE360000}"/>
    <cellStyle name="Normal 3 4 6" xfId="6992" xr:uid="{00000000-0005-0000-0000-0000BF360000}"/>
    <cellStyle name="Normal 3 4 6 2" xfId="14163" xr:uid="{00000000-0005-0000-0000-0000C0360000}"/>
    <cellStyle name="Normal 3 4 7" xfId="7100" xr:uid="{00000000-0005-0000-0000-0000C1360000}"/>
    <cellStyle name="Normal 3 4 7 2" xfId="14192" xr:uid="{00000000-0005-0000-0000-0000C2360000}"/>
    <cellStyle name="Normal 3 4 8" xfId="9557" xr:uid="{00000000-0005-0000-0000-0000C3360000}"/>
    <cellStyle name="Normal 3 5" xfId="1477" xr:uid="{00000000-0005-0000-0000-0000C4360000}"/>
    <cellStyle name="Normal 3 5 2" xfId="2866" xr:uid="{00000000-0005-0000-0000-0000C5360000}"/>
    <cellStyle name="Normal 3 5 2 2" xfId="10495" xr:uid="{00000000-0005-0000-0000-0000C6360000}"/>
    <cellStyle name="Normal 3 5 3" xfId="4553" xr:uid="{00000000-0005-0000-0000-0000C7360000}"/>
    <cellStyle name="Normal 3 5 3 2" xfId="11916" xr:uid="{00000000-0005-0000-0000-0000C8360000}"/>
    <cellStyle name="Normal 3 5 4" xfId="6993" xr:uid="{00000000-0005-0000-0000-0000C9360000}"/>
    <cellStyle name="Normal 3 5 4 2" xfId="14164" xr:uid="{00000000-0005-0000-0000-0000CA360000}"/>
    <cellStyle name="Normal 3 5 5" xfId="7101" xr:uid="{00000000-0005-0000-0000-0000CB360000}"/>
    <cellStyle name="Normal 3 5 5 2" xfId="14193" xr:uid="{00000000-0005-0000-0000-0000CC360000}"/>
    <cellStyle name="Normal 3 5 6" xfId="9559" xr:uid="{00000000-0005-0000-0000-0000CD360000}"/>
    <cellStyle name="Normal 3 6" xfId="1478" xr:uid="{00000000-0005-0000-0000-0000CE360000}"/>
    <cellStyle name="Normal 3 6 2" xfId="2867" xr:uid="{00000000-0005-0000-0000-0000CF360000}"/>
    <cellStyle name="Normal 3 6 2 2" xfId="10496" xr:uid="{00000000-0005-0000-0000-0000D0360000}"/>
    <cellStyle name="Normal 3 6 3" xfId="4554" xr:uid="{00000000-0005-0000-0000-0000D1360000}"/>
    <cellStyle name="Normal 3 6 3 2" xfId="11917" xr:uid="{00000000-0005-0000-0000-0000D2360000}"/>
    <cellStyle name="Normal 3 6 4" xfId="6994" xr:uid="{00000000-0005-0000-0000-0000D3360000}"/>
    <cellStyle name="Normal 3 6 4 2" xfId="14165" xr:uid="{00000000-0005-0000-0000-0000D4360000}"/>
    <cellStyle name="Normal 3 6 5" xfId="7102" xr:uid="{00000000-0005-0000-0000-0000D5360000}"/>
    <cellStyle name="Normal 3 6 5 2" xfId="14194" xr:uid="{00000000-0005-0000-0000-0000D6360000}"/>
    <cellStyle name="Normal 3 6 6" xfId="9560" xr:uid="{00000000-0005-0000-0000-0000D7360000}"/>
    <cellStyle name="Normal 3 7" xfId="1479" xr:uid="{00000000-0005-0000-0000-0000D8360000}"/>
    <cellStyle name="Normal 3 7 2" xfId="2868" xr:uid="{00000000-0005-0000-0000-0000D9360000}"/>
    <cellStyle name="Normal 3 7 2 2" xfId="10497" xr:uid="{00000000-0005-0000-0000-0000DA360000}"/>
    <cellStyle name="Normal 3 7 3" xfId="4555" xr:uid="{00000000-0005-0000-0000-0000DB360000}"/>
    <cellStyle name="Normal 3 7 3 2" xfId="11918" xr:uid="{00000000-0005-0000-0000-0000DC360000}"/>
    <cellStyle name="Normal 3 7 4" xfId="6995" xr:uid="{00000000-0005-0000-0000-0000DD360000}"/>
    <cellStyle name="Normal 3 7 4 2" xfId="14166" xr:uid="{00000000-0005-0000-0000-0000DE360000}"/>
    <cellStyle name="Normal 3 7 5" xfId="7103" xr:uid="{00000000-0005-0000-0000-0000DF360000}"/>
    <cellStyle name="Normal 3 7 5 2" xfId="14195" xr:uid="{00000000-0005-0000-0000-0000E0360000}"/>
    <cellStyle name="Normal 3 7 6" xfId="9561" xr:uid="{00000000-0005-0000-0000-0000E1360000}"/>
    <cellStyle name="Normal 3 8" xfId="1480" xr:uid="{00000000-0005-0000-0000-0000E2360000}"/>
    <cellStyle name="Normal 3 8 2" xfId="2869" xr:uid="{00000000-0005-0000-0000-0000E3360000}"/>
    <cellStyle name="Normal 3 8 2 2" xfId="10498" xr:uid="{00000000-0005-0000-0000-0000E4360000}"/>
    <cellStyle name="Normal 3 8 3" xfId="4556" xr:uid="{00000000-0005-0000-0000-0000E5360000}"/>
    <cellStyle name="Normal 3 8 3 2" xfId="11919" xr:uid="{00000000-0005-0000-0000-0000E6360000}"/>
    <cellStyle name="Normal 3 8 4" xfId="6996" xr:uid="{00000000-0005-0000-0000-0000E7360000}"/>
    <cellStyle name="Normal 3 8 4 2" xfId="14167" xr:uid="{00000000-0005-0000-0000-0000E8360000}"/>
    <cellStyle name="Normal 3 8 5" xfId="7104" xr:uid="{00000000-0005-0000-0000-0000E9360000}"/>
    <cellStyle name="Normal 3 8 5 2" xfId="14196" xr:uid="{00000000-0005-0000-0000-0000EA360000}"/>
    <cellStyle name="Normal 3 8 6" xfId="9562" xr:uid="{00000000-0005-0000-0000-0000EB360000}"/>
    <cellStyle name="Normal 3 9" xfId="1481" xr:uid="{00000000-0005-0000-0000-0000EC360000}"/>
    <cellStyle name="Normal 3 9 2" xfId="2870" xr:uid="{00000000-0005-0000-0000-0000ED360000}"/>
    <cellStyle name="Normal 3 9 2 2" xfId="10499" xr:uid="{00000000-0005-0000-0000-0000EE360000}"/>
    <cellStyle name="Normal 3 9 3" xfId="4557" xr:uid="{00000000-0005-0000-0000-0000EF360000}"/>
    <cellStyle name="Normal 3 9 3 2" xfId="11920" xr:uid="{00000000-0005-0000-0000-0000F0360000}"/>
    <cellStyle name="Normal 3 9 4" xfId="6997" xr:uid="{00000000-0005-0000-0000-0000F1360000}"/>
    <cellStyle name="Normal 3 9 4 2" xfId="14168" xr:uid="{00000000-0005-0000-0000-0000F2360000}"/>
    <cellStyle name="Normal 3 9 5" xfId="7105" xr:uid="{00000000-0005-0000-0000-0000F3360000}"/>
    <cellStyle name="Normal 3 9 5 2" xfId="14197" xr:uid="{00000000-0005-0000-0000-0000F4360000}"/>
    <cellStyle name="Normal 3 9 6" xfId="9563" xr:uid="{00000000-0005-0000-0000-0000F5360000}"/>
    <cellStyle name="Normal 34" xfId="8333" xr:uid="{00000000-0005-0000-0000-0000F6360000}"/>
    <cellStyle name="Normal 4" xfId="54" xr:uid="{00000000-0005-0000-0000-0000F7360000}"/>
    <cellStyle name="Normal 4 2" xfId="1483" xr:uid="{00000000-0005-0000-0000-0000F8360000}"/>
    <cellStyle name="Normal 4 2 10" xfId="9565" xr:uid="{00000000-0005-0000-0000-0000F9360000}"/>
    <cellStyle name="Normal 4 2 2" xfId="1484" xr:uid="{00000000-0005-0000-0000-0000FA360000}"/>
    <cellStyle name="Normal 4 2 2 2" xfId="3018" xr:uid="{00000000-0005-0000-0000-0000FB360000}"/>
    <cellStyle name="Normal 4 2 2 2 2" xfId="10534" xr:uid="{00000000-0005-0000-0000-0000FC360000}"/>
    <cellStyle name="Normal 4 2 2 3" xfId="8334" xr:uid="{00000000-0005-0000-0000-0000FD360000}"/>
    <cellStyle name="Normal 4 2 2 3 2" xfId="15418" xr:uid="{00000000-0005-0000-0000-0000FE360000}"/>
    <cellStyle name="Normal 4 2 2 4" xfId="8664" xr:uid="{00000000-0005-0000-0000-0000FF360000}"/>
    <cellStyle name="Normal 4 2 2 4 2" xfId="15644" xr:uid="{00000000-0005-0000-0000-000000370000}"/>
    <cellStyle name="Normal 4 2 3" xfId="1485" xr:uid="{00000000-0005-0000-0000-000001370000}"/>
    <cellStyle name="Normal 4 2 3 2" xfId="1486" xr:uid="{00000000-0005-0000-0000-000002370000}"/>
    <cellStyle name="Normal 4 2 3 3" xfId="4559" xr:uid="{00000000-0005-0000-0000-000003370000}"/>
    <cellStyle name="Normal 4 2 4" xfId="1809" xr:uid="{00000000-0005-0000-0000-000004370000}"/>
    <cellStyle name="Normal 4 2 4 2" xfId="4560" xr:uid="{00000000-0005-0000-0000-000005370000}"/>
    <cellStyle name="Normal 4 2 5" xfId="2872" xr:uid="{00000000-0005-0000-0000-000006370000}"/>
    <cellStyle name="Normal 4 2 5 2" xfId="4561" xr:uid="{00000000-0005-0000-0000-000007370000}"/>
    <cellStyle name="Normal 4 2 5 2 2" xfId="11922" xr:uid="{00000000-0005-0000-0000-000008370000}"/>
    <cellStyle name="Normal 4 2 5 3" xfId="6999" xr:uid="{00000000-0005-0000-0000-000009370000}"/>
    <cellStyle name="Normal 4 2 5 3 2" xfId="14170" xr:uid="{00000000-0005-0000-0000-00000A370000}"/>
    <cellStyle name="Normal 4 2 5 4" xfId="10501" xr:uid="{00000000-0005-0000-0000-00000B370000}"/>
    <cellStyle name="Normal 4 2 6" xfId="4558" xr:uid="{00000000-0005-0000-0000-00000C370000}"/>
    <cellStyle name="Normal 4 2 6 2" xfId="11921" xr:uid="{00000000-0005-0000-0000-00000D370000}"/>
    <cellStyle name="Normal 4 2 7" xfId="6998" xr:uid="{00000000-0005-0000-0000-00000E370000}"/>
    <cellStyle name="Normal 4 2 7 2" xfId="14169" xr:uid="{00000000-0005-0000-0000-00000F370000}"/>
    <cellStyle name="Normal 4 2 8" xfId="7107" xr:uid="{00000000-0005-0000-0000-000010370000}"/>
    <cellStyle name="Normal 4 2 8 2" xfId="14199" xr:uid="{00000000-0005-0000-0000-000011370000}"/>
    <cellStyle name="Normal 4 2 9" xfId="8601" xr:uid="{00000000-0005-0000-0000-000012370000}"/>
    <cellStyle name="Normal 4 3" xfId="1487" xr:uid="{00000000-0005-0000-0000-000013370000}"/>
    <cellStyle name="Normal 4 3 10" xfId="9566" xr:uid="{00000000-0005-0000-0000-000014370000}"/>
    <cellStyle name="Normal 4 3 2" xfId="1488" xr:uid="{00000000-0005-0000-0000-000015370000}"/>
    <cellStyle name="Normal 4 3 2 2" xfId="3019" xr:uid="{00000000-0005-0000-0000-000016370000}"/>
    <cellStyle name="Normal 4 3 2 2 2" xfId="10535" xr:uid="{00000000-0005-0000-0000-000017370000}"/>
    <cellStyle name="Normal 4 3 2 3" xfId="8335" xr:uid="{00000000-0005-0000-0000-000018370000}"/>
    <cellStyle name="Normal 4 3 2 3 2" xfId="15419" xr:uid="{00000000-0005-0000-0000-000019370000}"/>
    <cellStyle name="Normal 4 3 3" xfId="1489" xr:uid="{00000000-0005-0000-0000-00001A370000}"/>
    <cellStyle name="Normal 4 3 3 2" xfId="1490" xr:uid="{00000000-0005-0000-0000-00001B370000}"/>
    <cellStyle name="Normal 4 3 3 3" xfId="4563" xr:uid="{00000000-0005-0000-0000-00001C370000}"/>
    <cellStyle name="Normal 4 3 4" xfId="1810" xr:uid="{00000000-0005-0000-0000-00001D370000}"/>
    <cellStyle name="Normal 4 3 4 2" xfId="4564" xr:uid="{00000000-0005-0000-0000-00001E370000}"/>
    <cellStyle name="Normal 4 3 5" xfId="2873" xr:uid="{00000000-0005-0000-0000-00001F370000}"/>
    <cellStyle name="Normal 4 3 5 2" xfId="4565" xr:uid="{00000000-0005-0000-0000-000020370000}"/>
    <cellStyle name="Normal 4 3 5 2 2" xfId="11924" xr:uid="{00000000-0005-0000-0000-000021370000}"/>
    <cellStyle name="Normal 4 3 5 3" xfId="7001" xr:uid="{00000000-0005-0000-0000-000022370000}"/>
    <cellStyle name="Normal 4 3 5 3 2" xfId="14172" xr:uid="{00000000-0005-0000-0000-000023370000}"/>
    <cellStyle name="Normal 4 3 5 4" xfId="10502" xr:uid="{00000000-0005-0000-0000-000024370000}"/>
    <cellStyle name="Normal 4 3 6" xfId="4562" xr:uid="{00000000-0005-0000-0000-000025370000}"/>
    <cellStyle name="Normal 4 3 6 2" xfId="11923" xr:uid="{00000000-0005-0000-0000-000026370000}"/>
    <cellStyle name="Normal 4 3 7" xfId="7000" xr:uid="{00000000-0005-0000-0000-000027370000}"/>
    <cellStyle name="Normal 4 3 7 2" xfId="14171" xr:uid="{00000000-0005-0000-0000-000028370000}"/>
    <cellStyle name="Normal 4 3 8" xfId="7108" xr:uid="{00000000-0005-0000-0000-000029370000}"/>
    <cellStyle name="Normal 4 3 8 2" xfId="14200" xr:uid="{00000000-0005-0000-0000-00002A370000}"/>
    <cellStyle name="Normal 4 3 9" xfId="8607" xr:uid="{00000000-0005-0000-0000-00002B370000}"/>
    <cellStyle name="Normal 4 3 9 2" xfId="15642" xr:uid="{00000000-0005-0000-0000-00002C370000}"/>
    <cellStyle name="Normal 4 4" xfId="1491" xr:uid="{00000000-0005-0000-0000-00002D370000}"/>
    <cellStyle name="Normal 4 4 2" xfId="1492" xr:uid="{00000000-0005-0000-0000-00002E370000}"/>
    <cellStyle name="Normal 4 4 2 2" xfId="8336" xr:uid="{00000000-0005-0000-0000-00002F370000}"/>
    <cellStyle name="Normal 4 4 2 2 2" xfId="15420" xr:uid="{00000000-0005-0000-0000-000030370000}"/>
    <cellStyle name="Normal 4 4 3" xfId="2874" xr:uid="{00000000-0005-0000-0000-000031370000}"/>
    <cellStyle name="Normal 4 4 3 2" xfId="10503" xr:uid="{00000000-0005-0000-0000-000032370000}"/>
    <cellStyle name="Normal 4 4 4" xfId="4566" xr:uid="{00000000-0005-0000-0000-000033370000}"/>
    <cellStyle name="Normal 4 4 4 2" xfId="11925" xr:uid="{00000000-0005-0000-0000-000034370000}"/>
    <cellStyle name="Normal 4 4 5" xfId="7002" xr:uid="{00000000-0005-0000-0000-000035370000}"/>
    <cellStyle name="Normal 4 4 5 2" xfId="14173" xr:uid="{00000000-0005-0000-0000-000036370000}"/>
    <cellStyle name="Normal 4 4 6" xfId="7109" xr:uid="{00000000-0005-0000-0000-000037370000}"/>
    <cellStyle name="Normal 4 4 6 2" xfId="14201" xr:uid="{00000000-0005-0000-0000-000038370000}"/>
    <cellStyle name="Normal 4 4 7" xfId="9567" xr:uid="{00000000-0005-0000-0000-000039370000}"/>
    <cellStyle name="Normal 4 5" xfId="1493" xr:uid="{00000000-0005-0000-0000-00003A370000}"/>
    <cellStyle name="Normal 4 5 10" xfId="7709" xr:uid="{00000000-0005-0000-0000-00003B370000}"/>
    <cellStyle name="Normal 4 5 10 2" xfId="14801" xr:uid="{00000000-0005-0000-0000-00003C370000}"/>
    <cellStyle name="Normal 4 5 11" xfId="9568" xr:uid="{00000000-0005-0000-0000-00003D370000}"/>
    <cellStyle name="Normal 4 5 2" xfId="1494" xr:uid="{00000000-0005-0000-0000-00003E370000}"/>
    <cellStyle name="Normal 4 5 2 2" xfId="2876" xr:uid="{00000000-0005-0000-0000-00003F370000}"/>
    <cellStyle name="Normal 4 5 2 2 2" xfId="10505" xr:uid="{00000000-0005-0000-0000-000040370000}"/>
    <cellStyle name="Normal 4 5 2 3" xfId="4568" xr:uid="{00000000-0005-0000-0000-000041370000}"/>
    <cellStyle name="Normal 4 5 2 3 2" xfId="11927" xr:uid="{00000000-0005-0000-0000-000042370000}"/>
    <cellStyle name="Normal 4 5 2 4" xfId="7004" xr:uid="{00000000-0005-0000-0000-000043370000}"/>
    <cellStyle name="Normal 4 5 2 4 2" xfId="14175" xr:uid="{00000000-0005-0000-0000-000044370000}"/>
    <cellStyle name="Normal 4 5 2 5" xfId="8290" xr:uid="{00000000-0005-0000-0000-000045370000}"/>
    <cellStyle name="Normal 4 5 2 5 2" xfId="15382" xr:uid="{00000000-0005-0000-0000-000046370000}"/>
    <cellStyle name="Normal 4 5 2 6" xfId="9569" xr:uid="{00000000-0005-0000-0000-000047370000}"/>
    <cellStyle name="Normal 4 5 3" xfId="2875" xr:uid="{00000000-0005-0000-0000-000048370000}"/>
    <cellStyle name="Normal 4 5 3 2" xfId="10504" xr:uid="{00000000-0005-0000-0000-000049370000}"/>
    <cellStyle name="Normal 4 5 4" xfId="3678" xr:uid="{00000000-0005-0000-0000-00004A370000}"/>
    <cellStyle name="Normal 4 5 4 2" xfId="11186" xr:uid="{00000000-0005-0000-0000-00004B370000}"/>
    <cellStyle name="Normal 4 5 5" xfId="4567" xr:uid="{00000000-0005-0000-0000-00004C370000}"/>
    <cellStyle name="Normal 4 5 5 2" xfId="11926" xr:uid="{00000000-0005-0000-0000-00004D370000}"/>
    <cellStyle name="Normal 4 5 6" xfId="5242" xr:uid="{00000000-0005-0000-0000-00004E370000}"/>
    <cellStyle name="Normal 4 5 6 2" xfId="12520" xr:uid="{00000000-0005-0000-0000-00004F370000}"/>
    <cellStyle name="Normal 4 5 7" xfId="5823" xr:uid="{00000000-0005-0000-0000-000050370000}"/>
    <cellStyle name="Normal 4 5 7 2" xfId="13101" xr:uid="{00000000-0005-0000-0000-000051370000}"/>
    <cellStyle name="Normal 4 5 8" xfId="7003" xr:uid="{00000000-0005-0000-0000-000052370000}"/>
    <cellStyle name="Normal 4 5 8 2" xfId="14174" xr:uid="{00000000-0005-0000-0000-000053370000}"/>
    <cellStyle name="Normal 4 5 9" xfId="7110" xr:uid="{00000000-0005-0000-0000-000054370000}"/>
    <cellStyle name="Normal 4 5 9 2" xfId="14202" xr:uid="{00000000-0005-0000-0000-000055370000}"/>
    <cellStyle name="Normal 4 6" xfId="1495" xr:uid="{00000000-0005-0000-0000-000056370000}"/>
    <cellStyle name="Normal 4 6 2" xfId="1496" xr:uid="{00000000-0005-0000-0000-000057370000}"/>
    <cellStyle name="Normal 4 6 3" xfId="3017" xr:uid="{00000000-0005-0000-0000-000058370000}"/>
    <cellStyle name="Normal 4 6 3 2" xfId="10533" xr:uid="{00000000-0005-0000-0000-000059370000}"/>
    <cellStyle name="Normal 4 7" xfId="2871" xr:uid="{00000000-0005-0000-0000-00005A370000}"/>
    <cellStyle name="Normal 4 7 2" xfId="4569" xr:uid="{00000000-0005-0000-0000-00005B370000}"/>
    <cellStyle name="Normal 4 7 2 2" xfId="11928" xr:uid="{00000000-0005-0000-0000-00005C370000}"/>
    <cellStyle name="Normal 4 7 3" xfId="7005" xr:uid="{00000000-0005-0000-0000-00005D370000}"/>
    <cellStyle name="Normal 4 7 3 2" xfId="14176" xr:uid="{00000000-0005-0000-0000-00005E370000}"/>
    <cellStyle name="Normal 4 7 4" xfId="10500" xr:uid="{00000000-0005-0000-0000-00005F370000}"/>
    <cellStyle name="Normal 4 8" xfId="7106" xr:uid="{00000000-0005-0000-0000-000060370000}"/>
    <cellStyle name="Normal 4 8 2" xfId="14198" xr:uid="{00000000-0005-0000-0000-000061370000}"/>
    <cellStyle name="Normal 4 9" xfId="1482" xr:uid="{00000000-0005-0000-0000-000062370000}"/>
    <cellStyle name="Normal 4 9 2" xfId="9564" xr:uid="{00000000-0005-0000-0000-000063370000}"/>
    <cellStyle name="Normal 5" xfId="55" xr:uid="{00000000-0005-0000-0000-000064370000}"/>
    <cellStyle name="Normal 5 10" xfId="7111" xr:uid="{00000000-0005-0000-0000-000065370000}"/>
    <cellStyle name="Normal 5 10 2" xfId="14203" xr:uid="{00000000-0005-0000-0000-000066370000}"/>
    <cellStyle name="Normal 5 11" xfId="1497" xr:uid="{00000000-0005-0000-0000-000067370000}"/>
    <cellStyle name="Normal 5 11 2" xfId="9570" xr:uid="{00000000-0005-0000-0000-000068370000}"/>
    <cellStyle name="Normal 5 2" xfId="1498" xr:uid="{00000000-0005-0000-0000-000069370000}"/>
    <cellStyle name="Normal 5 2 2" xfId="2878" xr:uid="{00000000-0005-0000-0000-00006A370000}"/>
    <cellStyle name="Normal 5 2 2 2" xfId="8665" xr:uid="{00000000-0005-0000-0000-00006B370000}"/>
    <cellStyle name="Normal 5 2 2 2 2" xfId="15645" xr:uid="{00000000-0005-0000-0000-00006C370000}"/>
    <cellStyle name="Normal 5 2 2 3" xfId="10507" xr:uid="{00000000-0005-0000-0000-00006D370000}"/>
    <cellStyle name="Normal 5 2 3" xfId="4571" xr:uid="{00000000-0005-0000-0000-00006E370000}"/>
    <cellStyle name="Normal 5 2 3 2" xfId="11930" xr:uid="{00000000-0005-0000-0000-00006F370000}"/>
    <cellStyle name="Normal 5 2 4" xfId="7007" xr:uid="{00000000-0005-0000-0000-000070370000}"/>
    <cellStyle name="Normal 5 2 4 2" xfId="14178" xr:uid="{00000000-0005-0000-0000-000071370000}"/>
    <cellStyle name="Normal 5 2 5" xfId="7112" xr:uid="{00000000-0005-0000-0000-000072370000}"/>
    <cellStyle name="Normal 5 2 5 2" xfId="14204" xr:uid="{00000000-0005-0000-0000-000073370000}"/>
    <cellStyle name="Normal 5 2 6" xfId="8337" xr:uid="{00000000-0005-0000-0000-000074370000}"/>
    <cellStyle name="Normal 5 2 7" xfId="8602" xr:uid="{00000000-0005-0000-0000-000075370000}"/>
    <cellStyle name="Normal 5 2 8" xfId="9571" xr:uid="{00000000-0005-0000-0000-000076370000}"/>
    <cellStyle name="Normal 5 3" xfId="1499" xr:uid="{00000000-0005-0000-0000-000077370000}"/>
    <cellStyle name="Normal 5 3 2" xfId="2879" xr:uid="{00000000-0005-0000-0000-000078370000}"/>
    <cellStyle name="Normal 5 3 2 2" xfId="10508" xr:uid="{00000000-0005-0000-0000-000079370000}"/>
    <cellStyle name="Normal 5 3 3" xfId="4572" xr:uid="{00000000-0005-0000-0000-00007A370000}"/>
    <cellStyle name="Normal 5 3 3 2" xfId="11931" xr:uid="{00000000-0005-0000-0000-00007B370000}"/>
    <cellStyle name="Normal 5 3 4" xfId="7008" xr:uid="{00000000-0005-0000-0000-00007C370000}"/>
    <cellStyle name="Normal 5 3 4 2" xfId="14179" xr:uid="{00000000-0005-0000-0000-00007D370000}"/>
    <cellStyle name="Normal 5 3 5" xfId="7113" xr:uid="{00000000-0005-0000-0000-00007E370000}"/>
    <cellStyle name="Normal 5 3 5 2" xfId="14205" xr:uid="{00000000-0005-0000-0000-00007F370000}"/>
    <cellStyle name="Normal 5 3 6" xfId="8609" xr:uid="{00000000-0005-0000-0000-000080370000}"/>
    <cellStyle name="Normal 5 3 6 2" xfId="15643" xr:uid="{00000000-0005-0000-0000-000081370000}"/>
    <cellStyle name="Normal 5 3 7" xfId="9572" xr:uid="{00000000-0005-0000-0000-000082370000}"/>
    <cellStyle name="Normal 5 4" xfId="1500" xr:uid="{00000000-0005-0000-0000-000083370000}"/>
    <cellStyle name="Normal 5 4 2" xfId="2880" xr:uid="{00000000-0005-0000-0000-000084370000}"/>
    <cellStyle name="Normal 5 4 2 2" xfId="10509" xr:uid="{00000000-0005-0000-0000-000085370000}"/>
    <cellStyle name="Normal 5 4 3" xfId="4573" xr:uid="{00000000-0005-0000-0000-000086370000}"/>
    <cellStyle name="Normal 5 4 3 2" xfId="11932" xr:uid="{00000000-0005-0000-0000-000087370000}"/>
    <cellStyle name="Normal 5 4 4" xfId="7009" xr:uid="{00000000-0005-0000-0000-000088370000}"/>
    <cellStyle name="Normal 5 4 4 2" xfId="14180" xr:uid="{00000000-0005-0000-0000-000089370000}"/>
    <cellStyle name="Normal 5 4 5" xfId="7114" xr:uid="{00000000-0005-0000-0000-00008A370000}"/>
    <cellStyle name="Normal 5 4 5 2" xfId="14206" xr:uid="{00000000-0005-0000-0000-00008B370000}"/>
    <cellStyle name="Normal 5 4 6" xfId="9573" xr:uid="{00000000-0005-0000-0000-00008C370000}"/>
    <cellStyle name="Normal 5 5" xfId="1501" xr:uid="{00000000-0005-0000-0000-00008D370000}"/>
    <cellStyle name="Normal 5 5 2" xfId="2881" xr:uid="{00000000-0005-0000-0000-00008E370000}"/>
    <cellStyle name="Normal 5 5 2 2" xfId="10510" xr:uid="{00000000-0005-0000-0000-00008F370000}"/>
    <cellStyle name="Normal 5 5 3" xfId="4574" xr:uid="{00000000-0005-0000-0000-000090370000}"/>
    <cellStyle name="Normal 5 5 3 2" xfId="11933" xr:uid="{00000000-0005-0000-0000-000091370000}"/>
    <cellStyle name="Normal 5 5 4" xfId="7010" xr:uid="{00000000-0005-0000-0000-000092370000}"/>
    <cellStyle name="Normal 5 5 4 2" xfId="14181" xr:uid="{00000000-0005-0000-0000-000093370000}"/>
    <cellStyle name="Normal 5 5 5" xfId="7115" xr:uid="{00000000-0005-0000-0000-000094370000}"/>
    <cellStyle name="Normal 5 5 5 2" xfId="14207" xr:uid="{00000000-0005-0000-0000-000095370000}"/>
    <cellStyle name="Normal 5 5 6" xfId="9574" xr:uid="{00000000-0005-0000-0000-000096370000}"/>
    <cellStyle name="Normal 5 6" xfId="1502" xr:uid="{00000000-0005-0000-0000-000097370000}"/>
    <cellStyle name="Normal 5 6 2" xfId="2978" xr:uid="{00000000-0005-0000-0000-000098370000}"/>
    <cellStyle name="Normal 5 6 2 2" xfId="10513" xr:uid="{00000000-0005-0000-0000-000099370000}"/>
    <cellStyle name="Normal 5 7" xfId="2877" xr:uid="{00000000-0005-0000-0000-00009A370000}"/>
    <cellStyle name="Normal 5 7 2" xfId="4575" xr:uid="{00000000-0005-0000-0000-00009B370000}"/>
    <cellStyle name="Normal 5 7 2 2" xfId="11934" xr:uid="{00000000-0005-0000-0000-00009C370000}"/>
    <cellStyle name="Normal 5 7 3" xfId="7011" xr:uid="{00000000-0005-0000-0000-00009D370000}"/>
    <cellStyle name="Normal 5 7 3 2" xfId="14182" xr:uid="{00000000-0005-0000-0000-00009E370000}"/>
    <cellStyle name="Normal 5 7 4" xfId="10506" xr:uid="{00000000-0005-0000-0000-00009F370000}"/>
    <cellStyle name="Normal 5 8" xfId="4570" xr:uid="{00000000-0005-0000-0000-0000A0370000}"/>
    <cellStyle name="Normal 5 8 2" xfId="11929" xr:uid="{00000000-0005-0000-0000-0000A1370000}"/>
    <cellStyle name="Normal 5 9" xfId="7006" xr:uid="{00000000-0005-0000-0000-0000A2370000}"/>
    <cellStyle name="Normal 5 9 2" xfId="14177" xr:uid="{00000000-0005-0000-0000-0000A3370000}"/>
    <cellStyle name="Normal 55" xfId="1503" xr:uid="{00000000-0005-0000-0000-0000A4370000}"/>
    <cellStyle name="Normal 55 2" xfId="2882" xr:uid="{00000000-0005-0000-0000-0000A5370000}"/>
    <cellStyle name="Normal 55 2 2" xfId="8338" xr:uid="{00000000-0005-0000-0000-0000A6370000}"/>
    <cellStyle name="Normal 55 2 2 2" xfId="15421" xr:uid="{00000000-0005-0000-0000-0000A7370000}"/>
    <cellStyle name="Normal 55 2 3" xfId="10511" xr:uid="{00000000-0005-0000-0000-0000A8370000}"/>
    <cellStyle name="Normal 55 3" xfId="3682" xr:uid="{00000000-0005-0000-0000-0000A9370000}"/>
    <cellStyle name="Normal 55 3 2" xfId="8293" xr:uid="{00000000-0005-0000-0000-0000AA370000}"/>
    <cellStyle name="Normal 55 3 2 2" xfId="15385" xr:uid="{00000000-0005-0000-0000-0000AB370000}"/>
    <cellStyle name="Normal 55 3 3" xfId="11190" xr:uid="{00000000-0005-0000-0000-0000AC370000}"/>
    <cellStyle name="Normal 55 4" xfId="5245" xr:uid="{00000000-0005-0000-0000-0000AD370000}"/>
    <cellStyle name="Normal 55 4 2" xfId="12523" xr:uid="{00000000-0005-0000-0000-0000AE370000}"/>
    <cellStyle name="Normal 55 5" xfId="5826" xr:uid="{00000000-0005-0000-0000-0000AF370000}"/>
    <cellStyle name="Normal 55 5 2" xfId="13104" xr:uid="{00000000-0005-0000-0000-0000B0370000}"/>
    <cellStyle name="Normal 55 6" xfId="7712" xr:uid="{00000000-0005-0000-0000-0000B1370000}"/>
    <cellStyle name="Normal 55 6 2" xfId="14804" xr:uid="{00000000-0005-0000-0000-0000B2370000}"/>
    <cellStyle name="Normal 55 7" xfId="9575" xr:uid="{00000000-0005-0000-0000-0000B3370000}"/>
    <cellStyle name="Normal 6" xfId="56" xr:uid="{00000000-0005-0000-0000-0000B4370000}"/>
    <cellStyle name="Normal 6 2" xfId="1505" xr:uid="{00000000-0005-0000-0000-0000B5370000}"/>
    <cellStyle name="Normal 6 2 2" xfId="1506" xr:uid="{00000000-0005-0000-0000-0000B6370000}"/>
    <cellStyle name="Normal 6 2 2 2" xfId="8661" xr:uid="{00000000-0005-0000-0000-0000B7370000}"/>
    <cellStyle name="Normal 6 2 3" xfId="8603" xr:uid="{00000000-0005-0000-0000-0000B8370000}"/>
    <cellStyle name="Normal 6 3" xfId="2883" xr:uid="{00000000-0005-0000-0000-0000B9370000}"/>
    <cellStyle name="Normal 6 3 2" xfId="8654" xr:uid="{00000000-0005-0000-0000-0000BA370000}"/>
    <cellStyle name="Normal 6 4" xfId="1504" xr:uid="{00000000-0005-0000-0000-0000BB370000}"/>
    <cellStyle name="Normal 7" xfId="57" xr:uid="{00000000-0005-0000-0000-0000BC370000}"/>
    <cellStyle name="Normal 7 2" xfId="1508" xr:uid="{00000000-0005-0000-0000-0000BD370000}"/>
    <cellStyle name="Normal 7 2 2" xfId="3020" xr:uid="{00000000-0005-0000-0000-0000BE370000}"/>
    <cellStyle name="Normal 7 2 3" xfId="8604" xr:uid="{00000000-0005-0000-0000-0000BF370000}"/>
    <cellStyle name="Normal 7 3" xfId="2884" xr:uid="{00000000-0005-0000-0000-0000C0370000}"/>
    <cellStyle name="Normal 7 4" xfId="1507" xr:uid="{00000000-0005-0000-0000-0000C1370000}"/>
    <cellStyle name="Normal 8" xfId="58" xr:uid="{00000000-0005-0000-0000-0000C2370000}"/>
    <cellStyle name="Normal 8 2" xfId="1510" xr:uid="{00000000-0005-0000-0000-0000C3370000}"/>
    <cellStyle name="Normal 8 3" xfId="1511" xr:uid="{00000000-0005-0000-0000-0000C4370000}"/>
    <cellStyle name="Normal 8 3 2" xfId="3025" xr:uid="{00000000-0005-0000-0000-0000C5370000}"/>
    <cellStyle name="Normal 8 4" xfId="2885" xr:uid="{00000000-0005-0000-0000-0000C6370000}"/>
    <cellStyle name="Normal 8 5" xfId="1509" xr:uid="{00000000-0005-0000-0000-0000C7370000}"/>
    <cellStyle name="Normal 9" xfId="59" xr:uid="{00000000-0005-0000-0000-0000C8370000}"/>
    <cellStyle name="Normal 9 2" xfId="1512" xr:uid="{00000000-0005-0000-0000-0000C9370000}"/>
    <cellStyle name="Normal 9 2 2" xfId="2886" xr:uid="{00000000-0005-0000-0000-0000CA370000}"/>
    <cellStyle name="Normal 9 2 2 2" xfId="8339" xr:uid="{00000000-0005-0000-0000-0000CB370000}"/>
    <cellStyle name="Normal 9 2 2 2 2" xfId="15422" xr:uid="{00000000-0005-0000-0000-0000CC370000}"/>
    <cellStyle name="Normal 9 2 2 3" xfId="10512" xr:uid="{00000000-0005-0000-0000-0000CD370000}"/>
    <cellStyle name="Normal 9 2 3" xfId="3680" xr:uid="{00000000-0005-0000-0000-0000CE370000}"/>
    <cellStyle name="Normal 9 2 3 2" xfId="8291" xr:uid="{00000000-0005-0000-0000-0000CF370000}"/>
    <cellStyle name="Normal 9 2 3 2 2" xfId="15383" xr:uid="{00000000-0005-0000-0000-0000D0370000}"/>
    <cellStyle name="Normal 9 2 3 3" xfId="11188" xr:uid="{00000000-0005-0000-0000-0000D1370000}"/>
    <cellStyle name="Normal 9 2 4" xfId="5243" xr:uid="{00000000-0005-0000-0000-0000D2370000}"/>
    <cellStyle name="Normal 9 2 4 2" xfId="12521" xr:uid="{00000000-0005-0000-0000-0000D3370000}"/>
    <cellStyle name="Normal 9 2 5" xfId="5824" xr:uid="{00000000-0005-0000-0000-0000D4370000}"/>
    <cellStyle name="Normal 9 2 5 2" xfId="13102" xr:uid="{00000000-0005-0000-0000-0000D5370000}"/>
    <cellStyle name="Normal 9 2 6" xfId="7710" xr:uid="{00000000-0005-0000-0000-0000D6370000}"/>
    <cellStyle name="Normal 9 2 6 2" xfId="14802" xr:uid="{00000000-0005-0000-0000-0000D7370000}"/>
    <cellStyle name="Normal 9 2 7" xfId="9576" xr:uid="{00000000-0005-0000-0000-0000D8370000}"/>
    <cellStyle name="Note 2" xfId="60" xr:uid="{00000000-0005-0000-0000-0000D9370000}"/>
    <cellStyle name="Note 2 10" xfId="1514" xr:uid="{00000000-0005-0000-0000-0000DA370000}"/>
    <cellStyle name="Note 2 10 2" xfId="4577" xr:uid="{00000000-0005-0000-0000-0000DB370000}"/>
    <cellStyle name="Note 2 10 3" xfId="4576" xr:uid="{00000000-0005-0000-0000-0000DC370000}"/>
    <cellStyle name="Note 2 10 3 2" xfId="11935" xr:uid="{00000000-0005-0000-0000-0000DD370000}"/>
    <cellStyle name="Note 2 10 4" xfId="8399" xr:uid="{00000000-0005-0000-0000-0000DE370000}"/>
    <cellStyle name="Note 2 10 4 2" xfId="15442" xr:uid="{00000000-0005-0000-0000-0000DF370000}"/>
    <cellStyle name="Note 2 11" xfId="1515" xr:uid="{00000000-0005-0000-0000-0000E0370000}"/>
    <cellStyle name="Note 2 11 2" xfId="8488" xr:uid="{00000000-0005-0000-0000-0000E1370000}"/>
    <cellStyle name="Note 2 11 2 2" xfId="15531" xr:uid="{00000000-0005-0000-0000-0000E2370000}"/>
    <cellStyle name="Note 2 12" xfId="1516" xr:uid="{00000000-0005-0000-0000-0000E3370000}"/>
    <cellStyle name="Note 2 12 2" xfId="1517" xr:uid="{00000000-0005-0000-0000-0000E4370000}"/>
    <cellStyle name="Note 2 12 2 2" xfId="2889" xr:uid="{00000000-0005-0000-0000-0000E5370000}"/>
    <cellStyle name="Note 2 12 3" xfId="2888" xr:uid="{00000000-0005-0000-0000-0000E6370000}"/>
    <cellStyle name="Note 2 12 4" xfId="8577" xr:uid="{00000000-0005-0000-0000-0000E7370000}"/>
    <cellStyle name="Note 2 12 4 2" xfId="15620" xr:uid="{00000000-0005-0000-0000-0000E8370000}"/>
    <cellStyle name="Note 2 13" xfId="1518" xr:uid="{00000000-0005-0000-0000-0000E9370000}"/>
    <cellStyle name="Note 2 13 2" xfId="7729" xr:uid="{00000000-0005-0000-0000-0000EA370000}"/>
    <cellStyle name="Note 2 13 2 2" xfId="14821" xr:uid="{00000000-0005-0000-0000-0000EB370000}"/>
    <cellStyle name="Note 2 14" xfId="1519" xr:uid="{00000000-0005-0000-0000-0000EC370000}"/>
    <cellStyle name="Note 2 14 2" xfId="2890" xr:uid="{00000000-0005-0000-0000-0000ED370000}"/>
    <cellStyle name="Note 2 15" xfId="1520" xr:uid="{00000000-0005-0000-0000-0000EE370000}"/>
    <cellStyle name="Note 2 15 2" xfId="2891" xr:uid="{00000000-0005-0000-0000-0000EF370000}"/>
    <cellStyle name="Note 2 16" xfId="1521" xr:uid="{00000000-0005-0000-0000-0000F0370000}"/>
    <cellStyle name="Note 2 16 2" xfId="2892" xr:uid="{00000000-0005-0000-0000-0000F1370000}"/>
    <cellStyle name="Note 2 17" xfId="1522" xr:uid="{00000000-0005-0000-0000-0000F2370000}"/>
    <cellStyle name="Note 2 17 2" xfId="2893" xr:uid="{00000000-0005-0000-0000-0000F3370000}"/>
    <cellStyle name="Note 2 18" xfId="1523" xr:uid="{00000000-0005-0000-0000-0000F4370000}"/>
    <cellStyle name="Note 2 18 2" xfId="2894" xr:uid="{00000000-0005-0000-0000-0000F5370000}"/>
    <cellStyle name="Note 2 19" xfId="1524" xr:uid="{00000000-0005-0000-0000-0000F6370000}"/>
    <cellStyle name="Note 2 19 2" xfId="2895" xr:uid="{00000000-0005-0000-0000-0000F7370000}"/>
    <cellStyle name="Note 2 2" xfId="1525" xr:uid="{00000000-0005-0000-0000-0000F8370000}"/>
    <cellStyle name="Note 2 2 10" xfId="2896" xr:uid="{00000000-0005-0000-0000-0000F9370000}"/>
    <cellStyle name="Note 2 2 11" xfId="3149" xr:uid="{00000000-0005-0000-0000-0000FA370000}"/>
    <cellStyle name="Note 2 2 11 2" xfId="7012" xr:uid="{00000000-0005-0000-0000-0000FB370000}"/>
    <cellStyle name="Note 2 2 11 3" xfId="10660" xr:uid="{00000000-0005-0000-0000-0000FC370000}"/>
    <cellStyle name="Note 2 2 12" xfId="4738" xr:uid="{00000000-0005-0000-0000-0000FD370000}"/>
    <cellStyle name="Note 2 2 12 2" xfId="12016" xr:uid="{00000000-0005-0000-0000-0000FE370000}"/>
    <cellStyle name="Note 2 2 13" xfId="5319" xr:uid="{00000000-0005-0000-0000-0000FF370000}"/>
    <cellStyle name="Note 2 2 13 2" xfId="12597" xr:uid="{00000000-0005-0000-0000-000000380000}"/>
    <cellStyle name="Note 2 2 14" xfId="7205" xr:uid="{00000000-0005-0000-0000-000001380000}"/>
    <cellStyle name="Note 2 2 14 2" xfId="14297" xr:uid="{00000000-0005-0000-0000-000002380000}"/>
    <cellStyle name="Note 2 2 2" xfId="1526" xr:uid="{00000000-0005-0000-0000-000003380000}"/>
    <cellStyle name="Note 2 2 2 2" xfId="1527" xr:uid="{00000000-0005-0000-0000-000004380000}"/>
    <cellStyle name="Note 2 2 2 2 2" xfId="1528" xr:uid="{00000000-0005-0000-0000-000005380000}"/>
    <cellStyle name="Note 2 2 2 2 2 2" xfId="1529" xr:uid="{00000000-0005-0000-0000-000006380000}"/>
    <cellStyle name="Note 2 2 2 2 2 2 2" xfId="2897" xr:uid="{00000000-0005-0000-0000-000007380000}"/>
    <cellStyle name="Note 2 2 2 2 2 2 3" xfId="8264" xr:uid="{00000000-0005-0000-0000-000008380000}"/>
    <cellStyle name="Note 2 2 2 2 2 2 3 2" xfId="15356" xr:uid="{00000000-0005-0000-0000-000009380000}"/>
    <cellStyle name="Note 2 2 2 2 2 3" xfId="3652" xr:uid="{00000000-0005-0000-0000-00000A380000}"/>
    <cellStyle name="Note 2 2 2 2 2 3 2" xfId="4578" xr:uid="{00000000-0005-0000-0000-00000B380000}"/>
    <cellStyle name="Note 2 2 2 2 2 3 3" xfId="11160" xr:uid="{00000000-0005-0000-0000-00000C380000}"/>
    <cellStyle name="Note 2 2 2 2 2 4" xfId="5216" xr:uid="{00000000-0005-0000-0000-00000D380000}"/>
    <cellStyle name="Note 2 2 2 2 2 4 2" xfId="7013" xr:uid="{00000000-0005-0000-0000-00000E380000}"/>
    <cellStyle name="Note 2 2 2 2 2 4 3" xfId="12494" xr:uid="{00000000-0005-0000-0000-00000F380000}"/>
    <cellStyle name="Note 2 2 2 2 2 5" xfId="5797" xr:uid="{00000000-0005-0000-0000-000010380000}"/>
    <cellStyle name="Note 2 2 2 2 2 5 2" xfId="13075" xr:uid="{00000000-0005-0000-0000-000011380000}"/>
    <cellStyle name="Note 2 2 2 2 2 6" xfId="7683" xr:uid="{00000000-0005-0000-0000-000012380000}"/>
    <cellStyle name="Note 2 2 2 2 2 6 2" xfId="14775" xr:uid="{00000000-0005-0000-0000-000013380000}"/>
    <cellStyle name="Note 2 2 2 2 3" xfId="1530" xr:uid="{00000000-0005-0000-0000-000014380000}"/>
    <cellStyle name="Note 2 2 2 2 3 2" xfId="2898" xr:uid="{00000000-0005-0000-0000-000015380000}"/>
    <cellStyle name="Note 2 2 2 2 3 3" xfId="7975" xr:uid="{00000000-0005-0000-0000-000016380000}"/>
    <cellStyle name="Note 2 2 2 2 3 3 2" xfId="15067" xr:uid="{00000000-0005-0000-0000-000017380000}"/>
    <cellStyle name="Note 2 2 2 2 4" xfId="3352" xr:uid="{00000000-0005-0000-0000-000018380000}"/>
    <cellStyle name="Note 2 2 2 2 4 2" xfId="4579" xr:uid="{00000000-0005-0000-0000-000019380000}"/>
    <cellStyle name="Note 2 2 2 2 4 3" xfId="10863" xr:uid="{00000000-0005-0000-0000-00001A380000}"/>
    <cellStyle name="Note 2 2 2 2 5" xfId="4927" xr:uid="{00000000-0005-0000-0000-00001B380000}"/>
    <cellStyle name="Note 2 2 2 2 5 2" xfId="7014" xr:uid="{00000000-0005-0000-0000-00001C380000}"/>
    <cellStyle name="Note 2 2 2 2 5 3" xfId="12205" xr:uid="{00000000-0005-0000-0000-00001D380000}"/>
    <cellStyle name="Note 2 2 2 2 6" xfId="5508" xr:uid="{00000000-0005-0000-0000-00001E380000}"/>
    <cellStyle name="Note 2 2 2 2 6 2" xfId="12786" xr:uid="{00000000-0005-0000-0000-00001F380000}"/>
    <cellStyle name="Note 2 2 2 2 7" xfId="7394" xr:uid="{00000000-0005-0000-0000-000020380000}"/>
    <cellStyle name="Note 2 2 2 2 7 2" xfId="14486" xr:uid="{00000000-0005-0000-0000-000021380000}"/>
    <cellStyle name="Note 2 2 2 3" xfId="1531" xr:uid="{00000000-0005-0000-0000-000022380000}"/>
    <cellStyle name="Note 2 2 2 3 2" xfId="1532" xr:uid="{00000000-0005-0000-0000-000023380000}"/>
    <cellStyle name="Note 2 2 2 3 2 2" xfId="2899" xr:uid="{00000000-0005-0000-0000-000024380000}"/>
    <cellStyle name="Note 2 2 2 3 2 3" xfId="8121" xr:uid="{00000000-0005-0000-0000-000025380000}"/>
    <cellStyle name="Note 2 2 2 3 2 3 2" xfId="15213" xr:uid="{00000000-0005-0000-0000-000026380000}"/>
    <cellStyle name="Note 2 2 2 3 3" xfId="3509" xr:uid="{00000000-0005-0000-0000-000027380000}"/>
    <cellStyle name="Note 2 2 2 3 3 2" xfId="4580" xr:uid="{00000000-0005-0000-0000-000028380000}"/>
    <cellStyle name="Note 2 2 2 3 3 3" xfId="11017" xr:uid="{00000000-0005-0000-0000-000029380000}"/>
    <cellStyle name="Note 2 2 2 3 4" xfId="5073" xr:uid="{00000000-0005-0000-0000-00002A380000}"/>
    <cellStyle name="Note 2 2 2 3 4 2" xfId="7015" xr:uid="{00000000-0005-0000-0000-00002B380000}"/>
    <cellStyle name="Note 2 2 2 3 4 3" xfId="12351" xr:uid="{00000000-0005-0000-0000-00002C380000}"/>
    <cellStyle name="Note 2 2 2 3 5" xfId="5654" xr:uid="{00000000-0005-0000-0000-00002D380000}"/>
    <cellStyle name="Note 2 2 2 3 5 2" xfId="12932" xr:uid="{00000000-0005-0000-0000-00002E380000}"/>
    <cellStyle name="Note 2 2 2 3 6" xfId="7540" xr:uid="{00000000-0005-0000-0000-00002F380000}"/>
    <cellStyle name="Note 2 2 2 3 6 2" xfId="14632" xr:uid="{00000000-0005-0000-0000-000030380000}"/>
    <cellStyle name="Note 2 2 2 4" xfId="1533" xr:uid="{00000000-0005-0000-0000-000031380000}"/>
    <cellStyle name="Note 2 2 2 4 2" xfId="2900" xr:uid="{00000000-0005-0000-0000-000032380000}"/>
    <cellStyle name="Note 2 2 2 4 3" xfId="8468" xr:uid="{00000000-0005-0000-0000-000033380000}"/>
    <cellStyle name="Note 2 2 2 4 3 2" xfId="15511" xr:uid="{00000000-0005-0000-0000-000034380000}"/>
    <cellStyle name="Note 2 2 2 5" xfId="3207" xr:uid="{00000000-0005-0000-0000-000035380000}"/>
    <cellStyle name="Note 2 2 2 5 2" xfId="4581" xr:uid="{00000000-0005-0000-0000-000036380000}"/>
    <cellStyle name="Note 2 2 2 5 3" xfId="8557" xr:uid="{00000000-0005-0000-0000-000037380000}"/>
    <cellStyle name="Note 2 2 2 5 3 2" xfId="15600" xr:uid="{00000000-0005-0000-0000-000038380000}"/>
    <cellStyle name="Note 2 2 2 5 4" xfId="10718" xr:uid="{00000000-0005-0000-0000-000039380000}"/>
    <cellStyle name="Note 2 2 2 6" xfId="4784" xr:uid="{00000000-0005-0000-0000-00003A380000}"/>
    <cellStyle name="Note 2 2 2 6 2" xfId="7016" xr:uid="{00000000-0005-0000-0000-00003B380000}"/>
    <cellStyle name="Note 2 2 2 6 3" xfId="7832" xr:uid="{00000000-0005-0000-0000-00003C380000}"/>
    <cellStyle name="Note 2 2 2 6 3 2" xfId="14924" xr:uid="{00000000-0005-0000-0000-00003D380000}"/>
    <cellStyle name="Note 2 2 2 6 4" xfId="12062" xr:uid="{00000000-0005-0000-0000-00003E380000}"/>
    <cellStyle name="Note 2 2 2 7" xfId="5365" xr:uid="{00000000-0005-0000-0000-00003F380000}"/>
    <cellStyle name="Note 2 2 2 7 2" xfId="12643" xr:uid="{00000000-0005-0000-0000-000040380000}"/>
    <cellStyle name="Note 2 2 2 8" xfId="7251" xr:uid="{00000000-0005-0000-0000-000041380000}"/>
    <cellStyle name="Note 2 2 2 8 2" xfId="14343" xr:uid="{00000000-0005-0000-0000-000042380000}"/>
    <cellStyle name="Note 2 2 3" xfId="1534" xr:uid="{00000000-0005-0000-0000-000043380000}"/>
    <cellStyle name="Note 2 2 3 2" xfId="1535" xr:uid="{00000000-0005-0000-0000-000044380000}"/>
    <cellStyle name="Note 2 2 3 2 2" xfId="1536" xr:uid="{00000000-0005-0000-0000-000045380000}"/>
    <cellStyle name="Note 2 2 3 2 2 2" xfId="2901" xr:uid="{00000000-0005-0000-0000-000046380000}"/>
    <cellStyle name="Note 2 2 3 2 2 3" xfId="8218" xr:uid="{00000000-0005-0000-0000-000047380000}"/>
    <cellStyle name="Note 2 2 3 2 2 3 2" xfId="15310" xr:uid="{00000000-0005-0000-0000-000048380000}"/>
    <cellStyle name="Note 2 2 3 2 3" xfId="3606" xr:uid="{00000000-0005-0000-0000-000049380000}"/>
    <cellStyle name="Note 2 2 3 2 3 2" xfId="4582" xr:uid="{00000000-0005-0000-0000-00004A380000}"/>
    <cellStyle name="Note 2 2 3 2 3 3" xfId="11114" xr:uid="{00000000-0005-0000-0000-00004B380000}"/>
    <cellStyle name="Note 2 2 3 2 4" xfId="5170" xr:uid="{00000000-0005-0000-0000-00004C380000}"/>
    <cellStyle name="Note 2 2 3 2 4 2" xfId="7017" xr:uid="{00000000-0005-0000-0000-00004D380000}"/>
    <cellStyle name="Note 2 2 3 2 4 3" xfId="12448" xr:uid="{00000000-0005-0000-0000-00004E380000}"/>
    <cellStyle name="Note 2 2 3 2 5" xfId="5751" xr:uid="{00000000-0005-0000-0000-00004F380000}"/>
    <cellStyle name="Note 2 2 3 2 5 2" xfId="13029" xr:uid="{00000000-0005-0000-0000-000050380000}"/>
    <cellStyle name="Note 2 2 3 2 6" xfId="7637" xr:uid="{00000000-0005-0000-0000-000051380000}"/>
    <cellStyle name="Note 2 2 3 2 6 2" xfId="14729" xr:uid="{00000000-0005-0000-0000-000052380000}"/>
    <cellStyle name="Note 2 2 3 3" xfId="1537" xr:uid="{00000000-0005-0000-0000-000053380000}"/>
    <cellStyle name="Note 2 2 3 3 2" xfId="2902" xr:uid="{00000000-0005-0000-0000-000054380000}"/>
    <cellStyle name="Note 2 2 3 3 3" xfId="7929" xr:uid="{00000000-0005-0000-0000-000055380000}"/>
    <cellStyle name="Note 2 2 3 3 3 2" xfId="15021" xr:uid="{00000000-0005-0000-0000-000056380000}"/>
    <cellStyle name="Note 2 2 3 4" xfId="3306" xr:uid="{00000000-0005-0000-0000-000057380000}"/>
    <cellStyle name="Note 2 2 3 4 2" xfId="4583" xr:uid="{00000000-0005-0000-0000-000058380000}"/>
    <cellStyle name="Note 2 2 3 4 3" xfId="10817" xr:uid="{00000000-0005-0000-0000-000059380000}"/>
    <cellStyle name="Note 2 2 3 5" xfId="4881" xr:uid="{00000000-0005-0000-0000-00005A380000}"/>
    <cellStyle name="Note 2 2 3 5 2" xfId="7018" xr:uid="{00000000-0005-0000-0000-00005B380000}"/>
    <cellStyle name="Note 2 2 3 5 3" xfId="12159" xr:uid="{00000000-0005-0000-0000-00005C380000}"/>
    <cellStyle name="Note 2 2 3 6" xfId="5462" xr:uid="{00000000-0005-0000-0000-00005D380000}"/>
    <cellStyle name="Note 2 2 3 6 2" xfId="12740" xr:uid="{00000000-0005-0000-0000-00005E380000}"/>
    <cellStyle name="Note 2 2 3 7" xfId="7348" xr:uid="{00000000-0005-0000-0000-00005F380000}"/>
    <cellStyle name="Note 2 2 3 7 2" xfId="14440" xr:uid="{00000000-0005-0000-0000-000060380000}"/>
    <cellStyle name="Note 2 2 4" xfId="1538" xr:uid="{00000000-0005-0000-0000-000061380000}"/>
    <cellStyle name="Note 2 2 4 2" xfId="1539" xr:uid="{00000000-0005-0000-0000-000062380000}"/>
    <cellStyle name="Note 2 2 4 2 2" xfId="2903" xr:uid="{00000000-0005-0000-0000-000063380000}"/>
    <cellStyle name="Note 2 2 4 2 3" xfId="8075" xr:uid="{00000000-0005-0000-0000-000064380000}"/>
    <cellStyle name="Note 2 2 4 2 3 2" xfId="15167" xr:uid="{00000000-0005-0000-0000-000065380000}"/>
    <cellStyle name="Note 2 2 4 3" xfId="3463" xr:uid="{00000000-0005-0000-0000-000066380000}"/>
    <cellStyle name="Note 2 2 4 3 2" xfId="4584" xr:uid="{00000000-0005-0000-0000-000067380000}"/>
    <cellStyle name="Note 2 2 4 3 3" xfId="10971" xr:uid="{00000000-0005-0000-0000-000068380000}"/>
    <cellStyle name="Note 2 2 4 4" xfId="5027" xr:uid="{00000000-0005-0000-0000-000069380000}"/>
    <cellStyle name="Note 2 2 4 4 2" xfId="7019" xr:uid="{00000000-0005-0000-0000-00006A380000}"/>
    <cellStyle name="Note 2 2 4 4 3" xfId="12305" xr:uid="{00000000-0005-0000-0000-00006B380000}"/>
    <cellStyle name="Note 2 2 4 5" xfId="5608" xr:uid="{00000000-0005-0000-0000-00006C380000}"/>
    <cellStyle name="Note 2 2 4 5 2" xfId="12886" xr:uid="{00000000-0005-0000-0000-00006D380000}"/>
    <cellStyle name="Note 2 2 4 6" xfId="7494" xr:uid="{00000000-0005-0000-0000-00006E380000}"/>
    <cellStyle name="Note 2 2 4 6 2" xfId="14586" xr:uid="{00000000-0005-0000-0000-00006F380000}"/>
    <cellStyle name="Note 2 2 5" xfId="1540" xr:uid="{00000000-0005-0000-0000-000070380000}"/>
    <cellStyle name="Note 2 2 5 2" xfId="1541" xr:uid="{00000000-0005-0000-0000-000071380000}"/>
    <cellStyle name="Note 2 2 5 2 2" xfId="2905" xr:uid="{00000000-0005-0000-0000-000072380000}"/>
    <cellStyle name="Note 2 2 5 3" xfId="2904" xr:uid="{00000000-0005-0000-0000-000073380000}"/>
    <cellStyle name="Note 2 2 5 4" xfId="8341" xr:uid="{00000000-0005-0000-0000-000074380000}"/>
    <cellStyle name="Note 2 2 5 4 2" xfId="15424" xr:uid="{00000000-0005-0000-0000-000075380000}"/>
    <cellStyle name="Note 2 2 6" xfId="1542" xr:uid="{00000000-0005-0000-0000-000076380000}"/>
    <cellStyle name="Note 2 2 6 2" xfId="8422" xr:uid="{00000000-0005-0000-0000-000077380000}"/>
    <cellStyle name="Note 2 2 6 2 2" xfId="15465" xr:uid="{00000000-0005-0000-0000-000078380000}"/>
    <cellStyle name="Note 2 2 7" xfId="1543" xr:uid="{00000000-0005-0000-0000-000079380000}"/>
    <cellStyle name="Note 2 2 7 2" xfId="2906" xr:uid="{00000000-0005-0000-0000-00007A380000}"/>
    <cellStyle name="Note 2 2 7 3" xfId="8511" xr:uid="{00000000-0005-0000-0000-00007B380000}"/>
    <cellStyle name="Note 2 2 7 3 2" xfId="15554" xr:uid="{00000000-0005-0000-0000-00007C380000}"/>
    <cellStyle name="Note 2 2 8" xfId="1544" xr:uid="{00000000-0005-0000-0000-00007D380000}"/>
    <cellStyle name="Note 2 2 8 2" xfId="2907" xr:uid="{00000000-0005-0000-0000-00007E380000}"/>
    <cellStyle name="Note 2 2 8 3" xfId="7786" xr:uid="{00000000-0005-0000-0000-00007F380000}"/>
    <cellStyle name="Note 2 2 8 3 2" xfId="14878" xr:uid="{00000000-0005-0000-0000-000080380000}"/>
    <cellStyle name="Note 2 2 9" xfId="1830" xr:uid="{00000000-0005-0000-0000-000081380000}"/>
    <cellStyle name="Note 2 2 9 2" xfId="4585" xr:uid="{00000000-0005-0000-0000-000082380000}"/>
    <cellStyle name="Note 2 2 9 2 2" xfId="11936" xr:uid="{00000000-0005-0000-0000-000083380000}"/>
    <cellStyle name="Note 2 2 9 3" xfId="7020" xr:uid="{00000000-0005-0000-0000-000084380000}"/>
    <cellStyle name="Note 2 2 9 4" xfId="9626" xr:uid="{00000000-0005-0000-0000-000085380000}"/>
    <cellStyle name="Note 2 20" xfId="1784" xr:uid="{00000000-0005-0000-0000-000086380000}"/>
    <cellStyle name="Note 2 20 2" xfId="3013" xr:uid="{00000000-0005-0000-0000-000087380000}"/>
    <cellStyle name="Note 2 20 2 2" xfId="10530" xr:uid="{00000000-0005-0000-0000-000088380000}"/>
    <cellStyle name="Note 2 20 3" xfId="4586" xr:uid="{00000000-0005-0000-0000-000089380000}"/>
    <cellStyle name="Note 2 20 3 2" xfId="11937" xr:uid="{00000000-0005-0000-0000-00008A380000}"/>
    <cellStyle name="Note 2 20 4" xfId="7021" xr:uid="{00000000-0005-0000-0000-00008B380000}"/>
    <cellStyle name="Note 2 20 5" xfId="9592" xr:uid="{00000000-0005-0000-0000-00008C380000}"/>
    <cellStyle name="Note 2 21" xfId="1812" xr:uid="{00000000-0005-0000-0000-00008D380000}"/>
    <cellStyle name="Note 2 21 2" xfId="4587" xr:uid="{00000000-0005-0000-0000-00008E380000}"/>
    <cellStyle name="Note 2 21 2 2" xfId="11938" xr:uid="{00000000-0005-0000-0000-00008F380000}"/>
    <cellStyle name="Note 2 21 3" xfId="7022" xr:uid="{00000000-0005-0000-0000-000090380000}"/>
    <cellStyle name="Note 2 21 4" xfId="9609" xr:uid="{00000000-0005-0000-0000-000091380000}"/>
    <cellStyle name="Note 2 22" xfId="2887" xr:uid="{00000000-0005-0000-0000-000092380000}"/>
    <cellStyle name="Note 2 23" xfId="3077" xr:uid="{00000000-0005-0000-0000-000093380000}"/>
    <cellStyle name="Note 2 23 2" xfId="10588" xr:uid="{00000000-0005-0000-0000-000094380000}"/>
    <cellStyle name="Note 2 24" xfId="4681" xr:uid="{00000000-0005-0000-0000-000095380000}"/>
    <cellStyle name="Note 2 24 2" xfId="11959" xr:uid="{00000000-0005-0000-0000-000096380000}"/>
    <cellStyle name="Note 2 25" xfId="5262" xr:uid="{00000000-0005-0000-0000-000097380000}"/>
    <cellStyle name="Note 2 25 2" xfId="12540" xr:uid="{00000000-0005-0000-0000-000098380000}"/>
    <cellStyle name="Note 2 26" xfId="7131" xr:uid="{00000000-0005-0000-0000-000099380000}"/>
    <cellStyle name="Note 2 26 2" xfId="14223" xr:uid="{00000000-0005-0000-0000-00009A380000}"/>
    <cellStyle name="Note 2 27" xfId="7148" xr:uid="{00000000-0005-0000-0000-00009B380000}"/>
    <cellStyle name="Note 2 27 2" xfId="14240" xr:uid="{00000000-0005-0000-0000-00009C380000}"/>
    <cellStyle name="Note 2 28" xfId="1513" xr:uid="{00000000-0005-0000-0000-00009D380000}"/>
    <cellStyle name="Note 2 29" xfId="8624" xr:uid="{00000000-0005-0000-0000-00009E380000}"/>
    <cellStyle name="Note 2 3" xfId="1545" xr:uid="{00000000-0005-0000-0000-00009F380000}"/>
    <cellStyle name="Note 2 3 2" xfId="1546" xr:uid="{00000000-0005-0000-0000-0000A0380000}"/>
    <cellStyle name="Note 2 3 2 2" xfId="1547" xr:uid="{00000000-0005-0000-0000-0000A1380000}"/>
    <cellStyle name="Note 2 3 2 2 2" xfId="1548" xr:uid="{00000000-0005-0000-0000-0000A2380000}"/>
    <cellStyle name="Note 2 3 2 2 2 2" xfId="2908" xr:uid="{00000000-0005-0000-0000-0000A3380000}"/>
    <cellStyle name="Note 2 3 2 2 2 3" xfId="8241" xr:uid="{00000000-0005-0000-0000-0000A4380000}"/>
    <cellStyle name="Note 2 3 2 2 2 3 2" xfId="15333" xr:uid="{00000000-0005-0000-0000-0000A5380000}"/>
    <cellStyle name="Note 2 3 2 2 3" xfId="3629" xr:uid="{00000000-0005-0000-0000-0000A6380000}"/>
    <cellStyle name="Note 2 3 2 2 3 2" xfId="4588" xr:uid="{00000000-0005-0000-0000-0000A7380000}"/>
    <cellStyle name="Note 2 3 2 2 3 3" xfId="11137" xr:uid="{00000000-0005-0000-0000-0000A8380000}"/>
    <cellStyle name="Note 2 3 2 2 4" xfId="5193" xr:uid="{00000000-0005-0000-0000-0000A9380000}"/>
    <cellStyle name="Note 2 3 2 2 4 2" xfId="7023" xr:uid="{00000000-0005-0000-0000-0000AA380000}"/>
    <cellStyle name="Note 2 3 2 2 4 3" xfId="12471" xr:uid="{00000000-0005-0000-0000-0000AB380000}"/>
    <cellStyle name="Note 2 3 2 2 5" xfId="5774" xr:uid="{00000000-0005-0000-0000-0000AC380000}"/>
    <cellStyle name="Note 2 3 2 2 5 2" xfId="13052" xr:uid="{00000000-0005-0000-0000-0000AD380000}"/>
    <cellStyle name="Note 2 3 2 2 6" xfId="7660" xr:uid="{00000000-0005-0000-0000-0000AE380000}"/>
    <cellStyle name="Note 2 3 2 2 6 2" xfId="14752" xr:uid="{00000000-0005-0000-0000-0000AF380000}"/>
    <cellStyle name="Note 2 3 2 3" xfId="1549" xr:uid="{00000000-0005-0000-0000-0000B0380000}"/>
    <cellStyle name="Note 2 3 2 3 2" xfId="2909" xr:uid="{00000000-0005-0000-0000-0000B1380000}"/>
    <cellStyle name="Note 2 3 2 3 3" xfId="7952" xr:uid="{00000000-0005-0000-0000-0000B2380000}"/>
    <cellStyle name="Note 2 3 2 3 3 2" xfId="15044" xr:uid="{00000000-0005-0000-0000-0000B3380000}"/>
    <cellStyle name="Note 2 3 2 4" xfId="3329" xr:uid="{00000000-0005-0000-0000-0000B4380000}"/>
    <cellStyle name="Note 2 3 2 4 2" xfId="4589" xr:uid="{00000000-0005-0000-0000-0000B5380000}"/>
    <cellStyle name="Note 2 3 2 4 3" xfId="10840" xr:uid="{00000000-0005-0000-0000-0000B6380000}"/>
    <cellStyle name="Note 2 3 2 5" xfId="4904" xr:uid="{00000000-0005-0000-0000-0000B7380000}"/>
    <cellStyle name="Note 2 3 2 5 2" xfId="7024" xr:uid="{00000000-0005-0000-0000-0000B8380000}"/>
    <cellStyle name="Note 2 3 2 5 3" xfId="12182" xr:uid="{00000000-0005-0000-0000-0000B9380000}"/>
    <cellStyle name="Note 2 3 2 6" xfId="5485" xr:uid="{00000000-0005-0000-0000-0000BA380000}"/>
    <cellStyle name="Note 2 3 2 6 2" xfId="12763" xr:uid="{00000000-0005-0000-0000-0000BB380000}"/>
    <cellStyle name="Note 2 3 2 7" xfId="7371" xr:uid="{00000000-0005-0000-0000-0000BC380000}"/>
    <cellStyle name="Note 2 3 2 7 2" xfId="14463" xr:uid="{00000000-0005-0000-0000-0000BD380000}"/>
    <cellStyle name="Note 2 3 3" xfId="1550" xr:uid="{00000000-0005-0000-0000-0000BE380000}"/>
    <cellStyle name="Note 2 3 3 2" xfId="1551" xr:uid="{00000000-0005-0000-0000-0000BF380000}"/>
    <cellStyle name="Note 2 3 3 2 2" xfId="2910" xr:uid="{00000000-0005-0000-0000-0000C0380000}"/>
    <cellStyle name="Note 2 3 3 2 3" xfId="8098" xr:uid="{00000000-0005-0000-0000-0000C1380000}"/>
    <cellStyle name="Note 2 3 3 2 3 2" xfId="15190" xr:uid="{00000000-0005-0000-0000-0000C2380000}"/>
    <cellStyle name="Note 2 3 3 3" xfId="3486" xr:uid="{00000000-0005-0000-0000-0000C3380000}"/>
    <cellStyle name="Note 2 3 3 3 2" xfId="4590" xr:uid="{00000000-0005-0000-0000-0000C4380000}"/>
    <cellStyle name="Note 2 3 3 3 3" xfId="10994" xr:uid="{00000000-0005-0000-0000-0000C5380000}"/>
    <cellStyle name="Note 2 3 3 4" xfId="5050" xr:uid="{00000000-0005-0000-0000-0000C6380000}"/>
    <cellStyle name="Note 2 3 3 4 2" xfId="7025" xr:uid="{00000000-0005-0000-0000-0000C7380000}"/>
    <cellStyle name="Note 2 3 3 4 3" xfId="12328" xr:uid="{00000000-0005-0000-0000-0000C8380000}"/>
    <cellStyle name="Note 2 3 3 5" xfId="5631" xr:uid="{00000000-0005-0000-0000-0000C9380000}"/>
    <cellStyle name="Note 2 3 3 5 2" xfId="12909" xr:uid="{00000000-0005-0000-0000-0000CA380000}"/>
    <cellStyle name="Note 2 3 3 6" xfId="7517" xr:uid="{00000000-0005-0000-0000-0000CB380000}"/>
    <cellStyle name="Note 2 3 3 6 2" xfId="14609" xr:uid="{00000000-0005-0000-0000-0000CC380000}"/>
    <cellStyle name="Note 2 3 4" xfId="1552" xr:uid="{00000000-0005-0000-0000-0000CD380000}"/>
    <cellStyle name="Note 2 3 4 2" xfId="8445" xr:uid="{00000000-0005-0000-0000-0000CE380000}"/>
    <cellStyle name="Note 2 3 4 2 2" xfId="15488" xr:uid="{00000000-0005-0000-0000-0000CF380000}"/>
    <cellStyle name="Note 2 3 5" xfId="1553" xr:uid="{00000000-0005-0000-0000-0000D0380000}"/>
    <cellStyle name="Note 2 3 5 2" xfId="2911" xr:uid="{00000000-0005-0000-0000-0000D1380000}"/>
    <cellStyle name="Note 2 3 5 3" xfId="8534" xr:uid="{00000000-0005-0000-0000-0000D2380000}"/>
    <cellStyle name="Note 2 3 5 3 2" xfId="15577" xr:uid="{00000000-0005-0000-0000-0000D3380000}"/>
    <cellStyle name="Note 2 3 6" xfId="3184" xr:uid="{00000000-0005-0000-0000-0000D4380000}"/>
    <cellStyle name="Note 2 3 6 2" xfId="4591" xr:uid="{00000000-0005-0000-0000-0000D5380000}"/>
    <cellStyle name="Note 2 3 6 3" xfId="7809" xr:uid="{00000000-0005-0000-0000-0000D6380000}"/>
    <cellStyle name="Note 2 3 6 3 2" xfId="14901" xr:uid="{00000000-0005-0000-0000-0000D7380000}"/>
    <cellStyle name="Note 2 3 6 4" xfId="10695" xr:uid="{00000000-0005-0000-0000-0000D8380000}"/>
    <cellStyle name="Note 2 3 7" xfId="4761" xr:uid="{00000000-0005-0000-0000-0000D9380000}"/>
    <cellStyle name="Note 2 3 7 2" xfId="7026" xr:uid="{00000000-0005-0000-0000-0000DA380000}"/>
    <cellStyle name="Note 2 3 7 3" xfId="12039" xr:uid="{00000000-0005-0000-0000-0000DB380000}"/>
    <cellStyle name="Note 2 3 8" xfId="5342" xr:uid="{00000000-0005-0000-0000-0000DC380000}"/>
    <cellStyle name="Note 2 3 8 2" xfId="12620" xr:uid="{00000000-0005-0000-0000-0000DD380000}"/>
    <cellStyle name="Note 2 3 9" xfId="7228" xr:uid="{00000000-0005-0000-0000-0000DE380000}"/>
    <cellStyle name="Note 2 3 9 2" xfId="14320" xr:uid="{00000000-0005-0000-0000-0000DF380000}"/>
    <cellStyle name="Note 2 30" xfId="8693" xr:uid="{00000000-0005-0000-0000-0000E0380000}"/>
    <cellStyle name="Note 2 4" xfId="1554" xr:uid="{00000000-0005-0000-0000-0000E1380000}"/>
    <cellStyle name="Note 2 4 2" xfId="1555" xr:uid="{00000000-0005-0000-0000-0000E2380000}"/>
    <cellStyle name="Note 2 4 2 2" xfId="1556" xr:uid="{00000000-0005-0000-0000-0000E3380000}"/>
    <cellStyle name="Note 2 4 2 2 2" xfId="1557" xr:uid="{00000000-0005-0000-0000-0000E4380000}"/>
    <cellStyle name="Note 2 4 2 2 2 2" xfId="2912" xr:uid="{00000000-0005-0000-0000-0000E5380000}"/>
    <cellStyle name="Note 2 4 2 2 2 3" xfId="8195" xr:uid="{00000000-0005-0000-0000-0000E6380000}"/>
    <cellStyle name="Note 2 4 2 2 2 3 2" xfId="15287" xr:uid="{00000000-0005-0000-0000-0000E7380000}"/>
    <cellStyle name="Note 2 4 2 2 3" xfId="3583" xr:uid="{00000000-0005-0000-0000-0000E8380000}"/>
    <cellStyle name="Note 2 4 2 2 3 2" xfId="4592" xr:uid="{00000000-0005-0000-0000-0000E9380000}"/>
    <cellStyle name="Note 2 4 2 2 3 3" xfId="11091" xr:uid="{00000000-0005-0000-0000-0000EA380000}"/>
    <cellStyle name="Note 2 4 2 2 4" xfId="5147" xr:uid="{00000000-0005-0000-0000-0000EB380000}"/>
    <cellStyle name="Note 2 4 2 2 4 2" xfId="7027" xr:uid="{00000000-0005-0000-0000-0000EC380000}"/>
    <cellStyle name="Note 2 4 2 2 4 3" xfId="12425" xr:uid="{00000000-0005-0000-0000-0000ED380000}"/>
    <cellStyle name="Note 2 4 2 2 5" xfId="5728" xr:uid="{00000000-0005-0000-0000-0000EE380000}"/>
    <cellStyle name="Note 2 4 2 2 5 2" xfId="13006" xr:uid="{00000000-0005-0000-0000-0000EF380000}"/>
    <cellStyle name="Note 2 4 2 2 6" xfId="7614" xr:uid="{00000000-0005-0000-0000-0000F0380000}"/>
    <cellStyle name="Note 2 4 2 2 6 2" xfId="14706" xr:uid="{00000000-0005-0000-0000-0000F1380000}"/>
    <cellStyle name="Note 2 4 2 3" xfId="1558" xr:uid="{00000000-0005-0000-0000-0000F2380000}"/>
    <cellStyle name="Note 2 4 2 3 2" xfId="2913" xr:uid="{00000000-0005-0000-0000-0000F3380000}"/>
    <cellStyle name="Note 2 4 2 3 3" xfId="7906" xr:uid="{00000000-0005-0000-0000-0000F4380000}"/>
    <cellStyle name="Note 2 4 2 3 3 2" xfId="14998" xr:uid="{00000000-0005-0000-0000-0000F5380000}"/>
    <cellStyle name="Note 2 4 2 4" xfId="3283" xr:uid="{00000000-0005-0000-0000-0000F6380000}"/>
    <cellStyle name="Note 2 4 2 4 2" xfId="4593" xr:uid="{00000000-0005-0000-0000-0000F7380000}"/>
    <cellStyle name="Note 2 4 2 4 3" xfId="10794" xr:uid="{00000000-0005-0000-0000-0000F8380000}"/>
    <cellStyle name="Note 2 4 2 5" xfId="4858" xr:uid="{00000000-0005-0000-0000-0000F9380000}"/>
    <cellStyle name="Note 2 4 2 5 2" xfId="7028" xr:uid="{00000000-0005-0000-0000-0000FA380000}"/>
    <cellStyle name="Note 2 4 2 5 3" xfId="12136" xr:uid="{00000000-0005-0000-0000-0000FB380000}"/>
    <cellStyle name="Note 2 4 2 6" xfId="5439" xr:uid="{00000000-0005-0000-0000-0000FC380000}"/>
    <cellStyle name="Note 2 4 2 6 2" xfId="12717" xr:uid="{00000000-0005-0000-0000-0000FD380000}"/>
    <cellStyle name="Note 2 4 2 7" xfId="7325" xr:uid="{00000000-0005-0000-0000-0000FE380000}"/>
    <cellStyle name="Note 2 4 2 7 2" xfId="14417" xr:uid="{00000000-0005-0000-0000-0000FF380000}"/>
    <cellStyle name="Note 2 4 3" xfId="1559" xr:uid="{00000000-0005-0000-0000-000000390000}"/>
    <cellStyle name="Note 2 4 3 2" xfId="1560" xr:uid="{00000000-0005-0000-0000-000001390000}"/>
    <cellStyle name="Note 2 4 3 2 2" xfId="2914" xr:uid="{00000000-0005-0000-0000-000002390000}"/>
    <cellStyle name="Note 2 4 3 2 3" xfId="8055" xr:uid="{00000000-0005-0000-0000-000003390000}"/>
    <cellStyle name="Note 2 4 3 2 3 2" xfId="15147" xr:uid="{00000000-0005-0000-0000-000004390000}"/>
    <cellStyle name="Note 2 4 3 3" xfId="3443" xr:uid="{00000000-0005-0000-0000-000005390000}"/>
    <cellStyle name="Note 2 4 3 3 2" xfId="4594" xr:uid="{00000000-0005-0000-0000-000006390000}"/>
    <cellStyle name="Note 2 4 3 3 3" xfId="10951" xr:uid="{00000000-0005-0000-0000-000007390000}"/>
    <cellStyle name="Note 2 4 3 4" xfId="5007" xr:uid="{00000000-0005-0000-0000-000008390000}"/>
    <cellStyle name="Note 2 4 3 4 2" xfId="7029" xr:uid="{00000000-0005-0000-0000-000009390000}"/>
    <cellStyle name="Note 2 4 3 4 3" xfId="12285" xr:uid="{00000000-0005-0000-0000-00000A390000}"/>
    <cellStyle name="Note 2 4 3 5" xfId="5588" xr:uid="{00000000-0005-0000-0000-00000B390000}"/>
    <cellStyle name="Note 2 4 3 5 2" xfId="12866" xr:uid="{00000000-0005-0000-0000-00000C390000}"/>
    <cellStyle name="Note 2 4 3 6" xfId="7474" xr:uid="{00000000-0005-0000-0000-00000D390000}"/>
    <cellStyle name="Note 2 4 3 6 2" xfId="14566" xr:uid="{00000000-0005-0000-0000-00000E390000}"/>
    <cellStyle name="Note 2 4 4" xfId="1561" xr:uid="{00000000-0005-0000-0000-00000F390000}"/>
    <cellStyle name="Note 2 4 4 2" xfId="2915" xr:uid="{00000000-0005-0000-0000-000010390000}"/>
    <cellStyle name="Note 2 4 4 3" xfId="7763" xr:uid="{00000000-0005-0000-0000-000011390000}"/>
    <cellStyle name="Note 2 4 4 3 2" xfId="14855" xr:uid="{00000000-0005-0000-0000-000012390000}"/>
    <cellStyle name="Note 2 4 5" xfId="3114" xr:uid="{00000000-0005-0000-0000-000013390000}"/>
    <cellStyle name="Note 2 4 5 2" xfId="4595" xr:uid="{00000000-0005-0000-0000-000014390000}"/>
    <cellStyle name="Note 2 4 5 3" xfId="10625" xr:uid="{00000000-0005-0000-0000-000015390000}"/>
    <cellStyle name="Note 2 4 6" xfId="4715" xr:uid="{00000000-0005-0000-0000-000016390000}"/>
    <cellStyle name="Note 2 4 6 2" xfId="7030" xr:uid="{00000000-0005-0000-0000-000017390000}"/>
    <cellStyle name="Note 2 4 6 3" xfId="11993" xr:uid="{00000000-0005-0000-0000-000018390000}"/>
    <cellStyle name="Note 2 4 7" xfId="5296" xr:uid="{00000000-0005-0000-0000-000019390000}"/>
    <cellStyle name="Note 2 4 7 2" xfId="12574" xr:uid="{00000000-0005-0000-0000-00001A390000}"/>
    <cellStyle name="Note 2 4 8" xfId="7182" xr:uid="{00000000-0005-0000-0000-00001B390000}"/>
    <cellStyle name="Note 2 4 8 2" xfId="14274" xr:uid="{00000000-0005-0000-0000-00001C390000}"/>
    <cellStyle name="Note 2 5" xfId="1562" xr:uid="{00000000-0005-0000-0000-00001D390000}"/>
    <cellStyle name="Note 2 5 2" xfId="1563" xr:uid="{00000000-0005-0000-0000-00001E390000}"/>
    <cellStyle name="Note 2 5 2 2" xfId="1564" xr:uid="{00000000-0005-0000-0000-00001F390000}"/>
    <cellStyle name="Note 2 5 2 2 2" xfId="1565" xr:uid="{00000000-0005-0000-0000-000020390000}"/>
    <cellStyle name="Note 2 5 2 2 2 2" xfId="2916" xr:uid="{00000000-0005-0000-0000-000021390000}"/>
    <cellStyle name="Note 2 5 2 2 2 3" xfId="8178" xr:uid="{00000000-0005-0000-0000-000022390000}"/>
    <cellStyle name="Note 2 5 2 2 2 3 2" xfId="15270" xr:uid="{00000000-0005-0000-0000-000023390000}"/>
    <cellStyle name="Note 2 5 2 2 3" xfId="3566" xr:uid="{00000000-0005-0000-0000-000024390000}"/>
    <cellStyle name="Note 2 5 2 2 3 2" xfId="4596" xr:uid="{00000000-0005-0000-0000-000025390000}"/>
    <cellStyle name="Note 2 5 2 2 3 3" xfId="11074" xr:uid="{00000000-0005-0000-0000-000026390000}"/>
    <cellStyle name="Note 2 5 2 2 4" xfId="5130" xr:uid="{00000000-0005-0000-0000-000027390000}"/>
    <cellStyle name="Note 2 5 2 2 4 2" xfId="7031" xr:uid="{00000000-0005-0000-0000-000028390000}"/>
    <cellStyle name="Note 2 5 2 2 4 3" xfId="12408" xr:uid="{00000000-0005-0000-0000-000029390000}"/>
    <cellStyle name="Note 2 5 2 2 5" xfId="5711" xr:uid="{00000000-0005-0000-0000-00002A390000}"/>
    <cellStyle name="Note 2 5 2 2 5 2" xfId="12989" xr:uid="{00000000-0005-0000-0000-00002B390000}"/>
    <cellStyle name="Note 2 5 2 2 6" xfId="7597" xr:uid="{00000000-0005-0000-0000-00002C390000}"/>
    <cellStyle name="Note 2 5 2 2 6 2" xfId="14689" xr:uid="{00000000-0005-0000-0000-00002D390000}"/>
    <cellStyle name="Note 2 5 2 3" xfId="1566" xr:uid="{00000000-0005-0000-0000-00002E390000}"/>
    <cellStyle name="Note 2 5 2 3 2" xfId="2917" xr:uid="{00000000-0005-0000-0000-00002F390000}"/>
    <cellStyle name="Note 2 5 2 3 3" xfId="7889" xr:uid="{00000000-0005-0000-0000-000030390000}"/>
    <cellStyle name="Note 2 5 2 3 3 2" xfId="14981" xr:uid="{00000000-0005-0000-0000-000031390000}"/>
    <cellStyle name="Note 2 5 2 4" xfId="3266" xr:uid="{00000000-0005-0000-0000-000032390000}"/>
    <cellStyle name="Note 2 5 2 4 2" xfId="4597" xr:uid="{00000000-0005-0000-0000-000033390000}"/>
    <cellStyle name="Note 2 5 2 4 3" xfId="10777" xr:uid="{00000000-0005-0000-0000-000034390000}"/>
    <cellStyle name="Note 2 5 2 5" xfId="4841" xr:uid="{00000000-0005-0000-0000-000035390000}"/>
    <cellStyle name="Note 2 5 2 5 2" xfId="7032" xr:uid="{00000000-0005-0000-0000-000036390000}"/>
    <cellStyle name="Note 2 5 2 5 3" xfId="12119" xr:uid="{00000000-0005-0000-0000-000037390000}"/>
    <cellStyle name="Note 2 5 2 6" xfId="5422" xr:uid="{00000000-0005-0000-0000-000038390000}"/>
    <cellStyle name="Note 2 5 2 6 2" xfId="12700" xr:uid="{00000000-0005-0000-0000-000039390000}"/>
    <cellStyle name="Note 2 5 2 7" xfId="7308" xr:uid="{00000000-0005-0000-0000-00003A390000}"/>
    <cellStyle name="Note 2 5 2 7 2" xfId="14400" xr:uid="{00000000-0005-0000-0000-00003B390000}"/>
    <cellStyle name="Note 2 5 3" xfId="1567" xr:uid="{00000000-0005-0000-0000-00003C390000}"/>
    <cellStyle name="Note 2 5 3 2" xfId="1568" xr:uid="{00000000-0005-0000-0000-00003D390000}"/>
    <cellStyle name="Note 2 5 3 2 2" xfId="2918" xr:uid="{00000000-0005-0000-0000-00003E390000}"/>
    <cellStyle name="Note 2 5 3 2 3" xfId="8038" xr:uid="{00000000-0005-0000-0000-00003F390000}"/>
    <cellStyle name="Note 2 5 3 2 3 2" xfId="15130" xr:uid="{00000000-0005-0000-0000-000040390000}"/>
    <cellStyle name="Note 2 5 3 3" xfId="3426" xr:uid="{00000000-0005-0000-0000-000041390000}"/>
    <cellStyle name="Note 2 5 3 3 2" xfId="4598" xr:uid="{00000000-0005-0000-0000-000042390000}"/>
    <cellStyle name="Note 2 5 3 3 3" xfId="10934" xr:uid="{00000000-0005-0000-0000-000043390000}"/>
    <cellStyle name="Note 2 5 3 4" xfId="4990" xr:uid="{00000000-0005-0000-0000-000044390000}"/>
    <cellStyle name="Note 2 5 3 4 2" xfId="7033" xr:uid="{00000000-0005-0000-0000-000045390000}"/>
    <cellStyle name="Note 2 5 3 4 3" xfId="12268" xr:uid="{00000000-0005-0000-0000-000046390000}"/>
    <cellStyle name="Note 2 5 3 5" xfId="5571" xr:uid="{00000000-0005-0000-0000-000047390000}"/>
    <cellStyle name="Note 2 5 3 5 2" xfId="12849" xr:uid="{00000000-0005-0000-0000-000048390000}"/>
    <cellStyle name="Note 2 5 3 6" xfId="7457" xr:uid="{00000000-0005-0000-0000-000049390000}"/>
    <cellStyle name="Note 2 5 3 6 2" xfId="14549" xr:uid="{00000000-0005-0000-0000-00004A390000}"/>
    <cellStyle name="Note 2 5 4" xfId="1569" xr:uid="{00000000-0005-0000-0000-00004B390000}"/>
    <cellStyle name="Note 2 5 4 2" xfId="2919" xr:uid="{00000000-0005-0000-0000-00004C390000}"/>
    <cellStyle name="Note 2 5 4 3" xfId="7746" xr:uid="{00000000-0005-0000-0000-00004D390000}"/>
    <cellStyle name="Note 2 5 4 3 2" xfId="14838" xr:uid="{00000000-0005-0000-0000-00004E390000}"/>
    <cellStyle name="Note 2 5 5" xfId="3097" xr:uid="{00000000-0005-0000-0000-00004F390000}"/>
    <cellStyle name="Note 2 5 5 2" xfId="4599" xr:uid="{00000000-0005-0000-0000-000050390000}"/>
    <cellStyle name="Note 2 5 5 3" xfId="10608" xr:uid="{00000000-0005-0000-0000-000051390000}"/>
    <cellStyle name="Note 2 5 6" xfId="4698" xr:uid="{00000000-0005-0000-0000-000052390000}"/>
    <cellStyle name="Note 2 5 6 2" xfId="7034" xr:uid="{00000000-0005-0000-0000-000053390000}"/>
    <cellStyle name="Note 2 5 6 3" xfId="11976" xr:uid="{00000000-0005-0000-0000-000054390000}"/>
    <cellStyle name="Note 2 5 7" xfId="5279" xr:uid="{00000000-0005-0000-0000-000055390000}"/>
    <cellStyle name="Note 2 5 7 2" xfId="12557" xr:uid="{00000000-0005-0000-0000-000056390000}"/>
    <cellStyle name="Note 2 5 8" xfId="7165" xr:uid="{00000000-0005-0000-0000-000057390000}"/>
    <cellStyle name="Note 2 5 8 2" xfId="14257" xr:uid="{00000000-0005-0000-0000-000058390000}"/>
    <cellStyle name="Note 2 6" xfId="1570" xr:uid="{00000000-0005-0000-0000-000059390000}"/>
    <cellStyle name="Note 2 6 2" xfId="1571" xr:uid="{00000000-0005-0000-0000-00005A390000}"/>
    <cellStyle name="Note 2 6 2 2" xfId="1572" xr:uid="{00000000-0005-0000-0000-00005B390000}"/>
    <cellStyle name="Note 2 6 2 2 2" xfId="1573" xr:uid="{00000000-0005-0000-0000-00005C390000}"/>
    <cellStyle name="Note 2 6 2 2 2 2" xfId="2920" xr:uid="{00000000-0005-0000-0000-00005D390000}"/>
    <cellStyle name="Note 2 6 2 2 2 3" xfId="8284" xr:uid="{00000000-0005-0000-0000-00005E390000}"/>
    <cellStyle name="Note 2 6 2 2 2 3 2" xfId="15376" xr:uid="{00000000-0005-0000-0000-00005F390000}"/>
    <cellStyle name="Note 2 6 2 2 3" xfId="3672" xr:uid="{00000000-0005-0000-0000-000060390000}"/>
    <cellStyle name="Note 2 6 2 2 3 2" xfId="4600" xr:uid="{00000000-0005-0000-0000-000061390000}"/>
    <cellStyle name="Note 2 6 2 2 3 3" xfId="11180" xr:uid="{00000000-0005-0000-0000-000062390000}"/>
    <cellStyle name="Note 2 6 2 2 4" xfId="5236" xr:uid="{00000000-0005-0000-0000-000063390000}"/>
    <cellStyle name="Note 2 6 2 2 4 2" xfId="7035" xr:uid="{00000000-0005-0000-0000-000064390000}"/>
    <cellStyle name="Note 2 6 2 2 4 3" xfId="12514" xr:uid="{00000000-0005-0000-0000-000065390000}"/>
    <cellStyle name="Note 2 6 2 2 5" xfId="5817" xr:uid="{00000000-0005-0000-0000-000066390000}"/>
    <cellStyle name="Note 2 6 2 2 5 2" xfId="13095" xr:uid="{00000000-0005-0000-0000-000067390000}"/>
    <cellStyle name="Note 2 6 2 2 6" xfId="7703" xr:uid="{00000000-0005-0000-0000-000068390000}"/>
    <cellStyle name="Note 2 6 2 2 6 2" xfId="14795" xr:uid="{00000000-0005-0000-0000-000069390000}"/>
    <cellStyle name="Note 2 6 2 3" xfId="1574" xr:uid="{00000000-0005-0000-0000-00006A390000}"/>
    <cellStyle name="Note 2 6 2 3 2" xfId="2921" xr:uid="{00000000-0005-0000-0000-00006B390000}"/>
    <cellStyle name="Note 2 6 2 3 3" xfId="7995" xr:uid="{00000000-0005-0000-0000-00006C390000}"/>
    <cellStyle name="Note 2 6 2 3 3 2" xfId="15087" xr:uid="{00000000-0005-0000-0000-00006D390000}"/>
    <cellStyle name="Note 2 6 2 4" xfId="3372" xr:uid="{00000000-0005-0000-0000-00006E390000}"/>
    <cellStyle name="Note 2 6 2 4 2" xfId="4601" xr:uid="{00000000-0005-0000-0000-00006F390000}"/>
    <cellStyle name="Note 2 6 2 4 3" xfId="10883" xr:uid="{00000000-0005-0000-0000-000070390000}"/>
    <cellStyle name="Note 2 6 2 5" xfId="4947" xr:uid="{00000000-0005-0000-0000-000071390000}"/>
    <cellStyle name="Note 2 6 2 5 2" xfId="7036" xr:uid="{00000000-0005-0000-0000-000072390000}"/>
    <cellStyle name="Note 2 6 2 5 3" xfId="12225" xr:uid="{00000000-0005-0000-0000-000073390000}"/>
    <cellStyle name="Note 2 6 2 6" xfId="5528" xr:uid="{00000000-0005-0000-0000-000074390000}"/>
    <cellStyle name="Note 2 6 2 6 2" xfId="12806" xr:uid="{00000000-0005-0000-0000-000075390000}"/>
    <cellStyle name="Note 2 6 2 7" xfId="7414" xr:uid="{00000000-0005-0000-0000-000076390000}"/>
    <cellStyle name="Note 2 6 2 7 2" xfId="14506" xr:uid="{00000000-0005-0000-0000-000077390000}"/>
    <cellStyle name="Note 2 6 3" xfId="1575" xr:uid="{00000000-0005-0000-0000-000078390000}"/>
    <cellStyle name="Note 2 6 3 2" xfId="1576" xr:uid="{00000000-0005-0000-0000-000079390000}"/>
    <cellStyle name="Note 2 6 3 2 2" xfId="2922" xr:uid="{00000000-0005-0000-0000-00007A390000}"/>
    <cellStyle name="Note 2 6 3 2 3" xfId="8141" xr:uid="{00000000-0005-0000-0000-00007B390000}"/>
    <cellStyle name="Note 2 6 3 2 3 2" xfId="15233" xr:uid="{00000000-0005-0000-0000-00007C390000}"/>
    <cellStyle name="Note 2 6 3 3" xfId="3529" xr:uid="{00000000-0005-0000-0000-00007D390000}"/>
    <cellStyle name="Note 2 6 3 3 2" xfId="4602" xr:uid="{00000000-0005-0000-0000-00007E390000}"/>
    <cellStyle name="Note 2 6 3 3 3" xfId="11037" xr:uid="{00000000-0005-0000-0000-00007F390000}"/>
    <cellStyle name="Note 2 6 3 4" xfId="5093" xr:uid="{00000000-0005-0000-0000-000080390000}"/>
    <cellStyle name="Note 2 6 3 4 2" xfId="7037" xr:uid="{00000000-0005-0000-0000-000081390000}"/>
    <cellStyle name="Note 2 6 3 4 3" xfId="12371" xr:uid="{00000000-0005-0000-0000-000082390000}"/>
    <cellStyle name="Note 2 6 3 5" xfId="5674" xr:uid="{00000000-0005-0000-0000-000083390000}"/>
    <cellStyle name="Note 2 6 3 5 2" xfId="12952" xr:uid="{00000000-0005-0000-0000-000084390000}"/>
    <cellStyle name="Note 2 6 3 6" xfId="7560" xr:uid="{00000000-0005-0000-0000-000085390000}"/>
    <cellStyle name="Note 2 6 3 6 2" xfId="14652" xr:uid="{00000000-0005-0000-0000-000086390000}"/>
    <cellStyle name="Note 2 6 4" xfId="1577" xr:uid="{00000000-0005-0000-0000-000087390000}"/>
    <cellStyle name="Note 2 6 4 2" xfId="2923" xr:uid="{00000000-0005-0000-0000-000088390000}"/>
    <cellStyle name="Note 2 6 4 3" xfId="7852" xr:uid="{00000000-0005-0000-0000-000089390000}"/>
    <cellStyle name="Note 2 6 4 3 2" xfId="14944" xr:uid="{00000000-0005-0000-0000-00008A390000}"/>
    <cellStyle name="Note 2 6 5" xfId="3227" xr:uid="{00000000-0005-0000-0000-00008B390000}"/>
    <cellStyle name="Note 2 6 5 2" xfId="4603" xr:uid="{00000000-0005-0000-0000-00008C390000}"/>
    <cellStyle name="Note 2 6 5 3" xfId="10738" xr:uid="{00000000-0005-0000-0000-00008D390000}"/>
    <cellStyle name="Note 2 6 6" xfId="4804" xr:uid="{00000000-0005-0000-0000-00008E390000}"/>
    <cellStyle name="Note 2 6 6 2" xfId="7038" xr:uid="{00000000-0005-0000-0000-00008F390000}"/>
    <cellStyle name="Note 2 6 6 3" xfId="12082" xr:uid="{00000000-0005-0000-0000-000090390000}"/>
    <cellStyle name="Note 2 6 7" xfId="5385" xr:uid="{00000000-0005-0000-0000-000091390000}"/>
    <cellStyle name="Note 2 6 7 2" xfId="12663" xr:uid="{00000000-0005-0000-0000-000092390000}"/>
    <cellStyle name="Note 2 6 8" xfId="7271" xr:uid="{00000000-0005-0000-0000-000093390000}"/>
    <cellStyle name="Note 2 6 8 2" xfId="14363" xr:uid="{00000000-0005-0000-0000-000094390000}"/>
    <cellStyle name="Note 2 7" xfId="1578" xr:uid="{00000000-0005-0000-0000-000095390000}"/>
    <cellStyle name="Note 2 7 2" xfId="1579" xr:uid="{00000000-0005-0000-0000-000096390000}"/>
    <cellStyle name="Note 2 7 2 2" xfId="1580" xr:uid="{00000000-0005-0000-0000-000097390000}"/>
    <cellStyle name="Note 2 7 2 2 2" xfId="2924" xr:uid="{00000000-0005-0000-0000-000098390000}"/>
    <cellStyle name="Note 2 7 2 2 3" xfId="8161" xr:uid="{00000000-0005-0000-0000-000099390000}"/>
    <cellStyle name="Note 2 7 2 2 3 2" xfId="15253" xr:uid="{00000000-0005-0000-0000-00009A390000}"/>
    <cellStyle name="Note 2 7 2 3" xfId="3549" xr:uid="{00000000-0005-0000-0000-00009B390000}"/>
    <cellStyle name="Note 2 7 2 3 2" xfId="4604" xr:uid="{00000000-0005-0000-0000-00009C390000}"/>
    <cellStyle name="Note 2 7 2 3 3" xfId="11057" xr:uid="{00000000-0005-0000-0000-00009D390000}"/>
    <cellStyle name="Note 2 7 2 4" xfId="5113" xr:uid="{00000000-0005-0000-0000-00009E390000}"/>
    <cellStyle name="Note 2 7 2 4 2" xfId="7039" xr:uid="{00000000-0005-0000-0000-00009F390000}"/>
    <cellStyle name="Note 2 7 2 4 3" xfId="12391" xr:uid="{00000000-0005-0000-0000-0000A0390000}"/>
    <cellStyle name="Note 2 7 2 5" xfId="5694" xr:uid="{00000000-0005-0000-0000-0000A1390000}"/>
    <cellStyle name="Note 2 7 2 5 2" xfId="12972" xr:uid="{00000000-0005-0000-0000-0000A2390000}"/>
    <cellStyle name="Note 2 7 2 6" xfId="7580" xr:uid="{00000000-0005-0000-0000-0000A3390000}"/>
    <cellStyle name="Note 2 7 2 6 2" xfId="14672" xr:uid="{00000000-0005-0000-0000-0000A4390000}"/>
    <cellStyle name="Note 2 7 3" xfId="1581" xr:uid="{00000000-0005-0000-0000-0000A5390000}"/>
    <cellStyle name="Note 2 7 3 2" xfId="2925" xr:uid="{00000000-0005-0000-0000-0000A6390000}"/>
    <cellStyle name="Note 2 7 3 3" xfId="7872" xr:uid="{00000000-0005-0000-0000-0000A7390000}"/>
    <cellStyle name="Note 2 7 3 3 2" xfId="14964" xr:uid="{00000000-0005-0000-0000-0000A8390000}"/>
    <cellStyle name="Note 2 7 4" xfId="3249" xr:uid="{00000000-0005-0000-0000-0000A9390000}"/>
    <cellStyle name="Note 2 7 4 2" xfId="4605" xr:uid="{00000000-0005-0000-0000-0000AA390000}"/>
    <cellStyle name="Note 2 7 4 3" xfId="10760" xr:uid="{00000000-0005-0000-0000-0000AB390000}"/>
    <cellStyle name="Note 2 7 5" xfId="4824" xr:uid="{00000000-0005-0000-0000-0000AC390000}"/>
    <cellStyle name="Note 2 7 5 2" xfId="7040" xr:uid="{00000000-0005-0000-0000-0000AD390000}"/>
    <cellStyle name="Note 2 7 5 3" xfId="12102" xr:uid="{00000000-0005-0000-0000-0000AE390000}"/>
    <cellStyle name="Note 2 7 6" xfId="5405" xr:uid="{00000000-0005-0000-0000-0000AF390000}"/>
    <cellStyle name="Note 2 7 6 2" xfId="12683" xr:uid="{00000000-0005-0000-0000-0000B0390000}"/>
    <cellStyle name="Note 2 7 7" xfId="7291" xr:uid="{00000000-0005-0000-0000-0000B1390000}"/>
    <cellStyle name="Note 2 7 7 2" xfId="14383" xr:uid="{00000000-0005-0000-0000-0000B2390000}"/>
    <cellStyle name="Note 2 8" xfId="1582" xr:uid="{00000000-0005-0000-0000-0000B3390000}"/>
    <cellStyle name="Note 2 8 2" xfId="1583" xr:uid="{00000000-0005-0000-0000-0000B4390000}"/>
    <cellStyle name="Note 2 8 2 2" xfId="2926" xr:uid="{00000000-0005-0000-0000-0000B5390000}"/>
    <cellStyle name="Note 2 8 2 3" xfId="8017" xr:uid="{00000000-0005-0000-0000-0000B6390000}"/>
    <cellStyle name="Note 2 8 2 3 2" xfId="15109" xr:uid="{00000000-0005-0000-0000-0000B7390000}"/>
    <cellStyle name="Note 2 8 3" xfId="3405" xr:uid="{00000000-0005-0000-0000-0000B8390000}"/>
    <cellStyle name="Note 2 8 3 2" xfId="4606" xr:uid="{00000000-0005-0000-0000-0000B9390000}"/>
    <cellStyle name="Note 2 8 3 3" xfId="10913" xr:uid="{00000000-0005-0000-0000-0000BA390000}"/>
    <cellStyle name="Note 2 8 4" xfId="4969" xr:uid="{00000000-0005-0000-0000-0000BB390000}"/>
    <cellStyle name="Note 2 8 4 2" xfId="7041" xr:uid="{00000000-0005-0000-0000-0000BC390000}"/>
    <cellStyle name="Note 2 8 4 3" xfId="12247" xr:uid="{00000000-0005-0000-0000-0000BD390000}"/>
    <cellStyle name="Note 2 8 5" xfId="5550" xr:uid="{00000000-0005-0000-0000-0000BE390000}"/>
    <cellStyle name="Note 2 8 5 2" xfId="12828" xr:uid="{00000000-0005-0000-0000-0000BF390000}"/>
    <cellStyle name="Note 2 8 6" xfId="7436" xr:uid="{00000000-0005-0000-0000-0000C0390000}"/>
    <cellStyle name="Note 2 8 6 2" xfId="14528" xr:uid="{00000000-0005-0000-0000-0000C1390000}"/>
    <cellStyle name="Note 2 9" xfId="1584" xr:uid="{00000000-0005-0000-0000-0000C2390000}"/>
    <cellStyle name="Note 2 9 2" xfId="4607" xr:uid="{00000000-0005-0000-0000-0000C3390000}"/>
    <cellStyle name="Note 2 9 3" xfId="8340" xr:uid="{00000000-0005-0000-0000-0000C4390000}"/>
    <cellStyle name="Note 2 9 3 2" xfId="15423" xr:uid="{00000000-0005-0000-0000-0000C5390000}"/>
    <cellStyle name="Note 3" xfId="1585" xr:uid="{00000000-0005-0000-0000-0000C6390000}"/>
    <cellStyle name="Note 3 2" xfId="1586" xr:uid="{00000000-0005-0000-0000-0000C7390000}"/>
    <cellStyle name="Note 3 2 2" xfId="1587" xr:uid="{00000000-0005-0000-0000-0000C8390000}"/>
    <cellStyle name="Note 3 2 2 2" xfId="1588" xr:uid="{00000000-0005-0000-0000-0000C9390000}"/>
    <cellStyle name="Note 3 2 2 2 2" xfId="1589" xr:uid="{00000000-0005-0000-0000-0000CA390000}"/>
    <cellStyle name="Note 3 2 2 2 2 2" xfId="2927" xr:uid="{00000000-0005-0000-0000-0000CB390000}"/>
    <cellStyle name="Note 3 2 2 2 2 3" xfId="8248" xr:uid="{00000000-0005-0000-0000-0000CC390000}"/>
    <cellStyle name="Note 3 2 2 2 2 3 2" xfId="15340" xr:uid="{00000000-0005-0000-0000-0000CD390000}"/>
    <cellStyle name="Note 3 2 2 2 3" xfId="3636" xr:uid="{00000000-0005-0000-0000-0000CE390000}"/>
    <cellStyle name="Note 3 2 2 2 3 2" xfId="4608" xr:uid="{00000000-0005-0000-0000-0000CF390000}"/>
    <cellStyle name="Note 3 2 2 2 3 3" xfId="11144" xr:uid="{00000000-0005-0000-0000-0000D0390000}"/>
    <cellStyle name="Note 3 2 2 2 4" xfId="5200" xr:uid="{00000000-0005-0000-0000-0000D1390000}"/>
    <cellStyle name="Note 3 2 2 2 4 2" xfId="7042" xr:uid="{00000000-0005-0000-0000-0000D2390000}"/>
    <cellStyle name="Note 3 2 2 2 4 3" xfId="12478" xr:uid="{00000000-0005-0000-0000-0000D3390000}"/>
    <cellStyle name="Note 3 2 2 2 5" xfId="5781" xr:uid="{00000000-0005-0000-0000-0000D4390000}"/>
    <cellStyle name="Note 3 2 2 2 5 2" xfId="13059" xr:uid="{00000000-0005-0000-0000-0000D5390000}"/>
    <cellStyle name="Note 3 2 2 2 6" xfId="7667" xr:uid="{00000000-0005-0000-0000-0000D6390000}"/>
    <cellStyle name="Note 3 2 2 2 6 2" xfId="14759" xr:uid="{00000000-0005-0000-0000-0000D7390000}"/>
    <cellStyle name="Note 3 2 2 3" xfId="1590" xr:uid="{00000000-0005-0000-0000-0000D8390000}"/>
    <cellStyle name="Note 3 2 2 3 2" xfId="2928" xr:uid="{00000000-0005-0000-0000-0000D9390000}"/>
    <cellStyle name="Note 3 2 2 3 3" xfId="7959" xr:uid="{00000000-0005-0000-0000-0000DA390000}"/>
    <cellStyle name="Note 3 2 2 3 3 2" xfId="15051" xr:uid="{00000000-0005-0000-0000-0000DB390000}"/>
    <cellStyle name="Note 3 2 2 4" xfId="3336" xr:uid="{00000000-0005-0000-0000-0000DC390000}"/>
    <cellStyle name="Note 3 2 2 4 2" xfId="4609" xr:uid="{00000000-0005-0000-0000-0000DD390000}"/>
    <cellStyle name="Note 3 2 2 4 3" xfId="10847" xr:uid="{00000000-0005-0000-0000-0000DE390000}"/>
    <cellStyle name="Note 3 2 2 5" xfId="4911" xr:uid="{00000000-0005-0000-0000-0000DF390000}"/>
    <cellStyle name="Note 3 2 2 5 2" xfId="7043" xr:uid="{00000000-0005-0000-0000-0000E0390000}"/>
    <cellStyle name="Note 3 2 2 5 3" xfId="12189" xr:uid="{00000000-0005-0000-0000-0000E1390000}"/>
    <cellStyle name="Note 3 2 2 6" xfId="5492" xr:uid="{00000000-0005-0000-0000-0000E2390000}"/>
    <cellStyle name="Note 3 2 2 6 2" xfId="12770" xr:uid="{00000000-0005-0000-0000-0000E3390000}"/>
    <cellStyle name="Note 3 2 2 7" xfId="7378" xr:uid="{00000000-0005-0000-0000-0000E4390000}"/>
    <cellStyle name="Note 3 2 2 7 2" xfId="14470" xr:uid="{00000000-0005-0000-0000-0000E5390000}"/>
    <cellStyle name="Note 3 2 3" xfId="1591" xr:uid="{00000000-0005-0000-0000-0000E6390000}"/>
    <cellStyle name="Note 3 2 3 2" xfId="1592" xr:uid="{00000000-0005-0000-0000-0000E7390000}"/>
    <cellStyle name="Note 3 2 3 2 2" xfId="2929" xr:uid="{00000000-0005-0000-0000-0000E8390000}"/>
    <cellStyle name="Note 3 2 3 2 3" xfId="8105" xr:uid="{00000000-0005-0000-0000-0000E9390000}"/>
    <cellStyle name="Note 3 2 3 2 3 2" xfId="15197" xr:uid="{00000000-0005-0000-0000-0000EA390000}"/>
    <cellStyle name="Note 3 2 3 3" xfId="3493" xr:uid="{00000000-0005-0000-0000-0000EB390000}"/>
    <cellStyle name="Note 3 2 3 3 2" xfId="4610" xr:uid="{00000000-0005-0000-0000-0000EC390000}"/>
    <cellStyle name="Note 3 2 3 3 3" xfId="11001" xr:uid="{00000000-0005-0000-0000-0000ED390000}"/>
    <cellStyle name="Note 3 2 3 4" xfId="5057" xr:uid="{00000000-0005-0000-0000-0000EE390000}"/>
    <cellStyle name="Note 3 2 3 4 2" xfId="7044" xr:uid="{00000000-0005-0000-0000-0000EF390000}"/>
    <cellStyle name="Note 3 2 3 4 3" xfId="12335" xr:uid="{00000000-0005-0000-0000-0000F0390000}"/>
    <cellStyle name="Note 3 2 3 5" xfId="5638" xr:uid="{00000000-0005-0000-0000-0000F1390000}"/>
    <cellStyle name="Note 3 2 3 5 2" xfId="12916" xr:uid="{00000000-0005-0000-0000-0000F2390000}"/>
    <cellStyle name="Note 3 2 3 6" xfId="7524" xr:uid="{00000000-0005-0000-0000-0000F3390000}"/>
    <cellStyle name="Note 3 2 3 6 2" xfId="14616" xr:uid="{00000000-0005-0000-0000-0000F4390000}"/>
    <cellStyle name="Note 3 2 4" xfId="1593" xr:uid="{00000000-0005-0000-0000-0000F5390000}"/>
    <cellStyle name="Note 3 2 4 2" xfId="2930" xr:uid="{00000000-0005-0000-0000-0000F6390000}"/>
    <cellStyle name="Note 3 2 4 3" xfId="8452" xr:uid="{00000000-0005-0000-0000-0000F7390000}"/>
    <cellStyle name="Note 3 2 4 3 2" xfId="15495" xr:uid="{00000000-0005-0000-0000-0000F8390000}"/>
    <cellStyle name="Note 3 2 5" xfId="3191" xr:uid="{00000000-0005-0000-0000-0000F9390000}"/>
    <cellStyle name="Note 3 2 5 2" xfId="4611" xr:uid="{00000000-0005-0000-0000-0000FA390000}"/>
    <cellStyle name="Note 3 2 5 3" xfId="8541" xr:uid="{00000000-0005-0000-0000-0000FB390000}"/>
    <cellStyle name="Note 3 2 5 3 2" xfId="15584" xr:uid="{00000000-0005-0000-0000-0000FC390000}"/>
    <cellStyle name="Note 3 2 5 4" xfId="10702" xr:uid="{00000000-0005-0000-0000-0000FD390000}"/>
    <cellStyle name="Note 3 2 6" xfId="4768" xr:uid="{00000000-0005-0000-0000-0000FE390000}"/>
    <cellStyle name="Note 3 2 6 2" xfId="7045" xr:uid="{00000000-0005-0000-0000-0000FF390000}"/>
    <cellStyle name="Note 3 2 6 3" xfId="7816" xr:uid="{00000000-0005-0000-0000-0000003A0000}"/>
    <cellStyle name="Note 3 2 6 3 2" xfId="14908" xr:uid="{00000000-0005-0000-0000-0000013A0000}"/>
    <cellStyle name="Note 3 2 6 4" xfId="12046" xr:uid="{00000000-0005-0000-0000-0000023A0000}"/>
    <cellStyle name="Note 3 2 7" xfId="5349" xr:uid="{00000000-0005-0000-0000-0000033A0000}"/>
    <cellStyle name="Note 3 2 7 2" xfId="12627" xr:uid="{00000000-0005-0000-0000-0000043A0000}"/>
    <cellStyle name="Note 3 2 8" xfId="7235" xr:uid="{00000000-0005-0000-0000-0000053A0000}"/>
    <cellStyle name="Note 3 2 8 2" xfId="14327" xr:uid="{00000000-0005-0000-0000-0000063A0000}"/>
    <cellStyle name="Note 3 3" xfId="1594" xr:uid="{00000000-0005-0000-0000-0000073A0000}"/>
    <cellStyle name="Note 3 3 2" xfId="1595" xr:uid="{00000000-0005-0000-0000-0000083A0000}"/>
    <cellStyle name="Note 3 3 2 2" xfId="1596" xr:uid="{00000000-0005-0000-0000-0000093A0000}"/>
    <cellStyle name="Note 3 3 2 2 2" xfId="2931" xr:uid="{00000000-0005-0000-0000-00000A3A0000}"/>
    <cellStyle name="Note 3 3 2 2 3" xfId="8202" xr:uid="{00000000-0005-0000-0000-00000B3A0000}"/>
    <cellStyle name="Note 3 3 2 2 3 2" xfId="15294" xr:uid="{00000000-0005-0000-0000-00000C3A0000}"/>
    <cellStyle name="Note 3 3 2 3" xfId="3590" xr:uid="{00000000-0005-0000-0000-00000D3A0000}"/>
    <cellStyle name="Note 3 3 2 3 2" xfId="4612" xr:uid="{00000000-0005-0000-0000-00000E3A0000}"/>
    <cellStyle name="Note 3 3 2 3 3" xfId="11098" xr:uid="{00000000-0005-0000-0000-00000F3A0000}"/>
    <cellStyle name="Note 3 3 2 4" xfId="5154" xr:uid="{00000000-0005-0000-0000-0000103A0000}"/>
    <cellStyle name="Note 3 3 2 4 2" xfId="7046" xr:uid="{00000000-0005-0000-0000-0000113A0000}"/>
    <cellStyle name="Note 3 3 2 4 3" xfId="12432" xr:uid="{00000000-0005-0000-0000-0000123A0000}"/>
    <cellStyle name="Note 3 3 2 5" xfId="5735" xr:uid="{00000000-0005-0000-0000-0000133A0000}"/>
    <cellStyle name="Note 3 3 2 5 2" xfId="13013" xr:uid="{00000000-0005-0000-0000-0000143A0000}"/>
    <cellStyle name="Note 3 3 2 6" xfId="7621" xr:uid="{00000000-0005-0000-0000-0000153A0000}"/>
    <cellStyle name="Note 3 3 2 6 2" xfId="14713" xr:uid="{00000000-0005-0000-0000-0000163A0000}"/>
    <cellStyle name="Note 3 3 3" xfId="1597" xr:uid="{00000000-0005-0000-0000-0000173A0000}"/>
    <cellStyle name="Note 3 3 3 2" xfId="2932" xr:uid="{00000000-0005-0000-0000-0000183A0000}"/>
    <cellStyle name="Note 3 3 3 3" xfId="7913" xr:uid="{00000000-0005-0000-0000-0000193A0000}"/>
    <cellStyle name="Note 3 3 3 3 2" xfId="15005" xr:uid="{00000000-0005-0000-0000-00001A3A0000}"/>
    <cellStyle name="Note 3 3 4" xfId="3290" xr:uid="{00000000-0005-0000-0000-00001B3A0000}"/>
    <cellStyle name="Note 3 3 4 2" xfId="4613" xr:uid="{00000000-0005-0000-0000-00001C3A0000}"/>
    <cellStyle name="Note 3 3 4 3" xfId="10801" xr:uid="{00000000-0005-0000-0000-00001D3A0000}"/>
    <cellStyle name="Note 3 3 5" xfId="4865" xr:uid="{00000000-0005-0000-0000-00001E3A0000}"/>
    <cellStyle name="Note 3 3 5 2" xfId="7047" xr:uid="{00000000-0005-0000-0000-00001F3A0000}"/>
    <cellStyle name="Note 3 3 5 3" xfId="12143" xr:uid="{00000000-0005-0000-0000-0000203A0000}"/>
    <cellStyle name="Note 3 3 6" xfId="5446" xr:uid="{00000000-0005-0000-0000-0000213A0000}"/>
    <cellStyle name="Note 3 3 6 2" xfId="12724" xr:uid="{00000000-0005-0000-0000-0000223A0000}"/>
    <cellStyle name="Note 3 3 7" xfId="7332" xr:uid="{00000000-0005-0000-0000-0000233A0000}"/>
    <cellStyle name="Note 3 3 7 2" xfId="14424" xr:uid="{00000000-0005-0000-0000-0000243A0000}"/>
    <cellStyle name="Note 3 4" xfId="1598" xr:uid="{00000000-0005-0000-0000-0000253A0000}"/>
    <cellStyle name="Note 3 4 2" xfId="1599" xr:uid="{00000000-0005-0000-0000-0000263A0000}"/>
    <cellStyle name="Note 3 4 2 2" xfId="2933" xr:uid="{00000000-0005-0000-0000-0000273A0000}"/>
    <cellStyle name="Note 3 4 2 3" xfId="8059" xr:uid="{00000000-0005-0000-0000-0000283A0000}"/>
    <cellStyle name="Note 3 4 2 3 2" xfId="15151" xr:uid="{00000000-0005-0000-0000-0000293A0000}"/>
    <cellStyle name="Note 3 4 3" xfId="3447" xr:uid="{00000000-0005-0000-0000-00002A3A0000}"/>
    <cellStyle name="Note 3 4 3 2" xfId="4614" xr:uid="{00000000-0005-0000-0000-00002B3A0000}"/>
    <cellStyle name="Note 3 4 3 3" xfId="10955" xr:uid="{00000000-0005-0000-0000-00002C3A0000}"/>
    <cellStyle name="Note 3 4 4" xfId="5011" xr:uid="{00000000-0005-0000-0000-00002D3A0000}"/>
    <cellStyle name="Note 3 4 4 2" xfId="7048" xr:uid="{00000000-0005-0000-0000-00002E3A0000}"/>
    <cellStyle name="Note 3 4 4 3" xfId="12289" xr:uid="{00000000-0005-0000-0000-00002F3A0000}"/>
    <cellStyle name="Note 3 4 5" xfId="5592" xr:uid="{00000000-0005-0000-0000-0000303A0000}"/>
    <cellStyle name="Note 3 4 5 2" xfId="12870" xr:uid="{00000000-0005-0000-0000-0000313A0000}"/>
    <cellStyle name="Note 3 4 6" xfId="7478" xr:uid="{00000000-0005-0000-0000-0000323A0000}"/>
    <cellStyle name="Note 3 4 6 2" xfId="14570" xr:uid="{00000000-0005-0000-0000-0000333A0000}"/>
    <cellStyle name="Note 3 5" xfId="1600" xr:uid="{00000000-0005-0000-0000-0000343A0000}"/>
    <cellStyle name="Note 3 5 2" xfId="2934" xr:uid="{00000000-0005-0000-0000-0000353A0000}"/>
    <cellStyle name="Note 3 5 3" xfId="8406" xr:uid="{00000000-0005-0000-0000-0000363A0000}"/>
    <cellStyle name="Note 3 5 3 2" xfId="15449" xr:uid="{00000000-0005-0000-0000-0000373A0000}"/>
    <cellStyle name="Note 3 6" xfId="3122" xr:uid="{00000000-0005-0000-0000-0000383A0000}"/>
    <cellStyle name="Note 3 6 2" xfId="4615" xr:uid="{00000000-0005-0000-0000-0000393A0000}"/>
    <cellStyle name="Note 3 6 3" xfId="8495" xr:uid="{00000000-0005-0000-0000-00003A3A0000}"/>
    <cellStyle name="Note 3 6 3 2" xfId="15538" xr:uid="{00000000-0005-0000-0000-00003B3A0000}"/>
    <cellStyle name="Note 3 6 4" xfId="10633" xr:uid="{00000000-0005-0000-0000-00003C3A0000}"/>
    <cellStyle name="Note 3 7" xfId="4722" xr:uid="{00000000-0005-0000-0000-00003D3A0000}"/>
    <cellStyle name="Note 3 7 2" xfId="7049" xr:uid="{00000000-0005-0000-0000-00003E3A0000}"/>
    <cellStyle name="Note 3 7 3" xfId="7770" xr:uid="{00000000-0005-0000-0000-00003F3A0000}"/>
    <cellStyle name="Note 3 7 3 2" xfId="14862" xr:uid="{00000000-0005-0000-0000-0000403A0000}"/>
    <cellStyle name="Note 3 7 4" xfId="12000" xr:uid="{00000000-0005-0000-0000-0000413A0000}"/>
    <cellStyle name="Note 3 8" xfId="5303" xr:uid="{00000000-0005-0000-0000-0000423A0000}"/>
    <cellStyle name="Note 3 8 2" xfId="12581" xr:uid="{00000000-0005-0000-0000-0000433A0000}"/>
    <cellStyle name="Note 3 9" xfId="7189" xr:uid="{00000000-0005-0000-0000-0000443A0000}"/>
    <cellStyle name="Note 3 9 2" xfId="14281" xr:uid="{00000000-0005-0000-0000-0000453A0000}"/>
    <cellStyle name="Note 4" xfId="8586" xr:uid="{00000000-0005-0000-0000-0000463A0000}"/>
    <cellStyle name="Note 4 2" xfId="15629" xr:uid="{00000000-0005-0000-0000-0000473A0000}"/>
    <cellStyle name="Output" xfId="11" builtinId="21" customBuiltin="1"/>
    <cellStyle name="Output 10" xfId="1602" xr:uid="{00000000-0005-0000-0000-0000493A0000}"/>
    <cellStyle name="Output 11" xfId="1603" xr:uid="{00000000-0005-0000-0000-00004A3A0000}"/>
    <cellStyle name="Output 12" xfId="1785" xr:uid="{00000000-0005-0000-0000-00004B3A0000}"/>
    <cellStyle name="Output 12 2" xfId="7050" xr:uid="{00000000-0005-0000-0000-00004C3A0000}"/>
    <cellStyle name="Output 13" xfId="2935" xr:uid="{00000000-0005-0000-0000-00004D3A0000}"/>
    <cellStyle name="Output 14" xfId="1601" xr:uid="{00000000-0005-0000-0000-00004E3A0000}"/>
    <cellStyle name="Output 2" xfId="1604" xr:uid="{00000000-0005-0000-0000-00004F3A0000}"/>
    <cellStyle name="Output 2 2" xfId="8619" xr:uid="{00000000-0005-0000-0000-0000503A0000}"/>
    <cellStyle name="Output 3" xfId="1605" xr:uid="{00000000-0005-0000-0000-0000513A0000}"/>
    <cellStyle name="Output 3 2" xfId="1606" xr:uid="{00000000-0005-0000-0000-0000523A0000}"/>
    <cellStyle name="Output 4" xfId="1607" xr:uid="{00000000-0005-0000-0000-0000533A0000}"/>
    <cellStyle name="Output 4 2" xfId="4617" xr:uid="{00000000-0005-0000-0000-0000543A0000}"/>
    <cellStyle name="Output 4 3" xfId="4616" xr:uid="{00000000-0005-0000-0000-0000553A0000}"/>
    <cellStyle name="Output 5" xfId="1608" xr:uid="{00000000-0005-0000-0000-0000563A0000}"/>
    <cellStyle name="Output 5 2" xfId="1609" xr:uid="{00000000-0005-0000-0000-0000573A0000}"/>
    <cellStyle name="Output 6" xfId="1610" xr:uid="{00000000-0005-0000-0000-0000583A0000}"/>
    <cellStyle name="Output 7" xfId="1611" xr:uid="{00000000-0005-0000-0000-0000593A0000}"/>
    <cellStyle name="Output 8" xfId="1612" xr:uid="{00000000-0005-0000-0000-00005A3A0000}"/>
    <cellStyle name="Output 9" xfId="1613" xr:uid="{00000000-0005-0000-0000-00005B3A0000}"/>
    <cellStyle name="Percent 10" xfId="8585" xr:uid="{00000000-0005-0000-0000-00005C3A0000}"/>
    <cellStyle name="Percent 10 2" xfId="15628" xr:uid="{00000000-0005-0000-0000-00005D3A0000}"/>
    <cellStyle name="Percent 2" xfId="45" xr:uid="{00000000-0005-0000-0000-00005E3A0000}"/>
    <cellStyle name="Percent 2 10" xfId="1615" xr:uid="{00000000-0005-0000-0000-00005F3A0000}"/>
    <cellStyle name="Percent 2 11" xfId="1616" xr:uid="{00000000-0005-0000-0000-0000603A0000}"/>
    <cellStyle name="Percent 2 11 2" xfId="4618" xr:uid="{00000000-0005-0000-0000-0000613A0000}"/>
    <cellStyle name="Percent 2 11 3" xfId="8342" xr:uid="{00000000-0005-0000-0000-0000623A0000}"/>
    <cellStyle name="Percent 2 11 3 2" xfId="15425" xr:uid="{00000000-0005-0000-0000-0000633A0000}"/>
    <cellStyle name="Percent 2 12" xfId="1617" xr:uid="{00000000-0005-0000-0000-0000643A0000}"/>
    <cellStyle name="Percent 2 12 2" xfId="4620" xr:uid="{00000000-0005-0000-0000-0000653A0000}"/>
    <cellStyle name="Percent 2 12 3" xfId="4619" xr:uid="{00000000-0005-0000-0000-0000663A0000}"/>
    <cellStyle name="Percent 2 12 3 2" xfId="11939" xr:uid="{00000000-0005-0000-0000-0000673A0000}"/>
    <cellStyle name="Percent 2 12 4" xfId="8400" xr:uid="{00000000-0005-0000-0000-0000683A0000}"/>
    <cellStyle name="Percent 2 12 4 2" xfId="15443" xr:uid="{00000000-0005-0000-0000-0000693A0000}"/>
    <cellStyle name="Percent 2 13" xfId="1618" xr:uid="{00000000-0005-0000-0000-00006A3A0000}"/>
    <cellStyle name="Percent 2 13 2" xfId="8489" xr:uid="{00000000-0005-0000-0000-00006B3A0000}"/>
    <cellStyle name="Percent 2 13 2 2" xfId="15532" xr:uid="{00000000-0005-0000-0000-00006C3A0000}"/>
    <cellStyle name="Percent 2 14" xfId="1619" xr:uid="{00000000-0005-0000-0000-00006D3A0000}"/>
    <cellStyle name="Percent 2 14 2" xfId="1620" xr:uid="{00000000-0005-0000-0000-00006E3A0000}"/>
    <cellStyle name="Percent 2 14 2 2" xfId="2938" xr:uid="{00000000-0005-0000-0000-00006F3A0000}"/>
    <cellStyle name="Percent 2 14 3" xfId="2937" xr:uid="{00000000-0005-0000-0000-0000703A0000}"/>
    <cellStyle name="Percent 2 14 4" xfId="8578" xr:uid="{00000000-0005-0000-0000-0000713A0000}"/>
    <cellStyle name="Percent 2 14 4 2" xfId="15621" xr:uid="{00000000-0005-0000-0000-0000723A0000}"/>
    <cellStyle name="Percent 2 15" xfId="1621" xr:uid="{00000000-0005-0000-0000-0000733A0000}"/>
    <cellStyle name="Percent 2 15 2" xfId="2939" xr:uid="{00000000-0005-0000-0000-0000743A0000}"/>
    <cellStyle name="Percent 2 15 3" xfId="7730" xr:uid="{00000000-0005-0000-0000-0000753A0000}"/>
    <cellStyle name="Percent 2 15 3 2" xfId="14822" xr:uid="{00000000-0005-0000-0000-0000763A0000}"/>
    <cellStyle name="Percent 2 16" xfId="1622" xr:uid="{00000000-0005-0000-0000-0000773A0000}"/>
    <cellStyle name="Percent 2 16 2" xfId="2940" xr:uid="{00000000-0005-0000-0000-0000783A0000}"/>
    <cellStyle name="Percent 2 17" xfId="1623" xr:uid="{00000000-0005-0000-0000-0000793A0000}"/>
    <cellStyle name="Percent 2 17 2" xfId="2941" xr:uid="{00000000-0005-0000-0000-00007A3A0000}"/>
    <cellStyle name="Percent 2 18" xfId="1624" xr:uid="{00000000-0005-0000-0000-00007B3A0000}"/>
    <cellStyle name="Percent 2 18 2" xfId="2942" xr:uid="{00000000-0005-0000-0000-00007C3A0000}"/>
    <cellStyle name="Percent 2 19" xfId="1625" xr:uid="{00000000-0005-0000-0000-00007D3A0000}"/>
    <cellStyle name="Percent 2 19 2" xfId="2943" xr:uid="{00000000-0005-0000-0000-00007E3A0000}"/>
    <cellStyle name="Percent 2 2" xfId="1626" xr:uid="{00000000-0005-0000-0000-00007F3A0000}"/>
    <cellStyle name="Percent 2 2 10" xfId="2944" xr:uid="{00000000-0005-0000-0000-0000803A0000}"/>
    <cellStyle name="Percent 2 2 11" xfId="3021" xr:uid="{00000000-0005-0000-0000-0000813A0000}"/>
    <cellStyle name="Percent 2 2 11 2" xfId="4621" xr:uid="{00000000-0005-0000-0000-0000823A0000}"/>
    <cellStyle name="Percent 2 2 11 2 2" xfId="11940" xr:uid="{00000000-0005-0000-0000-0000833A0000}"/>
    <cellStyle name="Percent 2 2 11 3" xfId="7051" xr:uid="{00000000-0005-0000-0000-0000843A0000}"/>
    <cellStyle name="Percent 2 2 12" xfId="3151" xr:uid="{00000000-0005-0000-0000-0000853A0000}"/>
    <cellStyle name="Percent 2 2 12 2" xfId="10662" xr:uid="{00000000-0005-0000-0000-0000863A0000}"/>
    <cellStyle name="Percent 2 2 13" xfId="4739" xr:uid="{00000000-0005-0000-0000-0000873A0000}"/>
    <cellStyle name="Percent 2 2 13 2" xfId="12017" xr:uid="{00000000-0005-0000-0000-0000883A0000}"/>
    <cellStyle name="Percent 2 2 14" xfId="5320" xr:uid="{00000000-0005-0000-0000-0000893A0000}"/>
    <cellStyle name="Percent 2 2 14 2" xfId="12598" xr:uid="{00000000-0005-0000-0000-00008A3A0000}"/>
    <cellStyle name="Percent 2 2 15" xfId="7206" xr:uid="{00000000-0005-0000-0000-00008B3A0000}"/>
    <cellStyle name="Percent 2 2 15 2" xfId="14298" xr:uid="{00000000-0005-0000-0000-00008C3A0000}"/>
    <cellStyle name="Percent 2 2 2" xfId="1627" xr:uid="{00000000-0005-0000-0000-00008D3A0000}"/>
    <cellStyle name="Percent 2 2 2 2" xfId="1628" xr:uid="{00000000-0005-0000-0000-00008E3A0000}"/>
    <cellStyle name="Percent 2 2 2 2 2" xfId="1629" xr:uid="{00000000-0005-0000-0000-00008F3A0000}"/>
    <cellStyle name="Percent 2 2 2 2 2 2" xfId="1630" xr:uid="{00000000-0005-0000-0000-0000903A0000}"/>
    <cellStyle name="Percent 2 2 2 2 2 2 2" xfId="2945" xr:uid="{00000000-0005-0000-0000-0000913A0000}"/>
    <cellStyle name="Percent 2 2 2 2 2 2 3" xfId="8265" xr:uid="{00000000-0005-0000-0000-0000923A0000}"/>
    <cellStyle name="Percent 2 2 2 2 2 2 3 2" xfId="15357" xr:uid="{00000000-0005-0000-0000-0000933A0000}"/>
    <cellStyle name="Percent 2 2 2 2 2 3" xfId="3653" xr:uid="{00000000-0005-0000-0000-0000943A0000}"/>
    <cellStyle name="Percent 2 2 2 2 2 3 2" xfId="4622" xr:uid="{00000000-0005-0000-0000-0000953A0000}"/>
    <cellStyle name="Percent 2 2 2 2 2 3 3" xfId="11161" xr:uid="{00000000-0005-0000-0000-0000963A0000}"/>
    <cellStyle name="Percent 2 2 2 2 2 4" xfId="5217" xr:uid="{00000000-0005-0000-0000-0000973A0000}"/>
    <cellStyle name="Percent 2 2 2 2 2 4 2" xfId="7052" xr:uid="{00000000-0005-0000-0000-0000983A0000}"/>
    <cellStyle name="Percent 2 2 2 2 2 4 3" xfId="12495" xr:uid="{00000000-0005-0000-0000-0000993A0000}"/>
    <cellStyle name="Percent 2 2 2 2 2 5" xfId="5798" xr:uid="{00000000-0005-0000-0000-00009A3A0000}"/>
    <cellStyle name="Percent 2 2 2 2 2 5 2" xfId="13076" xr:uid="{00000000-0005-0000-0000-00009B3A0000}"/>
    <cellStyle name="Percent 2 2 2 2 2 6" xfId="7684" xr:uid="{00000000-0005-0000-0000-00009C3A0000}"/>
    <cellStyle name="Percent 2 2 2 2 2 6 2" xfId="14776" xr:uid="{00000000-0005-0000-0000-00009D3A0000}"/>
    <cellStyle name="Percent 2 2 2 2 3" xfId="1631" xr:uid="{00000000-0005-0000-0000-00009E3A0000}"/>
    <cellStyle name="Percent 2 2 2 2 3 2" xfId="2946" xr:uid="{00000000-0005-0000-0000-00009F3A0000}"/>
    <cellStyle name="Percent 2 2 2 2 3 3" xfId="7976" xr:uid="{00000000-0005-0000-0000-0000A03A0000}"/>
    <cellStyle name="Percent 2 2 2 2 3 3 2" xfId="15068" xr:uid="{00000000-0005-0000-0000-0000A13A0000}"/>
    <cellStyle name="Percent 2 2 2 2 4" xfId="3353" xr:uid="{00000000-0005-0000-0000-0000A23A0000}"/>
    <cellStyle name="Percent 2 2 2 2 4 2" xfId="4623" xr:uid="{00000000-0005-0000-0000-0000A33A0000}"/>
    <cellStyle name="Percent 2 2 2 2 4 3" xfId="10864" xr:uid="{00000000-0005-0000-0000-0000A43A0000}"/>
    <cellStyle name="Percent 2 2 2 2 5" xfId="4928" xr:uid="{00000000-0005-0000-0000-0000A53A0000}"/>
    <cellStyle name="Percent 2 2 2 2 5 2" xfId="7053" xr:uid="{00000000-0005-0000-0000-0000A63A0000}"/>
    <cellStyle name="Percent 2 2 2 2 5 3" xfId="12206" xr:uid="{00000000-0005-0000-0000-0000A73A0000}"/>
    <cellStyle name="Percent 2 2 2 2 6" xfId="5509" xr:uid="{00000000-0005-0000-0000-0000A83A0000}"/>
    <cellStyle name="Percent 2 2 2 2 6 2" xfId="12787" xr:uid="{00000000-0005-0000-0000-0000A93A0000}"/>
    <cellStyle name="Percent 2 2 2 2 7" xfId="7395" xr:uid="{00000000-0005-0000-0000-0000AA3A0000}"/>
    <cellStyle name="Percent 2 2 2 2 7 2" xfId="14487" xr:uid="{00000000-0005-0000-0000-0000AB3A0000}"/>
    <cellStyle name="Percent 2 2 2 3" xfId="1632" xr:uid="{00000000-0005-0000-0000-0000AC3A0000}"/>
    <cellStyle name="Percent 2 2 2 3 2" xfId="1633" xr:uid="{00000000-0005-0000-0000-0000AD3A0000}"/>
    <cellStyle name="Percent 2 2 2 3 2 2" xfId="2947" xr:uid="{00000000-0005-0000-0000-0000AE3A0000}"/>
    <cellStyle name="Percent 2 2 2 3 2 3" xfId="8122" xr:uid="{00000000-0005-0000-0000-0000AF3A0000}"/>
    <cellStyle name="Percent 2 2 2 3 2 3 2" xfId="15214" xr:uid="{00000000-0005-0000-0000-0000B03A0000}"/>
    <cellStyle name="Percent 2 2 2 3 3" xfId="3510" xr:uid="{00000000-0005-0000-0000-0000B13A0000}"/>
    <cellStyle name="Percent 2 2 2 3 3 2" xfId="4624" xr:uid="{00000000-0005-0000-0000-0000B23A0000}"/>
    <cellStyle name="Percent 2 2 2 3 3 3" xfId="11018" xr:uid="{00000000-0005-0000-0000-0000B33A0000}"/>
    <cellStyle name="Percent 2 2 2 3 4" xfId="5074" xr:uid="{00000000-0005-0000-0000-0000B43A0000}"/>
    <cellStyle name="Percent 2 2 2 3 4 2" xfId="7054" xr:uid="{00000000-0005-0000-0000-0000B53A0000}"/>
    <cellStyle name="Percent 2 2 2 3 4 3" xfId="12352" xr:uid="{00000000-0005-0000-0000-0000B63A0000}"/>
    <cellStyle name="Percent 2 2 2 3 5" xfId="5655" xr:uid="{00000000-0005-0000-0000-0000B73A0000}"/>
    <cellStyle name="Percent 2 2 2 3 5 2" xfId="12933" xr:uid="{00000000-0005-0000-0000-0000B83A0000}"/>
    <cellStyle name="Percent 2 2 2 3 6" xfId="7541" xr:uid="{00000000-0005-0000-0000-0000B93A0000}"/>
    <cellStyle name="Percent 2 2 2 3 6 2" xfId="14633" xr:uid="{00000000-0005-0000-0000-0000BA3A0000}"/>
    <cellStyle name="Percent 2 2 2 4" xfId="1634" xr:uid="{00000000-0005-0000-0000-0000BB3A0000}"/>
    <cellStyle name="Percent 2 2 2 4 2" xfId="8469" xr:uid="{00000000-0005-0000-0000-0000BC3A0000}"/>
    <cellStyle name="Percent 2 2 2 4 2 2" xfId="15512" xr:uid="{00000000-0005-0000-0000-0000BD3A0000}"/>
    <cellStyle name="Percent 2 2 2 5" xfId="1635" xr:uid="{00000000-0005-0000-0000-0000BE3A0000}"/>
    <cellStyle name="Percent 2 2 2 5 2" xfId="2948" xr:uid="{00000000-0005-0000-0000-0000BF3A0000}"/>
    <cellStyle name="Percent 2 2 2 5 3" xfId="8558" xr:uid="{00000000-0005-0000-0000-0000C03A0000}"/>
    <cellStyle name="Percent 2 2 2 5 3 2" xfId="15601" xr:uid="{00000000-0005-0000-0000-0000C13A0000}"/>
    <cellStyle name="Percent 2 2 2 6" xfId="3208" xr:uid="{00000000-0005-0000-0000-0000C23A0000}"/>
    <cellStyle name="Percent 2 2 2 6 2" xfId="4625" xr:uid="{00000000-0005-0000-0000-0000C33A0000}"/>
    <cellStyle name="Percent 2 2 2 6 3" xfId="7833" xr:uid="{00000000-0005-0000-0000-0000C43A0000}"/>
    <cellStyle name="Percent 2 2 2 6 3 2" xfId="14925" xr:uid="{00000000-0005-0000-0000-0000C53A0000}"/>
    <cellStyle name="Percent 2 2 2 6 4" xfId="10719" xr:uid="{00000000-0005-0000-0000-0000C63A0000}"/>
    <cellStyle name="Percent 2 2 2 7" xfId="4785" xr:uid="{00000000-0005-0000-0000-0000C73A0000}"/>
    <cellStyle name="Percent 2 2 2 7 2" xfId="7055" xr:uid="{00000000-0005-0000-0000-0000C83A0000}"/>
    <cellStyle name="Percent 2 2 2 7 3" xfId="12063" xr:uid="{00000000-0005-0000-0000-0000C93A0000}"/>
    <cellStyle name="Percent 2 2 2 8" xfId="5366" xr:uid="{00000000-0005-0000-0000-0000CA3A0000}"/>
    <cellStyle name="Percent 2 2 2 8 2" xfId="12644" xr:uid="{00000000-0005-0000-0000-0000CB3A0000}"/>
    <cellStyle name="Percent 2 2 2 9" xfId="7252" xr:uid="{00000000-0005-0000-0000-0000CC3A0000}"/>
    <cellStyle name="Percent 2 2 2 9 2" xfId="14344" xr:uid="{00000000-0005-0000-0000-0000CD3A0000}"/>
    <cellStyle name="Percent 2 2 3" xfId="1636" xr:uid="{00000000-0005-0000-0000-0000CE3A0000}"/>
    <cellStyle name="Percent 2 2 3 2" xfId="1637" xr:uid="{00000000-0005-0000-0000-0000CF3A0000}"/>
    <cellStyle name="Percent 2 2 3 2 2" xfId="1638" xr:uid="{00000000-0005-0000-0000-0000D03A0000}"/>
    <cellStyle name="Percent 2 2 3 2 2 2" xfId="2949" xr:uid="{00000000-0005-0000-0000-0000D13A0000}"/>
    <cellStyle name="Percent 2 2 3 2 2 3" xfId="8219" xr:uid="{00000000-0005-0000-0000-0000D23A0000}"/>
    <cellStyle name="Percent 2 2 3 2 2 3 2" xfId="15311" xr:uid="{00000000-0005-0000-0000-0000D33A0000}"/>
    <cellStyle name="Percent 2 2 3 2 3" xfId="3607" xr:uid="{00000000-0005-0000-0000-0000D43A0000}"/>
    <cellStyle name="Percent 2 2 3 2 3 2" xfId="4626" xr:uid="{00000000-0005-0000-0000-0000D53A0000}"/>
    <cellStyle name="Percent 2 2 3 2 3 3" xfId="11115" xr:uid="{00000000-0005-0000-0000-0000D63A0000}"/>
    <cellStyle name="Percent 2 2 3 2 4" xfId="5171" xr:uid="{00000000-0005-0000-0000-0000D73A0000}"/>
    <cellStyle name="Percent 2 2 3 2 4 2" xfId="7056" xr:uid="{00000000-0005-0000-0000-0000D83A0000}"/>
    <cellStyle name="Percent 2 2 3 2 4 3" xfId="12449" xr:uid="{00000000-0005-0000-0000-0000D93A0000}"/>
    <cellStyle name="Percent 2 2 3 2 5" xfId="5752" xr:uid="{00000000-0005-0000-0000-0000DA3A0000}"/>
    <cellStyle name="Percent 2 2 3 2 5 2" xfId="13030" xr:uid="{00000000-0005-0000-0000-0000DB3A0000}"/>
    <cellStyle name="Percent 2 2 3 2 6" xfId="7638" xr:uid="{00000000-0005-0000-0000-0000DC3A0000}"/>
    <cellStyle name="Percent 2 2 3 2 6 2" xfId="14730" xr:uid="{00000000-0005-0000-0000-0000DD3A0000}"/>
    <cellStyle name="Percent 2 2 3 3" xfId="1639" xr:uid="{00000000-0005-0000-0000-0000DE3A0000}"/>
    <cellStyle name="Percent 2 2 3 3 2" xfId="2950" xr:uid="{00000000-0005-0000-0000-0000DF3A0000}"/>
    <cellStyle name="Percent 2 2 3 3 3" xfId="7930" xr:uid="{00000000-0005-0000-0000-0000E03A0000}"/>
    <cellStyle name="Percent 2 2 3 3 3 2" xfId="15022" xr:uid="{00000000-0005-0000-0000-0000E13A0000}"/>
    <cellStyle name="Percent 2 2 3 4" xfId="3307" xr:uid="{00000000-0005-0000-0000-0000E23A0000}"/>
    <cellStyle name="Percent 2 2 3 4 2" xfId="4627" xr:uid="{00000000-0005-0000-0000-0000E33A0000}"/>
    <cellStyle name="Percent 2 2 3 4 3" xfId="10818" xr:uid="{00000000-0005-0000-0000-0000E43A0000}"/>
    <cellStyle name="Percent 2 2 3 5" xfId="4882" xr:uid="{00000000-0005-0000-0000-0000E53A0000}"/>
    <cellStyle name="Percent 2 2 3 5 2" xfId="7057" xr:uid="{00000000-0005-0000-0000-0000E63A0000}"/>
    <cellStyle name="Percent 2 2 3 5 3" xfId="12160" xr:uid="{00000000-0005-0000-0000-0000E73A0000}"/>
    <cellStyle name="Percent 2 2 3 6" xfId="5463" xr:uid="{00000000-0005-0000-0000-0000E83A0000}"/>
    <cellStyle name="Percent 2 2 3 6 2" xfId="12741" xr:uid="{00000000-0005-0000-0000-0000E93A0000}"/>
    <cellStyle name="Percent 2 2 3 7" xfId="7349" xr:uid="{00000000-0005-0000-0000-0000EA3A0000}"/>
    <cellStyle name="Percent 2 2 3 7 2" xfId="14441" xr:uid="{00000000-0005-0000-0000-0000EB3A0000}"/>
    <cellStyle name="Percent 2 2 4" xfId="1640" xr:uid="{00000000-0005-0000-0000-0000EC3A0000}"/>
    <cellStyle name="Percent 2 2 4 2" xfId="1641" xr:uid="{00000000-0005-0000-0000-0000ED3A0000}"/>
    <cellStyle name="Percent 2 2 4 2 2" xfId="2952" xr:uid="{00000000-0005-0000-0000-0000EE3A0000}"/>
    <cellStyle name="Percent 2 2 4 2 3" xfId="8076" xr:uid="{00000000-0005-0000-0000-0000EF3A0000}"/>
    <cellStyle name="Percent 2 2 4 2 3 2" xfId="15168" xr:uid="{00000000-0005-0000-0000-0000F03A0000}"/>
    <cellStyle name="Percent 2 2 4 3" xfId="3464" xr:uid="{00000000-0005-0000-0000-0000F13A0000}"/>
    <cellStyle name="Percent 2 2 4 3 2" xfId="4628" xr:uid="{00000000-0005-0000-0000-0000F23A0000}"/>
    <cellStyle name="Percent 2 2 4 3 3" xfId="10972" xr:uid="{00000000-0005-0000-0000-0000F33A0000}"/>
    <cellStyle name="Percent 2 2 4 4" xfId="5028" xr:uid="{00000000-0005-0000-0000-0000F43A0000}"/>
    <cellStyle name="Percent 2 2 4 4 2" xfId="7058" xr:uid="{00000000-0005-0000-0000-0000F53A0000}"/>
    <cellStyle name="Percent 2 2 4 4 3" xfId="12306" xr:uid="{00000000-0005-0000-0000-0000F63A0000}"/>
    <cellStyle name="Percent 2 2 4 5" xfId="5609" xr:uid="{00000000-0005-0000-0000-0000F73A0000}"/>
    <cellStyle name="Percent 2 2 4 5 2" xfId="12887" xr:uid="{00000000-0005-0000-0000-0000F83A0000}"/>
    <cellStyle name="Percent 2 2 4 6" xfId="7495" xr:uid="{00000000-0005-0000-0000-0000F93A0000}"/>
    <cellStyle name="Percent 2 2 4 6 2" xfId="14587" xr:uid="{00000000-0005-0000-0000-0000FA3A0000}"/>
    <cellStyle name="Percent 2 2 5" xfId="1642" xr:uid="{00000000-0005-0000-0000-0000FB3A0000}"/>
    <cellStyle name="Percent 2 2 5 2" xfId="1643" xr:uid="{00000000-0005-0000-0000-0000FC3A0000}"/>
    <cellStyle name="Percent 2 2 5 2 2" xfId="2954" xr:uid="{00000000-0005-0000-0000-0000FD3A0000}"/>
    <cellStyle name="Percent 2 2 5 3" xfId="2953" xr:uid="{00000000-0005-0000-0000-0000FE3A0000}"/>
    <cellStyle name="Percent 2 2 5 4" xfId="8343" xr:uid="{00000000-0005-0000-0000-0000FF3A0000}"/>
    <cellStyle name="Percent 2 2 5 4 2" xfId="15426" xr:uid="{00000000-0005-0000-0000-0000003B0000}"/>
    <cellStyle name="Percent 2 2 6" xfId="1644" xr:uid="{00000000-0005-0000-0000-0000013B0000}"/>
    <cellStyle name="Percent 2 2 6 2" xfId="8423" xr:uid="{00000000-0005-0000-0000-0000023B0000}"/>
    <cellStyle name="Percent 2 2 6 2 2" xfId="15466" xr:uid="{00000000-0005-0000-0000-0000033B0000}"/>
    <cellStyle name="Percent 2 2 7" xfId="1645" xr:uid="{00000000-0005-0000-0000-0000043B0000}"/>
    <cellStyle name="Percent 2 2 7 2" xfId="2955" xr:uid="{00000000-0005-0000-0000-0000053B0000}"/>
    <cellStyle name="Percent 2 2 7 3" xfId="8512" xr:uid="{00000000-0005-0000-0000-0000063B0000}"/>
    <cellStyle name="Percent 2 2 7 3 2" xfId="15555" xr:uid="{00000000-0005-0000-0000-0000073B0000}"/>
    <cellStyle name="Percent 2 2 8" xfId="1646" xr:uid="{00000000-0005-0000-0000-0000083B0000}"/>
    <cellStyle name="Percent 2 2 8 2" xfId="2956" xr:uid="{00000000-0005-0000-0000-0000093B0000}"/>
    <cellStyle name="Percent 2 2 8 3" xfId="7787" xr:uid="{00000000-0005-0000-0000-00000A3B0000}"/>
    <cellStyle name="Percent 2 2 8 3 2" xfId="14879" xr:uid="{00000000-0005-0000-0000-00000B3B0000}"/>
    <cellStyle name="Percent 2 2 9" xfId="1831" xr:uid="{00000000-0005-0000-0000-00000C3B0000}"/>
    <cellStyle name="Percent 2 2 9 2" xfId="4629" xr:uid="{00000000-0005-0000-0000-00000D3B0000}"/>
    <cellStyle name="Percent 2 2 9 2 2" xfId="11941" xr:uid="{00000000-0005-0000-0000-00000E3B0000}"/>
    <cellStyle name="Percent 2 2 9 3" xfId="7059" xr:uid="{00000000-0005-0000-0000-00000F3B0000}"/>
    <cellStyle name="Percent 2 2 9 4" xfId="9627" xr:uid="{00000000-0005-0000-0000-0000103B0000}"/>
    <cellStyle name="Percent 2 20" xfId="1647" xr:uid="{00000000-0005-0000-0000-0000113B0000}"/>
    <cellStyle name="Percent 2 20 2" xfId="2957" xr:uid="{00000000-0005-0000-0000-0000123B0000}"/>
    <cellStyle name="Percent 2 21" xfId="1786" xr:uid="{00000000-0005-0000-0000-0000133B0000}"/>
    <cellStyle name="Percent 2 21 2" xfId="3014" xr:uid="{00000000-0005-0000-0000-0000143B0000}"/>
    <cellStyle name="Percent 2 21 2 2" xfId="10531" xr:uid="{00000000-0005-0000-0000-0000153B0000}"/>
    <cellStyle name="Percent 2 21 3" xfId="4630" xr:uid="{00000000-0005-0000-0000-0000163B0000}"/>
    <cellStyle name="Percent 2 21 3 2" xfId="11942" xr:uid="{00000000-0005-0000-0000-0000173B0000}"/>
    <cellStyle name="Percent 2 21 4" xfId="7060" xr:uid="{00000000-0005-0000-0000-0000183B0000}"/>
    <cellStyle name="Percent 2 21 5" xfId="9593" xr:uid="{00000000-0005-0000-0000-0000193B0000}"/>
    <cellStyle name="Percent 2 22" xfId="1813" xr:uid="{00000000-0005-0000-0000-00001A3B0000}"/>
    <cellStyle name="Percent 2 22 2" xfId="4631" xr:uid="{00000000-0005-0000-0000-00001B3B0000}"/>
    <cellStyle name="Percent 2 22 2 2" xfId="11943" xr:uid="{00000000-0005-0000-0000-00001C3B0000}"/>
    <cellStyle name="Percent 2 22 3" xfId="7061" xr:uid="{00000000-0005-0000-0000-00001D3B0000}"/>
    <cellStyle name="Percent 2 22 4" xfId="9610" xr:uid="{00000000-0005-0000-0000-00001E3B0000}"/>
    <cellStyle name="Percent 2 23" xfId="2936" xr:uid="{00000000-0005-0000-0000-00001F3B0000}"/>
    <cellStyle name="Percent 2 24" xfId="3079" xr:uid="{00000000-0005-0000-0000-0000203B0000}"/>
    <cellStyle name="Percent 2 24 2" xfId="10590" xr:uid="{00000000-0005-0000-0000-0000213B0000}"/>
    <cellStyle name="Percent 2 25" xfId="4682" xr:uid="{00000000-0005-0000-0000-0000223B0000}"/>
    <cellStyle name="Percent 2 25 2" xfId="11960" xr:uid="{00000000-0005-0000-0000-0000233B0000}"/>
    <cellStyle name="Percent 2 26" xfId="5263" xr:uid="{00000000-0005-0000-0000-0000243B0000}"/>
    <cellStyle name="Percent 2 26 2" xfId="12541" xr:uid="{00000000-0005-0000-0000-0000253B0000}"/>
    <cellStyle name="Percent 2 27" xfId="7132" xr:uid="{00000000-0005-0000-0000-0000263B0000}"/>
    <cellStyle name="Percent 2 27 2" xfId="14224" xr:uid="{00000000-0005-0000-0000-0000273B0000}"/>
    <cellStyle name="Percent 2 28" xfId="7149" xr:uid="{00000000-0005-0000-0000-0000283B0000}"/>
    <cellStyle name="Percent 2 28 2" xfId="14241" xr:uid="{00000000-0005-0000-0000-0000293B0000}"/>
    <cellStyle name="Percent 2 29" xfId="1614" xr:uid="{00000000-0005-0000-0000-00002A3B0000}"/>
    <cellStyle name="Percent 2 3" xfId="1648" xr:uid="{00000000-0005-0000-0000-00002B3B0000}"/>
    <cellStyle name="Percent 2 3 2" xfId="1649" xr:uid="{00000000-0005-0000-0000-00002C3B0000}"/>
    <cellStyle name="Percent 2 3 2 2" xfId="1650" xr:uid="{00000000-0005-0000-0000-00002D3B0000}"/>
    <cellStyle name="Percent 2 3 2 2 2" xfId="1651" xr:uid="{00000000-0005-0000-0000-00002E3B0000}"/>
    <cellStyle name="Percent 2 3 2 2 2 2" xfId="2958" xr:uid="{00000000-0005-0000-0000-00002F3B0000}"/>
    <cellStyle name="Percent 2 3 2 2 2 3" xfId="8242" xr:uid="{00000000-0005-0000-0000-0000303B0000}"/>
    <cellStyle name="Percent 2 3 2 2 2 3 2" xfId="15334" xr:uid="{00000000-0005-0000-0000-0000313B0000}"/>
    <cellStyle name="Percent 2 3 2 2 3" xfId="3630" xr:uid="{00000000-0005-0000-0000-0000323B0000}"/>
    <cellStyle name="Percent 2 3 2 2 3 2" xfId="4632" xr:uid="{00000000-0005-0000-0000-0000333B0000}"/>
    <cellStyle name="Percent 2 3 2 2 3 3" xfId="11138" xr:uid="{00000000-0005-0000-0000-0000343B0000}"/>
    <cellStyle name="Percent 2 3 2 2 4" xfId="5194" xr:uid="{00000000-0005-0000-0000-0000353B0000}"/>
    <cellStyle name="Percent 2 3 2 2 4 2" xfId="7062" xr:uid="{00000000-0005-0000-0000-0000363B0000}"/>
    <cellStyle name="Percent 2 3 2 2 4 3" xfId="12472" xr:uid="{00000000-0005-0000-0000-0000373B0000}"/>
    <cellStyle name="Percent 2 3 2 2 5" xfId="5775" xr:uid="{00000000-0005-0000-0000-0000383B0000}"/>
    <cellStyle name="Percent 2 3 2 2 5 2" xfId="13053" xr:uid="{00000000-0005-0000-0000-0000393B0000}"/>
    <cellStyle name="Percent 2 3 2 2 6" xfId="7661" xr:uid="{00000000-0005-0000-0000-00003A3B0000}"/>
    <cellStyle name="Percent 2 3 2 2 6 2" xfId="14753" xr:uid="{00000000-0005-0000-0000-00003B3B0000}"/>
    <cellStyle name="Percent 2 3 2 3" xfId="1652" xr:uid="{00000000-0005-0000-0000-00003C3B0000}"/>
    <cellStyle name="Percent 2 3 2 3 2" xfId="2959" xr:uid="{00000000-0005-0000-0000-00003D3B0000}"/>
    <cellStyle name="Percent 2 3 2 3 3" xfId="7953" xr:uid="{00000000-0005-0000-0000-00003E3B0000}"/>
    <cellStyle name="Percent 2 3 2 3 3 2" xfId="15045" xr:uid="{00000000-0005-0000-0000-00003F3B0000}"/>
    <cellStyle name="Percent 2 3 2 4" xfId="3330" xr:uid="{00000000-0005-0000-0000-0000403B0000}"/>
    <cellStyle name="Percent 2 3 2 4 2" xfId="4633" xr:uid="{00000000-0005-0000-0000-0000413B0000}"/>
    <cellStyle name="Percent 2 3 2 4 3" xfId="10841" xr:uid="{00000000-0005-0000-0000-0000423B0000}"/>
    <cellStyle name="Percent 2 3 2 5" xfId="4905" xr:uid="{00000000-0005-0000-0000-0000433B0000}"/>
    <cellStyle name="Percent 2 3 2 5 2" xfId="7063" xr:uid="{00000000-0005-0000-0000-0000443B0000}"/>
    <cellStyle name="Percent 2 3 2 5 3" xfId="12183" xr:uid="{00000000-0005-0000-0000-0000453B0000}"/>
    <cellStyle name="Percent 2 3 2 6" xfId="5486" xr:uid="{00000000-0005-0000-0000-0000463B0000}"/>
    <cellStyle name="Percent 2 3 2 6 2" xfId="12764" xr:uid="{00000000-0005-0000-0000-0000473B0000}"/>
    <cellStyle name="Percent 2 3 2 7" xfId="7372" xr:uid="{00000000-0005-0000-0000-0000483B0000}"/>
    <cellStyle name="Percent 2 3 2 7 2" xfId="14464" xr:uid="{00000000-0005-0000-0000-0000493B0000}"/>
    <cellStyle name="Percent 2 3 3" xfId="1653" xr:uid="{00000000-0005-0000-0000-00004A3B0000}"/>
    <cellStyle name="Percent 2 3 3 2" xfId="1654" xr:uid="{00000000-0005-0000-0000-00004B3B0000}"/>
    <cellStyle name="Percent 2 3 3 2 2" xfId="2960" xr:uid="{00000000-0005-0000-0000-00004C3B0000}"/>
    <cellStyle name="Percent 2 3 3 2 3" xfId="8099" xr:uid="{00000000-0005-0000-0000-00004D3B0000}"/>
    <cellStyle name="Percent 2 3 3 2 3 2" xfId="15191" xr:uid="{00000000-0005-0000-0000-00004E3B0000}"/>
    <cellStyle name="Percent 2 3 3 3" xfId="3487" xr:uid="{00000000-0005-0000-0000-00004F3B0000}"/>
    <cellStyle name="Percent 2 3 3 3 2" xfId="4634" xr:uid="{00000000-0005-0000-0000-0000503B0000}"/>
    <cellStyle name="Percent 2 3 3 3 3" xfId="10995" xr:uid="{00000000-0005-0000-0000-0000513B0000}"/>
    <cellStyle name="Percent 2 3 3 4" xfId="5051" xr:uid="{00000000-0005-0000-0000-0000523B0000}"/>
    <cellStyle name="Percent 2 3 3 4 2" xfId="7064" xr:uid="{00000000-0005-0000-0000-0000533B0000}"/>
    <cellStyle name="Percent 2 3 3 4 3" xfId="12329" xr:uid="{00000000-0005-0000-0000-0000543B0000}"/>
    <cellStyle name="Percent 2 3 3 5" xfId="5632" xr:uid="{00000000-0005-0000-0000-0000553B0000}"/>
    <cellStyle name="Percent 2 3 3 5 2" xfId="12910" xr:uid="{00000000-0005-0000-0000-0000563B0000}"/>
    <cellStyle name="Percent 2 3 3 6" xfId="7518" xr:uid="{00000000-0005-0000-0000-0000573B0000}"/>
    <cellStyle name="Percent 2 3 3 6 2" xfId="14610" xr:uid="{00000000-0005-0000-0000-0000583B0000}"/>
    <cellStyle name="Percent 2 3 4" xfId="1655" xr:uid="{00000000-0005-0000-0000-0000593B0000}"/>
    <cellStyle name="Percent 2 3 4 2" xfId="4635" xr:uid="{00000000-0005-0000-0000-00005A3B0000}"/>
    <cellStyle name="Percent 2 3 4 3" xfId="8446" xr:uid="{00000000-0005-0000-0000-00005B3B0000}"/>
    <cellStyle name="Percent 2 3 4 3 2" xfId="15489" xr:uid="{00000000-0005-0000-0000-00005C3B0000}"/>
    <cellStyle name="Percent 2 3 5" xfId="1656" xr:uid="{00000000-0005-0000-0000-00005D3B0000}"/>
    <cellStyle name="Percent 2 3 5 2" xfId="2961" xr:uid="{00000000-0005-0000-0000-00005E3B0000}"/>
    <cellStyle name="Percent 2 3 5 3" xfId="8535" xr:uid="{00000000-0005-0000-0000-00005F3B0000}"/>
    <cellStyle name="Percent 2 3 5 3 2" xfId="15578" xr:uid="{00000000-0005-0000-0000-0000603B0000}"/>
    <cellStyle name="Percent 2 3 6" xfId="3185" xr:uid="{00000000-0005-0000-0000-0000613B0000}"/>
    <cellStyle name="Percent 2 3 6 2" xfId="7065" xr:uid="{00000000-0005-0000-0000-0000623B0000}"/>
    <cellStyle name="Percent 2 3 6 3" xfId="7810" xr:uid="{00000000-0005-0000-0000-0000633B0000}"/>
    <cellStyle name="Percent 2 3 6 3 2" xfId="14902" xr:uid="{00000000-0005-0000-0000-0000643B0000}"/>
    <cellStyle name="Percent 2 3 6 4" xfId="10696" xr:uid="{00000000-0005-0000-0000-0000653B0000}"/>
    <cellStyle name="Percent 2 3 7" xfId="4762" xr:uid="{00000000-0005-0000-0000-0000663B0000}"/>
    <cellStyle name="Percent 2 3 7 2" xfId="12040" xr:uid="{00000000-0005-0000-0000-0000673B0000}"/>
    <cellStyle name="Percent 2 3 8" xfId="5343" xr:uid="{00000000-0005-0000-0000-0000683B0000}"/>
    <cellStyle name="Percent 2 3 8 2" xfId="12621" xr:uid="{00000000-0005-0000-0000-0000693B0000}"/>
    <cellStyle name="Percent 2 3 9" xfId="7229" xr:uid="{00000000-0005-0000-0000-00006A3B0000}"/>
    <cellStyle name="Percent 2 3 9 2" xfId="14321" xr:uid="{00000000-0005-0000-0000-00006B3B0000}"/>
    <cellStyle name="Percent 2 30" xfId="8692" xr:uid="{00000000-0005-0000-0000-00006C3B0000}"/>
    <cellStyle name="Percent 2 4" xfId="1657" xr:uid="{00000000-0005-0000-0000-00006D3B0000}"/>
    <cellStyle name="Percent 2 4 2" xfId="1658" xr:uid="{00000000-0005-0000-0000-00006E3B0000}"/>
    <cellStyle name="Percent 2 4 2 2" xfId="1659" xr:uid="{00000000-0005-0000-0000-00006F3B0000}"/>
    <cellStyle name="Percent 2 4 2 2 2" xfId="1660" xr:uid="{00000000-0005-0000-0000-0000703B0000}"/>
    <cellStyle name="Percent 2 4 2 2 2 2" xfId="2962" xr:uid="{00000000-0005-0000-0000-0000713B0000}"/>
    <cellStyle name="Percent 2 4 2 2 2 3" xfId="8196" xr:uid="{00000000-0005-0000-0000-0000723B0000}"/>
    <cellStyle name="Percent 2 4 2 2 2 3 2" xfId="15288" xr:uid="{00000000-0005-0000-0000-0000733B0000}"/>
    <cellStyle name="Percent 2 4 2 2 3" xfId="3584" xr:uid="{00000000-0005-0000-0000-0000743B0000}"/>
    <cellStyle name="Percent 2 4 2 2 3 2" xfId="4636" xr:uid="{00000000-0005-0000-0000-0000753B0000}"/>
    <cellStyle name="Percent 2 4 2 2 3 3" xfId="11092" xr:uid="{00000000-0005-0000-0000-0000763B0000}"/>
    <cellStyle name="Percent 2 4 2 2 4" xfId="5148" xr:uid="{00000000-0005-0000-0000-0000773B0000}"/>
    <cellStyle name="Percent 2 4 2 2 4 2" xfId="7066" xr:uid="{00000000-0005-0000-0000-0000783B0000}"/>
    <cellStyle name="Percent 2 4 2 2 4 3" xfId="12426" xr:uid="{00000000-0005-0000-0000-0000793B0000}"/>
    <cellStyle name="Percent 2 4 2 2 5" xfId="5729" xr:uid="{00000000-0005-0000-0000-00007A3B0000}"/>
    <cellStyle name="Percent 2 4 2 2 5 2" xfId="13007" xr:uid="{00000000-0005-0000-0000-00007B3B0000}"/>
    <cellStyle name="Percent 2 4 2 2 6" xfId="7615" xr:uid="{00000000-0005-0000-0000-00007C3B0000}"/>
    <cellStyle name="Percent 2 4 2 2 6 2" xfId="14707" xr:uid="{00000000-0005-0000-0000-00007D3B0000}"/>
    <cellStyle name="Percent 2 4 2 3" xfId="1661" xr:uid="{00000000-0005-0000-0000-00007E3B0000}"/>
    <cellStyle name="Percent 2 4 2 3 2" xfId="2963" xr:uid="{00000000-0005-0000-0000-00007F3B0000}"/>
    <cellStyle name="Percent 2 4 2 3 3" xfId="7907" xr:uid="{00000000-0005-0000-0000-0000803B0000}"/>
    <cellStyle name="Percent 2 4 2 3 3 2" xfId="14999" xr:uid="{00000000-0005-0000-0000-0000813B0000}"/>
    <cellStyle name="Percent 2 4 2 4" xfId="3284" xr:uid="{00000000-0005-0000-0000-0000823B0000}"/>
    <cellStyle name="Percent 2 4 2 4 2" xfId="4637" xr:uid="{00000000-0005-0000-0000-0000833B0000}"/>
    <cellStyle name="Percent 2 4 2 4 3" xfId="10795" xr:uid="{00000000-0005-0000-0000-0000843B0000}"/>
    <cellStyle name="Percent 2 4 2 5" xfId="4859" xr:uid="{00000000-0005-0000-0000-0000853B0000}"/>
    <cellStyle name="Percent 2 4 2 5 2" xfId="7067" xr:uid="{00000000-0005-0000-0000-0000863B0000}"/>
    <cellStyle name="Percent 2 4 2 5 3" xfId="12137" xr:uid="{00000000-0005-0000-0000-0000873B0000}"/>
    <cellStyle name="Percent 2 4 2 6" xfId="5440" xr:uid="{00000000-0005-0000-0000-0000883B0000}"/>
    <cellStyle name="Percent 2 4 2 6 2" xfId="12718" xr:uid="{00000000-0005-0000-0000-0000893B0000}"/>
    <cellStyle name="Percent 2 4 2 7" xfId="7326" xr:uid="{00000000-0005-0000-0000-00008A3B0000}"/>
    <cellStyle name="Percent 2 4 2 7 2" xfId="14418" xr:uid="{00000000-0005-0000-0000-00008B3B0000}"/>
    <cellStyle name="Percent 2 4 3" xfId="1662" xr:uid="{00000000-0005-0000-0000-00008C3B0000}"/>
    <cellStyle name="Percent 2 4 3 2" xfId="1663" xr:uid="{00000000-0005-0000-0000-00008D3B0000}"/>
    <cellStyle name="Percent 2 4 3 2 2" xfId="2964" xr:uid="{00000000-0005-0000-0000-00008E3B0000}"/>
    <cellStyle name="Percent 2 4 3 2 3" xfId="8056" xr:uid="{00000000-0005-0000-0000-00008F3B0000}"/>
    <cellStyle name="Percent 2 4 3 2 3 2" xfId="15148" xr:uid="{00000000-0005-0000-0000-0000903B0000}"/>
    <cellStyle name="Percent 2 4 3 3" xfId="3444" xr:uid="{00000000-0005-0000-0000-0000913B0000}"/>
    <cellStyle name="Percent 2 4 3 3 2" xfId="4638" xr:uid="{00000000-0005-0000-0000-0000923B0000}"/>
    <cellStyle name="Percent 2 4 3 3 3" xfId="10952" xr:uid="{00000000-0005-0000-0000-0000933B0000}"/>
    <cellStyle name="Percent 2 4 3 4" xfId="5008" xr:uid="{00000000-0005-0000-0000-0000943B0000}"/>
    <cellStyle name="Percent 2 4 3 4 2" xfId="7068" xr:uid="{00000000-0005-0000-0000-0000953B0000}"/>
    <cellStyle name="Percent 2 4 3 4 3" xfId="12286" xr:uid="{00000000-0005-0000-0000-0000963B0000}"/>
    <cellStyle name="Percent 2 4 3 5" xfId="5589" xr:uid="{00000000-0005-0000-0000-0000973B0000}"/>
    <cellStyle name="Percent 2 4 3 5 2" xfId="12867" xr:uid="{00000000-0005-0000-0000-0000983B0000}"/>
    <cellStyle name="Percent 2 4 3 6" xfId="7475" xr:uid="{00000000-0005-0000-0000-0000993B0000}"/>
    <cellStyle name="Percent 2 4 3 6 2" xfId="14567" xr:uid="{00000000-0005-0000-0000-00009A3B0000}"/>
    <cellStyle name="Percent 2 4 4" xfId="1664" xr:uid="{00000000-0005-0000-0000-00009B3B0000}"/>
    <cellStyle name="Percent 2 4 4 2" xfId="7764" xr:uid="{00000000-0005-0000-0000-00009C3B0000}"/>
    <cellStyle name="Percent 2 4 4 2 2" xfId="14856" xr:uid="{00000000-0005-0000-0000-00009D3B0000}"/>
    <cellStyle name="Percent 2 4 5" xfId="1665" xr:uid="{00000000-0005-0000-0000-00009E3B0000}"/>
    <cellStyle name="Percent 2 4 5 2" xfId="2965" xr:uid="{00000000-0005-0000-0000-00009F3B0000}"/>
    <cellStyle name="Percent 2 4 6" xfId="3115" xr:uid="{00000000-0005-0000-0000-0000A03B0000}"/>
    <cellStyle name="Percent 2 4 6 2" xfId="4639" xr:uid="{00000000-0005-0000-0000-0000A13B0000}"/>
    <cellStyle name="Percent 2 4 6 3" xfId="10626" xr:uid="{00000000-0005-0000-0000-0000A23B0000}"/>
    <cellStyle name="Percent 2 4 7" xfId="4716" xr:uid="{00000000-0005-0000-0000-0000A33B0000}"/>
    <cellStyle name="Percent 2 4 7 2" xfId="7069" xr:uid="{00000000-0005-0000-0000-0000A43B0000}"/>
    <cellStyle name="Percent 2 4 7 3" xfId="11994" xr:uid="{00000000-0005-0000-0000-0000A53B0000}"/>
    <cellStyle name="Percent 2 4 8" xfId="5297" xr:uid="{00000000-0005-0000-0000-0000A63B0000}"/>
    <cellStyle name="Percent 2 4 8 2" xfId="12575" xr:uid="{00000000-0005-0000-0000-0000A73B0000}"/>
    <cellStyle name="Percent 2 4 9" xfId="7183" xr:uid="{00000000-0005-0000-0000-0000A83B0000}"/>
    <cellStyle name="Percent 2 4 9 2" xfId="14275" xr:uid="{00000000-0005-0000-0000-0000A93B0000}"/>
    <cellStyle name="Percent 2 5" xfId="1666" xr:uid="{00000000-0005-0000-0000-0000AA3B0000}"/>
    <cellStyle name="Percent 2 5 2" xfId="1667" xr:uid="{00000000-0005-0000-0000-0000AB3B0000}"/>
    <cellStyle name="Percent 2 5 2 2" xfId="1668" xr:uid="{00000000-0005-0000-0000-0000AC3B0000}"/>
    <cellStyle name="Percent 2 5 2 2 2" xfId="1669" xr:uid="{00000000-0005-0000-0000-0000AD3B0000}"/>
    <cellStyle name="Percent 2 5 2 2 2 2" xfId="2966" xr:uid="{00000000-0005-0000-0000-0000AE3B0000}"/>
    <cellStyle name="Percent 2 5 2 2 2 3" xfId="8179" xr:uid="{00000000-0005-0000-0000-0000AF3B0000}"/>
    <cellStyle name="Percent 2 5 2 2 2 3 2" xfId="15271" xr:uid="{00000000-0005-0000-0000-0000B03B0000}"/>
    <cellStyle name="Percent 2 5 2 2 3" xfId="3567" xr:uid="{00000000-0005-0000-0000-0000B13B0000}"/>
    <cellStyle name="Percent 2 5 2 2 3 2" xfId="4640" xr:uid="{00000000-0005-0000-0000-0000B23B0000}"/>
    <cellStyle name="Percent 2 5 2 2 3 3" xfId="11075" xr:uid="{00000000-0005-0000-0000-0000B33B0000}"/>
    <cellStyle name="Percent 2 5 2 2 4" xfId="5131" xr:uid="{00000000-0005-0000-0000-0000B43B0000}"/>
    <cellStyle name="Percent 2 5 2 2 4 2" xfId="7070" xr:uid="{00000000-0005-0000-0000-0000B53B0000}"/>
    <cellStyle name="Percent 2 5 2 2 4 3" xfId="12409" xr:uid="{00000000-0005-0000-0000-0000B63B0000}"/>
    <cellStyle name="Percent 2 5 2 2 5" xfId="5712" xr:uid="{00000000-0005-0000-0000-0000B73B0000}"/>
    <cellStyle name="Percent 2 5 2 2 5 2" xfId="12990" xr:uid="{00000000-0005-0000-0000-0000B83B0000}"/>
    <cellStyle name="Percent 2 5 2 2 6" xfId="7598" xr:uid="{00000000-0005-0000-0000-0000B93B0000}"/>
    <cellStyle name="Percent 2 5 2 2 6 2" xfId="14690" xr:uid="{00000000-0005-0000-0000-0000BA3B0000}"/>
    <cellStyle name="Percent 2 5 2 3" xfId="1670" xr:uid="{00000000-0005-0000-0000-0000BB3B0000}"/>
    <cellStyle name="Percent 2 5 2 3 2" xfId="2967" xr:uid="{00000000-0005-0000-0000-0000BC3B0000}"/>
    <cellStyle name="Percent 2 5 2 3 3" xfId="7890" xr:uid="{00000000-0005-0000-0000-0000BD3B0000}"/>
    <cellStyle name="Percent 2 5 2 3 3 2" xfId="14982" xr:uid="{00000000-0005-0000-0000-0000BE3B0000}"/>
    <cellStyle name="Percent 2 5 2 4" xfId="3267" xr:uid="{00000000-0005-0000-0000-0000BF3B0000}"/>
    <cellStyle name="Percent 2 5 2 4 2" xfId="4641" xr:uid="{00000000-0005-0000-0000-0000C03B0000}"/>
    <cellStyle name="Percent 2 5 2 4 3" xfId="10778" xr:uid="{00000000-0005-0000-0000-0000C13B0000}"/>
    <cellStyle name="Percent 2 5 2 5" xfId="4842" xr:uid="{00000000-0005-0000-0000-0000C23B0000}"/>
    <cellStyle name="Percent 2 5 2 5 2" xfId="7071" xr:uid="{00000000-0005-0000-0000-0000C33B0000}"/>
    <cellStyle name="Percent 2 5 2 5 3" xfId="12120" xr:uid="{00000000-0005-0000-0000-0000C43B0000}"/>
    <cellStyle name="Percent 2 5 2 6" xfId="5423" xr:uid="{00000000-0005-0000-0000-0000C53B0000}"/>
    <cellStyle name="Percent 2 5 2 6 2" xfId="12701" xr:uid="{00000000-0005-0000-0000-0000C63B0000}"/>
    <cellStyle name="Percent 2 5 2 7" xfId="7309" xr:uid="{00000000-0005-0000-0000-0000C73B0000}"/>
    <cellStyle name="Percent 2 5 2 7 2" xfId="14401" xr:uid="{00000000-0005-0000-0000-0000C83B0000}"/>
    <cellStyle name="Percent 2 5 3" xfId="1671" xr:uid="{00000000-0005-0000-0000-0000C93B0000}"/>
    <cellStyle name="Percent 2 5 3 2" xfId="1672" xr:uid="{00000000-0005-0000-0000-0000CA3B0000}"/>
    <cellStyle name="Percent 2 5 3 2 2" xfId="2968" xr:uid="{00000000-0005-0000-0000-0000CB3B0000}"/>
    <cellStyle name="Percent 2 5 3 2 3" xfId="8039" xr:uid="{00000000-0005-0000-0000-0000CC3B0000}"/>
    <cellStyle name="Percent 2 5 3 2 3 2" xfId="15131" xr:uid="{00000000-0005-0000-0000-0000CD3B0000}"/>
    <cellStyle name="Percent 2 5 3 3" xfId="3427" xr:uid="{00000000-0005-0000-0000-0000CE3B0000}"/>
    <cellStyle name="Percent 2 5 3 3 2" xfId="4642" xr:uid="{00000000-0005-0000-0000-0000CF3B0000}"/>
    <cellStyle name="Percent 2 5 3 3 3" xfId="10935" xr:uid="{00000000-0005-0000-0000-0000D03B0000}"/>
    <cellStyle name="Percent 2 5 3 4" xfId="4991" xr:uid="{00000000-0005-0000-0000-0000D13B0000}"/>
    <cellStyle name="Percent 2 5 3 4 2" xfId="7072" xr:uid="{00000000-0005-0000-0000-0000D23B0000}"/>
    <cellStyle name="Percent 2 5 3 4 3" xfId="12269" xr:uid="{00000000-0005-0000-0000-0000D33B0000}"/>
    <cellStyle name="Percent 2 5 3 5" xfId="5572" xr:uid="{00000000-0005-0000-0000-0000D43B0000}"/>
    <cellStyle name="Percent 2 5 3 5 2" xfId="12850" xr:uid="{00000000-0005-0000-0000-0000D53B0000}"/>
    <cellStyle name="Percent 2 5 3 6" xfId="7458" xr:uid="{00000000-0005-0000-0000-0000D63B0000}"/>
    <cellStyle name="Percent 2 5 3 6 2" xfId="14550" xr:uid="{00000000-0005-0000-0000-0000D73B0000}"/>
    <cellStyle name="Percent 2 5 4" xfId="1673" xr:uid="{00000000-0005-0000-0000-0000D83B0000}"/>
    <cellStyle name="Percent 2 5 4 2" xfId="7747" xr:uid="{00000000-0005-0000-0000-0000D93B0000}"/>
    <cellStyle name="Percent 2 5 4 2 2" xfId="14839" xr:uid="{00000000-0005-0000-0000-0000DA3B0000}"/>
    <cellStyle name="Percent 2 5 5" xfId="1674" xr:uid="{00000000-0005-0000-0000-0000DB3B0000}"/>
    <cellStyle name="Percent 2 5 5 2" xfId="2969" xr:uid="{00000000-0005-0000-0000-0000DC3B0000}"/>
    <cellStyle name="Percent 2 5 6" xfId="3098" xr:uid="{00000000-0005-0000-0000-0000DD3B0000}"/>
    <cellStyle name="Percent 2 5 6 2" xfId="4643" xr:uid="{00000000-0005-0000-0000-0000DE3B0000}"/>
    <cellStyle name="Percent 2 5 6 3" xfId="10609" xr:uid="{00000000-0005-0000-0000-0000DF3B0000}"/>
    <cellStyle name="Percent 2 5 7" xfId="4699" xr:uid="{00000000-0005-0000-0000-0000E03B0000}"/>
    <cellStyle name="Percent 2 5 7 2" xfId="7073" xr:uid="{00000000-0005-0000-0000-0000E13B0000}"/>
    <cellStyle name="Percent 2 5 7 3" xfId="11977" xr:uid="{00000000-0005-0000-0000-0000E23B0000}"/>
    <cellStyle name="Percent 2 5 8" xfId="5280" xr:uid="{00000000-0005-0000-0000-0000E33B0000}"/>
    <cellStyle name="Percent 2 5 8 2" xfId="12558" xr:uid="{00000000-0005-0000-0000-0000E43B0000}"/>
    <cellStyle name="Percent 2 5 9" xfId="7166" xr:uid="{00000000-0005-0000-0000-0000E53B0000}"/>
    <cellStyle name="Percent 2 5 9 2" xfId="14258" xr:uid="{00000000-0005-0000-0000-0000E63B0000}"/>
    <cellStyle name="Percent 2 6" xfId="1675" xr:uid="{00000000-0005-0000-0000-0000E73B0000}"/>
    <cellStyle name="Percent 2 6 2" xfId="1676" xr:uid="{00000000-0005-0000-0000-0000E83B0000}"/>
    <cellStyle name="Percent 2 6 2 2" xfId="1677" xr:uid="{00000000-0005-0000-0000-0000E93B0000}"/>
    <cellStyle name="Percent 2 6 2 2 2" xfId="1678" xr:uid="{00000000-0005-0000-0000-0000EA3B0000}"/>
    <cellStyle name="Percent 2 6 2 2 2 2" xfId="2970" xr:uid="{00000000-0005-0000-0000-0000EB3B0000}"/>
    <cellStyle name="Percent 2 6 2 2 2 3" xfId="8285" xr:uid="{00000000-0005-0000-0000-0000EC3B0000}"/>
    <cellStyle name="Percent 2 6 2 2 2 3 2" xfId="15377" xr:uid="{00000000-0005-0000-0000-0000ED3B0000}"/>
    <cellStyle name="Percent 2 6 2 2 3" xfId="3673" xr:uid="{00000000-0005-0000-0000-0000EE3B0000}"/>
    <cellStyle name="Percent 2 6 2 2 3 2" xfId="4644" xr:uid="{00000000-0005-0000-0000-0000EF3B0000}"/>
    <cellStyle name="Percent 2 6 2 2 3 3" xfId="11181" xr:uid="{00000000-0005-0000-0000-0000F03B0000}"/>
    <cellStyle name="Percent 2 6 2 2 4" xfId="5237" xr:uid="{00000000-0005-0000-0000-0000F13B0000}"/>
    <cellStyle name="Percent 2 6 2 2 4 2" xfId="7074" xr:uid="{00000000-0005-0000-0000-0000F23B0000}"/>
    <cellStyle name="Percent 2 6 2 2 4 3" xfId="12515" xr:uid="{00000000-0005-0000-0000-0000F33B0000}"/>
    <cellStyle name="Percent 2 6 2 2 5" xfId="5818" xr:uid="{00000000-0005-0000-0000-0000F43B0000}"/>
    <cellStyle name="Percent 2 6 2 2 5 2" xfId="13096" xr:uid="{00000000-0005-0000-0000-0000F53B0000}"/>
    <cellStyle name="Percent 2 6 2 2 6" xfId="7704" xr:uid="{00000000-0005-0000-0000-0000F63B0000}"/>
    <cellStyle name="Percent 2 6 2 2 6 2" xfId="14796" xr:uid="{00000000-0005-0000-0000-0000F73B0000}"/>
    <cellStyle name="Percent 2 6 2 3" xfId="1679" xr:uid="{00000000-0005-0000-0000-0000F83B0000}"/>
    <cellStyle name="Percent 2 6 2 3 2" xfId="2971" xr:uid="{00000000-0005-0000-0000-0000F93B0000}"/>
    <cellStyle name="Percent 2 6 2 3 3" xfId="7996" xr:uid="{00000000-0005-0000-0000-0000FA3B0000}"/>
    <cellStyle name="Percent 2 6 2 3 3 2" xfId="15088" xr:uid="{00000000-0005-0000-0000-0000FB3B0000}"/>
    <cellStyle name="Percent 2 6 2 4" xfId="3373" xr:uid="{00000000-0005-0000-0000-0000FC3B0000}"/>
    <cellStyle name="Percent 2 6 2 4 2" xfId="4645" xr:uid="{00000000-0005-0000-0000-0000FD3B0000}"/>
    <cellStyle name="Percent 2 6 2 4 3" xfId="10884" xr:uid="{00000000-0005-0000-0000-0000FE3B0000}"/>
    <cellStyle name="Percent 2 6 2 5" xfId="4948" xr:uid="{00000000-0005-0000-0000-0000FF3B0000}"/>
    <cellStyle name="Percent 2 6 2 5 2" xfId="7075" xr:uid="{00000000-0005-0000-0000-0000003C0000}"/>
    <cellStyle name="Percent 2 6 2 5 3" xfId="12226" xr:uid="{00000000-0005-0000-0000-0000013C0000}"/>
    <cellStyle name="Percent 2 6 2 6" xfId="5529" xr:uid="{00000000-0005-0000-0000-0000023C0000}"/>
    <cellStyle name="Percent 2 6 2 6 2" xfId="12807" xr:uid="{00000000-0005-0000-0000-0000033C0000}"/>
    <cellStyle name="Percent 2 6 2 7" xfId="7415" xr:uid="{00000000-0005-0000-0000-0000043C0000}"/>
    <cellStyle name="Percent 2 6 2 7 2" xfId="14507" xr:uid="{00000000-0005-0000-0000-0000053C0000}"/>
    <cellStyle name="Percent 2 6 3" xfId="1680" xr:uid="{00000000-0005-0000-0000-0000063C0000}"/>
    <cellStyle name="Percent 2 6 3 2" xfId="1681" xr:uid="{00000000-0005-0000-0000-0000073C0000}"/>
    <cellStyle name="Percent 2 6 3 2 2" xfId="2972" xr:uid="{00000000-0005-0000-0000-0000083C0000}"/>
    <cellStyle name="Percent 2 6 3 2 3" xfId="8142" xr:uid="{00000000-0005-0000-0000-0000093C0000}"/>
    <cellStyle name="Percent 2 6 3 2 3 2" xfId="15234" xr:uid="{00000000-0005-0000-0000-00000A3C0000}"/>
    <cellStyle name="Percent 2 6 3 3" xfId="3530" xr:uid="{00000000-0005-0000-0000-00000B3C0000}"/>
    <cellStyle name="Percent 2 6 3 3 2" xfId="4646" xr:uid="{00000000-0005-0000-0000-00000C3C0000}"/>
    <cellStyle name="Percent 2 6 3 3 3" xfId="11038" xr:uid="{00000000-0005-0000-0000-00000D3C0000}"/>
    <cellStyle name="Percent 2 6 3 4" xfId="5094" xr:uid="{00000000-0005-0000-0000-00000E3C0000}"/>
    <cellStyle name="Percent 2 6 3 4 2" xfId="7076" xr:uid="{00000000-0005-0000-0000-00000F3C0000}"/>
    <cellStyle name="Percent 2 6 3 4 3" xfId="12372" xr:uid="{00000000-0005-0000-0000-0000103C0000}"/>
    <cellStyle name="Percent 2 6 3 5" xfId="5675" xr:uid="{00000000-0005-0000-0000-0000113C0000}"/>
    <cellStyle name="Percent 2 6 3 5 2" xfId="12953" xr:uid="{00000000-0005-0000-0000-0000123C0000}"/>
    <cellStyle name="Percent 2 6 3 6" xfId="7561" xr:uid="{00000000-0005-0000-0000-0000133C0000}"/>
    <cellStyle name="Percent 2 6 3 6 2" xfId="14653" xr:uid="{00000000-0005-0000-0000-0000143C0000}"/>
    <cellStyle name="Percent 2 6 4" xfId="1682" xr:uid="{00000000-0005-0000-0000-0000153C0000}"/>
    <cellStyle name="Percent 2 6 4 2" xfId="7853" xr:uid="{00000000-0005-0000-0000-0000163C0000}"/>
    <cellStyle name="Percent 2 6 4 2 2" xfId="14945" xr:uid="{00000000-0005-0000-0000-0000173C0000}"/>
    <cellStyle name="Percent 2 6 5" xfId="1683" xr:uid="{00000000-0005-0000-0000-0000183C0000}"/>
    <cellStyle name="Percent 2 6 5 2" xfId="2973" xr:uid="{00000000-0005-0000-0000-0000193C0000}"/>
    <cellStyle name="Percent 2 6 6" xfId="3228" xr:uid="{00000000-0005-0000-0000-00001A3C0000}"/>
    <cellStyle name="Percent 2 6 6 2" xfId="4647" xr:uid="{00000000-0005-0000-0000-00001B3C0000}"/>
    <cellStyle name="Percent 2 6 6 3" xfId="10739" xr:uid="{00000000-0005-0000-0000-00001C3C0000}"/>
    <cellStyle name="Percent 2 6 7" xfId="4805" xr:uid="{00000000-0005-0000-0000-00001D3C0000}"/>
    <cellStyle name="Percent 2 6 7 2" xfId="7077" xr:uid="{00000000-0005-0000-0000-00001E3C0000}"/>
    <cellStyle name="Percent 2 6 7 3" xfId="12083" xr:uid="{00000000-0005-0000-0000-00001F3C0000}"/>
    <cellStyle name="Percent 2 6 8" xfId="5386" xr:uid="{00000000-0005-0000-0000-0000203C0000}"/>
    <cellStyle name="Percent 2 6 8 2" xfId="12664" xr:uid="{00000000-0005-0000-0000-0000213C0000}"/>
    <cellStyle name="Percent 2 6 9" xfId="7272" xr:uid="{00000000-0005-0000-0000-0000223C0000}"/>
    <cellStyle name="Percent 2 6 9 2" xfId="14364" xr:uid="{00000000-0005-0000-0000-0000233C0000}"/>
    <cellStyle name="Percent 2 7" xfId="1684" xr:uid="{00000000-0005-0000-0000-0000243C0000}"/>
    <cellStyle name="Percent 2 7 2" xfId="1685" xr:uid="{00000000-0005-0000-0000-0000253C0000}"/>
    <cellStyle name="Percent 2 7 2 2" xfId="1686" xr:uid="{00000000-0005-0000-0000-0000263C0000}"/>
    <cellStyle name="Percent 2 7 2 2 2" xfId="2974" xr:uid="{00000000-0005-0000-0000-0000273C0000}"/>
    <cellStyle name="Percent 2 7 2 2 3" xfId="8162" xr:uid="{00000000-0005-0000-0000-0000283C0000}"/>
    <cellStyle name="Percent 2 7 2 2 3 2" xfId="15254" xr:uid="{00000000-0005-0000-0000-0000293C0000}"/>
    <cellStyle name="Percent 2 7 2 3" xfId="3550" xr:uid="{00000000-0005-0000-0000-00002A3C0000}"/>
    <cellStyle name="Percent 2 7 2 3 2" xfId="4648" xr:uid="{00000000-0005-0000-0000-00002B3C0000}"/>
    <cellStyle name="Percent 2 7 2 3 3" xfId="11058" xr:uid="{00000000-0005-0000-0000-00002C3C0000}"/>
    <cellStyle name="Percent 2 7 2 4" xfId="5114" xr:uid="{00000000-0005-0000-0000-00002D3C0000}"/>
    <cellStyle name="Percent 2 7 2 4 2" xfId="7078" xr:uid="{00000000-0005-0000-0000-00002E3C0000}"/>
    <cellStyle name="Percent 2 7 2 4 3" xfId="12392" xr:uid="{00000000-0005-0000-0000-00002F3C0000}"/>
    <cellStyle name="Percent 2 7 2 5" xfId="5695" xr:uid="{00000000-0005-0000-0000-0000303C0000}"/>
    <cellStyle name="Percent 2 7 2 5 2" xfId="12973" xr:uid="{00000000-0005-0000-0000-0000313C0000}"/>
    <cellStyle name="Percent 2 7 2 6" xfId="7581" xr:uid="{00000000-0005-0000-0000-0000323C0000}"/>
    <cellStyle name="Percent 2 7 2 6 2" xfId="14673" xr:uid="{00000000-0005-0000-0000-0000333C0000}"/>
    <cellStyle name="Percent 2 7 3" xfId="1687" xr:uid="{00000000-0005-0000-0000-0000343C0000}"/>
    <cellStyle name="Percent 2 7 3 2" xfId="2975" xr:uid="{00000000-0005-0000-0000-0000353C0000}"/>
    <cellStyle name="Percent 2 7 3 3" xfId="7873" xr:uid="{00000000-0005-0000-0000-0000363C0000}"/>
    <cellStyle name="Percent 2 7 3 3 2" xfId="14965" xr:uid="{00000000-0005-0000-0000-0000373C0000}"/>
    <cellStyle name="Percent 2 7 4" xfId="3250" xr:uid="{00000000-0005-0000-0000-0000383C0000}"/>
    <cellStyle name="Percent 2 7 4 2" xfId="4649" xr:uid="{00000000-0005-0000-0000-0000393C0000}"/>
    <cellStyle name="Percent 2 7 4 3" xfId="10761" xr:uid="{00000000-0005-0000-0000-00003A3C0000}"/>
    <cellStyle name="Percent 2 7 5" xfId="4825" xr:uid="{00000000-0005-0000-0000-00003B3C0000}"/>
    <cellStyle name="Percent 2 7 5 2" xfId="7079" xr:uid="{00000000-0005-0000-0000-00003C3C0000}"/>
    <cellStyle name="Percent 2 7 5 3" xfId="12103" xr:uid="{00000000-0005-0000-0000-00003D3C0000}"/>
    <cellStyle name="Percent 2 7 6" xfId="5406" xr:uid="{00000000-0005-0000-0000-00003E3C0000}"/>
    <cellStyle name="Percent 2 7 6 2" xfId="12684" xr:uid="{00000000-0005-0000-0000-00003F3C0000}"/>
    <cellStyle name="Percent 2 7 7" xfId="7292" xr:uid="{00000000-0005-0000-0000-0000403C0000}"/>
    <cellStyle name="Percent 2 7 7 2" xfId="14384" xr:uid="{00000000-0005-0000-0000-0000413C0000}"/>
    <cellStyle name="Percent 2 8" xfId="1688" xr:uid="{00000000-0005-0000-0000-0000423C0000}"/>
    <cellStyle name="Percent 2 8 2" xfId="1689" xr:uid="{00000000-0005-0000-0000-0000433C0000}"/>
    <cellStyle name="Percent 2 8 2 2" xfId="2976" xr:uid="{00000000-0005-0000-0000-0000443C0000}"/>
    <cellStyle name="Percent 2 8 2 3" xfId="8019" xr:uid="{00000000-0005-0000-0000-0000453C0000}"/>
    <cellStyle name="Percent 2 8 2 3 2" xfId="15111" xr:uid="{00000000-0005-0000-0000-0000463C0000}"/>
    <cellStyle name="Percent 2 8 3" xfId="3407" xr:uid="{00000000-0005-0000-0000-0000473C0000}"/>
    <cellStyle name="Percent 2 8 3 2" xfId="4650" xr:uid="{00000000-0005-0000-0000-0000483C0000}"/>
    <cellStyle name="Percent 2 8 3 3" xfId="10915" xr:uid="{00000000-0005-0000-0000-0000493C0000}"/>
    <cellStyle name="Percent 2 8 4" xfId="4971" xr:uid="{00000000-0005-0000-0000-00004A3C0000}"/>
    <cellStyle name="Percent 2 8 4 2" xfId="7080" xr:uid="{00000000-0005-0000-0000-00004B3C0000}"/>
    <cellStyle name="Percent 2 8 4 3" xfId="12249" xr:uid="{00000000-0005-0000-0000-00004C3C0000}"/>
    <cellStyle name="Percent 2 8 5" xfId="5552" xr:uid="{00000000-0005-0000-0000-00004D3C0000}"/>
    <cellStyle name="Percent 2 8 5 2" xfId="12830" xr:uid="{00000000-0005-0000-0000-00004E3C0000}"/>
    <cellStyle name="Percent 2 8 6" xfId="7438" xr:uid="{00000000-0005-0000-0000-00004F3C0000}"/>
    <cellStyle name="Percent 2 8 6 2" xfId="14530" xr:uid="{00000000-0005-0000-0000-0000503C0000}"/>
    <cellStyle name="Percent 2 9" xfId="1690" xr:uid="{00000000-0005-0000-0000-0000513C0000}"/>
    <cellStyle name="Percent 2 9 2" xfId="1691" xr:uid="{00000000-0005-0000-0000-0000523C0000}"/>
    <cellStyle name="Percent 2 9 2 2" xfId="2977" xr:uid="{00000000-0005-0000-0000-0000533C0000}"/>
    <cellStyle name="Percent 2 9 2 3" xfId="8024" xr:uid="{00000000-0005-0000-0000-0000543C0000}"/>
    <cellStyle name="Percent 2 9 2 3 2" xfId="15116" xr:uid="{00000000-0005-0000-0000-0000553C0000}"/>
    <cellStyle name="Percent 2 9 3" xfId="3412" xr:uid="{00000000-0005-0000-0000-0000563C0000}"/>
    <cellStyle name="Percent 2 9 3 2" xfId="4651" xr:uid="{00000000-0005-0000-0000-0000573C0000}"/>
    <cellStyle name="Percent 2 9 3 3" xfId="10920" xr:uid="{00000000-0005-0000-0000-0000583C0000}"/>
    <cellStyle name="Percent 2 9 4" xfId="4976" xr:uid="{00000000-0005-0000-0000-0000593C0000}"/>
    <cellStyle name="Percent 2 9 4 2" xfId="7081" xr:uid="{00000000-0005-0000-0000-00005A3C0000}"/>
    <cellStyle name="Percent 2 9 4 3" xfId="12254" xr:uid="{00000000-0005-0000-0000-00005B3C0000}"/>
    <cellStyle name="Percent 2 9 5" xfId="5557" xr:uid="{00000000-0005-0000-0000-00005C3C0000}"/>
    <cellStyle name="Percent 2 9 5 2" xfId="12835" xr:uid="{00000000-0005-0000-0000-00005D3C0000}"/>
    <cellStyle name="Percent 2 9 6" xfId="7443" xr:uid="{00000000-0005-0000-0000-00005E3C0000}"/>
    <cellStyle name="Percent 2 9 6 2" xfId="14535" xr:uid="{00000000-0005-0000-0000-00005F3C0000}"/>
    <cellStyle name="Percent 3" xfId="1692" xr:uid="{00000000-0005-0000-0000-0000603C0000}"/>
    <cellStyle name="Percent 3 2" xfId="1693" xr:uid="{00000000-0005-0000-0000-0000613C0000}"/>
    <cellStyle name="Percent 3 3" xfId="1694" xr:uid="{00000000-0005-0000-0000-0000623C0000}"/>
    <cellStyle name="Percent 3 4" xfId="8663" xr:uid="{00000000-0005-0000-0000-0000633C0000}"/>
    <cellStyle name="Percent 4" xfId="1695" xr:uid="{00000000-0005-0000-0000-0000643C0000}"/>
    <cellStyle name="Percent 4 2" xfId="1696" xr:uid="{00000000-0005-0000-0000-0000653C0000}"/>
    <cellStyle name="Percent 4 3" xfId="4652" xr:uid="{00000000-0005-0000-0000-0000663C0000}"/>
    <cellStyle name="Percent 5" xfId="1697" xr:uid="{00000000-0005-0000-0000-0000673C0000}"/>
    <cellStyle name="Percent 6" xfId="1698" xr:uid="{00000000-0005-0000-0000-0000683C0000}"/>
    <cellStyle name="Percent 6 2" xfId="1699" xr:uid="{00000000-0005-0000-0000-0000693C0000}"/>
    <cellStyle name="Percent 6 2 2" xfId="1700" xr:uid="{00000000-0005-0000-0000-00006A3C0000}"/>
    <cellStyle name="Percent 6 2 2 2" xfId="1701" xr:uid="{00000000-0005-0000-0000-00006B3C0000}"/>
    <cellStyle name="Percent 6 2 2 2 2" xfId="2982" xr:uid="{00000000-0005-0000-0000-00006C3C0000}"/>
    <cellStyle name="Percent 6 2 2 2 3" xfId="8225" xr:uid="{00000000-0005-0000-0000-00006D3C0000}"/>
    <cellStyle name="Percent 6 2 2 2 3 2" xfId="15317" xr:uid="{00000000-0005-0000-0000-00006E3C0000}"/>
    <cellStyle name="Percent 6 2 2 3" xfId="3613" xr:uid="{00000000-0005-0000-0000-00006F3C0000}"/>
    <cellStyle name="Percent 6 2 2 3 2" xfId="4653" xr:uid="{00000000-0005-0000-0000-0000703C0000}"/>
    <cellStyle name="Percent 6 2 2 3 3" xfId="11121" xr:uid="{00000000-0005-0000-0000-0000713C0000}"/>
    <cellStyle name="Percent 6 2 2 4" xfId="5177" xr:uid="{00000000-0005-0000-0000-0000723C0000}"/>
    <cellStyle name="Percent 6 2 2 4 2" xfId="7082" xr:uid="{00000000-0005-0000-0000-0000733C0000}"/>
    <cellStyle name="Percent 6 2 2 4 3" xfId="12455" xr:uid="{00000000-0005-0000-0000-0000743C0000}"/>
    <cellStyle name="Percent 6 2 2 5" xfId="5758" xr:uid="{00000000-0005-0000-0000-0000753C0000}"/>
    <cellStyle name="Percent 6 2 2 5 2" xfId="13036" xr:uid="{00000000-0005-0000-0000-0000763C0000}"/>
    <cellStyle name="Percent 6 2 2 6" xfId="7644" xr:uid="{00000000-0005-0000-0000-0000773C0000}"/>
    <cellStyle name="Percent 6 2 2 6 2" xfId="14736" xr:uid="{00000000-0005-0000-0000-0000783C0000}"/>
    <cellStyle name="Percent 6 2 3" xfId="1702" xr:uid="{00000000-0005-0000-0000-0000793C0000}"/>
    <cellStyle name="Percent 6 2 3 2" xfId="2983" xr:uid="{00000000-0005-0000-0000-00007A3C0000}"/>
    <cellStyle name="Percent 6 2 3 3" xfId="7936" xr:uid="{00000000-0005-0000-0000-00007B3C0000}"/>
    <cellStyle name="Percent 6 2 3 3 2" xfId="15028" xr:uid="{00000000-0005-0000-0000-00007C3C0000}"/>
    <cellStyle name="Percent 6 2 4" xfId="3313" xr:uid="{00000000-0005-0000-0000-00007D3C0000}"/>
    <cellStyle name="Percent 6 2 4 2" xfId="4654" xr:uid="{00000000-0005-0000-0000-00007E3C0000}"/>
    <cellStyle name="Percent 6 2 4 3" xfId="10824" xr:uid="{00000000-0005-0000-0000-00007F3C0000}"/>
    <cellStyle name="Percent 6 2 5" xfId="4888" xr:uid="{00000000-0005-0000-0000-0000803C0000}"/>
    <cellStyle name="Percent 6 2 5 2" xfId="7083" xr:uid="{00000000-0005-0000-0000-0000813C0000}"/>
    <cellStyle name="Percent 6 2 5 3" xfId="12166" xr:uid="{00000000-0005-0000-0000-0000823C0000}"/>
    <cellStyle name="Percent 6 2 6" xfId="5469" xr:uid="{00000000-0005-0000-0000-0000833C0000}"/>
    <cellStyle name="Percent 6 2 6 2" xfId="12747" xr:uid="{00000000-0005-0000-0000-0000843C0000}"/>
    <cellStyle name="Percent 6 2 7" xfId="7355" xr:uid="{00000000-0005-0000-0000-0000853C0000}"/>
    <cellStyle name="Percent 6 2 7 2" xfId="14447" xr:uid="{00000000-0005-0000-0000-0000863C0000}"/>
    <cellStyle name="Percent 6 3" xfId="1703" xr:uid="{00000000-0005-0000-0000-0000873C0000}"/>
    <cellStyle name="Percent 6 3 2" xfId="1704" xr:uid="{00000000-0005-0000-0000-0000883C0000}"/>
    <cellStyle name="Percent 6 3 2 2" xfId="2984" xr:uid="{00000000-0005-0000-0000-0000893C0000}"/>
    <cellStyle name="Percent 6 3 2 3" xfId="8082" xr:uid="{00000000-0005-0000-0000-00008A3C0000}"/>
    <cellStyle name="Percent 6 3 2 3 2" xfId="15174" xr:uid="{00000000-0005-0000-0000-00008B3C0000}"/>
    <cellStyle name="Percent 6 3 3" xfId="3470" xr:uid="{00000000-0005-0000-0000-00008C3C0000}"/>
    <cellStyle name="Percent 6 3 3 2" xfId="4655" xr:uid="{00000000-0005-0000-0000-00008D3C0000}"/>
    <cellStyle name="Percent 6 3 3 3" xfId="10978" xr:uid="{00000000-0005-0000-0000-00008E3C0000}"/>
    <cellStyle name="Percent 6 3 4" xfId="5034" xr:uid="{00000000-0005-0000-0000-00008F3C0000}"/>
    <cellStyle name="Percent 6 3 4 2" xfId="7084" xr:uid="{00000000-0005-0000-0000-0000903C0000}"/>
    <cellStyle name="Percent 6 3 4 3" xfId="12312" xr:uid="{00000000-0005-0000-0000-0000913C0000}"/>
    <cellStyle name="Percent 6 3 5" xfId="5615" xr:uid="{00000000-0005-0000-0000-0000923C0000}"/>
    <cellStyle name="Percent 6 3 5 2" xfId="12893" xr:uid="{00000000-0005-0000-0000-0000933C0000}"/>
    <cellStyle name="Percent 6 3 6" xfId="7501" xr:uid="{00000000-0005-0000-0000-0000943C0000}"/>
    <cellStyle name="Percent 6 3 6 2" xfId="14593" xr:uid="{00000000-0005-0000-0000-0000953C0000}"/>
    <cellStyle name="Percent 6 4" xfId="1705" xr:uid="{00000000-0005-0000-0000-0000963C0000}"/>
    <cellStyle name="Percent 6 4 2" xfId="2985" xr:uid="{00000000-0005-0000-0000-0000973C0000}"/>
    <cellStyle name="Percent 6 4 3" xfId="8429" xr:uid="{00000000-0005-0000-0000-0000983C0000}"/>
    <cellStyle name="Percent 6 4 3 2" xfId="15472" xr:uid="{00000000-0005-0000-0000-0000993C0000}"/>
    <cellStyle name="Percent 6 5" xfId="3165" xr:uid="{00000000-0005-0000-0000-00009A3C0000}"/>
    <cellStyle name="Percent 6 5 2" xfId="4656" xr:uid="{00000000-0005-0000-0000-00009B3C0000}"/>
    <cellStyle name="Percent 6 5 3" xfId="8518" xr:uid="{00000000-0005-0000-0000-00009C3C0000}"/>
    <cellStyle name="Percent 6 5 3 2" xfId="15561" xr:uid="{00000000-0005-0000-0000-00009D3C0000}"/>
    <cellStyle name="Percent 6 5 4" xfId="10676" xr:uid="{00000000-0005-0000-0000-00009E3C0000}"/>
    <cellStyle name="Percent 6 6" xfId="4745" xr:uid="{00000000-0005-0000-0000-00009F3C0000}"/>
    <cellStyle name="Percent 6 6 2" xfId="7085" xr:uid="{00000000-0005-0000-0000-0000A03C0000}"/>
    <cellStyle name="Percent 6 6 3" xfId="7793" xr:uid="{00000000-0005-0000-0000-0000A13C0000}"/>
    <cellStyle name="Percent 6 6 3 2" xfId="14885" xr:uid="{00000000-0005-0000-0000-0000A23C0000}"/>
    <cellStyle name="Percent 6 6 4" xfId="12023" xr:uid="{00000000-0005-0000-0000-0000A33C0000}"/>
    <cellStyle name="Percent 6 7" xfId="5326" xr:uid="{00000000-0005-0000-0000-0000A43C0000}"/>
    <cellStyle name="Percent 6 7 2" xfId="12604" xr:uid="{00000000-0005-0000-0000-0000A53C0000}"/>
    <cellStyle name="Percent 6 8" xfId="7212" xr:uid="{00000000-0005-0000-0000-0000A63C0000}"/>
    <cellStyle name="Percent 6 8 2" xfId="14304" xr:uid="{00000000-0005-0000-0000-0000A73C0000}"/>
    <cellStyle name="Percent 7" xfId="1706" xr:uid="{00000000-0005-0000-0000-0000A83C0000}"/>
    <cellStyle name="Percent 8" xfId="1707" xr:uid="{00000000-0005-0000-0000-0000A93C0000}"/>
    <cellStyle name="Percent 8 2" xfId="1708" xr:uid="{00000000-0005-0000-0000-0000AA3C0000}"/>
    <cellStyle name="Percent 8 3" xfId="4657" xr:uid="{00000000-0005-0000-0000-0000AB3C0000}"/>
    <cellStyle name="Percent 9" xfId="1811" xr:uid="{00000000-0005-0000-0000-0000AC3C0000}"/>
    <cellStyle name="Percent 9 2" xfId="4659" xr:uid="{00000000-0005-0000-0000-0000AD3C0000}"/>
    <cellStyle name="Percent 9 3" xfId="4658" xr:uid="{00000000-0005-0000-0000-0000AE3C0000}"/>
    <cellStyle name="SAPBEXaggData" xfId="8344" xr:uid="{00000000-0005-0000-0000-0000AF3C0000}"/>
    <cellStyle name="SAPBEXaggDataEmph" xfId="8345" xr:uid="{00000000-0005-0000-0000-0000B03C0000}"/>
    <cellStyle name="SAPBEXaggItem" xfId="8346" xr:uid="{00000000-0005-0000-0000-0000B13C0000}"/>
    <cellStyle name="SAPBEXaggItemX" xfId="8347" xr:uid="{00000000-0005-0000-0000-0000B23C0000}"/>
    <cellStyle name="SAPBEXchaText" xfId="8348" xr:uid="{00000000-0005-0000-0000-0000B33C0000}"/>
    <cellStyle name="SAPBEXexcBad7" xfId="8349" xr:uid="{00000000-0005-0000-0000-0000B43C0000}"/>
    <cellStyle name="SAPBEXexcBad8" xfId="8350" xr:uid="{00000000-0005-0000-0000-0000B53C0000}"/>
    <cellStyle name="SAPBEXexcBad9" xfId="8351" xr:uid="{00000000-0005-0000-0000-0000B63C0000}"/>
    <cellStyle name="SAPBEXexcCritical4" xfId="8352" xr:uid="{00000000-0005-0000-0000-0000B73C0000}"/>
    <cellStyle name="SAPBEXexcCritical5" xfId="8353" xr:uid="{00000000-0005-0000-0000-0000B83C0000}"/>
    <cellStyle name="SAPBEXexcCritical6" xfId="8354" xr:uid="{00000000-0005-0000-0000-0000B93C0000}"/>
    <cellStyle name="SAPBEXexcGood1" xfId="8355" xr:uid="{00000000-0005-0000-0000-0000BA3C0000}"/>
    <cellStyle name="SAPBEXexcGood2" xfId="8356" xr:uid="{00000000-0005-0000-0000-0000BB3C0000}"/>
    <cellStyle name="SAPBEXexcGood3" xfId="8357" xr:uid="{00000000-0005-0000-0000-0000BC3C0000}"/>
    <cellStyle name="SAPBEXfilterDrill" xfId="8358" xr:uid="{00000000-0005-0000-0000-0000BD3C0000}"/>
    <cellStyle name="SAPBEXfilterItem" xfId="8359" xr:uid="{00000000-0005-0000-0000-0000BE3C0000}"/>
    <cellStyle name="SAPBEXfilterText" xfId="8360" xr:uid="{00000000-0005-0000-0000-0000BF3C0000}"/>
    <cellStyle name="SAPBEXformats" xfId="8361" xr:uid="{00000000-0005-0000-0000-0000C03C0000}"/>
    <cellStyle name="SAPBEXheaderItem" xfId="8362" xr:uid="{00000000-0005-0000-0000-0000C13C0000}"/>
    <cellStyle name="SAPBEXheaderText" xfId="8363" xr:uid="{00000000-0005-0000-0000-0000C23C0000}"/>
    <cellStyle name="SAPBEXHLevel0" xfId="8364" xr:uid="{00000000-0005-0000-0000-0000C33C0000}"/>
    <cellStyle name="SAPBEXHLevel0X" xfId="8365" xr:uid="{00000000-0005-0000-0000-0000C43C0000}"/>
    <cellStyle name="SAPBEXHLevel1" xfId="8366" xr:uid="{00000000-0005-0000-0000-0000C53C0000}"/>
    <cellStyle name="SAPBEXHLevel1X" xfId="8367" xr:uid="{00000000-0005-0000-0000-0000C63C0000}"/>
    <cellStyle name="SAPBEXHLevel2" xfId="8368" xr:uid="{00000000-0005-0000-0000-0000C73C0000}"/>
    <cellStyle name="SAPBEXHLevel2X" xfId="8369" xr:uid="{00000000-0005-0000-0000-0000C83C0000}"/>
    <cellStyle name="SAPBEXHLevel3" xfId="8370" xr:uid="{00000000-0005-0000-0000-0000C93C0000}"/>
    <cellStyle name="SAPBEXHLevel3X" xfId="8371" xr:uid="{00000000-0005-0000-0000-0000CA3C0000}"/>
    <cellStyle name="SAPBEXinputData" xfId="8372" xr:uid="{00000000-0005-0000-0000-0000CB3C0000}"/>
    <cellStyle name="SAPBEXresData" xfId="8373" xr:uid="{00000000-0005-0000-0000-0000CC3C0000}"/>
    <cellStyle name="SAPBEXresDataEmph" xfId="8374" xr:uid="{00000000-0005-0000-0000-0000CD3C0000}"/>
    <cellStyle name="SAPBEXresItem" xfId="8375" xr:uid="{00000000-0005-0000-0000-0000CE3C0000}"/>
    <cellStyle name="SAPBEXresItemX" xfId="8376" xr:uid="{00000000-0005-0000-0000-0000CF3C0000}"/>
    <cellStyle name="SAPBEXstdData" xfId="8377" xr:uid="{00000000-0005-0000-0000-0000D03C0000}"/>
    <cellStyle name="SAPBEXstdDataEmph" xfId="8378" xr:uid="{00000000-0005-0000-0000-0000D13C0000}"/>
    <cellStyle name="SAPBEXstdItem" xfId="8379" xr:uid="{00000000-0005-0000-0000-0000D23C0000}"/>
    <cellStyle name="SAPBEXstdItemX" xfId="8380" xr:uid="{00000000-0005-0000-0000-0000D33C0000}"/>
    <cellStyle name="SAPBEXtitle" xfId="8381" xr:uid="{00000000-0005-0000-0000-0000D43C0000}"/>
    <cellStyle name="SAPBEXundefined" xfId="8382" xr:uid="{00000000-0005-0000-0000-0000D53C0000}"/>
    <cellStyle name="Sheet Title" xfId="8383" xr:uid="{00000000-0005-0000-0000-0000D63C0000}"/>
    <cellStyle name="Style 1" xfId="8675" xr:uid="{00000000-0005-0000-0000-0000D73C0000}"/>
    <cellStyle name="Style 2" xfId="8676" xr:uid="{00000000-0005-0000-0000-0000D83C0000}"/>
    <cellStyle name="TableStyleLight1" xfId="1709" xr:uid="{00000000-0005-0000-0000-0000D93C0000}"/>
    <cellStyle name="Title" xfId="2" builtinId="15" customBuiltin="1"/>
    <cellStyle name="Title 10" xfId="1711" xr:uid="{00000000-0005-0000-0000-0000DB3C0000}"/>
    <cellStyle name="Title 10 2" xfId="2988" xr:uid="{00000000-0005-0000-0000-0000DC3C0000}"/>
    <cellStyle name="Title 11" xfId="1712" xr:uid="{00000000-0005-0000-0000-0000DD3C0000}"/>
    <cellStyle name="Title 11 2" xfId="7086" xr:uid="{00000000-0005-0000-0000-0000DE3C0000}"/>
    <cellStyle name="Title 12" xfId="1787" xr:uid="{00000000-0005-0000-0000-0000DF3C0000}"/>
    <cellStyle name="Title 12 2" xfId="7087" xr:uid="{00000000-0005-0000-0000-0000E03C0000}"/>
    <cellStyle name="Title 13" xfId="2987" xr:uid="{00000000-0005-0000-0000-0000E13C0000}"/>
    <cellStyle name="Title 14" xfId="1710" xr:uid="{00000000-0005-0000-0000-0000E23C0000}"/>
    <cellStyle name="Title 2" xfId="1713" xr:uid="{00000000-0005-0000-0000-0000E33C0000}"/>
    <cellStyle name="Title 2 2" xfId="1714" xr:uid="{00000000-0005-0000-0000-0000E43C0000}"/>
    <cellStyle name="Title 2 3" xfId="4660" xr:uid="{00000000-0005-0000-0000-0000E53C0000}"/>
    <cellStyle name="Title 3" xfId="1715" xr:uid="{00000000-0005-0000-0000-0000E63C0000}"/>
    <cellStyle name="Title 3 2" xfId="1716" xr:uid="{00000000-0005-0000-0000-0000E73C0000}"/>
    <cellStyle name="Title 3 3" xfId="4662" xr:uid="{00000000-0005-0000-0000-0000E83C0000}"/>
    <cellStyle name="Title 3 4" xfId="4661" xr:uid="{00000000-0005-0000-0000-0000E93C0000}"/>
    <cellStyle name="Title 4" xfId="1717" xr:uid="{00000000-0005-0000-0000-0000EA3C0000}"/>
    <cellStyle name="Title 4 2" xfId="1718" xr:uid="{00000000-0005-0000-0000-0000EB3C0000}"/>
    <cellStyle name="Title 4 2 2" xfId="2990" xr:uid="{00000000-0005-0000-0000-0000EC3C0000}"/>
    <cellStyle name="Title 4 3" xfId="2989" xr:uid="{00000000-0005-0000-0000-0000ED3C0000}"/>
    <cellStyle name="Title 4 4" xfId="4663" xr:uid="{00000000-0005-0000-0000-0000EE3C0000}"/>
    <cellStyle name="Title 4 5" xfId="7088" xr:uid="{00000000-0005-0000-0000-0000EF3C0000}"/>
    <cellStyle name="Title 5" xfId="1719" xr:uid="{00000000-0005-0000-0000-0000F03C0000}"/>
    <cellStyle name="Title 5 2" xfId="1720" xr:uid="{00000000-0005-0000-0000-0000F13C0000}"/>
    <cellStyle name="Title 5 2 2" xfId="2992" xr:uid="{00000000-0005-0000-0000-0000F23C0000}"/>
    <cellStyle name="Title 5 3" xfId="2991" xr:uid="{00000000-0005-0000-0000-0000F33C0000}"/>
    <cellStyle name="Title 6" xfId="1721" xr:uid="{00000000-0005-0000-0000-0000F43C0000}"/>
    <cellStyle name="Title 6 2" xfId="2993" xr:uid="{00000000-0005-0000-0000-0000F53C0000}"/>
    <cellStyle name="Title 7" xfId="1722" xr:uid="{00000000-0005-0000-0000-0000F63C0000}"/>
    <cellStyle name="Title 7 2" xfId="2994" xr:uid="{00000000-0005-0000-0000-0000F73C0000}"/>
    <cellStyle name="Title 8" xfId="1723" xr:uid="{00000000-0005-0000-0000-0000F83C0000}"/>
    <cellStyle name="Title 8 2" xfId="2995" xr:uid="{00000000-0005-0000-0000-0000F93C0000}"/>
    <cellStyle name="Title 9" xfId="1724" xr:uid="{00000000-0005-0000-0000-0000FA3C0000}"/>
    <cellStyle name="Title 9 2" xfId="2996" xr:uid="{00000000-0005-0000-0000-0000FB3C0000}"/>
    <cellStyle name="Total" xfId="17" builtinId="25" customBuiltin="1"/>
    <cellStyle name="Total 2" xfId="1726" xr:uid="{00000000-0005-0000-0000-0000FD3C0000}"/>
    <cellStyle name="Total 2 10" xfId="1727" xr:uid="{00000000-0005-0000-0000-0000FE3C0000}"/>
    <cellStyle name="Total 2 11" xfId="1728" xr:uid="{00000000-0005-0000-0000-0000FF3C0000}"/>
    <cellStyle name="Total 2 12" xfId="1729" xr:uid="{00000000-0005-0000-0000-0000003D0000}"/>
    <cellStyle name="Total 2 13" xfId="1730" xr:uid="{00000000-0005-0000-0000-0000013D0000}"/>
    <cellStyle name="Total 2 14" xfId="1788" xr:uid="{00000000-0005-0000-0000-0000023D0000}"/>
    <cellStyle name="Total 2 14 2" xfId="7089" xr:uid="{00000000-0005-0000-0000-0000033D0000}"/>
    <cellStyle name="Total 2 15" xfId="2997" xr:uid="{00000000-0005-0000-0000-0000043D0000}"/>
    <cellStyle name="Total 2 16" xfId="8626" xr:uid="{00000000-0005-0000-0000-0000053D0000}"/>
    <cellStyle name="Total 2 2" xfId="1731" xr:uid="{00000000-0005-0000-0000-0000063D0000}"/>
    <cellStyle name="Total 2 2 2" xfId="1732" xr:uid="{00000000-0005-0000-0000-0000073D0000}"/>
    <cellStyle name="Total 2 2 3" xfId="3022" xr:uid="{00000000-0005-0000-0000-0000083D0000}"/>
    <cellStyle name="Total 2 2 3 2" xfId="7090" xr:uid="{00000000-0005-0000-0000-0000093D0000}"/>
    <cellStyle name="Total 2 2 4" xfId="3390" xr:uid="{00000000-0005-0000-0000-00000A3D0000}"/>
    <cellStyle name="Total 2 3" xfId="1733" xr:uid="{00000000-0005-0000-0000-00000B3D0000}"/>
    <cellStyle name="Total 2 3 2" xfId="1734" xr:uid="{00000000-0005-0000-0000-00000C3D0000}"/>
    <cellStyle name="Total 2 4" xfId="1735" xr:uid="{00000000-0005-0000-0000-00000D3D0000}"/>
    <cellStyle name="Total 2 4 2" xfId="1736" xr:uid="{00000000-0005-0000-0000-00000E3D0000}"/>
    <cellStyle name="Total 2 5" xfId="1737" xr:uid="{00000000-0005-0000-0000-00000F3D0000}"/>
    <cellStyle name="Total 2 5 2" xfId="4665" xr:uid="{00000000-0005-0000-0000-0000103D0000}"/>
    <cellStyle name="Total 2 5 3" xfId="4664" xr:uid="{00000000-0005-0000-0000-0000113D0000}"/>
    <cellStyle name="Total 2 6" xfId="1738" xr:uid="{00000000-0005-0000-0000-0000123D0000}"/>
    <cellStyle name="Total 2 7" xfId="1739" xr:uid="{00000000-0005-0000-0000-0000133D0000}"/>
    <cellStyle name="Total 2 7 2" xfId="1740" xr:uid="{00000000-0005-0000-0000-0000143D0000}"/>
    <cellStyle name="Total 2 8" xfId="1741" xr:uid="{00000000-0005-0000-0000-0000153D0000}"/>
    <cellStyle name="Total 2 9" xfId="1742" xr:uid="{00000000-0005-0000-0000-0000163D0000}"/>
    <cellStyle name="Total 3" xfId="1743" xr:uid="{00000000-0005-0000-0000-0000173D0000}"/>
    <cellStyle name="Total 3 2" xfId="8659" xr:uid="{00000000-0005-0000-0000-0000183D0000}"/>
    <cellStyle name="Total 4" xfId="1744" xr:uid="{00000000-0005-0000-0000-0000193D0000}"/>
    <cellStyle name="Total 5" xfId="1745" xr:uid="{00000000-0005-0000-0000-00001A3D0000}"/>
    <cellStyle name="Total 6" xfId="1746" xr:uid="{00000000-0005-0000-0000-00001B3D0000}"/>
    <cellStyle name="Total 7" xfId="1747" xr:uid="{00000000-0005-0000-0000-00001C3D0000}"/>
    <cellStyle name="Total 8" xfId="1725" xr:uid="{00000000-0005-0000-0000-00001D3D0000}"/>
    <cellStyle name="Warning Text" xfId="15" builtinId="11" customBuiltin="1"/>
    <cellStyle name="Warning Text 2" xfId="8623" xr:uid="{00000000-0005-0000-0000-00001F3D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xdr:row>
      <xdr:rowOff>0</xdr:rowOff>
    </xdr:from>
    <xdr:to>
      <xdr:col>11</xdr:col>
      <xdr:colOff>57150</xdr:colOff>
      <xdr:row>14</xdr:row>
      <xdr:rowOff>135595</xdr:rowOff>
    </xdr:to>
    <xdr:pic>
      <xdr:nvPicPr>
        <xdr:cNvPr id="3" name="Picture 2" descr="700 E. Fifth Street, Carson City&#10;Phone (775) 687-9101" title="Department of Education Heade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19075" y="304800"/>
          <a:ext cx="6505575" cy="19605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39"/>
  <sheetViews>
    <sheetView workbookViewId="0">
      <selection activeCell="A4" sqref="A4"/>
    </sheetView>
  </sheetViews>
  <sheetFormatPr defaultRowHeight="13.2" x14ac:dyDescent="0.25"/>
  <cols>
    <col min="1" max="1" width="4.88671875" style="389" customWidth="1"/>
    <col min="2" max="2" width="110.6640625" customWidth="1"/>
  </cols>
  <sheetData>
    <row r="1" spans="1:2" ht="15.6" x14ac:dyDescent="0.3">
      <c r="A1" s="27" t="s">
        <v>0</v>
      </c>
      <c r="B1" s="27"/>
    </row>
    <row r="3" spans="1:2" x14ac:dyDescent="0.25">
      <c r="A3" s="241" t="s">
        <v>1</v>
      </c>
      <c r="B3" s="241"/>
    </row>
    <row r="4" spans="1:2" x14ac:dyDescent="0.25">
      <c r="A4" s="517"/>
      <c r="B4" s="1"/>
    </row>
    <row r="5" spans="1:2" ht="24.75" customHeight="1" x14ac:dyDescent="0.25">
      <c r="A5" s="240" t="s">
        <v>2</v>
      </c>
    </row>
    <row r="6" spans="1:2" ht="6" customHeight="1" x14ac:dyDescent="0.25">
      <c r="A6" s="517"/>
      <c r="B6" s="240"/>
    </row>
    <row r="7" spans="1:2" ht="15.75" customHeight="1" x14ac:dyDescent="0.25">
      <c r="A7" s="402" t="s">
        <v>3</v>
      </c>
      <c r="B7" s="402"/>
    </row>
    <row r="8" spans="1:2" ht="14.25" customHeight="1" x14ac:dyDescent="0.25">
      <c r="A8" s="403" t="s">
        <v>4</v>
      </c>
      <c r="B8" s="386"/>
    </row>
    <row r="9" spans="1:2" x14ac:dyDescent="0.25">
      <c r="A9" s="395" t="s">
        <v>5</v>
      </c>
      <c r="B9" s="1"/>
    </row>
    <row r="10" spans="1:2" x14ac:dyDescent="0.25">
      <c r="A10" s="517"/>
      <c r="B10" s="518" t="s">
        <v>6</v>
      </c>
    </row>
    <row r="11" spans="1:2" x14ac:dyDescent="0.25">
      <c r="A11" s="517"/>
      <c r="B11" s="518" t="s">
        <v>7</v>
      </c>
    </row>
    <row r="12" spans="1:2" x14ac:dyDescent="0.25">
      <c r="A12" s="517"/>
      <c r="B12" s="515" t="s">
        <v>8</v>
      </c>
    </row>
    <row r="13" spans="1:2" ht="13.8" thickBot="1" x14ac:dyDescent="0.3"/>
    <row r="14" spans="1:2" ht="16.5" customHeight="1" x14ac:dyDescent="0.25">
      <c r="A14" s="404" t="s">
        <v>9</v>
      </c>
      <c r="B14" s="392"/>
    </row>
    <row r="15" spans="1:2" x14ac:dyDescent="0.25">
      <c r="A15" s="387">
        <v>1</v>
      </c>
      <c r="B15" t="s">
        <v>10</v>
      </c>
    </row>
    <row r="16" spans="1:2" ht="15.75" customHeight="1" x14ac:dyDescent="0.25">
      <c r="A16" s="387">
        <v>2</v>
      </c>
      <c r="B16" s="390" t="s">
        <v>11</v>
      </c>
    </row>
    <row r="17" spans="1:2" ht="24.75" customHeight="1" x14ac:dyDescent="0.25">
      <c r="A17" s="387">
        <v>3</v>
      </c>
      <c r="B17" s="405" t="s">
        <v>12</v>
      </c>
    </row>
    <row r="18" spans="1:2" ht="26.25" customHeight="1" x14ac:dyDescent="0.25">
      <c r="A18" s="387">
        <v>4</v>
      </c>
      <c r="B18" s="405" t="s">
        <v>13</v>
      </c>
    </row>
    <row r="19" spans="1:2" ht="25.5" customHeight="1" x14ac:dyDescent="0.25">
      <c r="A19" s="387">
        <v>5</v>
      </c>
      <c r="B19" s="405" t="s">
        <v>14</v>
      </c>
    </row>
    <row r="20" spans="1:2" ht="29.25" customHeight="1" x14ac:dyDescent="0.25">
      <c r="A20" s="387">
        <v>6</v>
      </c>
      <c r="B20" s="405" t="s">
        <v>15</v>
      </c>
    </row>
    <row r="21" spans="1:2" ht="13.8" thickBot="1" x14ac:dyDescent="0.3">
      <c r="A21" s="388">
        <v>7</v>
      </c>
      <c r="B21" s="406" t="s">
        <v>16</v>
      </c>
    </row>
    <row r="22" spans="1:2" ht="13.8" thickBot="1" x14ac:dyDescent="0.3"/>
    <row r="23" spans="1:2" ht="15" customHeight="1" x14ac:dyDescent="0.25">
      <c r="A23" s="407" t="s">
        <v>17</v>
      </c>
      <c r="B23" s="408"/>
    </row>
    <row r="24" spans="1:2" ht="15" customHeight="1" x14ac:dyDescent="0.25">
      <c r="A24" s="513"/>
      <c r="B24" s="514" t="s">
        <v>18</v>
      </c>
    </row>
    <row r="25" spans="1:2" ht="37.5" customHeight="1" x14ac:dyDescent="0.25">
      <c r="A25" s="387">
        <v>1</v>
      </c>
      <c r="B25" s="405" t="s">
        <v>19</v>
      </c>
    </row>
    <row r="26" spans="1:2" x14ac:dyDescent="0.25">
      <c r="A26" s="387">
        <v>2</v>
      </c>
      <c r="B26" s="390" t="s">
        <v>20</v>
      </c>
    </row>
    <row r="27" spans="1:2" x14ac:dyDescent="0.25">
      <c r="A27" s="387">
        <v>3</v>
      </c>
      <c r="B27" t="s">
        <v>21</v>
      </c>
    </row>
    <row r="28" spans="1:2" ht="12.75" customHeight="1" x14ac:dyDescent="0.25">
      <c r="A28" s="387">
        <v>5</v>
      </c>
      <c r="B28" s="405" t="s">
        <v>22</v>
      </c>
    </row>
    <row r="29" spans="1:2" x14ac:dyDescent="0.25">
      <c r="A29" s="387">
        <v>6</v>
      </c>
      <c r="B29" s="390" t="s">
        <v>23</v>
      </c>
    </row>
    <row r="30" spans="1:2" x14ac:dyDescent="0.25">
      <c r="A30" s="387">
        <v>7</v>
      </c>
      <c r="B30" s="390" t="s">
        <v>24</v>
      </c>
    </row>
    <row r="31" spans="1:2" x14ac:dyDescent="0.25">
      <c r="A31" s="387">
        <v>8</v>
      </c>
      <c r="B31" s="390" t="s">
        <v>25</v>
      </c>
    </row>
    <row r="32" spans="1:2" x14ac:dyDescent="0.25">
      <c r="A32" s="387">
        <v>9</v>
      </c>
      <c r="B32" s="390" t="s">
        <v>26</v>
      </c>
    </row>
    <row r="33" spans="1:2" x14ac:dyDescent="0.25">
      <c r="A33" s="387">
        <v>10</v>
      </c>
      <c r="B33" s="390" t="s">
        <v>27</v>
      </c>
    </row>
    <row r="34" spans="1:2" ht="39.75" customHeight="1" thickBot="1" x14ac:dyDescent="0.3">
      <c r="A34" s="388">
        <v>11</v>
      </c>
      <c r="B34" s="410" t="s">
        <v>28</v>
      </c>
    </row>
    <row r="35" spans="1:2" ht="13.8" thickBot="1" x14ac:dyDescent="0.3"/>
    <row r="36" spans="1:2" x14ac:dyDescent="0.25">
      <c r="A36" s="407" t="s">
        <v>29</v>
      </c>
      <c r="B36" s="408"/>
    </row>
    <row r="37" spans="1:2" x14ac:dyDescent="0.25">
      <c r="A37" s="387">
        <v>1</v>
      </c>
      <c r="B37" s="390" t="s">
        <v>30</v>
      </c>
    </row>
    <row r="38" spans="1:2" x14ac:dyDescent="0.25">
      <c r="A38" s="387">
        <v>2</v>
      </c>
      <c r="B38" s="390" t="s">
        <v>31</v>
      </c>
    </row>
    <row r="39" spans="1:2" ht="25.5" customHeight="1" x14ac:dyDescent="0.25">
      <c r="A39" s="387">
        <v>3</v>
      </c>
      <c r="B39" s="405" t="s">
        <v>32</v>
      </c>
    </row>
    <row r="40" spans="1:2" ht="25.5" customHeight="1" x14ac:dyDescent="0.25">
      <c r="A40" s="387">
        <v>4</v>
      </c>
      <c r="B40" s="405" t="s">
        <v>33</v>
      </c>
    </row>
    <row r="41" spans="1:2" x14ac:dyDescent="0.25">
      <c r="A41" s="387">
        <v>5</v>
      </c>
      <c r="B41" s="405" t="s">
        <v>34</v>
      </c>
    </row>
    <row r="42" spans="1:2" x14ac:dyDescent="0.25">
      <c r="A42" s="387">
        <v>6</v>
      </c>
      <c r="B42" t="s">
        <v>35</v>
      </c>
    </row>
    <row r="43" spans="1:2" x14ac:dyDescent="0.25">
      <c r="A43" s="387">
        <v>7</v>
      </c>
      <c r="B43" t="s">
        <v>36</v>
      </c>
    </row>
    <row r="44" spans="1:2" ht="26.25" customHeight="1" x14ac:dyDescent="0.25">
      <c r="A44" s="387">
        <v>8</v>
      </c>
      <c r="B44" s="405" t="s">
        <v>37</v>
      </c>
    </row>
    <row r="45" spans="1:2" ht="13.8" thickBot="1" x14ac:dyDescent="0.3">
      <c r="A45" s="388">
        <v>9</v>
      </c>
      <c r="B45" s="391" t="s">
        <v>38</v>
      </c>
    </row>
    <row r="46" spans="1:2" ht="13.8" thickBot="1" x14ac:dyDescent="0.3"/>
    <row r="47" spans="1:2" x14ac:dyDescent="0.25">
      <c r="A47" s="397" t="s">
        <v>39</v>
      </c>
      <c r="B47" s="392"/>
    </row>
    <row r="48" spans="1:2" ht="19.5" customHeight="1" x14ac:dyDescent="0.25">
      <c r="A48" s="387">
        <v>1</v>
      </c>
      <c r="B48" s="393" t="s">
        <v>40</v>
      </c>
    </row>
    <row r="49" spans="1:2" ht="21" customHeight="1" x14ac:dyDescent="0.25">
      <c r="A49" s="387">
        <v>2</v>
      </c>
      <c r="B49" s="394" t="s">
        <v>41</v>
      </c>
    </row>
    <row r="50" spans="1:2" ht="24.75" customHeight="1" x14ac:dyDescent="0.25">
      <c r="A50" s="387">
        <v>3</v>
      </c>
      <c r="B50" s="409" t="s">
        <v>42</v>
      </c>
    </row>
    <row r="51" spans="1:2" ht="27.75" customHeight="1" x14ac:dyDescent="0.25">
      <c r="A51" s="387">
        <v>4</v>
      </c>
      <c r="B51" s="405" t="s">
        <v>43</v>
      </c>
    </row>
    <row r="52" spans="1:2" ht="28.5" customHeight="1" x14ac:dyDescent="0.25">
      <c r="A52" s="387">
        <v>5</v>
      </c>
      <c r="B52" s="405" t="s">
        <v>44</v>
      </c>
    </row>
    <row r="53" spans="1:2" ht="27" customHeight="1" x14ac:dyDescent="0.25">
      <c r="A53" s="387">
        <v>6</v>
      </c>
      <c r="B53" s="405" t="s">
        <v>45</v>
      </c>
    </row>
    <row r="54" spans="1:2" ht="27.75" customHeight="1" x14ac:dyDescent="0.25">
      <c r="A54" s="387">
        <v>7</v>
      </c>
      <c r="B54" s="405" t="s">
        <v>46</v>
      </c>
    </row>
    <row r="55" spans="1:2" ht="26.4" x14ac:dyDescent="0.25">
      <c r="A55" s="387">
        <v>8</v>
      </c>
      <c r="B55" s="405" t="s">
        <v>47</v>
      </c>
    </row>
    <row r="56" spans="1:2" ht="25.5" customHeight="1" x14ac:dyDescent="0.25">
      <c r="A56" s="387">
        <v>9</v>
      </c>
      <c r="B56" s="405" t="s">
        <v>48</v>
      </c>
    </row>
    <row r="57" spans="1:2" ht="24.75" customHeight="1" x14ac:dyDescent="0.25">
      <c r="A57" s="387">
        <v>10</v>
      </c>
      <c r="B57" s="405" t="s">
        <v>49</v>
      </c>
    </row>
    <row r="58" spans="1:2" ht="39.75" customHeight="1" thickBot="1" x14ac:dyDescent="0.3">
      <c r="A58" s="388">
        <v>11</v>
      </c>
      <c r="B58" s="511" t="s">
        <v>50</v>
      </c>
    </row>
    <row r="59" spans="1:2" ht="13.8" thickBot="1" x14ac:dyDescent="0.3"/>
    <row r="60" spans="1:2" x14ac:dyDescent="0.25">
      <c r="A60" s="407" t="s">
        <v>51</v>
      </c>
      <c r="B60" s="408"/>
    </row>
    <row r="61" spans="1:2" ht="13.8" thickBot="1" x14ac:dyDescent="0.3">
      <c r="A61" s="388">
        <v>1</v>
      </c>
      <c r="B61" s="406" t="s">
        <v>52</v>
      </c>
    </row>
    <row r="62" spans="1:2" ht="13.8" thickBot="1" x14ac:dyDescent="0.3"/>
    <row r="63" spans="1:2" x14ac:dyDescent="0.25">
      <c r="A63" s="411" t="s">
        <v>53</v>
      </c>
      <c r="B63" s="412"/>
    </row>
    <row r="64" spans="1:2" x14ac:dyDescent="0.25">
      <c r="A64" s="387"/>
      <c r="B64" s="512" t="s">
        <v>54</v>
      </c>
    </row>
    <row r="65" spans="1:2" ht="20.25" customHeight="1" x14ac:dyDescent="0.25">
      <c r="A65" s="387">
        <v>1</v>
      </c>
      <c r="B65" s="393" t="s">
        <v>55</v>
      </c>
    </row>
    <row r="66" spans="1:2" ht="18.75" customHeight="1" x14ac:dyDescent="0.25">
      <c r="A66" s="387">
        <v>2</v>
      </c>
      <c r="B66" s="394" t="s">
        <v>56</v>
      </c>
    </row>
    <row r="67" spans="1:2" ht="25.5" customHeight="1" x14ac:dyDescent="0.25">
      <c r="A67" s="387">
        <v>3</v>
      </c>
      <c r="B67" s="405" t="s">
        <v>32</v>
      </c>
    </row>
    <row r="68" spans="1:2" ht="27.75" customHeight="1" x14ac:dyDescent="0.25">
      <c r="A68" s="387">
        <v>4</v>
      </c>
      <c r="B68" s="413" t="s">
        <v>33</v>
      </c>
    </row>
    <row r="69" spans="1:2" x14ac:dyDescent="0.25">
      <c r="A69" s="387"/>
      <c r="B69" s="396" t="s">
        <v>35</v>
      </c>
    </row>
    <row r="70" spans="1:2" x14ac:dyDescent="0.25">
      <c r="A70" s="387">
        <v>5</v>
      </c>
      <c r="B70" t="s">
        <v>36</v>
      </c>
    </row>
    <row r="71" spans="1:2" ht="27.75" customHeight="1" x14ac:dyDescent="0.25">
      <c r="A71" s="387">
        <v>6</v>
      </c>
      <c r="B71" s="405" t="s">
        <v>57</v>
      </c>
    </row>
    <row r="72" spans="1:2" x14ac:dyDescent="0.25">
      <c r="A72" s="387">
        <v>7</v>
      </c>
      <c r="B72" t="s">
        <v>38</v>
      </c>
    </row>
    <row r="73" spans="1:2" ht="15.75" customHeight="1" x14ac:dyDescent="0.25">
      <c r="A73" s="387">
        <v>8</v>
      </c>
      <c r="B73" s="393" t="s">
        <v>58</v>
      </c>
    </row>
    <row r="74" spans="1:2" ht="18.75" customHeight="1" x14ac:dyDescent="0.25">
      <c r="A74" s="387">
        <v>9</v>
      </c>
      <c r="B74" s="394" t="s">
        <v>59</v>
      </c>
    </row>
    <row r="75" spans="1:2" ht="28.5" customHeight="1" x14ac:dyDescent="0.25">
      <c r="A75" s="387">
        <v>10</v>
      </c>
      <c r="B75" s="405" t="s">
        <v>60</v>
      </c>
    </row>
    <row r="76" spans="1:2" ht="26.25" customHeight="1" x14ac:dyDescent="0.25">
      <c r="A76" s="387">
        <v>11</v>
      </c>
      <c r="B76" s="405" t="s">
        <v>61</v>
      </c>
    </row>
    <row r="77" spans="1:2" ht="27" customHeight="1" thickBot="1" x14ac:dyDescent="0.3">
      <c r="A77" s="388">
        <v>12</v>
      </c>
      <c r="B77" s="410" t="s">
        <v>62</v>
      </c>
    </row>
    <row r="78" spans="1:2" ht="13.8" thickBot="1" x14ac:dyDescent="0.3"/>
    <row r="79" spans="1:2" x14ac:dyDescent="0.25">
      <c r="A79" s="411" t="s">
        <v>63</v>
      </c>
      <c r="B79" s="412"/>
    </row>
    <row r="80" spans="1:2" x14ac:dyDescent="0.25">
      <c r="A80" s="387"/>
      <c r="B80" s="512" t="s">
        <v>64</v>
      </c>
    </row>
    <row r="81" spans="1:2" x14ac:dyDescent="0.25">
      <c r="A81" s="387">
        <v>1</v>
      </c>
      <c r="B81" t="s">
        <v>65</v>
      </c>
    </row>
    <row r="82" spans="1:2" x14ac:dyDescent="0.25">
      <c r="A82" s="387">
        <v>2</v>
      </c>
      <c r="B82" t="s">
        <v>66</v>
      </c>
    </row>
    <row r="83" spans="1:2" x14ac:dyDescent="0.25">
      <c r="A83" s="387">
        <v>3</v>
      </c>
      <c r="B83" t="s">
        <v>67</v>
      </c>
    </row>
    <row r="84" spans="1:2" x14ac:dyDescent="0.25">
      <c r="A84" s="387">
        <v>4</v>
      </c>
      <c r="B84" t="s">
        <v>68</v>
      </c>
    </row>
    <row r="85" spans="1:2" x14ac:dyDescent="0.25">
      <c r="A85" s="387">
        <v>5</v>
      </c>
      <c r="B85" t="s">
        <v>69</v>
      </c>
    </row>
    <row r="86" spans="1:2" x14ac:dyDescent="0.25">
      <c r="A86" s="387">
        <v>6</v>
      </c>
      <c r="B86" t="s">
        <v>70</v>
      </c>
    </row>
    <row r="87" spans="1:2" x14ac:dyDescent="0.25">
      <c r="A87" s="387">
        <v>7</v>
      </c>
      <c r="B87" t="s">
        <v>71</v>
      </c>
    </row>
    <row r="88" spans="1:2" x14ac:dyDescent="0.25">
      <c r="A88" s="387">
        <v>8</v>
      </c>
      <c r="B88" t="s">
        <v>72</v>
      </c>
    </row>
    <row r="89" spans="1:2" x14ac:dyDescent="0.25">
      <c r="A89" s="387">
        <v>9</v>
      </c>
      <c r="B89" t="s">
        <v>73</v>
      </c>
    </row>
    <row r="90" spans="1:2" x14ac:dyDescent="0.25">
      <c r="A90" s="387">
        <v>10</v>
      </c>
      <c r="B90" t="s">
        <v>74</v>
      </c>
    </row>
    <row r="91" spans="1:2" x14ac:dyDescent="0.25">
      <c r="A91" s="387">
        <v>11</v>
      </c>
      <c r="B91" t="s">
        <v>75</v>
      </c>
    </row>
    <row r="92" spans="1:2" ht="13.8" thickBot="1" x14ac:dyDescent="0.3">
      <c r="A92" s="388">
        <v>12</v>
      </c>
      <c r="B92" s="391" t="s">
        <v>76</v>
      </c>
    </row>
    <row r="93" spans="1:2" ht="13.8" thickBot="1" x14ac:dyDescent="0.3"/>
    <row r="94" spans="1:2" x14ac:dyDescent="0.25">
      <c r="A94" s="397" t="s">
        <v>77</v>
      </c>
      <c r="B94" s="398"/>
    </row>
    <row r="95" spans="1:2" x14ac:dyDescent="0.25">
      <c r="A95" s="387"/>
      <c r="B95" s="512" t="s">
        <v>78</v>
      </c>
    </row>
    <row r="96" spans="1:2" x14ac:dyDescent="0.25">
      <c r="A96" s="387">
        <v>1</v>
      </c>
      <c r="B96" t="s">
        <v>79</v>
      </c>
    </row>
    <row r="97" spans="1:2" x14ac:dyDescent="0.25">
      <c r="A97" s="387">
        <v>2</v>
      </c>
      <c r="B97" t="s">
        <v>80</v>
      </c>
    </row>
    <row r="98" spans="1:2" ht="25.5" customHeight="1" x14ac:dyDescent="0.25">
      <c r="A98" s="387">
        <v>3</v>
      </c>
      <c r="B98" s="405" t="s">
        <v>81</v>
      </c>
    </row>
    <row r="99" spans="1:2" ht="27" customHeight="1" x14ac:dyDescent="0.25">
      <c r="A99" s="387">
        <v>4</v>
      </c>
      <c r="B99" s="405" t="s">
        <v>82</v>
      </c>
    </row>
    <row r="100" spans="1:2" ht="27.75" customHeight="1" x14ac:dyDescent="0.25">
      <c r="A100" s="387">
        <v>5</v>
      </c>
      <c r="B100" s="405" t="s">
        <v>83</v>
      </c>
    </row>
    <row r="101" spans="1:2" x14ac:dyDescent="0.25">
      <c r="A101" s="387">
        <v>6</v>
      </c>
      <c r="B101" t="s">
        <v>84</v>
      </c>
    </row>
    <row r="102" spans="1:2" x14ac:dyDescent="0.25">
      <c r="A102" s="387">
        <v>7</v>
      </c>
      <c r="B102" t="s">
        <v>85</v>
      </c>
    </row>
    <row r="103" spans="1:2" x14ac:dyDescent="0.25">
      <c r="A103" s="387">
        <v>8</v>
      </c>
      <c r="B103" t="s">
        <v>86</v>
      </c>
    </row>
    <row r="104" spans="1:2" x14ac:dyDescent="0.25">
      <c r="A104" s="387">
        <v>9</v>
      </c>
      <c r="B104" t="s">
        <v>87</v>
      </c>
    </row>
    <row r="105" spans="1:2" ht="13.8" thickBot="1" x14ac:dyDescent="0.3">
      <c r="A105" s="388">
        <v>10</v>
      </c>
      <c r="B105" s="391" t="s">
        <v>88</v>
      </c>
    </row>
    <row r="106" spans="1:2" ht="13.8" thickBot="1" x14ac:dyDescent="0.3"/>
    <row r="107" spans="1:2" x14ac:dyDescent="0.25">
      <c r="A107" s="411" t="s">
        <v>89</v>
      </c>
      <c r="B107" s="412"/>
    </row>
    <row r="108" spans="1:2" x14ac:dyDescent="0.25">
      <c r="A108" s="387"/>
      <c r="B108" s="512" t="s">
        <v>90</v>
      </c>
    </row>
    <row r="109" spans="1:2" x14ac:dyDescent="0.25">
      <c r="A109" s="387">
        <v>1</v>
      </c>
      <c r="B109" t="s">
        <v>91</v>
      </c>
    </row>
    <row r="110" spans="1:2" x14ac:dyDescent="0.25">
      <c r="A110" s="387">
        <v>2</v>
      </c>
      <c r="B110" t="s">
        <v>92</v>
      </c>
    </row>
    <row r="111" spans="1:2" x14ac:dyDescent="0.25">
      <c r="A111" s="387">
        <v>3</v>
      </c>
      <c r="B111" t="s">
        <v>93</v>
      </c>
    </row>
    <row r="112" spans="1:2" x14ac:dyDescent="0.25">
      <c r="A112" s="387">
        <v>4</v>
      </c>
      <c r="B112" t="s">
        <v>94</v>
      </c>
    </row>
    <row r="113" spans="1:2" x14ac:dyDescent="0.25">
      <c r="A113" s="387">
        <v>5</v>
      </c>
      <c r="B113" t="s">
        <v>95</v>
      </c>
    </row>
    <row r="114" spans="1:2" x14ac:dyDescent="0.25">
      <c r="A114" s="387">
        <v>6</v>
      </c>
      <c r="B114" t="s">
        <v>96</v>
      </c>
    </row>
    <row r="115" spans="1:2" x14ac:dyDescent="0.25">
      <c r="A115" s="387">
        <v>7</v>
      </c>
      <c r="B115" t="s">
        <v>97</v>
      </c>
    </row>
    <row r="116" spans="1:2" x14ac:dyDescent="0.25">
      <c r="A116" s="387">
        <v>8</v>
      </c>
      <c r="B116" t="s">
        <v>98</v>
      </c>
    </row>
    <row r="117" spans="1:2" ht="13.8" thickBot="1" x14ac:dyDescent="0.3">
      <c r="A117" s="388">
        <v>9</v>
      </c>
      <c r="B117" s="391" t="s">
        <v>99</v>
      </c>
    </row>
    <row r="118" spans="1:2" ht="13.8" thickBot="1" x14ac:dyDescent="0.3"/>
    <row r="119" spans="1:2" ht="12.75" customHeight="1" x14ac:dyDescent="0.25">
      <c r="A119" s="411" t="s">
        <v>100</v>
      </c>
      <c r="B119" s="497"/>
    </row>
    <row r="120" spans="1:2" x14ac:dyDescent="0.25">
      <c r="A120" s="387"/>
      <c r="B120" s="512" t="s">
        <v>101</v>
      </c>
    </row>
    <row r="121" spans="1:2" x14ac:dyDescent="0.25">
      <c r="A121" s="387">
        <v>1</v>
      </c>
      <c r="B121" t="s">
        <v>102</v>
      </c>
    </row>
    <row r="122" spans="1:2" x14ac:dyDescent="0.25">
      <c r="A122" s="387">
        <v>2</v>
      </c>
      <c r="B122" t="s">
        <v>103</v>
      </c>
    </row>
    <row r="123" spans="1:2" x14ac:dyDescent="0.25">
      <c r="A123" s="387">
        <v>3</v>
      </c>
      <c r="B123" t="s">
        <v>104</v>
      </c>
    </row>
    <row r="124" spans="1:2" x14ac:dyDescent="0.25">
      <c r="A124" s="387">
        <v>4</v>
      </c>
      <c r="B124" t="s">
        <v>105</v>
      </c>
    </row>
    <row r="125" spans="1:2" x14ac:dyDescent="0.25">
      <c r="A125" s="387">
        <v>5</v>
      </c>
      <c r="B125" t="s">
        <v>106</v>
      </c>
    </row>
    <row r="126" spans="1:2" x14ac:dyDescent="0.25">
      <c r="A126" s="387">
        <v>6</v>
      </c>
      <c r="B126" t="s">
        <v>107</v>
      </c>
    </row>
    <row r="127" spans="1:2" x14ac:dyDescent="0.25">
      <c r="A127" s="387">
        <v>7</v>
      </c>
      <c r="B127" t="s">
        <v>108</v>
      </c>
    </row>
    <row r="128" spans="1:2" x14ac:dyDescent="0.25">
      <c r="A128" s="387">
        <v>8</v>
      </c>
      <c r="B128" s="390" t="s">
        <v>109</v>
      </c>
    </row>
    <row r="129" spans="1:2" x14ac:dyDescent="0.25">
      <c r="A129" s="387">
        <v>9</v>
      </c>
      <c r="B129" t="s">
        <v>110</v>
      </c>
    </row>
    <row r="130" spans="1:2" ht="13.8" thickBot="1" x14ac:dyDescent="0.3">
      <c r="A130" s="388">
        <v>10</v>
      </c>
      <c r="B130" s="391" t="s">
        <v>111</v>
      </c>
    </row>
    <row r="131" spans="1:2" ht="13.8" thickBot="1" x14ac:dyDescent="0.3"/>
    <row r="132" spans="1:2" x14ac:dyDescent="0.25">
      <c r="A132" s="411" t="s">
        <v>112</v>
      </c>
      <c r="B132" s="412"/>
    </row>
    <row r="133" spans="1:2" x14ac:dyDescent="0.25">
      <c r="A133" s="387">
        <v>1</v>
      </c>
      <c r="B133" t="s">
        <v>113</v>
      </c>
    </row>
    <row r="134" spans="1:2" x14ac:dyDescent="0.25">
      <c r="A134" s="387">
        <v>2</v>
      </c>
      <c r="B134" t="s">
        <v>114</v>
      </c>
    </row>
    <row r="135" spans="1:2" x14ac:dyDescent="0.25">
      <c r="A135" s="387">
        <v>3</v>
      </c>
      <c r="B135" s="390" t="s">
        <v>115</v>
      </c>
    </row>
    <row r="136" spans="1:2" x14ac:dyDescent="0.25">
      <c r="A136" s="387">
        <v>4</v>
      </c>
      <c r="B136" t="s">
        <v>116</v>
      </c>
    </row>
    <row r="137" spans="1:2" x14ac:dyDescent="0.25">
      <c r="A137" s="387">
        <v>5</v>
      </c>
      <c r="B137" t="s">
        <v>117</v>
      </c>
    </row>
    <row r="138" spans="1:2" x14ac:dyDescent="0.25">
      <c r="A138" s="387">
        <v>6</v>
      </c>
      <c r="B138" s="390" t="s">
        <v>118</v>
      </c>
    </row>
    <row r="139" spans="1:2" ht="27.75" customHeight="1" thickBot="1" x14ac:dyDescent="0.3">
      <c r="A139" s="388">
        <v>7</v>
      </c>
      <c r="B139" s="410" t="s">
        <v>119</v>
      </c>
    </row>
  </sheetData>
  <sheetProtection sheet="1" objects="1" scenarios="1"/>
  <phoneticPr fontId="13" type="noConversion"/>
  <pageMargins left="0.75" right="0.5" top="1" bottom="1" header="0.5" footer="0.5"/>
  <pageSetup scale="81" fitToHeight="0" orientation="portrait" r:id="rId1"/>
  <headerFooter alignWithMargins="0">
    <oddFooter>&amp;L6/12/09&amp;CCharter School Budget Instructions &amp;RPage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7"/>
  <sheetViews>
    <sheetView zoomScaleNormal="100" workbookViewId="0">
      <selection activeCell="C21" sqref="C21"/>
    </sheetView>
  </sheetViews>
  <sheetFormatPr defaultColWidth="9.109375" defaultRowHeight="13.8" x14ac:dyDescent="0.25"/>
  <cols>
    <col min="1" max="1" width="30.88671875" style="26" customWidth="1"/>
    <col min="2" max="2" width="28.6640625" style="26" customWidth="1"/>
    <col min="3" max="3" width="18.6640625" style="26" customWidth="1"/>
    <col min="4" max="4" width="2.44140625" style="26" customWidth="1"/>
    <col min="5" max="5" width="28.88671875" style="26" customWidth="1"/>
    <col min="6" max="6" width="18.6640625" style="26" customWidth="1"/>
    <col min="7" max="16384" width="9.109375" style="26"/>
  </cols>
  <sheetData>
    <row r="1" spans="1:6" x14ac:dyDescent="0.25">
      <c r="A1" s="24" t="str">
        <f>'Form 1 Cover'!B20</f>
        <v>FREEDOM CLASSICAL ACADEMY</v>
      </c>
    </row>
    <row r="3" spans="1:6" x14ac:dyDescent="0.25">
      <c r="A3" s="213" t="str">
        <f>"FUND TRANSFERS "&amp;TEXT('Form 1 Cover'!D137, "MM/DD/YY")</f>
        <v>FUND TRANSFERS 2022-2023</v>
      </c>
      <c r="B3" s="433" t="s">
        <v>636</v>
      </c>
      <c r="C3" s="214"/>
      <c r="D3" s="214"/>
      <c r="E3" s="433" t="s">
        <v>637</v>
      </c>
      <c r="F3" s="434"/>
    </row>
    <row r="4" spans="1:6" x14ac:dyDescent="0.25">
      <c r="A4" s="114"/>
      <c r="B4" s="215"/>
      <c r="C4" s="39"/>
      <c r="D4" s="35"/>
      <c r="E4" s="215"/>
      <c r="F4" s="39"/>
    </row>
    <row r="5" spans="1:6" x14ac:dyDescent="0.25">
      <c r="A5" s="216">
        <f>-1</f>
        <v>-1</v>
      </c>
      <c r="B5" s="217">
        <f>A5-1</f>
        <v>-2</v>
      </c>
      <c r="C5" s="217">
        <v>-3</v>
      </c>
      <c r="D5" s="218"/>
      <c r="E5" s="217">
        <f>C5-1</f>
        <v>-4</v>
      </c>
      <c r="F5" s="217">
        <v>-5</v>
      </c>
    </row>
    <row r="6" spans="1:6" ht="18" customHeight="1" thickBot="1" x14ac:dyDescent="0.3">
      <c r="A6" s="196" t="s">
        <v>638</v>
      </c>
      <c r="B6" s="196" t="s">
        <v>639</v>
      </c>
      <c r="C6" s="196" t="s">
        <v>640</v>
      </c>
      <c r="D6" s="219"/>
      <c r="E6" s="196" t="s">
        <v>641</v>
      </c>
      <c r="F6" s="196" t="s">
        <v>640</v>
      </c>
    </row>
    <row r="7" spans="1:6" ht="21.75" customHeight="1" x14ac:dyDescent="0.25">
      <c r="A7" s="330" t="s">
        <v>642</v>
      </c>
      <c r="B7" s="379"/>
      <c r="C7" s="379"/>
      <c r="D7" s="220"/>
      <c r="E7" s="379"/>
      <c r="F7" s="379"/>
    </row>
    <row r="8" spans="1:6" x14ac:dyDescent="0.25">
      <c r="A8" s="383"/>
      <c r="B8" s="373"/>
      <c r="C8" s="373"/>
      <c r="D8" s="220"/>
      <c r="E8" s="373" t="s">
        <v>643</v>
      </c>
      <c r="F8" s="373">
        <v>1400000</v>
      </c>
    </row>
    <row r="9" spans="1:6" x14ac:dyDescent="0.25">
      <c r="A9" s="383"/>
      <c r="B9" s="373"/>
      <c r="C9" s="373"/>
      <c r="D9" s="220"/>
      <c r="E9" s="373"/>
      <c r="F9" s="373"/>
    </row>
    <row r="10" spans="1:6" x14ac:dyDescent="0.25">
      <c r="A10" s="383"/>
      <c r="B10" s="373"/>
      <c r="C10" s="373"/>
      <c r="D10" s="220"/>
      <c r="E10" s="373"/>
      <c r="F10" s="373"/>
    </row>
    <row r="11" spans="1:6" x14ac:dyDescent="0.25">
      <c r="A11" s="383"/>
      <c r="B11" s="373"/>
      <c r="C11" s="373"/>
      <c r="D11" s="220"/>
      <c r="E11" s="373"/>
      <c r="F11" s="373"/>
    </row>
    <row r="12" spans="1:6" x14ac:dyDescent="0.25">
      <c r="A12" s="383"/>
      <c r="B12" s="373"/>
      <c r="C12" s="373"/>
      <c r="D12" s="220"/>
      <c r="E12" s="373"/>
      <c r="F12" s="373"/>
    </row>
    <row r="13" spans="1:6" x14ac:dyDescent="0.25">
      <c r="A13" s="383"/>
      <c r="B13" s="373"/>
      <c r="C13" s="373"/>
      <c r="D13" s="220"/>
      <c r="E13" s="373"/>
      <c r="F13" s="373"/>
    </row>
    <row r="14" spans="1:6" x14ac:dyDescent="0.25">
      <c r="A14" s="383"/>
      <c r="B14" s="373"/>
      <c r="C14" s="373"/>
      <c r="D14" s="220"/>
      <c r="E14" s="373"/>
      <c r="F14" s="373"/>
    </row>
    <row r="15" spans="1:6" x14ac:dyDescent="0.25">
      <c r="A15" s="383"/>
      <c r="B15" s="373"/>
      <c r="C15" s="373"/>
      <c r="D15" s="220"/>
      <c r="E15" s="373"/>
      <c r="F15" s="373"/>
    </row>
    <row r="16" spans="1:6" x14ac:dyDescent="0.25">
      <c r="A16" s="383"/>
      <c r="B16" s="373"/>
      <c r="C16" s="373"/>
      <c r="D16" s="220"/>
      <c r="E16" s="373"/>
      <c r="F16" s="373"/>
    </row>
    <row r="17" spans="1:6" x14ac:dyDescent="0.25">
      <c r="A17" s="383"/>
      <c r="B17" s="373"/>
      <c r="C17" s="373"/>
      <c r="D17" s="220"/>
      <c r="E17" s="373"/>
      <c r="F17" s="373"/>
    </row>
    <row r="18" spans="1:6" x14ac:dyDescent="0.25">
      <c r="A18" s="383"/>
      <c r="B18" s="373"/>
      <c r="C18" s="373"/>
      <c r="D18" s="220"/>
      <c r="E18" s="373"/>
      <c r="F18" s="373"/>
    </row>
    <row r="19" spans="1:6" ht="18" customHeight="1" thickBot="1" x14ac:dyDescent="0.3">
      <c r="A19" s="331" t="s">
        <v>644</v>
      </c>
      <c r="B19" s="42">
        <f>SUM(B8:B18)</f>
        <v>0</v>
      </c>
      <c r="C19" s="42">
        <f>SUM(C8:C18)</f>
        <v>0</v>
      </c>
      <c r="D19" s="221"/>
      <c r="E19" s="42">
        <f>SUM(E8:E18)</f>
        <v>0</v>
      </c>
      <c r="F19" s="42">
        <f>SUM(F8:F18)</f>
        <v>1400000</v>
      </c>
    </row>
    <row r="20" spans="1:6" ht="20.25" customHeight="1" x14ac:dyDescent="0.25">
      <c r="A20" s="330" t="s">
        <v>645</v>
      </c>
      <c r="B20" s="168"/>
      <c r="C20" s="168"/>
      <c r="D20" s="220"/>
      <c r="E20" s="168"/>
      <c r="F20" s="168"/>
    </row>
    <row r="21" spans="1:6" x14ac:dyDescent="0.25">
      <c r="A21" s="383"/>
      <c r="B21" s="373" t="s">
        <v>646</v>
      </c>
      <c r="C21" s="373">
        <v>1400000</v>
      </c>
      <c r="D21" s="220"/>
      <c r="E21" s="373"/>
      <c r="F21" s="373"/>
    </row>
    <row r="22" spans="1:6" x14ac:dyDescent="0.25">
      <c r="A22" s="383"/>
      <c r="B22" s="373"/>
      <c r="C22" s="373"/>
      <c r="D22" s="220"/>
      <c r="E22" s="373"/>
      <c r="F22" s="373"/>
    </row>
    <row r="23" spans="1:6" x14ac:dyDescent="0.25">
      <c r="A23" s="383"/>
      <c r="B23" s="373"/>
      <c r="C23" s="373"/>
      <c r="D23" s="220"/>
      <c r="E23" s="373"/>
      <c r="F23" s="373"/>
    </row>
    <row r="24" spans="1:6" x14ac:dyDescent="0.25">
      <c r="A24" s="383"/>
      <c r="B24" s="373"/>
      <c r="C24" s="373"/>
      <c r="D24" s="220"/>
      <c r="E24" s="373"/>
      <c r="F24" s="373"/>
    </row>
    <row r="25" spans="1:6" x14ac:dyDescent="0.25">
      <c r="A25" s="383"/>
      <c r="B25" s="373"/>
      <c r="C25" s="373"/>
      <c r="D25" s="220"/>
      <c r="E25" s="373"/>
      <c r="F25" s="373"/>
    </row>
    <row r="26" spans="1:6" x14ac:dyDescent="0.25">
      <c r="A26" s="383"/>
      <c r="B26" s="373"/>
      <c r="C26" s="373"/>
      <c r="D26" s="220"/>
      <c r="E26" s="373"/>
      <c r="F26" s="373"/>
    </row>
    <row r="27" spans="1:6" x14ac:dyDescent="0.25">
      <c r="A27" s="383"/>
      <c r="B27" s="373"/>
      <c r="C27" s="373"/>
      <c r="D27" s="220"/>
      <c r="E27" s="373"/>
      <c r="F27" s="373"/>
    </row>
    <row r="28" spans="1:6" x14ac:dyDescent="0.25">
      <c r="A28" s="383"/>
      <c r="B28" s="373"/>
      <c r="C28" s="373"/>
      <c r="D28" s="220"/>
      <c r="E28" s="373"/>
      <c r="F28" s="373"/>
    </row>
    <row r="29" spans="1:6" x14ac:dyDescent="0.25">
      <c r="A29" s="383"/>
      <c r="B29" s="373"/>
      <c r="C29" s="373"/>
      <c r="D29" s="220"/>
      <c r="E29" s="373"/>
      <c r="F29" s="373"/>
    </row>
    <row r="30" spans="1:6" x14ac:dyDescent="0.25">
      <c r="A30" s="383"/>
      <c r="B30" s="373"/>
      <c r="C30" s="373"/>
      <c r="D30" s="220"/>
      <c r="E30" s="373"/>
      <c r="F30" s="373"/>
    </row>
    <row r="31" spans="1:6" x14ac:dyDescent="0.25">
      <c r="A31" s="383"/>
      <c r="B31" s="373"/>
      <c r="C31" s="373"/>
      <c r="D31" s="220"/>
      <c r="E31" s="373"/>
      <c r="F31" s="373"/>
    </row>
    <row r="32" spans="1:6" ht="18" customHeight="1" thickBot="1" x14ac:dyDescent="0.3">
      <c r="A32" s="331" t="s">
        <v>644</v>
      </c>
      <c r="B32" s="42">
        <f>SUM(B21:B31)</f>
        <v>0</v>
      </c>
      <c r="C32" s="42">
        <f>SUM(C21:C31)</f>
        <v>1400000</v>
      </c>
      <c r="D32" s="221"/>
      <c r="E32" s="42">
        <f>SUM(E21:E31)</f>
        <v>0</v>
      </c>
      <c r="F32" s="42">
        <f>SUM(F21:F31)</f>
        <v>0</v>
      </c>
    </row>
    <row r="33" spans="1:6" ht="21.75" customHeight="1" thickBot="1" x14ac:dyDescent="0.3">
      <c r="A33" s="332" t="s">
        <v>647</v>
      </c>
      <c r="B33" s="222">
        <f>B19+B32</f>
        <v>0</v>
      </c>
      <c r="C33" s="222">
        <f>C19+C32</f>
        <v>1400000</v>
      </c>
      <c r="D33" s="223"/>
      <c r="E33" s="222">
        <f>E19+E32</f>
        <v>0</v>
      </c>
      <c r="F33" s="222">
        <f>F19+F32</f>
        <v>1400000</v>
      </c>
    </row>
    <row r="34" spans="1:6" ht="14.4" thickTop="1" x14ac:dyDescent="0.25"/>
    <row r="35" spans="1:6" ht="13.5" customHeight="1" x14ac:dyDescent="0.25">
      <c r="A35" s="313" t="str">
        <f>'Form 1 Cover'!B20</f>
        <v>FREEDOM CLASSICAL ACADEMY</v>
      </c>
      <c r="E35" s="3" t="str">
        <f>"Budget Fiscal Year "&amp;TEXT('Form 1 Cover'!$D$137, "mm/dd/yy")</f>
        <v>Budget Fiscal Year 2022-2023</v>
      </c>
    </row>
    <row r="36" spans="1:6" x14ac:dyDescent="0.25">
      <c r="F36" s="17"/>
    </row>
    <row r="37" spans="1:6" x14ac:dyDescent="0.25">
      <c r="A37" s="26" t="s">
        <v>89</v>
      </c>
      <c r="F37" s="2">
        <f>'Form 1 Cover'!$D$146</f>
        <v>44607</v>
      </c>
    </row>
  </sheetData>
  <sheetProtection sheet="1" objects="1" scenarios="1"/>
  <phoneticPr fontId="0" type="noConversion"/>
  <printOptions horizontalCentered="1"/>
  <pageMargins left="0.73" right="0" top="0.75" bottom="0.5" header="0.5" footer="0"/>
  <pageSetup scale="9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0"/>
  <sheetViews>
    <sheetView workbookViewId="0">
      <selection activeCell="B9" sqref="B9"/>
    </sheetView>
  </sheetViews>
  <sheetFormatPr defaultColWidth="9.109375" defaultRowHeight="13.2" x14ac:dyDescent="0.25"/>
  <cols>
    <col min="1" max="1" width="10.33203125" customWidth="1"/>
    <col min="3" max="3" width="10.44140625" customWidth="1"/>
    <col min="4" max="4" width="4.88671875" customWidth="1"/>
    <col min="5" max="5" width="3" customWidth="1"/>
    <col min="6" max="6" width="4.88671875" customWidth="1"/>
    <col min="7" max="7" width="16" customWidth="1"/>
    <col min="8" max="8" width="10.44140625" customWidth="1"/>
    <col min="9" max="9" width="2.6640625" customWidth="1"/>
    <col min="10" max="10" width="18.5546875" customWidth="1"/>
    <col min="15" max="19" width="8.6640625" customWidth="1"/>
  </cols>
  <sheetData>
    <row r="1" spans="1:10" ht="24.75" customHeight="1" thickBot="1" x14ac:dyDescent="0.35">
      <c r="B1" s="435"/>
      <c r="C1" s="435"/>
      <c r="D1" s="435" t="str">
        <f>"L O B B Y   E X P E N S E S   "&amp;TEXT('Form 1 Cover'!D137, "MM/DD/YY")</f>
        <v>L O B B Y   E X P E N S E S   2022-2023</v>
      </c>
      <c r="E1" s="435"/>
      <c r="F1" s="435"/>
      <c r="G1" s="435"/>
      <c r="H1" s="435"/>
      <c r="I1" s="435"/>
      <c r="J1" s="435"/>
    </row>
    <row r="2" spans="1:10" ht="18" customHeight="1" thickTop="1" x14ac:dyDescent="0.25">
      <c r="A2" s="390"/>
    </row>
    <row r="3" spans="1:10" ht="18" customHeight="1" x14ac:dyDescent="0.25">
      <c r="A3" t="s">
        <v>648</v>
      </c>
    </row>
    <row r="4" spans="1:10" ht="18" customHeight="1" x14ac:dyDescent="0.25">
      <c r="A4" t="s">
        <v>649</v>
      </c>
    </row>
    <row r="5" spans="1:10" ht="18" customHeight="1" x14ac:dyDescent="0.25">
      <c r="A5" t="s">
        <v>650</v>
      </c>
    </row>
    <row r="6" spans="1:10" ht="18" customHeight="1" x14ac:dyDescent="0.25"/>
    <row r="7" spans="1:10" ht="18" customHeight="1" x14ac:dyDescent="0.25">
      <c r="A7" s="396"/>
      <c r="B7" s="396"/>
      <c r="C7" s="396"/>
      <c r="D7" s="396"/>
      <c r="E7" s="396"/>
      <c r="F7" s="396"/>
      <c r="G7" s="396"/>
      <c r="H7" s="396"/>
      <c r="I7" s="396"/>
      <c r="J7" s="396"/>
    </row>
    <row r="8" spans="1:10" ht="18" customHeight="1" x14ac:dyDescent="0.25"/>
    <row r="9" spans="1:10" ht="18" customHeight="1" x14ac:dyDescent="0.25">
      <c r="A9" t="s">
        <v>651</v>
      </c>
      <c r="B9" s="384"/>
      <c r="C9" s="384"/>
      <c r="D9" s="384"/>
      <c r="E9" s="384"/>
      <c r="F9" s="384"/>
      <c r="G9" s="384"/>
      <c r="H9" s="384"/>
      <c r="I9" s="384"/>
      <c r="J9" s="384"/>
    </row>
    <row r="10" spans="1:10" ht="18" customHeight="1" x14ac:dyDescent="0.25"/>
    <row r="11" spans="1:10" ht="18" customHeight="1" x14ac:dyDescent="0.25">
      <c r="A11" t="s">
        <v>652</v>
      </c>
      <c r="C11" s="384"/>
      <c r="D11" s="384"/>
      <c r="E11" s="384"/>
      <c r="F11" s="384"/>
      <c r="G11" s="384"/>
      <c r="H11" s="384"/>
      <c r="I11" s="384"/>
      <c r="J11" s="384"/>
    </row>
    <row r="12" spans="1:10" ht="18" customHeight="1" x14ac:dyDescent="0.25"/>
    <row r="13" spans="1:10" ht="18" customHeight="1" x14ac:dyDescent="0.25">
      <c r="A13" t="s">
        <v>653</v>
      </c>
      <c r="I13" s="207" t="s">
        <v>654</v>
      </c>
      <c r="J13" s="385"/>
    </row>
    <row r="14" spans="1:10" ht="18" customHeight="1" x14ac:dyDescent="0.25">
      <c r="J14" s="208"/>
    </row>
    <row r="15" spans="1:10" ht="18" customHeight="1" x14ac:dyDescent="0.25">
      <c r="A15" t="s">
        <v>655</v>
      </c>
      <c r="I15" s="207" t="s">
        <v>654</v>
      </c>
      <c r="J15" s="385"/>
    </row>
    <row r="16" spans="1:10" ht="18" customHeight="1" x14ac:dyDescent="0.25">
      <c r="J16" s="208"/>
    </row>
    <row r="17" spans="1:10" ht="18" customHeight="1" x14ac:dyDescent="0.25">
      <c r="A17" t="s">
        <v>656</v>
      </c>
      <c r="I17" s="207" t="s">
        <v>654</v>
      </c>
      <c r="J17" s="385"/>
    </row>
    <row r="18" spans="1:10" ht="18" customHeight="1" x14ac:dyDescent="0.25">
      <c r="J18" s="208"/>
    </row>
    <row r="19" spans="1:10" ht="18" customHeight="1" x14ac:dyDescent="0.25">
      <c r="A19" t="s">
        <v>657</v>
      </c>
      <c r="I19" s="207" t="s">
        <v>654</v>
      </c>
      <c r="J19" s="385"/>
    </row>
    <row r="20" spans="1:10" ht="18" customHeight="1" x14ac:dyDescent="0.25">
      <c r="J20" s="208"/>
    </row>
    <row r="21" spans="1:10" ht="18" customHeight="1" x14ac:dyDescent="0.25">
      <c r="A21" t="s">
        <v>658</v>
      </c>
      <c r="I21" s="207" t="s">
        <v>654</v>
      </c>
      <c r="J21" s="385"/>
    </row>
    <row r="22" spans="1:10" ht="18" customHeight="1" x14ac:dyDescent="0.25">
      <c r="J22" s="208"/>
    </row>
    <row r="23" spans="1:10" ht="18" customHeight="1" x14ac:dyDescent="0.25">
      <c r="A23" t="s">
        <v>659</v>
      </c>
      <c r="I23" s="207" t="s">
        <v>654</v>
      </c>
      <c r="J23" s="385"/>
    </row>
    <row r="24" spans="1:10" ht="18" customHeight="1" x14ac:dyDescent="0.25">
      <c r="A24" t="s">
        <v>660</v>
      </c>
      <c r="J24" s="208"/>
    </row>
    <row r="25" spans="1:10" ht="18" customHeight="1" x14ac:dyDescent="0.25"/>
    <row r="26" spans="1:10" ht="18" customHeight="1" thickBot="1" x14ac:dyDescent="0.3">
      <c r="A26" s="209" t="s">
        <v>661</v>
      </c>
      <c r="I26" s="207" t="s">
        <v>654</v>
      </c>
      <c r="J26" s="210">
        <f>SUM(J13,J15,J17,J19,J21,J23)</f>
        <v>0</v>
      </c>
    </row>
    <row r="27" spans="1:10" ht="18" customHeight="1" thickTop="1" x14ac:dyDescent="0.25"/>
    <row r="28" spans="1:10" ht="18" customHeight="1" x14ac:dyDescent="0.25"/>
    <row r="29" spans="1:10" ht="18" customHeight="1" x14ac:dyDescent="0.25"/>
    <row r="30" spans="1:10" ht="18" customHeight="1" x14ac:dyDescent="0.25"/>
    <row r="31" spans="1:10" ht="18" customHeight="1" x14ac:dyDescent="0.25">
      <c r="A31" t="s">
        <v>662</v>
      </c>
      <c r="B31" s="384"/>
      <c r="C31" s="384"/>
      <c r="D31" s="384"/>
      <c r="E31" s="384"/>
      <c r="F31" s="384"/>
      <c r="G31" s="384"/>
      <c r="J31" s="211"/>
    </row>
    <row r="32" spans="1:10" ht="18" customHeight="1" x14ac:dyDescent="0.25"/>
    <row r="33" spans="1:10" ht="18" customHeight="1" x14ac:dyDescent="0.25">
      <c r="A33" t="s">
        <v>663</v>
      </c>
    </row>
    <row r="35" spans="1:10" x14ac:dyDescent="0.25">
      <c r="I35" s="1"/>
    </row>
    <row r="36" spans="1:10" ht="13.8" x14ac:dyDescent="0.25">
      <c r="A36" s="91" t="str">
        <f>'Form 1 Cover'!B20</f>
        <v>FREEDOM CLASSICAL ACADEMY</v>
      </c>
      <c r="B36" s="26"/>
      <c r="C36" s="26"/>
      <c r="D36" s="26"/>
      <c r="E36" s="26"/>
      <c r="H36" s="3" t="str">
        <f>"Budget Fiscal Year "&amp;TEXT('Form 1 Cover'!$D$137, "mm/dd/yy")</f>
        <v>Budget Fiscal Year 2022-2023</v>
      </c>
    </row>
    <row r="40" spans="1:10" x14ac:dyDescent="0.25">
      <c r="A40" s="390" t="s">
        <v>664</v>
      </c>
      <c r="J40" s="19">
        <f>'Form 1 Cover'!$D$146</f>
        <v>44607</v>
      </c>
    </row>
  </sheetData>
  <sheetProtection sheet="1" objects="1" scenarios="1"/>
  <phoneticPr fontId="13" type="noConversion"/>
  <pageMargins left="0.86" right="0" top="1" bottom="0.5" header="0.5" footer="0"/>
  <pageSetup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73"/>
  <sheetViews>
    <sheetView topLeftCell="G13" zoomScale="90" zoomScaleNormal="90" workbookViewId="0">
      <selection activeCell="B2" sqref="B2"/>
    </sheetView>
  </sheetViews>
  <sheetFormatPr defaultColWidth="9.109375" defaultRowHeight="13.8" x14ac:dyDescent="0.3"/>
  <cols>
    <col min="1" max="1" width="29.6640625" style="440" bestFit="1" customWidth="1"/>
    <col min="2" max="13" width="13.33203125" style="440" customWidth="1"/>
    <col min="14" max="14" width="15.109375" style="440" customWidth="1"/>
    <col min="15" max="15" width="15.33203125" style="440" customWidth="1"/>
    <col min="16" max="16" width="10.44140625" style="440" bestFit="1" customWidth="1"/>
    <col min="17" max="16384" width="9.109375" style="440"/>
  </cols>
  <sheetData>
    <row r="1" spans="1:27" s="439" customFormat="1" ht="14.4" x14ac:dyDescent="0.3">
      <c r="A1" s="463" t="s">
        <v>665</v>
      </c>
      <c r="B1" s="212" t="str">
        <f>'Form 1 Cover'!B20</f>
        <v>FREEDOM CLASSICAL ACADEMY</v>
      </c>
      <c r="C1" s="437"/>
      <c r="D1" s="438"/>
      <c r="F1" s="438"/>
      <c r="I1" s="438"/>
      <c r="J1" s="438"/>
      <c r="K1" s="438"/>
      <c r="L1" s="438"/>
      <c r="M1" s="438"/>
      <c r="N1" s="438"/>
      <c r="O1" s="438"/>
      <c r="P1" s="438"/>
    </row>
    <row r="2" spans="1:27" s="439" customFormat="1" ht="14.4" x14ac:dyDescent="0.3">
      <c r="A2" s="463" t="s">
        <v>666</v>
      </c>
      <c r="B2" s="496" t="s">
        <v>667</v>
      </c>
      <c r="C2" s="467"/>
      <c r="D2" s="467" t="s">
        <v>668</v>
      </c>
      <c r="F2" s="438"/>
      <c r="I2" s="438"/>
      <c r="J2" s="438"/>
      <c r="K2" s="438"/>
      <c r="L2" s="438"/>
      <c r="M2" s="438"/>
      <c r="N2" s="438"/>
      <c r="O2" s="438"/>
      <c r="P2" s="438"/>
      <c r="AA2" s="464" t="s">
        <v>669</v>
      </c>
    </row>
    <row r="3" spans="1:27" s="439" customFormat="1" ht="14.4" x14ac:dyDescent="0.3">
      <c r="A3" s="463"/>
      <c r="B3" s="436"/>
      <c r="C3" s="465"/>
      <c r="D3" s="438"/>
      <c r="F3" s="438"/>
      <c r="I3" s="438"/>
      <c r="J3" s="438"/>
      <c r="K3" s="438"/>
      <c r="L3" s="438"/>
      <c r="M3" s="438"/>
      <c r="N3" s="438"/>
      <c r="O3" s="438"/>
      <c r="P3" s="438"/>
      <c r="AA3" s="464" t="s">
        <v>667</v>
      </c>
    </row>
    <row r="4" spans="1:27" ht="15" customHeight="1" x14ac:dyDescent="0.3">
      <c r="A4" s="494" t="s">
        <v>670</v>
      </c>
      <c r="B4" s="494"/>
      <c r="C4" s="494"/>
      <c r="D4" s="494"/>
      <c r="E4" s="494"/>
      <c r="F4" s="494" t="s">
        <v>670</v>
      </c>
      <c r="G4" s="494"/>
      <c r="H4" s="494"/>
      <c r="I4" s="494"/>
      <c r="J4" s="494"/>
      <c r="K4" s="494"/>
      <c r="L4" s="494"/>
      <c r="M4" s="494"/>
      <c r="N4" s="494"/>
      <c r="AA4" s="464" t="s">
        <v>671</v>
      </c>
    </row>
    <row r="5" spans="1:27" ht="15" customHeight="1" x14ac:dyDescent="0.3">
      <c r="A5" s="441"/>
      <c r="B5" s="442"/>
      <c r="C5" s="442"/>
      <c r="D5" s="443"/>
      <c r="E5" s="442"/>
      <c r="F5" s="443"/>
      <c r="G5" s="443"/>
      <c r="H5" s="443"/>
      <c r="I5" s="443"/>
      <c r="J5" s="443"/>
      <c r="K5" s="443"/>
      <c r="L5" s="443"/>
      <c r="M5" s="443"/>
      <c r="N5" s="443"/>
      <c r="O5" s="443"/>
      <c r="P5" s="443"/>
    </row>
    <row r="6" spans="1:27" ht="15" customHeight="1" thickBot="1" x14ac:dyDescent="0.35">
      <c r="A6" s="441"/>
      <c r="B6" s="442"/>
      <c r="C6" s="442"/>
      <c r="D6" s="443"/>
      <c r="E6" s="442"/>
      <c r="F6" s="443"/>
      <c r="G6" s="443"/>
      <c r="H6" s="443"/>
      <c r="I6" s="443"/>
      <c r="J6" s="443"/>
      <c r="K6" s="443"/>
      <c r="L6" s="443"/>
      <c r="M6" s="443"/>
      <c r="N6" s="443"/>
      <c r="O6" s="443"/>
      <c r="P6" s="443"/>
    </row>
    <row r="7" spans="1:27" ht="38.25" customHeight="1" thickBot="1" x14ac:dyDescent="0.35">
      <c r="A7" s="441" t="str">
        <f>'Form 1 Cover'!D137</f>
        <v>2022-2023</v>
      </c>
      <c r="B7" s="468" t="s">
        <v>672</v>
      </c>
      <c r="C7" s="468" t="s">
        <v>672</v>
      </c>
      <c r="D7" s="468" t="s">
        <v>672</v>
      </c>
      <c r="E7" s="468" t="s">
        <v>672</v>
      </c>
      <c r="F7" s="468" t="s">
        <v>672</v>
      </c>
      <c r="G7" s="468" t="s">
        <v>672</v>
      </c>
      <c r="H7" s="468" t="s">
        <v>672</v>
      </c>
      <c r="I7" s="468" t="s">
        <v>672</v>
      </c>
      <c r="J7" s="468" t="s">
        <v>672</v>
      </c>
      <c r="K7" s="468" t="s">
        <v>672</v>
      </c>
      <c r="L7" s="468" t="s">
        <v>672</v>
      </c>
      <c r="M7" s="468" t="s">
        <v>672</v>
      </c>
      <c r="N7" s="492" t="s">
        <v>673</v>
      </c>
      <c r="O7" s="492" t="s">
        <v>674</v>
      </c>
      <c r="P7" s="443"/>
    </row>
    <row r="8" spans="1:27" ht="15" customHeight="1" thickBot="1" x14ac:dyDescent="0.35">
      <c r="A8" s="441"/>
      <c r="B8" s="469" t="s">
        <v>675</v>
      </c>
      <c r="C8" s="469" t="s">
        <v>676</v>
      </c>
      <c r="D8" s="469" t="s">
        <v>677</v>
      </c>
      <c r="E8" s="469" t="s">
        <v>678</v>
      </c>
      <c r="F8" s="469" t="s">
        <v>679</v>
      </c>
      <c r="G8" s="469" t="s">
        <v>680</v>
      </c>
      <c r="H8" s="469" t="s">
        <v>681</v>
      </c>
      <c r="I8" s="469" t="s">
        <v>682</v>
      </c>
      <c r="J8" s="469" t="s">
        <v>683</v>
      </c>
      <c r="K8" s="469" t="s">
        <v>684</v>
      </c>
      <c r="L8" s="469" t="s">
        <v>685</v>
      </c>
      <c r="M8" s="469" t="s">
        <v>686</v>
      </c>
      <c r="N8" s="493" t="s">
        <v>687</v>
      </c>
      <c r="O8" s="493" t="s">
        <v>688</v>
      </c>
      <c r="P8" s="466" t="s">
        <v>689</v>
      </c>
    </row>
    <row r="9" spans="1:27" ht="15" customHeight="1" x14ac:dyDescent="0.3">
      <c r="A9" s="444" t="s">
        <v>611</v>
      </c>
      <c r="B9" s="445"/>
      <c r="C9" s="446"/>
      <c r="D9" s="446"/>
      <c r="E9" s="446"/>
      <c r="F9" s="446"/>
      <c r="G9" s="446"/>
      <c r="H9" s="446"/>
      <c r="I9" s="446"/>
      <c r="J9" s="446"/>
      <c r="K9" s="446"/>
      <c r="L9" s="446"/>
      <c r="M9" s="446"/>
      <c r="N9" s="447"/>
      <c r="O9" s="447"/>
      <c r="P9" s="447"/>
    </row>
    <row r="10" spans="1:27" ht="15" customHeight="1" x14ac:dyDescent="0.3">
      <c r="A10" s="480" t="s">
        <v>690</v>
      </c>
      <c r="B10" s="481">
        <f>8590457/12</f>
        <v>715871.41666666663</v>
      </c>
      <c r="C10" s="481">
        <f t="shared" ref="C10:M10" si="0">8590457/12</f>
        <v>715871.41666666663</v>
      </c>
      <c r="D10" s="481">
        <f t="shared" si="0"/>
        <v>715871.41666666663</v>
      </c>
      <c r="E10" s="481">
        <f t="shared" si="0"/>
        <v>715871.41666666663</v>
      </c>
      <c r="F10" s="481">
        <f t="shared" si="0"/>
        <v>715871.41666666663</v>
      </c>
      <c r="G10" s="481">
        <f t="shared" si="0"/>
        <v>715871.41666666663</v>
      </c>
      <c r="H10" s="481">
        <f t="shared" si="0"/>
        <v>715871.41666666663</v>
      </c>
      <c r="I10" s="481">
        <f t="shared" si="0"/>
        <v>715871.41666666663</v>
      </c>
      <c r="J10" s="481">
        <f t="shared" si="0"/>
        <v>715871.41666666663</v>
      </c>
      <c r="K10" s="481">
        <f t="shared" si="0"/>
        <v>715871.41666666663</v>
      </c>
      <c r="L10" s="481">
        <f t="shared" si="0"/>
        <v>715871.41666666663</v>
      </c>
      <c r="M10" s="481">
        <f t="shared" si="0"/>
        <v>715871.41666666663</v>
      </c>
      <c r="N10" s="482">
        <f t="shared" ref="N10:N20" si="1">SUM(B10:M10)</f>
        <v>8590457.0000000019</v>
      </c>
      <c r="O10" s="482"/>
      <c r="P10" s="482"/>
    </row>
    <row r="11" spans="1:27" ht="15" customHeight="1" x14ac:dyDescent="0.3">
      <c r="A11" s="480" t="s">
        <v>691</v>
      </c>
      <c r="B11" s="481"/>
      <c r="C11" s="481"/>
      <c r="D11" s="481"/>
      <c r="E11" s="481"/>
      <c r="F11" s="481"/>
      <c r="G11" s="481"/>
      <c r="H11" s="481"/>
      <c r="I11" s="481"/>
      <c r="J11" s="481"/>
      <c r="K11" s="481"/>
      <c r="L11" s="481"/>
      <c r="M11" s="481"/>
      <c r="N11" s="482">
        <f t="shared" si="1"/>
        <v>0</v>
      </c>
      <c r="O11" s="482"/>
      <c r="P11" s="482"/>
    </row>
    <row r="12" spans="1:27" ht="15" customHeight="1" x14ac:dyDescent="0.3">
      <c r="A12" s="480" t="s">
        <v>692</v>
      </c>
      <c r="B12" s="481"/>
      <c r="C12" s="481"/>
      <c r="D12" s="481"/>
      <c r="E12" s="481"/>
      <c r="F12" s="481"/>
      <c r="G12" s="481"/>
      <c r="H12" s="481"/>
      <c r="I12" s="481"/>
      <c r="J12" s="481"/>
      <c r="K12" s="481"/>
      <c r="L12" s="481"/>
      <c r="M12" s="481"/>
      <c r="N12" s="482">
        <f t="shared" si="1"/>
        <v>0</v>
      </c>
      <c r="O12" s="482"/>
      <c r="P12" s="482"/>
    </row>
    <row r="13" spans="1:27" ht="15" customHeight="1" x14ac:dyDescent="0.3">
      <c r="A13" s="480" t="s">
        <v>693</v>
      </c>
      <c r="B13" s="483"/>
      <c r="C13" s="483"/>
      <c r="D13" s="483"/>
      <c r="E13" s="483"/>
      <c r="F13" s="483"/>
      <c r="G13" s="483"/>
      <c r="H13" s="483"/>
      <c r="I13" s="483"/>
      <c r="J13" s="483"/>
      <c r="K13" s="483"/>
      <c r="L13" s="483"/>
      <c r="M13" s="483"/>
      <c r="N13" s="482">
        <f t="shared" si="1"/>
        <v>0</v>
      </c>
      <c r="O13" s="482"/>
      <c r="P13" s="482"/>
    </row>
    <row r="14" spans="1:27" ht="15" customHeight="1" x14ac:dyDescent="0.3">
      <c r="A14" s="480" t="s">
        <v>694</v>
      </c>
      <c r="B14" s="483">
        <f>111450/12</f>
        <v>9287.5</v>
      </c>
      <c r="C14" s="483">
        <f t="shared" ref="C14:M14" si="2">111450/12</f>
        <v>9287.5</v>
      </c>
      <c r="D14" s="483">
        <f t="shared" si="2"/>
        <v>9287.5</v>
      </c>
      <c r="E14" s="483">
        <f t="shared" si="2"/>
        <v>9287.5</v>
      </c>
      <c r="F14" s="483">
        <f t="shared" si="2"/>
        <v>9287.5</v>
      </c>
      <c r="G14" s="483">
        <f t="shared" si="2"/>
        <v>9287.5</v>
      </c>
      <c r="H14" s="483">
        <f t="shared" si="2"/>
        <v>9287.5</v>
      </c>
      <c r="I14" s="483">
        <f t="shared" si="2"/>
        <v>9287.5</v>
      </c>
      <c r="J14" s="483">
        <f t="shared" si="2"/>
        <v>9287.5</v>
      </c>
      <c r="K14" s="483">
        <f t="shared" si="2"/>
        <v>9287.5</v>
      </c>
      <c r="L14" s="483">
        <f t="shared" si="2"/>
        <v>9287.5</v>
      </c>
      <c r="M14" s="483">
        <f t="shared" si="2"/>
        <v>9287.5</v>
      </c>
      <c r="N14" s="482">
        <f t="shared" si="1"/>
        <v>111450</v>
      </c>
      <c r="O14" s="482"/>
      <c r="P14" s="482"/>
    </row>
    <row r="15" spans="1:27" ht="15" customHeight="1" x14ac:dyDescent="0.3">
      <c r="A15" s="480" t="s">
        <v>695</v>
      </c>
      <c r="B15" s="483"/>
      <c r="C15" s="483"/>
      <c r="D15" s="483"/>
      <c r="E15" s="483"/>
      <c r="F15" s="483"/>
      <c r="G15" s="483"/>
      <c r="H15" s="483"/>
      <c r="I15" s="483"/>
      <c r="J15" s="483"/>
      <c r="K15" s="483"/>
      <c r="L15" s="483"/>
      <c r="M15" s="483"/>
      <c r="N15" s="482">
        <f t="shared" si="1"/>
        <v>0</v>
      </c>
      <c r="O15" s="482"/>
      <c r="P15" s="482"/>
    </row>
    <row r="16" spans="1:27" ht="15" customHeight="1" x14ac:dyDescent="0.3">
      <c r="A16" s="480" t="s">
        <v>696</v>
      </c>
      <c r="B16" s="483"/>
      <c r="C16" s="483"/>
      <c r="D16" s="483"/>
      <c r="E16" s="483"/>
      <c r="F16" s="483"/>
      <c r="G16" s="483"/>
      <c r="H16" s="483"/>
      <c r="I16" s="483"/>
      <c r="J16" s="483"/>
      <c r="K16" s="483"/>
      <c r="L16" s="483"/>
      <c r="M16" s="483"/>
      <c r="N16" s="482">
        <f t="shared" si="1"/>
        <v>0</v>
      </c>
      <c r="O16" s="482"/>
      <c r="P16" s="482"/>
    </row>
    <row r="17" spans="1:16" ht="15" customHeight="1" x14ac:dyDescent="0.3">
      <c r="A17" s="480" t="s">
        <v>697</v>
      </c>
      <c r="B17" s="483"/>
      <c r="C17" s="483"/>
      <c r="D17" s="483"/>
      <c r="E17" s="483"/>
      <c r="F17" s="483"/>
      <c r="G17" s="483"/>
      <c r="H17" s="483"/>
      <c r="I17" s="483"/>
      <c r="J17" s="483"/>
      <c r="K17" s="483"/>
      <c r="L17" s="483"/>
      <c r="M17" s="483"/>
      <c r="N17" s="482">
        <f t="shared" si="1"/>
        <v>0</v>
      </c>
      <c r="O17" s="482"/>
      <c r="P17" s="482"/>
    </row>
    <row r="18" spans="1:16" ht="15" customHeight="1" x14ac:dyDescent="0.3">
      <c r="A18" s="480" t="s">
        <v>698</v>
      </c>
      <c r="B18" s="483"/>
      <c r="C18" s="483"/>
      <c r="D18" s="483"/>
      <c r="E18" s="483"/>
      <c r="F18" s="483"/>
      <c r="G18" s="483"/>
      <c r="H18" s="483"/>
      <c r="I18" s="483"/>
      <c r="J18" s="483"/>
      <c r="K18" s="483"/>
      <c r="L18" s="483"/>
      <c r="M18" s="483"/>
      <c r="N18" s="482">
        <f t="shared" si="1"/>
        <v>0</v>
      </c>
      <c r="O18" s="482"/>
      <c r="P18" s="482"/>
    </row>
    <row r="19" spans="1:16" ht="15" customHeight="1" x14ac:dyDescent="0.3">
      <c r="A19" s="480" t="s">
        <v>699</v>
      </c>
      <c r="B19" s="483"/>
      <c r="C19" s="483"/>
      <c r="D19" s="483"/>
      <c r="E19" s="483"/>
      <c r="F19" s="483"/>
      <c r="G19" s="483"/>
      <c r="H19" s="483"/>
      <c r="I19" s="483"/>
      <c r="J19" s="483"/>
      <c r="K19" s="483"/>
      <c r="L19" s="483"/>
      <c r="M19" s="483"/>
      <c r="N19" s="482">
        <f t="shared" si="1"/>
        <v>0</v>
      </c>
      <c r="O19" s="482"/>
      <c r="P19" s="482"/>
    </row>
    <row r="20" spans="1:16" ht="15" customHeight="1" x14ac:dyDescent="0.3">
      <c r="A20" s="480" t="s">
        <v>329</v>
      </c>
      <c r="B20" s="481"/>
      <c r="C20" s="481"/>
      <c r="D20" s="481"/>
      <c r="E20" s="481"/>
      <c r="F20" s="481"/>
      <c r="G20" s="481"/>
      <c r="H20" s="481"/>
      <c r="I20" s="481"/>
      <c r="J20" s="481"/>
      <c r="K20" s="481"/>
      <c r="L20" s="481"/>
      <c r="M20" s="481"/>
      <c r="N20" s="482">
        <f t="shared" si="1"/>
        <v>0</v>
      </c>
      <c r="O20" s="482"/>
      <c r="P20" s="482"/>
    </row>
    <row r="21" spans="1:16" ht="15" customHeight="1" x14ac:dyDescent="0.3">
      <c r="A21" s="480" t="s">
        <v>700</v>
      </c>
      <c r="B21" s="481"/>
      <c r="C21" s="481"/>
      <c r="D21" s="481"/>
      <c r="E21" s="481"/>
      <c r="F21" s="481"/>
      <c r="G21" s="481"/>
      <c r="H21" s="481"/>
      <c r="I21" s="481"/>
      <c r="J21" s="481"/>
      <c r="K21" s="481"/>
      <c r="L21" s="481"/>
      <c r="M21" s="481"/>
      <c r="N21" s="482">
        <f t="shared" ref="N21:N22" si="3">SUM(B21:M21)</f>
        <v>0</v>
      </c>
      <c r="O21" s="482"/>
      <c r="P21" s="482"/>
    </row>
    <row r="22" spans="1:16" ht="15" customHeight="1" x14ac:dyDescent="0.3">
      <c r="A22" s="480" t="s">
        <v>701</v>
      </c>
      <c r="B22" s="483"/>
      <c r="C22" s="483"/>
      <c r="D22" s="483"/>
      <c r="E22" s="483"/>
      <c r="F22" s="483"/>
      <c r="G22" s="483"/>
      <c r="H22" s="483"/>
      <c r="I22" s="483"/>
      <c r="J22" s="483"/>
      <c r="K22" s="483"/>
      <c r="L22" s="483"/>
      <c r="M22" s="483"/>
      <c r="N22" s="482">
        <f t="shared" si="3"/>
        <v>0</v>
      </c>
      <c r="O22" s="482"/>
      <c r="P22" s="482"/>
    </row>
    <row r="23" spans="1:16" ht="15" customHeight="1" x14ac:dyDescent="0.3">
      <c r="A23" s="484" t="s">
        <v>458</v>
      </c>
      <c r="B23" s="481">
        <f>360000/12</f>
        <v>30000</v>
      </c>
      <c r="C23" s="481">
        <f t="shared" ref="C23:M23" si="4">360000/12</f>
        <v>30000</v>
      </c>
      <c r="D23" s="481">
        <f t="shared" si="4"/>
        <v>30000</v>
      </c>
      <c r="E23" s="481">
        <f t="shared" si="4"/>
        <v>30000</v>
      </c>
      <c r="F23" s="481">
        <f t="shared" si="4"/>
        <v>30000</v>
      </c>
      <c r="G23" s="481">
        <f t="shared" si="4"/>
        <v>30000</v>
      </c>
      <c r="H23" s="481">
        <f t="shared" si="4"/>
        <v>30000</v>
      </c>
      <c r="I23" s="481">
        <f t="shared" si="4"/>
        <v>30000</v>
      </c>
      <c r="J23" s="481">
        <f t="shared" si="4"/>
        <v>30000</v>
      </c>
      <c r="K23" s="481">
        <f t="shared" si="4"/>
        <v>30000</v>
      </c>
      <c r="L23" s="481">
        <f t="shared" si="4"/>
        <v>30000</v>
      </c>
      <c r="M23" s="481">
        <f t="shared" si="4"/>
        <v>30000</v>
      </c>
      <c r="N23" s="482">
        <f>SUM(B23:M23)</f>
        <v>360000</v>
      </c>
      <c r="O23" s="482"/>
      <c r="P23" s="482"/>
    </row>
    <row r="24" spans="1:16" ht="15" customHeight="1" x14ac:dyDescent="0.3">
      <c r="A24" s="484" t="s">
        <v>702</v>
      </c>
      <c r="B24" s="483">
        <f>1726400/12</f>
        <v>143866.66666666666</v>
      </c>
      <c r="C24" s="483">
        <f t="shared" ref="C24:M24" si="5">1726400/12</f>
        <v>143866.66666666666</v>
      </c>
      <c r="D24" s="483">
        <f t="shared" si="5"/>
        <v>143866.66666666666</v>
      </c>
      <c r="E24" s="483">
        <f t="shared" si="5"/>
        <v>143866.66666666666</v>
      </c>
      <c r="F24" s="483">
        <f t="shared" si="5"/>
        <v>143866.66666666666</v>
      </c>
      <c r="G24" s="483">
        <f t="shared" si="5"/>
        <v>143866.66666666666</v>
      </c>
      <c r="H24" s="483">
        <f t="shared" si="5"/>
        <v>143866.66666666666</v>
      </c>
      <c r="I24" s="483">
        <f t="shared" si="5"/>
        <v>143866.66666666666</v>
      </c>
      <c r="J24" s="483">
        <f t="shared" si="5"/>
        <v>143866.66666666666</v>
      </c>
      <c r="K24" s="483">
        <f t="shared" si="5"/>
        <v>143866.66666666666</v>
      </c>
      <c r="L24" s="483">
        <f t="shared" si="5"/>
        <v>143866.66666666666</v>
      </c>
      <c r="M24" s="483">
        <f t="shared" si="5"/>
        <v>143866.66666666666</v>
      </c>
      <c r="N24" s="482">
        <f t="shared" ref="N24:N27" si="6">SUM(B24:M24)</f>
        <v>1726400.0000000002</v>
      </c>
      <c r="O24" s="482"/>
      <c r="P24" s="482"/>
    </row>
    <row r="25" spans="1:16" ht="15" customHeight="1" x14ac:dyDescent="0.3">
      <c r="A25" s="484"/>
      <c r="B25" s="483"/>
      <c r="C25" s="481"/>
      <c r="D25" s="481"/>
      <c r="E25" s="481"/>
      <c r="F25" s="483"/>
      <c r="G25" s="481"/>
      <c r="H25" s="481"/>
      <c r="I25" s="481"/>
      <c r="J25" s="483"/>
      <c r="K25" s="481"/>
      <c r="L25" s="481"/>
      <c r="M25" s="481"/>
      <c r="N25" s="482">
        <f t="shared" si="6"/>
        <v>0</v>
      </c>
      <c r="O25" s="482"/>
      <c r="P25" s="482"/>
    </row>
    <row r="26" spans="1:16" ht="15" customHeight="1" x14ac:dyDescent="0.3">
      <c r="A26" s="484"/>
      <c r="B26" s="483"/>
      <c r="C26" s="481"/>
      <c r="D26" s="481"/>
      <c r="E26" s="481"/>
      <c r="F26" s="483"/>
      <c r="G26" s="481"/>
      <c r="H26" s="481"/>
      <c r="I26" s="481"/>
      <c r="J26" s="483"/>
      <c r="K26" s="481"/>
      <c r="L26" s="481"/>
      <c r="M26" s="481"/>
      <c r="N26" s="482">
        <f t="shared" si="6"/>
        <v>0</v>
      </c>
      <c r="O26" s="482"/>
      <c r="P26" s="482"/>
    </row>
    <row r="27" spans="1:16" ht="15" customHeight="1" x14ac:dyDescent="0.3">
      <c r="A27" s="484"/>
      <c r="B27" s="483"/>
      <c r="C27" s="481"/>
      <c r="D27" s="481"/>
      <c r="E27" s="481"/>
      <c r="F27" s="483"/>
      <c r="G27" s="481"/>
      <c r="H27" s="481"/>
      <c r="I27" s="481"/>
      <c r="J27" s="483"/>
      <c r="K27" s="481"/>
      <c r="L27" s="481"/>
      <c r="M27" s="481"/>
      <c r="N27" s="482">
        <f t="shared" si="6"/>
        <v>0</v>
      </c>
      <c r="O27" s="482"/>
      <c r="P27" s="482"/>
    </row>
    <row r="28" spans="1:16" ht="15" customHeight="1" thickBot="1" x14ac:dyDescent="0.35">
      <c r="A28" s="441" t="s">
        <v>703</v>
      </c>
      <c r="B28" s="477">
        <f t="shared" ref="B28:N28" si="7">SUM(B10:B27)</f>
        <v>899025.58333333326</v>
      </c>
      <c r="C28" s="477">
        <f t="shared" si="7"/>
        <v>899025.58333333326</v>
      </c>
      <c r="D28" s="477">
        <f t="shared" si="7"/>
        <v>899025.58333333326</v>
      </c>
      <c r="E28" s="477">
        <f t="shared" si="7"/>
        <v>899025.58333333326</v>
      </c>
      <c r="F28" s="477">
        <f t="shared" si="7"/>
        <v>899025.58333333326</v>
      </c>
      <c r="G28" s="477">
        <f t="shared" si="7"/>
        <v>899025.58333333326</v>
      </c>
      <c r="H28" s="477">
        <f t="shared" si="7"/>
        <v>899025.58333333326</v>
      </c>
      <c r="I28" s="477">
        <f t="shared" si="7"/>
        <v>899025.58333333326</v>
      </c>
      <c r="J28" s="477">
        <f t="shared" si="7"/>
        <v>899025.58333333326</v>
      </c>
      <c r="K28" s="477">
        <f t="shared" si="7"/>
        <v>899025.58333333326</v>
      </c>
      <c r="L28" s="477">
        <f t="shared" si="7"/>
        <v>899025.58333333326</v>
      </c>
      <c r="M28" s="477">
        <f t="shared" si="7"/>
        <v>899025.58333333326</v>
      </c>
      <c r="N28" s="478">
        <f t="shared" si="7"/>
        <v>10788307.000000002</v>
      </c>
      <c r="O28" s="479">
        <f>IF(B2="Tentative",('Form 3 Revenues'!F101-'Form 3 Revenues'!F98),IF(B2="Final",('Form 3 Revenues'!G101-'Form 3 Revenues'!G98),('Form 3 Revenues'!H101-'Form 3 Revenues'!H98)))</f>
        <v>10788307</v>
      </c>
      <c r="P28" s="478">
        <f>N28-O28</f>
        <v>0</v>
      </c>
    </row>
    <row r="29" spans="1:16" ht="15" customHeight="1" thickTop="1" x14ac:dyDescent="0.3">
      <c r="A29" s="441" t="s">
        <v>704</v>
      </c>
      <c r="B29" s="449">
        <f>B28</f>
        <v>899025.58333333326</v>
      </c>
      <c r="C29" s="449">
        <f>B29+C28</f>
        <v>1798051.1666666665</v>
      </c>
      <c r="D29" s="449">
        <f t="shared" ref="D29:M29" si="8">C29+D28</f>
        <v>2697076.75</v>
      </c>
      <c r="E29" s="449">
        <f t="shared" si="8"/>
        <v>3596102.333333333</v>
      </c>
      <c r="F29" s="449">
        <f t="shared" si="8"/>
        <v>4495127.916666666</v>
      </c>
      <c r="G29" s="449">
        <f t="shared" si="8"/>
        <v>5394153.4999999991</v>
      </c>
      <c r="H29" s="449">
        <f t="shared" si="8"/>
        <v>6293179.0833333321</v>
      </c>
      <c r="I29" s="449">
        <f t="shared" si="8"/>
        <v>7192204.6666666651</v>
      </c>
      <c r="J29" s="449">
        <f t="shared" si="8"/>
        <v>8091230.2499999981</v>
      </c>
      <c r="K29" s="449">
        <f t="shared" si="8"/>
        <v>8990255.8333333321</v>
      </c>
      <c r="L29" s="449">
        <f t="shared" si="8"/>
        <v>9889281.416666666</v>
      </c>
      <c r="M29" s="449">
        <f t="shared" si="8"/>
        <v>10788307</v>
      </c>
      <c r="N29" s="453"/>
      <c r="O29" s="453"/>
      <c r="P29" s="453"/>
    </row>
    <row r="30" spans="1:16" ht="15" customHeight="1" x14ac:dyDescent="0.3">
      <c r="A30" s="450" t="s">
        <v>705</v>
      </c>
      <c r="B30" s="451">
        <f>IFERROR(B29/$N$28,"")</f>
        <v>8.3333333333333315E-2</v>
      </c>
      <c r="C30" s="451">
        <f>IFERROR(C29/$N$28,"")</f>
        <v>0.16666666666666663</v>
      </c>
      <c r="D30" s="451">
        <f t="shared" ref="D30:M30" si="9">IFERROR(D29/$N$28,"")</f>
        <v>0.24999999999999994</v>
      </c>
      <c r="E30" s="451">
        <f t="shared" si="9"/>
        <v>0.33333333333333326</v>
      </c>
      <c r="F30" s="451">
        <f t="shared" si="9"/>
        <v>0.41666666666666652</v>
      </c>
      <c r="G30" s="451">
        <f t="shared" si="9"/>
        <v>0.49999999999999983</v>
      </c>
      <c r="H30" s="451">
        <f t="shared" si="9"/>
        <v>0.58333333333333315</v>
      </c>
      <c r="I30" s="451">
        <f t="shared" si="9"/>
        <v>0.66666666666666641</v>
      </c>
      <c r="J30" s="451">
        <f t="shared" si="9"/>
        <v>0.74999999999999967</v>
      </c>
      <c r="K30" s="451">
        <f t="shared" si="9"/>
        <v>0.83333333333333304</v>
      </c>
      <c r="L30" s="451">
        <f t="shared" si="9"/>
        <v>0.91666666666666641</v>
      </c>
      <c r="M30" s="451">
        <f t="shared" si="9"/>
        <v>0.99999999999999978</v>
      </c>
      <c r="N30" s="453"/>
      <c r="O30" s="453"/>
      <c r="P30" s="453"/>
    </row>
    <row r="31" spans="1:16" ht="15" customHeight="1" thickBot="1" x14ac:dyDescent="0.35">
      <c r="A31" s="450"/>
      <c r="B31" s="471"/>
      <c r="C31" s="472"/>
      <c r="D31" s="472"/>
      <c r="E31" s="472"/>
      <c r="F31" s="472"/>
      <c r="G31" s="472"/>
      <c r="H31" s="472"/>
      <c r="I31" s="472"/>
      <c r="J31" s="472"/>
      <c r="K31" s="472"/>
      <c r="L31" s="472"/>
      <c r="M31" s="472"/>
      <c r="N31" s="473"/>
      <c r="O31" s="473"/>
      <c r="P31" s="473"/>
    </row>
    <row r="32" spans="1:16" ht="24" customHeight="1" thickBot="1" x14ac:dyDescent="0.35">
      <c r="A32" s="441"/>
      <c r="B32" s="468" t="s">
        <v>672</v>
      </c>
      <c r="C32" s="468" t="s">
        <v>672</v>
      </c>
      <c r="D32" s="468" t="s">
        <v>672</v>
      </c>
      <c r="E32" s="468" t="s">
        <v>672</v>
      </c>
      <c r="F32" s="468" t="s">
        <v>672</v>
      </c>
      <c r="G32" s="468" t="s">
        <v>672</v>
      </c>
      <c r="H32" s="468" t="s">
        <v>672</v>
      </c>
      <c r="I32" s="468" t="s">
        <v>672</v>
      </c>
      <c r="J32" s="468" t="s">
        <v>672</v>
      </c>
      <c r="K32" s="468" t="s">
        <v>672</v>
      </c>
      <c r="L32" s="468" t="s">
        <v>672</v>
      </c>
      <c r="M32" s="468" t="s">
        <v>672</v>
      </c>
      <c r="N32" s="492" t="s">
        <v>673</v>
      </c>
      <c r="O32" s="492" t="s">
        <v>542</v>
      </c>
      <c r="P32" s="476"/>
    </row>
    <row r="33" spans="1:16" ht="15" customHeight="1" thickBot="1" x14ac:dyDescent="0.35">
      <c r="A33" s="443"/>
      <c r="B33" s="469" t="s">
        <v>675</v>
      </c>
      <c r="C33" s="469" t="s">
        <v>676</v>
      </c>
      <c r="D33" s="469" t="s">
        <v>677</v>
      </c>
      <c r="E33" s="469" t="s">
        <v>678</v>
      </c>
      <c r="F33" s="469" t="s">
        <v>679</v>
      </c>
      <c r="G33" s="469" t="s">
        <v>680</v>
      </c>
      <c r="H33" s="469" t="s">
        <v>681</v>
      </c>
      <c r="I33" s="469" t="s">
        <v>682</v>
      </c>
      <c r="J33" s="469" t="s">
        <v>683</v>
      </c>
      <c r="K33" s="469" t="s">
        <v>684</v>
      </c>
      <c r="L33" s="469" t="s">
        <v>685</v>
      </c>
      <c r="M33" s="469" t="s">
        <v>686</v>
      </c>
      <c r="N33" s="493" t="s">
        <v>687</v>
      </c>
      <c r="O33" s="493" t="s">
        <v>706</v>
      </c>
      <c r="P33" s="466" t="s">
        <v>689</v>
      </c>
    </row>
    <row r="34" spans="1:16" ht="15" customHeight="1" x14ac:dyDescent="0.3">
      <c r="A34" s="444" t="s">
        <v>626</v>
      </c>
      <c r="B34" s="470"/>
      <c r="C34" s="475"/>
      <c r="D34" s="475"/>
      <c r="E34" s="475"/>
      <c r="F34" s="475"/>
      <c r="G34" s="475"/>
      <c r="H34" s="475"/>
      <c r="I34" s="475"/>
      <c r="J34" s="475"/>
      <c r="K34" s="475"/>
      <c r="L34" s="475"/>
      <c r="M34" s="475"/>
      <c r="N34" s="448">
        <f>SUM(B34:M34)</f>
        <v>0</v>
      </c>
      <c r="O34" s="448"/>
      <c r="P34" s="448"/>
    </row>
    <row r="35" spans="1:16" ht="15" customHeight="1" x14ac:dyDescent="0.3">
      <c r="A35" s="480" t="s">
        <v>385</v>
      </c>
      <c r="B35" s="481">
        <f>3911799.25757722/12</f>
        <v>325983.27146476833</v>
      </c>
      <c r="C35" s="481">
        <f t="shared" ref="C35:M35" si="10">3911799.25757722/12</f>
        <v>325983.27146476833</v>
      </c>
      <c r="D35" s="481">
        <f t="shared" si="10"/>
        <v>325983.27146476833</v>
      </c>
      <c r="E35" s="481">
        <f t="shared" si="10"/>
        <v>325983.27146476833</v>
      </c>
      <c r="F35" s="481">
        <f t="shared" si="10"/>
        <v>325983.27146476833</v>
      </c>
      <c r="G35" s="481">
        <f t="shared" si="10"/>
        <v>325983.27146476833</v>
      </c>
      <c r="H35" s="481">
        <f t="shared" si="10"/>
        <v>325983.27146476833</v>
      </c>
      <c r="I35" s="481">
        <f t="shared" si="10"/>
        <v>325983.27146476833</v>
      </c>
      <c r="J35" s="481">
        <f t="shared" si="10"/>
        <v>325983.27146476833</v>
      </c>
      <c r="K35" s="481">
        <f t="shared" si="10"/>
        <v>325983.27146476833</v>
      </c>
      <c r="L35" s="481">
        <f t="shared" si="10"/>
        <v>325983.27146476833</v>
      </c>
      <c r="M35" s="481">
        <f t="shared" si="10"/>
        <v>325983.27146476833</v>
      </c>
      <c r="N35" s="482">
        <f>SUM(B35:M35)</f>
        <v>3911799.25757722</v>
      </c>
      <c r="O35" s="482"/>
      <c r="P35" s="482"/>
    </row>
    <row r="36" spans="1:16" ht="15" customHeight="1" x14ac:dyDescent="0.3">
      <c r="A36" s="480" t="s">
        <v>387</v>
      </c>
      <c r="B36" s="481">
        <f>1347541.5942458/12</f>
        <v>112295.13285381667</v>
      </c>
      <c r="C36" s="481">
        <f t="shared" ref="C36:M36" si="11">1347541.5942458/12</f>
        <v>112295.13285381667</v>
      </c>
      <c r="D36" s="481">
        <f t="shared" si="11"/>
        <v>112295.13285381667</v>
      </c>
      <c r="E36" s="481">
        <f t="shared" si="11"/>
        <v>112295.13285381667</v>
      </c>
      <c r="F36" s="481">
        <f t="shared" si="11"/>
        <v>112295.13285381667</v>
      </c>
      <c r="G36" s="481">
        <f t="shared" si="11"/>
        <v>112295.13285381667</v>
      </c>
      <c r="H36" s="481">
        <f t="shared" si="11"/>
        <v>112295.13285381667</v>
      </c>
      <c r="I36" s="481">
        <f t="shared" si="11"/>
        <v>112295.13285381667</v>
      </c>
      <c r="J36" s="481">
        <f t="shared" si="11"/>
        <v>112295.13285381667</v>
      </c>
      <c r="K36" s="481">
        <f t="shared" si="11"/>
        <v>112295.13285381667</v>
      </c>
      <c r="L36" s="481">
        <f t="shared" si="11"/>
        <v>112295.13285381667</v>
      </c>
      <c r="M36" s="481">
        <f t="shared" si="11"/>
        <v>112295.13285381667</v>
      </c>
      <c r="N36" s="482">
        <f>SUM(B36:M36)</f>
        <v>1347541.5942458005</v>
      </c>
      <c r="O36" s="482"/>
      <c r="P36" s="482"/>
    </row>
    <row r="37" spans="1:16" ht="15" customHeight="1" x14ac:dyDescent="0.3">
      <c r="A37" s="480" t="s">
        <v>707</v>
      </c>
      <c r="B37" s="481">
        <f>736959/12</f>
        <v>61413.25</v>
      </c>
      <c r="C37" s="481">
        <f t="shared" ref="C37:M37" si="12">736959/12</f>
        <v>61413.25</v>
      </c>
      <c r="D37" s="481">
        <f t="shared" si="12"/>
        <v>61413.25</v>
      </c>
      <c r="E37" s="481">
        <f t="shared" si="12"/>
        <v>61413.25</v>
      </c>
      <c r="F37" s="481">
        <f t="shared" si="12"/>
        <v>61413.25</v>
      </c>
      <c r="G37" s="481">
        <f t="shared" si="12"/>
        <v>61413.25</v>
      </c>
      <c r="H37" s="481">
        <f t="shared" si="12"/>
        <v>61413.25</v>
      </c>
      <c r="I37" s="481">
        <f t="shared" si="12"/>
        <v>61413.25</v>
      </c>
      <c r="J37" s="481">
        <f t="shared" si="12"/>
        <v>61413.25</v>
      </c>
      <c r="K37" s="481">
        <f t="shared" si="12"/>
        <v>61413.25</v>
      </c>
      <c r="L37" s="481">
        <f t="shared" si="12"/>
        <v>61413.25</v>
      </c>
      <c r="M37" s="481">
        <f t="shared" si="12"/>
        <v>61413.25</v>
      </c>
      <c r="N37" s="482">
        <f>SUM(B37:M37)</f>
        <v>736959</v>
      </c>
      <c r="O37" s="482"/>
      <c r="P37" s="482"/>
    </row>
    <row r="38" spans="1:16" ht="15" customHeight="1" x14ac:dyDescent="0.3">
      <c r="A38" s="480" t="s">
        <v>390</v>
      </c>
      <c r="B38" s="481">
        <f>628440/12</f>
        <v>52370</v>
      </c>
      <c r="C38" s="481">
        <f t="shared" ref="C38:M38" si="13">628440/12</f>
        <v>52370</v>
      </c>
      <c r="D38" s="481">
        <f t="shared" si="13"/>
        <v>52370</v>
      </c>
      <c r="E38" s="481">
        <f t="shared" si="13"/>
        <v>52370</v>
      </c>
      <c r="F38" s="481">
        <f t="shared" si="13"/>
        <v>52370</v>
      </c>
      <c r="G38" s="481">
        <f t="shared" si="13"/>
        <v>52370</v>
      </c>
      <c r="H38" s="481">
        <f t="shared" si="13"/>
        <v>52370</v>
      </c>
      <c r="I38" s="481">
        <f t="shared" si="13"/>
        <v>52370</v>
      </c>
      <c r="J38" s="481">
        <f t="shared" si="13"/>
        <v>52370</v>
      </c>
      <c r="K38" s="481">
        <f t="shared" si="13"/>
        <v>52370</v>
      </c>
      <c r="L38" s="481">
        <f t="shared" si="13"/>
        <v>52370</v>
      </c>
      <c r="M38" s="481">
        <f t="shared" si="13"/>
        <v>52370</v>
      </c>
      <c r="N38" s="482">
        <f t="shared" ref="N38:N48" si="14">SUM(B38:M38)</f>
        <v>628440</v>
      </c>
      <c r="O38" s="482"/>
      <c r="P38" s="482"/>
    </row>
    <row r="39" spans="1:16" ht="15" customHeight="1" x14ac:dyDescent="0.3">
      <c r="A39" s="480" t="s">
        <v>242</v>
      </c>
      <c r="B39" s="481">
        <f>(2786713-1400000)/12</f>
        <v>115559.41666666667</v>
      </c>
      <c r="C39" s="481">
        <f t="shared" ref="C39:M39" si="15">(2786713-1400000)/12</f>
        <v>115559.41666666667</v>
      </c>
      <c r="D39" s="481">
        <f t="shared" si="15"/>
        <v>115559.41666666667</v>
      </c>
      <c r="E39" s="481">
        <f t="shared" si="15"/>
        <v>115559.41666666667</v>
      </c>
      <c r="F39" s="481">
        <f t="shared" si="15"/>
        <v>115559.41666666667</v>
      </c>
      <c r="G39" s="481">
        <f t="shared" si="15"/>
        <v>115559.41666666667</v>
      </c>
      <c r="H39" s="481">
        <f t="shared" si="15"/>
        <v>115559.41666666667</v>
      </c>
      <c r="I39" s="481">
        <f t="shared" si="15"/>
        <v>115559.41666666667</v>
      </c>
      <c r="J39" s="481">
        <f t="shared" si="15"/>
        <v>115559.41666666667</v>
      </c>
      <c r="K39" s="481">
        <f t="shared" si="15"/>
        <v>115559.41666666667</v>
      </c>
      <c r="L39" s="481">
        <f t="shared" si="15"/>
        <v>115559.41666666667</v>
      </c>
      <c r="M39" s="481">
        <f t="shared" si="15"/>
        <v>115559.41666666667</v>
      </c>
      <c r="N39" s="482">
        <f t="shared" si="14"/>
        <v>1386713</v>
      </c>
      <c r="O39" s="482"/>
      <c r="P39" s="482"/>
    </row>
    <row r="40" spans="1:16" ht="15" customHeight="1" x14ac:dyDescent="0.3">
      <c r="A40" s="484" t="s">
        <v>708</v>
      </c>
      <c r="B40" s="481">
        <f>405427/12</f>
        <v>33785.583333333336</v>
      </c>
      <c r="C40" s="481">
        <f t="shared" ref="C40:M40" si="16">405427/12</f>
        <v>33785.583333333336</v>
      </c>
      <c r="D40" s="481">
        <f t="shared" si="16"/>
        <v>33785.583333333336</v>
      </c>
      <c r="E40" s="481">
        <f t="shared" si="16"/>
        <v>33785.583333333336</v>
      </c>
      <c r="F40" s="481">
        <f t="shared" si="16"/>
        <v>33785.583333333336</v>
      </c>
      <c r="G40" s="481">
        <f t="shared" si="16"/>
        <v>33785.583333333336</v>
      </c>
      <c r="H40" s="481">
        <f t="shared" si="16"/>
        <v>33785.583333333336</v>
      </c>
      <c r="I40" s="481">
        <f t="shared" si="16"/>
        <v>33785.583333333336</v>
      </c>
      <c r="J40" s="481">
        <f t="shared" si="16"/>
        <v>33785.583333333336</v>
      </c>
      <c r="K40" s="481">
        <f t="shared" si="16"/>
        <v>33785.583333333336</v>
      </c>
      <c r="L40" s="481">
        <f t="shared" si="16"/>
        <v>33785.583333333336</v>
      </c>
      <c r="M40" s="481">
        <f t="shared" si="16"/>
        <v>33785.583333333336</v>
      </c>
      <c r="N40" s="482">
        <f t="shared" si="14"/>
        <v>405426.99999999994</v>
      </c>
      <c r="O40" s="482"/>
      <c r="P40" s="482"/>
    </row>
    <row r="41" spans="1:16" ht="15" customHeight="1" x14ac:dyDescent="0.3">
      <c r="A41" s="484" t="s">
        <v>709</v>
      </c>
      <c r="B41" s="481"/>
      <c r="C41" s="481"/>
      <c r="D41" s="481"/>
      <c r="E41" s="481"/>
      <c r="F41" s="481"/>
      <c r="G41" s="481"/>
      <c r="H41" s="481"/>
      <c r="I41" s="481"/>
      <c r="J41" s="481"/>
      <c r="K41" s="481"/>
      <c r="L41" s="481"/>
      <c r="M41" s="481"/>
      <c r="N41" s="482">
        <f t="shared" si="14"/>
        <v>0</v>
      </c>
      <c r="O41" s="482"/>
      <c r="P41" s="482"/>
    </row>
    <row r="42" spans="1:16" ht="15" customHeight="1" x14ac:dyDescent="0.3">
      <c r="A42" s="484"/>
      <c r="B42" s="481"/>
      <c r="C42" s="481"/>
      <c r="D42" s="481"/>
      <c r="E42" s="481"/>
      <c r="F42" s="481"/>
      <c r="G42" s="481"/>
      <c r="H42" s="481"/>
      <c r="I42" s="481"/>
      <c r="J42" s="481"/>
      <c r="K42" s="481"/>
      <c r="L42" s="481"/>
      <c r="M42" s="481"/>
      <c r="N42" s="482">
        <f t="shared" si="14"/>
        <v>0</v>
      </c>
      <c r="O42" s="482"/>
      <c r="P42" s="482"/>
    </row>
    <row r="43" spans="1:16" ht="15" customHeight="1" x14ac:dyDescent="0.3">
      <c r="A43" s="484"/>
      <c r="B43" s="481"/>
      <c r="C43" s="481"/>
      <c r="D43" s="481"/>
      <c r="E43" s="481"/>
      <c r="F43" s="481"/>
      <c r="G43" s="481"/>
      <c r="H43" s="481"/>
      <c r="I43" s="481"/>
      <c r="J43" s="481"/>
      <c r="K43" s="481"/>
      <c r="L43" s="481"/>
      <c r="M43" s="481"/>
      <c r="N43" s="482">
        <f t="shared" si="14"/>
        <v>0</v>
      </c>
      <c r="O43" s="482"/>
      <c r="P43" s="482"/>
    </row>
    <row r="44" spans="1:16" ht="15" customHeight="1" x14ac:dyDescent="0.3">
      <c r="A44" s="484"/>
      <c r="B44" s="481"/>
      <c r="C44" s="481"/>
      <c r="D44" s="481"/>
      <c r="E44" s="481"/>
      <c r="F44" s="481"/>
      <c r="G44" s="481"/>
      <c r="H44" s="481"/>
      <c r="I44" s="481"/>
      <c r="J44" s="481"/>
      <c r="K44" s="481"/>
      <c r="L44" s="481"/>
      <c r="M44" s="481"/>
      <c r="N44" s="482">
        <f t="shared" si="14"/>
        <v>0</v>
      </c>
      <c r="O44" s="482"/>
      <c r="P44" s="482"/>
    </row>
    <row r="45" spans="1:16" ht="15" customHeight="1" x14ac:dyDescent="0.3">
      <c r="A45" s="484"/>
      <c r="B45" s="481"/>
      <c r="C45" s="481"/>
      <c r="D45" s="481"/>
      <c r="E45" s="481"/>
      <c r="F45" s="481"/>
      <c r="G45" s="481"/>
      <c r="H45" s="481"/>
      <c r="I45" s="481"/>
      <c r="J45" s="481"/>
      <c r="K45" s="481"/>
      <c r="L45" s="481"/>
      <c r="M45" s="481"/>
      <c r="N45" s="482">
        <f t="shared" si="14"/>
        <v>0</v>
      </c>
      <c r="O45" s="482"/>
      <c r="P45" s="482"/>
    </row>
    <row r="46" spans="1:16" ht="15" customHeight="1" x14ac:dyDescent="0.3">
      <c r="A46" s="484"/>
      <c r="B46" s="481"/>
      <c r="C46" s="481"/>
      <c r="D46" s="481"/>
      <c r="E46" s="481"/>
      <c r="F46" s="481"/>
      <c r="G46" s="481"/>
      <c r="H46" s="481"/>
      <c r="I46" s="481"/>
      <c r="J46" s="481"/>
      <c r="K46" s="481"/>
      <c r="L46" s="481"/>
      <c r="M46" s="481"/>
      <c r="N46" s="482">
        <f t="shared" si="14"/>
        <v>0</v>
      </c>
      <c r="O46" s="482"/>
      <c r="P46" s="482"/>
    </row>
    <row r="47" spans="1:16" ht="15" customHeight="1" x14ac:dyDescent="0.3">
      <c r="A47" s="484"/>
      <c r="B47" s="481"/>
      <c r="C47" s="481"/>
      <c r="D47" s="481"/>
      <c r="E47" s="481"/>
      <c r="F47" s="481"/>
      <c r="G47" s="481"/>
      <c r="H47" s="481"/>
      <c r="I47" s="481"/>
      <c r="J47" s="481"/>
      <c r="K47" s="481"/>
      <c r="L47" s="481"/>
      <c r="M47" s="481"/>
      <c r="N47" s="482">
        <f t="shared" si="14"/>
        <v>0</v>
      </c>
      <c r="O47" s="482"/>
      <c r="P47" s="482"/>
    </row>
    <row r="48" spans="1:16" ht="15" customHeight="1" x14ac:dyDescent="0.3">
      <c r="A48" s="484"/>
      <c r="B48" s="481"/>
      <c r="C48" s="481"/>
      <c r="D48" s="481"/>
      <c r="E48" s="481"/>
      <c r="F48" s="481"/>
      <c r="G48" s="481"/>
      <c r="H48" s="481"/>
      <c r="I48" s="481"/>
      <c r="J48" s="481"/>
      <c r="K48" s="481"/>
      <c r="L48" s="481"/>
      <c r="M48" s="481"/>
      <c r="N48" s="482">
        <f t="shared" si="14"/>
        <v>0</v>
      </c>
      <c r="O48" s="482"/>
      <c r="P48" s="482"/>
    </row>
    <row r="49" spans="1:16" ht="15" customHeight="1" thickBot="1" x14ac:dyDescent="0.35">
      <c r="A49" s="441" t="s">
        <v>710</v>
      </c>
      <c r="B49" s="449">
        <f t="shared" ref="B49:N49" si="17">SUM(B34:B48)</f>
        <v>701406.65431858506</v>
      </c>
      <c r="C49" s="449">
        <f t="shared" si="17"/>
        <v>701406.65431858506</v>
      </c>
      <c r="D49" s="449">
        <f t="shared" si="17"/>
        <v>701406.65431858506</v>
      </c>
      <c r="E49" s="449">
        <f t="shared" si="17"/>
        <v>701406.65431858506</v>
      </c>
      <c r="F49" s="449">
        <f t="shared" si="17"/>
        <v>701406.65431858506</v>
      </c>
      <c r="G49" s="449">
        <f t="shared" si="17"/>
        <v>701406.65431858506</v>
      </c>
      <c r="H49" s="449">
        <f t="shared" si="17"/>
        <v>701406.65431858506</v>
      </c>
      <c r="I49" s="449">
        <f t="shared" si="17"/>
        <v>701406.65431858506</v>
      </c>
      <c r="J49" s="449">
        <f t="shared" si="17"/>
        <v>701406.65431858506</v>
      </c>
      <c r="K49" s="449">
        <f t="shared" si="17"/>
        <v>701406.65431858506</v>
      </c>
      <c r="L49" s="449">
        <f t="shared" si="17"/>
        <v>701406.65431858506</v>
      </c>
      <c r="M49" s="449">
        <f t="shared" si="17"/>
        <v>701406.65431858506</v>
      </c>
      <c r="N49" s="485">
        <f t="shared" si="17"/>
        <v>8416879.8518230207</v>
      </c>
      <c r="O49" s="479">
        <f>IF(B2="Tentative",SUM('Form 5 Exp Summary'!C22:E22),IF(B2="Final",SUM('Form 5 Exp Summary'!C45:E45),SUM('Form 5 Exp Summary'!C72:E72)))</f>
        <v>8340295.4071005154</v>
      </c>
      <c r="P49" s="478">
        <f>N49-O49</f>
        <v>76584.444722505286</v>
      </c>
    </row>
    <row r="50" spans="1:16" ht="15" customHeight="1" thickTop="1" x14ac:dyDescent="0.3">
      <c r="A50" s="441" t="s">
        <v>711</v>
      </c>
      <c r="B50" s="486">
        <f>B49</f>
        <v>701406.65431858506</v>
      </c>
      <c r="C50" s="486">
        <f>B50+C49</f>
        <v>1402813.3086371701</v>
      </c>
      <c r="D50" s="486">
        <f t="shared" ref="D50:M50" si="18">C50+D49</f>
        <v>2104219.9629557552</v>
      </c>
      <c r="E50" s="486">
        <f t="shared" si="18"/>
        <v>2805626.6172743402</v>
      </c>
      <c r="F50" s="486">
        <f t="shared" si="18"/>
        <v>3507033.2715929253</v>
      </c>
      <c r="G50" s="486">
        <f t="shared" si="18"/>
        <v>4208439.9259115104</v>
      </c>
      <c r="H50" s="486">
        <f t="shared" si="18"/>
        <v>4909846.5802300954</v>
      </c>
      <c r="I50" s="486">
        <f t="shared" si="18"/>
        <v>5611253.2345486805</v>
      </c>
      <c r="J50" s="486">
        <f t="shared" si="18"/>
        <v>6312659.8888672655</v>
      </c>
      <c r="K50" s="486">
        <f t="shared" si="18"/>
        <v>7014066.5431858506</v>
      </c>
      <c r="L50" s="486">
        <f t="shared" si="18"/>
        <v>7715473.1975044357</v>
      </c>
      <c r="M50" s="486">
        <f t="shared" si="18"/>
        <v>8416879.8518230207</v>
      </c>
      <c r="N50" s="453"/>
      <c r="O50" s="453"/>
      <c r="P50" s="453"/>
    </row>
    <row r="51" spans="1:16" ht="15" customHeight="1" x14ac:dyDescent="0.3">
      <c r="A51" s="450" t="s">
        <v>712</v>
      </c>
      <c r="B51" s="451">
        <f>IFERROR(B50/$N$49,"")</f>
        <v>8.3333333333333329E-2</v>
      </c>
      <c r="C51" s="451">
        <f>IFERROR(C50/$N$49,"")</f>
        <v>0.16666666666666666</v>
      </c>
      <c r="D51" s="451">
        <f t="shared" ref="D51:M51" si="19">IFERROR(D50/$N$49,"")</f>
        <v>0.25</v>
      </c>
      <c r="E51" s="451">
        <f t="shared" si="19"/>
        <v>0.33333333333333331</v>
      </c>
      <c r="F51" s="451">
        <f t="shared" si="19"/>
        <v>0.41666666666666669</v>
      </c>
      <c r="G51" s="451">
        <f t="shared" si="19"/>
        <v>0.5</v>
      </c>
      <c r="H51" s="451">
        <f t="shared" si="19"/>
        <v>0.58333333333333337</v>
      </c>
      <c r="I51" s="451">
        <f t="shared" si="19"/>
        <v>0.66666666666666663</v>
      </c>
      <c r="J51" s="451">
        <f t="shared" si="19"/>
        <v>0.75</v>
      </c>
      <c r="K51" s="451">
        <f t="shared" si="19"/>
        <v>0.83333333333333337</v>
      </c>
      <c r="L51" s="451">
        <f t="shared" si="19"/>
        <v>0.91666666666666663</v>
      </c>
      <c r="M51" s="451">
        <f t="shared" si="19"/>
        <v>1</v>
      </c>
      <c r="N51" s="453"/>
      <c r="O51" s="453"/>
      <c r="P51" s="453"/>
    </row>
    <row r="52" spans="1:16" ht="15" customHeight="1" x14ac:dyDescent="0.3">
      <c r="A52" s="443"/>
      <c r="B52" s="443"/>
      <c r="C52" s="443"/>
      <c r="D52" s="443"/>
      <c r="E52" s="443"/>
      <c r="F52" s="454"/>
      <c r="G52" s="454"/>
      <c r="H52" s="454"/>
      <c r="I52" s="454"/>
      <c r="J52" s="454"/>
      <c r="K52" s="454"/>
      <c r="L52" s="454"/>
      <c r="M52" s="454"/>
      <c r="N52" s="453"/>
      <c r="O52" s="453"/>
      <c r="P52" s="453"/>
    </row>
    <row r="53" spans="1:16" ht="15" customHeight="1" thickBot="1" x14ac:dyDescent="0.35">
      <c r="A53" s="441" t="s">
        <v>713</v>
      </c>
      <c r="B53" s="487">
        <f t="shared" ref="B53:P53" si="20">B28-B49</f>
        <v>197618.9290147482</v>
      </c>
      <c r="C53" s="487">
        <f t="shared" si="20"/>
        <v>197618.9290147482</v>
      </c>
      <c r="D53" s="487">
        <f t="shared" si="20"/>
        <v>197618.9290147482</v>
      </c>
      <c r="E53" s="487">
        <f t="shared" si="20"/>
        <v>197618.9290147482</v>
      </c>
      <c r="F53" s="487">
        <f t="shared" si="20"/>
        <v>197618.9290147482</v>
      </c>
      <c r="G53" s="487">
        <f t="shared" si="20"/>
        <v>197618.9290147482</v>
      </c>
      <c r="H53" s="487">
        <f t="shared" si="20"/>
        <v>197618.9290147482</v>
      </c>
      <c r="I53" s="487">
        <f t="shared" si="20"/>
        <v>197618.9290147482</v>
      </c>
      <c r="J53" s="487">
        <f t="shared" si="20"/>
        <v>197618.9290147482</v>
      </c>
      <c r="K53" s="487">
        <f t="shared" si="20"/>
        <v>197618.9290147482</v>
      </c>
      <c r="L53" s="487">
        <f t="shared" si="20"/>
        <v>197618.9290147482</v>
      </c>
      <c r="M53" s="487">
        <f t="shared" si="20"/>
        <v>197618.9290147482</v>
      </c>
      <c r="N53" s="455">
        <f t="shared" si="20"/>
        <v>2371427.1481769811</v>
      </c>
      <c r="O53" s="455">
        <f t="shared" si="20"/>
        <v>2448011.5928994846</v>
      </c>
      <c r="P53" s="455">
        <f t="shared" si="20"/>
        <v>-76584.444722505286</v>
      </c>
    </row>
    <row r="54" spans="1:16" ht="15" customHeight="1" thickTop="1" x14ac:dyDescent="0.3">
      <c r="A54" s="441" t="s">
        <v>714</v>
      </c>
      <c r="B54" s="486">
        <f>B53</f>
        <v>197618.9290147482</v>
      </c>
      <c r="C54" s="486">
        <f>C53+B54</f>
        <v>395237.85802949639</v>
      </c>
      <c r="D54" s="486">
        <f t="shared" ref="D54:M54" si="21">D53+C54</f>
        <v>592856.78704424459</v>
      </c>
      <c r="E54" s="486">
        <f t="shared" si="21"/>
        <v>790475.71605899278</v>
      </c>
      <c r="F54" s="486">
        <f t="shared" si="21"/>
        <v>988094.64507374098</v>
      </c>
      <c r="G54" s="486">
        <f t="shared" si="21"/>
        <v>1185713.5740884892</v>
      </c>
      <c r="H54" s="486">
        <f t="shared" si="21"/>
        <v>1383332.5031032374</v>
      </c>
      <c r="I54" s="486">
        <f t="shared" si="21"/>
        <v>1580951.4321179856</v>
      </c>
      <c r="J54" s="486">
        <f t="shared" si="21"/>
        <v>1778570.3611327338</v>
      </c>
      <c r="K54" s="486">
        <f t="shared" si="21"/>
        <v>1976189.290147482</v>
      </c>
      <c r="L54" s="486">
        <f t="shared" si="21"/>
        <v>2173808.2191622304</v>
      </c>
      <c r="M54" s="486">
        <f t="shared" si="21"/>
        <v>2371427.1481769783</v>
      </c>
      <c r="N54" s="453"/>
      <c r="O54" s="453"/>
      <c r="P54" s="453"/>
    </row>
    <row r="55" spans="1:16" ht="15" customHeight="1" x14ac:dyDescent="0.3">
      <c r="A55" s="450" t="s">
        <v>715</v>
      </c>
      <c r="B55" s="488">
        <f>IFERROR(B54/$N$53,"")</f>
        <v>8.3333333333333232E-2</v>
      </c>
      <c r="C55" s="488">
        <f t="shared" ref="C55:M55" si="22">IFERROR(C54/$N$53,"")</f>
        <v>0.16666666666666646</v>
      </c>
      <c r="D55" s="488">
        <f t="shared" si="22"/>
        <v>0.24999999999999969</v>
      </c>
      <c r="E55" s="488">
        <f t="shared" si="22"/>
        <v>0.33333333333333293</v>
      </c>
      <c r="F55" s="488">
        <f t="shared" si="22"/>
        <v>0.41666666666666619</v>
      </c>
      <c r="G55" s="488">
        <f t="shared" si="22"/>
        <v>0.49999999999999939</v>
      </c>
      <c r="H55" s="488">
        <f t="shared" si="22"/>
        <v>0.58333333333333259</v>
      </c>
      <c r="I55" s="488">
        <f t="shared" si="22"/>
        <v>0.66666666666666585</v>
      </c>
      <c r="J55" s="488">
        <f t="shared" si="22"/>
        <v>0.74999999999999911</v>
      </c>
      <c r="K55" s="488">
        <f t="shared" si="22"/>
        <v>0.83333333333333237</v>
      </c>
      <c r="L55" s="488">
        <f t="shared" si="22"/>
        <v>0.91666666666666563</v>
      </c>
      <c r="M55" s="488">
        <f t="shared" si="22"/>
        <v>0.99999999999999878</v>
      </c>
      <c r="N55" s="453"/>
      <c r="O55" s="453"/>
      <c r="P55" s="453"/>
    </row>
    <row r="56" spans="1:16" ht="15" customHeight="1" x14ac:dyDescent="0.3">
      <c r="A56" s="450"/>
      <c r="B56" s="443"/>
      <c r="C56" s="443"/>
      <c r="D56" s="443"/>
      <c r="E56" s="443"/>
      <c r="F56" s="454"/>
      <c r="G56" s="454"/>
      <c r="H56" s="454"/>
      <c r="I56" s="454"/>
      <c r="J56" s="454"/>
      <c r="K56" s="454"/>
      <c r="L56" s="454"/>
      <c r="M56" s="454"/>
      <c r="N56" s="453"/>
      <c r="O56" s="453"/>
      <c r="P56" s="453"/>
    </row>
    <row r="57" spans="1:16" ht="15" customHeight="1" x14ac:dyDescent="0.3">
      <c r="A57" s="450"/>
      <c r="B57" s="443"/>
      <c r="C57" s="443"/>
      <c r="D57" s="443"/>
      <c r="E57" s="443"/>
      <c r="F57" s="454"/>
      <c r="G57" s="454"/>
      <c r="H57" s="454"/>
      <c r="I57" s="454"/>
      <c r="J57" s="454"/>
      <c r="K57" s="454"/>
      <c r="L57" s="454"/>
      <c r="M57" s="454"/>
      <c r="N57" s="453"/>
      <c r="O57" s="453"/>
      <c r="P57" s="453"/>
    </row>
    <row r="58" spans="1:16" ht="15" customHeight="1" x14ac:dyDescent="0.3">
      <c r="A58" s="495" t="s">
        <v>716</v>
      </c>
      <c r="B58" s="495"/>
      <c r="C58" s="495"/>
      <c r="D58" s="495"/>
      <c r="E58" s="495"/>
      <c r="F58" s="495" t="s">
        <v>716</v>
      </c>
      <c r="G58" s="495"/>
      <c r="H58" s="495"/>
      <c r="I58" s="495"/>
      <c r="J58" s="495"/>
      <c r="K58" s="495"/>
      <c r="L58" s="495"/>
      <c r="M58" s="495"/>
      <c r="N58" s="495"/>
    </row>
    <row r="59" spans="1:16" ht="15" customHeight="1" thickBot="1" x14ac:dyDescent="0.35">
      <c r="A59" s="443"/>
      <c r="B59" s="456"/>
      <c r="C59" s="456"/>
      <c r="D59" s="456"/>
      <c r="E59" s="456"/>
      <c r="F59" s="456"/>
      <c r="G59" s="456"/>
      <c r="H59" s="456"/>
      <c r="I59" s="456"/>
      <c r="J59" s="456"/>
      <c r="K59" s="456"/>
      <c r="L59" s="456"/>
      <c r="M59" s="456"/>
      <c r="N59" s="453"/>
      <c r="O59" s="453"/>
      <c r="P59" s="453"/>
    </row>
    <row r="60" spans="1:16" ht="30.75" customHeight="1" x14ac:dyDescent="0.3">
      <c r="A60" s="443"/>
      <c r="B60" s="474" t="s">
        <v>672</v>
      </c>
      <c r="C60" s="474" t="s">
        <v>672</v>
      </c>
      <c r="D60" s="474" t="s">
        <v>672</v>
      </c>
      <c r="E60" s="474" t="s">
        <v>672</v>
      </c>
      <c r="F60" s="474" t="s">
        <v>672</v>
      </c>
      <c r="G60" s="474" t="s">
        <v>672</v>
      </c>
      <c r="H60" s="474" t="s">
        <v>672</v>
      </c>
      <c r="I60" s="474" t="s">
        <v>672</v>
      </c>
      <c r="J60" s="474" t="s">
        <v>672</v>
      </c>
      <c r="K60" s="474" t="s">
        <v>672</v>
      </c>
      <c r="L60" s="474" t="s">
        <v>672</v>
      </c>
      <c r="M60" s="474" t="s">
        <v>672</v>
      </c>
      <c r="N60" s="492" t="s">
        <v>673</v>
      </c>
      <c r="O60" s="462"/>
      <c r="P60" s="462"/>
    </row>
    <row r="61" spans="1:16" ht="24" customHeight="1" thickBot="1" x14ac:dyDescent="0.35">
      <c r="A61" s="443"/>
      <c r="B61" s="489" t="s">
        <v>675</v>
      </c>
      <c r="C61" s="489" t="s">
        <v>676</v>
      </c>
      <c r="D61" s="489" t="s">
        <v>677</v>
      </c>
      <c r="E61" s="489" t="s">
        <v>678</v>
      </c>
      <c r="F61" s="489" t="s">
        <v>679</v>
      </c>
      <c r="G61" s="489" t="s">
        <v>680</v>
      </c>
      <c r="H61" s="489" t="s">
        <v>681</v>
      </c>
      <c r="I61" s="489" t="s">
        <v>682</v>
      </c>
      <c r="J61" s="489" t="s">
        <v>683</v>
      </c>
      <c r="K61" s="489" t="s">
        <v>684</v>
      </c>
      <c r="L61" s="489" t="s">
        <v>685</v>
      </c>
      <c r="M61" s="489" t="s">
        <v>686</v>
      </c>
      <c r="N61" s="493" t="s">
        <v>687</v>
      </c>
      <c r="O61" s="462"/>
      <c r="P61" s="462"/>
    </row>
    <row r="62" spans="1:16" ht="15" customHeight="1" x14ac:dyDescent="0.3">
      <c r="A62" s="443" t="s">
        <v>717</v>
      </c>
      <c r="B62" s="490">
        <f>B53</f>
        <v>197618.9290147482</v>
      </c>
      <c r="C62" s="490">
        <f t="shared" ref="C62:N62" si="23">C53</f>
        <v>197618.9290147482</v>
      </c>
      <c r="D62" s="490">
        <f t="shared" si="23"/>
        <v>197618.9290147482</v>
      </c>
      <c r="E62" s="490">
        <f t="shared" si="23"/>
        <v>197618.9290147482</v>
      </c>
      <c r="F62" s="490">
        <f t="shared" si="23"/>
        <v>197618.9290147482</v>
      </c>
      <c r="G62" s="490">
        <f t="shared" si="23"/>
        <v>197618.9290147482</v>
      </c>
      <c r="H62" s="490">
        <f t="shared" si="23"/>
        <v>197618.9290147482</v>
      </c>
      <c r="I62" s="490">
        <f t="shared" si="23"/>
        <v>197618.9290147482</v>
      </c>
      <c r="J62" s="490">
        <f t="shared" si="23"/>
        <v>197618.9290147482</v>
      </c>
      <c r="K62" s="490">
        <f t="shared" si="23"/>
        <v>197618.9290147482</v>
      </c>
      <c r="L62" s="490">
        <f t="shared" si="23"/>
        <v>197618.9290147482</v>
      </c>
      <c r="M62" s="490">
        <f t="shared" si="23"/>
        <v>197618.9290147482</v>
      </c>
      <c r="N62" s="457">
        <f t="shared" si="23"/>
        <v>2371427.1481769811</v>
      </c>
      <c r="O62" s="462"/>
      <c r="P62" s="462"/>
    </row>
    <row r="63" spans="1:16" ht="15" customHeight="1" x14ac:dyDescent="0.3">
      <c r="A63" s="443"/>
      <c r="B63" s="490"/>
      <c r="C63" s="490"/>
      <c r="D63" s="490"/>
      <c r="E63" s="490"/>
      <c r="F63" s="490"/>
      <c r="G63" s="490"/>
      <c r="H63" s="490"/>
      <c r="I63" s="490"/>
      <c r="J63" s="490"/>
      <c r="K63" s="490"/>
      <c r="L63" s="490"/>
      <c r="M63" s="490"/>
      <c r="N63" s="448"/>
      <c r="O63" s="462"/>
      <c r="P63" s="462"/>
    </row>
    <row r="64" spans="1:16" ht="15" customHeight="1" x14ac:dyDescent="0.3">
      <c r="A64" s="443" t="s">
        <v>718</v>
      </c>
      <c r="B64" s="491">
        <f>IF(B2="Tentative",'Form 3 Revenues'!F98,IF(B2="Final",'Form 3 Revenues'!G98,'Form 3 Revenues'!H98))</f>
        <v>9077094</v>
      </c>
      <c r="C64" s="490">
        <f>B66</f>
        <v>9274712.929014748</v>
      </c>
      <c r="D64" s="490">
        <f t="shared" ref="D64:M64" si="24">C66</f>
        <v>9472331.8580294959</v>
      </c>
      <c r="E64" s="490">
        <f t="shared" si="24"/>
        <v>9669950.7870442439</v>
      </c>
      <c r="F64" s="490">
        <f t="shared" si="24"/>
        <v>9867569.7160589918</v>
      </c>
      <c r="G64" s="490">
        <f t="shared" si="24"/>
        <v>10065188.64507374</v>
      </c>
      <c r="H64" s="490">
        <f t="shared" si="24"/>
        <v>10262807.574088488</v>
      </c>
      <c r="I64" s="490">
        <f t="shared" si="24"/>
        <v>10460426.503103236</v>
      </c>
      <c r="J64" s="490">
        <f t="shared" si="24"/>
        <v>10658045.432117984</v>
      </c>
      <c r="K64" s="490">
        <f t="shared" si="24"/>
        <v>10855664.361132732</v>
      </c>
      <c r="L64" s="490">
        <f t="shared" si="24"/>
        <v>11053283.29014748</v>
      </c>
      <c r="M64" s="490">
        <f t="shared" si="24"/>
        <v>11250902.219162228</v>
      </c>
      <c r="N64" s="458"/>
      <c r="O64" s="462"/>
      <c r="P64" s="462"/>
    </row>
    <row r="65" spans="1:16" ht="15" customHeight="1" x14ac:dyDescent="0.3">
      <c r="A65" s="443"/>
      <c r="B65" s="490"/>
      <c r="C65" s="490"/>
      <c r="D65" s="490"/>
      <c r="E65" s="490"/>
      <c r="F65" s="490"/>
      <c r="G65" s="490"/>
      <c r="H65" s="490"/>
      <c r="I65" s="490"/>
      <c r="J65" s="490"/>
      <c r="K65" s="490"/>
      <c r="L65" s="490"/>
      <c r="M65" s="490"/>
      <c r="N65" s="459"/>
      <c r="O65" s="462"/>
      <c r="P65" s="462"/>
    </row>
    <row r="66" spans="1:16" ht="15" customHeight="1" thickBot="1" x14ac:dyDescent="0.35">
      <c r="A66" s="441" t="s">
        <v>719</v>
      </c>
      <c r="B66" s="452">
        <f>SUM(B64,B62)</f>
        <v>9274712.929014748</v>
      </c>
      <c r="C66" s="452">
        <f>SUM(C64,C62)</f>
        <v>9472331.8580294959</v>
      </c>
      <c r="D66" s="452">
        <f t="shared" ref="D66:N66" si="25">SUM(D64,D62)</f>
        <v>9669950.7870442439</v>
      </c>
      <c r="E66" s="452">
        <f t="shared" si="25"/>
        <v>9867569.7160589918</v>
      </c>
      <c r="F66" s="452">
        <f t="shared" si="25"/>
        <v>10065188.64507374</v>
      </c>
      <c r="G66" s="452">
        <f t="shared" si="25"/>
        <v>10262807.574088488</v>
      </c>
      <c r="H66" s="452">
        <f t="shared" si="25"/>
        <v>10460426.503103236</v>
      </c>
      <c r="I66" s="452">
        <f t="shared" si="25"/>
        <v>10658045.432117984</v>
      </c>
      <c r="J66" s="452">
        <f t="shared" si="25"/>
        <v>10855664.361132732</v>
      </c>
      <c r="K66" s="452">
        <f t="shared" si="25"/>
        <v>11053283.29014748</v>
      </c>
      <c r="L66" s="452">
        <f t="shared" si="25"/>
        <v>11250902.219162228</v>
      </c>
      <c r="M66" s="452">
        <f t="shared" si="25"/>
        <v>11448521.148176976</v>
      </c>
      <c r="N66" s="455">
        <f t="shared" si="25"/>
        <v>2371427.1481769811</v>
      </c>
      <c r="O66" s="462"/>
      <c r="P66" s="462"/>
    </row>
    <row r="67" spans="1:16" s="461" customFormat="1" ht="15" customHeight="1" thickTop="1" x14ac:dyDescent="0.25">
      <c r="A67" s="441"/>
      <c r="B67" s="460"/>
      <c r="C67" s="460"/>
      <c r="D67" s="460"/>
      <c r="E67" s="460"/>
      <c r="F67" s="460"/>
      <c r="G67" s="460"/>
      <c r="H67" s="460"/>
      <c r="I67" s="460"/>
      <c r="J67" s="460"/>
      <c r="K67" s="460"/>
      <c r="L67" s="460"/>
      <c r="M67" s="460"/>
      <c r="N67" s="460"/>
      <c r="O67" s="462"/>
      <c r="P67" s="462"/>
    </row>
    <row r="68" spans="1:16" s="461" customFormat="1" ht="15" customHeight="1" x14ac:dyDescent="0.25">
      <c r="N68" s="462"/>
      <c r="O68" s="462"/>
      <c r="P68" s="462"/>
    </row>
    <row r="69" spans="1:16" s="461" customFormat="1" ht="13.2" x14ac:dyDescent="0.25"/>
    <row r="70" spans="1:16" s="461" customFormat="1" ht="13.2" x14ac:dyDescent="0.25"/>
    <row r="71" spans="1:16" s="461" customFormat="1" ht="13.2" x14ac:dyDescent="0.25"/>
    <row r="72" spans="1:16" s="461" customFormat="1" ht="13.2" x14ac:dyDescent="0.25"/>
    <row r="73" spans="1:16" s="461" customFormat="1" ht="13.2" x14ac:dyDescent="0.25"/>
  </sheetData>
  <sheetProtection sheet="1" selectLockedCells="1"/>
  <dataValidations count="1">
    <dataValidation type="list" showInputMessage="1" showErrorMessage="1" sqref="B2:B3" xr:uid="{00000000-0002-0000-0B00-000000000000}">
      <formula1>$AA$2:$AA$4</formula1>
    </dataValidation>
  </dataValidations>
  <pageMargins left="0.5" right="0.5" top="0.5" bottom="0.5" header="0.3" footer="0.3"/>
  <pageSetup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3:L150"/>
  <sheetViews>
    <sheetView zoomScaleNormal="100" workbookViewId="0">
      <selection activeCell="L17" sqref="L17"/>
    </sheetView>
  </sheetViews>
  <sheetFormatPr defaultColWidth="9.109375" defaultRowHeight="11.4" x14ac:dyDescent="0.2"/>
  <cols>
    <col min="1" max="1" width="2.109375" style="48" customWidth="1"/>
    <col min="2" max="2" width="9.6640625" style="48" customWidth="1"/>
    <col min="3" max="3" width="8.6640625" style="48" customWidth="1"/>
    <col min="4" max="4" width="12.44140625" style="48" customWidth="1"/>
    <col min="5" max="5" width="8.6640625" style="48" customWidth="1"/>
    <col min="6" max="6" width="7.33203125" style="48" customWidth="1"/>
    <col min="7" max="7" width="9.109375" style="48"/>
    <col min="8" max="8" width="8" style="48" customWidth="1"/>
    <col min="9" max="9" width="5.6640625" style="48" customWidth="1"/>
    <col min="10" max="10" width="16.33203125" style="48" customWidth="1"/>
    <col min="11" max="11" width="12" style="48" customWidth="1"/>
    <col min="12" max="16384" width="9.109375" style="48"/>
  </cols>
  <sheetData>
    <row r="3" spans="2:3" x14ac:dyDescent="0.2">
      <c r="B3" s="1"/>
      <c r="C3" s="1"/>
    </row>
    <row r="17" spans="2:12" ht="21" customHeight="1" x14ac:dyDescent="0.4">
      <c r="B17" s="414" t="s">
        <v>120</v>
      </c>
      <c r="C17" s="414"/>
      <c r="D17" s="414"/>
      <c r="E17" s="414"/>
      <c r="F17" s="414"/>
      <c r="G17" s="414"/>
      <c r="H17" s="414"/>
      <c r="I17" s="414"/>
      <c r="J17" s="414"/>
      <c r="K17" s="414"/>
      <c r="L17" s="1"/>
    </row>
    <row r="18" spans="2:12" ht="12" customHeight="1" x14ac:dyDescent="0.4">
      <c r="B18" s="414"/>
      <c r="C18" s="414"/>
      <c r="D18" s="414"/>
      <c r="E18" s="414"/>
      <c r="F18" s="414"/>
      <c r="G18" s="414"/>
      <c r="H18" s="414"/>
      <c r="I18" s="414"/>
      <c r="J18" s="414"/>
      <c r="K18" s="414"/>
      <c r="L18" s="1"/>
    </row>
    <row r="20" spans="2:12" x14ac:dyDescent="0.2">
      <c r="B20" s="498" t="s">
        <v>121</v>
      </c>
      <c r="C20" s="519"/>
      <c r="D20" s="519"/>
      <c r="E20" s="519"/>
      <c r="F20" s="519"/>
      <c r="G20" s="1" t="s">
        <v>122</v>
      </c>
      <c r="H20" s="1"/>
      <c r="I20" s="516"/>
      <c r="J20" s="416" t="s">
        <v>123</v>
      </c>
      <c r="K20" s="516"/>
      <c r="L20" s="1"/>
    </row>
    <row r="21" spans="2:12" x14ac:dyDescent="0.2">
      <c r="B21" s="333" t="s">
        <v>124</v>
      </c>
      <c r="C21" s="333"/>
      <c r="D21" s="1"/>
      <c r="E21" s="520" t="str">
        <f>D138</f>
        <v>June 30, 2023</v>
      </c>
      <c r="F21" s="1"/>
      <c r="G21" s="1"/>
      <c r="H21" s="1"/>
      <c r="I21" s="1"/>
      <c r="J21" s="1"/>
      <c r="K21" s="1"/>
      <c r="L21" s="1"/>
    </row>
    <row r="23" spans="2:12" x14ac:dyDescent="0.2">
      <c r="B23" s="1" t="s">
        <v>125</v>
      </c>
      <c r="C23" s="1"/>
      <c r="D23" s="521">
        <v>8</v>
      </c>
      <c r="E23" s="1" t="s">
        <v>126</v>
      </c>
      <c r="F23" s="1"/>
      <c r="G23" s="1"/>
      <c r="H23" s="1"/>
      <c r="I23" s="1"/>
      <c r="J23" s="522"/>
      <c r="K23" s="522">
        <f>9816879-1693557</f>
        <v>8123322</v>
      </c>
      <c r="L23" s="1"/>
    </row>
    <row r="24" spans="2:12" x14ac:dyDescent="0.2">
      <c r="B24" s="521">
        <v>4</v>
      </c>
      <c r="C24" s="1" t="s">
        <v>127</v>
      </c>
      <c r="D24" s="1"/>
      <c r="E24" s="1"/>
      <c r="F24" s="1"/>
      <c r="G24" s="522">
        <v>1693557</v>
      </c>
      <c r="H24" s="522"/>
      <c r="I24" s="1" t="s">
        <v>128</v>
      </c>
      <c r="J24" s="1"/>
      <c r="K24" s="1"/>
      <c r="L24" s="1"/>
    </row>
    <row r="25" spans="2:12" x14ac:dyDescent="0.2">
      <c r="B25" s="1"/>
      <c r="C25" s="1"/>
      <c r="D25" s="1"/>
      <c r="E25" s="1"/>
      <c r="F25" s="1"/>
      <c r="G25" s="1"/>
      <c r="H25" s="1"/>
      <c r="I25" s="1"/>
      <c r="J25" s="1"/>
      <c r="K25" s="1"/>
      <c r="L25" s="1"/>
    </row>
    <row r="26" spans="2:12" ht="12" x14ac:dyDescent="0.25">
      <c r="B26" s="241" t="s">
        <v>129</v>
      </c>
      <c r="C26" s="1"/>
      <c r="D26" s="1"/>
      <c r="E26" s="1"/>
      <c r="F26" s="1"/>
      <c r="G26" s="1"/>
      <c r="H26" s="1"/>
      <c r="I26" s="1"/>
      <c r="J26" s="1"/>
      <c r="K26" s="1"/>
      <c r="L26" s="1"/>
    </row>
    <row r="27" spans="2:12" x14ac:dyDescent="0.2">
      <c r="B27" s="1"/>
      <c r="C27" s="1"/>
      <c r="D27" s="1"/>
      <c r="E27" s="1"/>
      <c r="F27" s="1"/>
      <c r="G27" s="1"/>
      <c r="H27" s="1"/>
      <c r="I27" s="1"/>
      <c r="J27" s="1"/>
      <c r="K27" s="1"/>
      <c r="L27" s="1"/>
    </row>
    <row r="28" spans="2:12" ht="12" x14ac:dyDescent="0.25">
      <c r="B28" s="1"/>
      <c r="C28" s="240" t="s">
        <v>130</v>
      </c>
      <c r="D28" s="1"/>
      <c r="E28" s="1"/>
      <c r="F28" s="1"/>
      <c r="G28" s="1"/>
      <c r="H28" s="1"/>
      <c r="I28" s="1"/>
      <c r="J28" s="1"/>
      <c r="K28" s="1"/>
      <c r="L28" s="1"/>
    </row>
    <row r="29" spans="2:12" ht="12" x14ac:dyDescent="0.25">
      <c r="B29" s="1"/>
      <c r="C29" s="240"/>
      <c r="D29" s="1" t="s">
        <v>131</v>
      </c>
      <c r="E29" s="1"/>
      <c r="F29" s="1"/>
      <c r="G29" s="1"/>
      <c r="H29" s="1"/>
      <c r="I29" s="1"/>
      <c r="J29" s="1"/>
      <c r="K29" s="1"/>
      <c r="L29" s="1"/>
    </row>
    <row r="30" spans="2:12" x14ac:dyDescent="0.2">
      <c r="B30" s="1"/>
      <c r="C30" s="1"/>
      <c r="D30" s="1"/>
      <c r="E30" s="1"/>
      <c r="F30" s="1"/>
      <c r="G30" s="523"/>
      <c r="H30" s="1"/>
      <c r="I30" s="1"/>
      <c r="J30" s="1"/>
      <c r="K30" s="1"/>
      <c r="L30" s="1"/>
    </row>
    <row r="31" spans="2:12" ht="12" x14ac:dyDescent="0.25">
      <c r="B31" s="1"/>
      <c r="C31" s="240" t="s">
        <v>132</v>
      </c>
      <c r="D31" s="1"/>
      <c r="E31" s="1"/>
      <c r="F31" s="1"/>
      <c r="G31" s="1"/>
      <c r="H31" s="1"/>
      <c r="I31" s="1"/>
      <c r="J31" s="1"/>
      <c r="K31" s="1"/>
      <c r="L31" s="1"/>
    </row>
    <row r="32" spans="2:12" ht="12" x14ac:dyDescent="0.25">
      <c r="B32" s="1"/>
      <c r="C32" s="1"/>
      <c r="D32" s="240" t="s">
        <v>133</v>
      </c>
      <c r="E32" s="1"/>
      <c r="F32" s="1"/>
      <c r="G32" s="1"/>
      <c r="H32" s="1"/>
      <c r="I32" s="1"/>
      <c r="J32" s="1"/>
      <c r="K32" s="1"/>
      <c r="L32" s="1"/>
    </row>
    <row r="33" spans="2:11" x14ac:dyDescent="0.2">
      <c r="B33" s="1"/>
      <c r="C33" s="1"/>
      <c r="D33" s="1" t="s">
        <v>134</v>
      </c>
      <c r="E33" s="1"/>
      <c r="F33" s="1"/>
      <c r="G33" s="1"/>
      <c r="H33" s="1"/>
      <c r="I33" s="1"/>
      <c r="J33" s="1"/>
      <c r="K33" s="1"/>
    </row>
    <row r="36" spans="2:11" x14ac:dyDescent="0.2">
      <c r="B36" s="1" t="s">
        <v>135</v>
      </c>
      <c r="C36" s="1"/>
      <c r="D36" s="1"/>
      <c r="E36" s="1"/>
      <c r="F36" s="1"/>
      <c r="G36" s="1"/>
      <c r="H36" s="1" t="s">
        <v>136</v>
      </c>
      <c r="I36" s="1"/>
      <c r="J36" s="1"/>
      <c r="K36" s="1"/>
    </row>
    <row r="38" spans="2:11" ht="12" thickBot="1" x14ac:dyDescent="0.25">
      <c r="B38" s="17" t="s">
        <v>137</v>
      </c>
      <c r="C38" s="519"/>
      <c r="D38" s="519"/>
      <c r="E38" s="519"/>
      <c r="F38" s="519"/>
      <c r="G38" s="1"/>
      <c r="H38" s="524"/>
      <c r="I38" s="524"/>
      <c r="J38" s="524"/>
      <c r="K38" s="524"/>
    </row>
    <row r="39" spans="2:11" x14ac:dyDescent="0.2">
      <c r="B39" s="1"/>
      <c r="C39" s="333" t="s">
        <v>138</v>
      </c>
      <c r="D39" s="333"/>
      <c r="E39" s="333"/>
      <c r="F39" s="333"/>
      <c r="G39" s="1"/>
      <c r="H39" s="516"/>
      <c r="I39" s="516"/>
      <c r="J39" s="516"/>
      <c r="K39" s="516"/>
    </row>
    <row r="40" spans="2:11" ht="12" thickBot="1" x14ac:dyDescent="0.25">
      <c r="B40" s="1"/>
      <c r="C40" s="519"/>
      <c r="D40" s="519"/>
      <c r="E40" s="519"/>
      <c r="F40" s="519"/>
      <c r="G40" s="1"/>
      <c r="H40" s="524"/>
      <c r="I40" s="524"/>
      <c r="J40" s="524"/>
      <c r="K40" s="524"/>
    </row>
    <row r="41" spans="2:11" x14ac:dyDescent="0.2">
      <c r="B41" s="1"/>
      <c r="C41" s="415" t="s">
        <v>139</v>
      </c>
      <c r="D41" s="415"/>
      <c r="E41" s="415"/>
      <c r="F41" s="415"/>
      <c r="G41" s="1"/>
      <c r="H41" s="516"/>
      <c r="I41" s="516"/>
      <c r="J41" s="516"/>
      <c r="K41" s="516"/>
    </row>
    <row r="42" spans="2:11" ht="12" thickBot="1" x14ac:dyDescent="0.25">
      <c r="B42" s="1"/>
      <c r="C42" s="1"/>
      <c r="D42" s="1"/>
      <c r="E42" s="1"/>
      <c r="F42" s="1"/>
      <c r="G42" s="1"/>
      <c r="H42" s="524"/>
      <c r="I42" s="524"/>
      <c r="J42" s="524"/>
      <c r="K42" s="524"/>
    </row>
    <row r="43" spans="2:11" x14ac:dyDescent="0.2">
      <c r="B43" s="1"/>
      <c r="C43" s="1" t="s">
        <v>140</v>
      </c>
      <c r="D43" s="1"/>
      <c r="E43" s="1"/>
      <c r="F43" s="1"/>
      <c r="G43" s="1"/>
      <c r="H43" s="516"/>
      <c r="I43" s="516"/>
      <c r="J43" s="516"/>
      <c r="K43" s="516"/>
    </row>
    <row r="44" spans="2:11" ht="12" thickBot="1" x14ac:dyDescent="0.25">
      <c r="B44" s="1"/>
      <c r="C44" s="1" t="s">
        <v>141</v>
      </c>
      <c r="D44" s="1"/>
      <c r="E44" s="1"/>
      <c r="F44" s="1"/>
      <c r="G44" s="1"/>
      <c r="H44" s="524"/>
      <c r="I44" s="524"/>
      <c r="J44" s="524"/>
      <c r="K44" s="524"/>
    </row>
    <row r="45" spans="2:11" x14ac:dyDescent="0.2">
      <c r="B45" s="1"/>
      <c r="C45" s="1" t="s">
        <v>142</v>
      </c>
      <c r="D45" s="1"/>
      <c r="E45" s="1"/>
      <c r="F45" s="1"/>
      <c r="G45" s="1"/>
      <c r="H45" s="516"/>
      <c r="I45" s="516"/>
      <c r="J45" s="516"/>
      <c r="K45" s="516"/>
    </row>
    <row r="46" spans="2:11" ht="12" thickBot="1" x14ac:dyDescent="0.25">
      <c r="B46" s="1"/>
      <c r="C46" s="1"/>
      <c r="D46" s="1"/>
      <c r="E46" s="1"/>
      <c r="F46" s="1"/>
      <c r="G46" s="1"/>
      <c r="H46" s="524"/>
      <c r="I46" s="524"/>
      <c r="J46" s="524"/>
      <c r="K46" s="524"/>
    </row>
    <row r="47" spans="2:11" ht="12" thickBot="1" x14ac:dyDescent="0.25">
      <c r="B47" s="1"/>
      <c r="C47" s="1" t="s">
        <v>143</v>
      </c>
      <c r="D47" s="524"/>
      <c r="E47" s="524"/>
      <c r="F47" s="524"/>
      <c r="G47" s="1"/>
      <c r="H47" s="516"/>
      <c r="I47" s="516"/>
      <c r="J47" s="516"/>
      <c r="K47" s="516"/>
    </row>
    <row r="48" spans="2:11" ht="12" thickBot="1" x14ac:dyDescent="0.25">
      <c r="B48" s="1"/>
      <c r="C48" s="1"/>
      <c r="D48" s="1"/>
      <c r="E48" s="1"/>
      <c r="F48" s="1"/>
      <c r="G48" s="1"/>
      <c r="H48" s="524"/>
      <c r="I48" s="524"/>
      <c r="J48" s="524"/>
      <c r="K48" s="524"/>
    </row>
    <row r="49" spans="2:11" x14ac:dyDescent="0.2">
      <c r="B49" s="1"/>
      <c r="C49" s="1"/>
      <c r="D49" s="1"/>
      <c r="E49" s="1"/>
      <c r="F49" s="1"/>
      <c r="G49" s="1"/>
      <c r="H49" s="516"/>
      <c r="I49" s="516"/>
      <c r="J49" s="516"/>
      <c r="K49" s="516"/>
    </row>
    <row r="50" spans="2:11" ht="12" thickBot="1" x14ac:dyDescent="0.25">
      <c r="B50" s="1"/>
      <c r="C50" s="1" t="s">
        <v>144</v>
      </c>
      <c r="D50" s="525">
        <v>44658</v>
      </c>
      <c r="E50" s="519"/>
      <c r="F50" s="519"/>
      <c r="G50" s="1"/>
      <c r="H50" s="524"/>
      <c r="I50" s="524"/>
      <c r="J50" s="524"/>
      <c r="K50" s="524"/>
    </row>
    <row r="51" spans="2:11" x14ac:dyDescent="0.2">
      <c r="B51" s="1"/>
      <c r="C51" s="1"/>
      <c r="D51" s="1"/>
      <c r="E51" s="1"/>
      <c r="F51" s="1"/>
      <c r="G51" s="1"/>
      <c r="H51" s="516"/>
      <c r="I51" s="516"/>
      <c r="J51" s="516"/>
      <c r="K51" s="516"/>
    </row>
    <row r="52" spans="2:11" ht="12" thickBot="1" x14ac:dyDescent="0.25">
      <c r="B52" s="1"/>
      <c r="C52" s="1"/>
      <c r="D52" s="1"/>
      <c r="E52" s="1"/>
      <c r="F52" s="1"/>
      <c r="G52" s="1"/>
      <c r="H52" s="524"/>
      <c r="I52" s="524"/>
      <c r="J52" s="524"/>
      <c r="K52" s="524"/>
    </row>
    <row r="54" spans="2:11" ht="12" thickBot="1" x14ac:dyDescent="0.25">
      <c r="B54" s="526"/>
      <c r="C54" s="526"/>
      <c r="D54" s="526"/>
      <c r="E54" s="526"/>
      <c r="F54" s="526"/>
      <c r="G54" s="526"/>
      <c r="H54" s="526"/>
      <c r="I54" s="526"/>
      <c r="J54" s="526"/>
      <c r="K54" s="526"/>
    </row>
    <row r="55" spans="2:11" x14ac:dyDescent="0.2">
      <c r="B55" s="1"/>
      <c r="C55" s="1"/>
      <c r="D55" s="1"/>
      <c r="E55" s="1"/>
      <c r="F55" s="1"/>
      <c r="G55" s="1"/>
      <c r="H55" s="1"/>
      <c r="I55" s="1"/>
      <c r="J55" s="1"/>
      <c r="K55" s="1"/>
    </row>
    <row r="56" spans="2:11" x14ac:dyDescent="0.2">
      <c r="B56" s="1" t="s">
        <v>145</v>
      </c>
      <c r="C56" s="1"/>
      <c r="D56" s="1"/>
      <c r="E56" s="1"/>
      <c r="F56" s="1"/>
      <c r="G56" s="1"/>
      <c r="H56" s="1"/>
      <c r="I56" s="1"/>
      <c r="J56" s="1"/>
      <c r="K56" s="1"/>
    </row>
    <row r="58" spans="2:11" ht="12.75" customHeight="1" x14ac:dyDescent="0.2">
      <c r="B58" s="1" t="s">
        <v>146</v>
      </c>
      <c r="C58" s="1"/>
      <c r="D58" s="525">
        <v>44693</v>
      </c>
      <c r="E58" s="527"/>
      <c r="F58" s="527"/>
      <c r="G58" s="527"/>
      <c r="H58" s="1"/>
      <c r="I58" s="17" t="s">
        <v>147</v>
      </c>
      <c r="J58" s="519"/>
      <c r="K58" s="519"/>
    </row>
    <row r="59" spans="2:11" ht="12.75" customHeight="1" x14ac:dyDescent="0.2">
      <c r="B59" s="8"/>
      <c r="C59" s="8"/>
      <c r="D59" s="528"/>
      <c r="E59" s="528"/>
      <c r="F59" s="528"/>
      <c r="G59" s="1"/>
      <c r="H59" s="17"/>
      <c r="I59" s="17"/>
      <c r="J59" s="15"/>
      <c r="K59" s="15"/>
    </row>
    <row r="60" spans="2:11" ht="16.5" customHeight="1" x14ac:dyDescent="0.2">
      <c r="B60" s="15" t="s">
        <v>148</v>
      </c>
      <c r="C60" s="519"/>
      <c r="D60" s="519"/>
      <c r="E60" s="519"/>
      <c r="F60" s="519"/>
      <c r="G60" s="519"/>
      <c r="H60" s="17"/>
      <c r="I60" s="17"/>
      <c r="J60" s="15"/>
      <c r="K60" s="15"/>
    </row>
    <row r="61" spans="2:11" ht="17.25" customHeight="1" x14ac:dyDescent="0.2">
      <c r="B61" s="1"/>
      <c r="C61" s="529"/>
      <c r="D61" s="529"/>
      <c r="E61" s="529"/>
      <c r="F61" s="529"/>
      <c r="G61" s="529"/>
      <c r="H61" s="1"/>
      <c r="I61" s="1"/>
      <c r="J61" s="17"/>
      <c r="K61" s="15" t="s">
        <v>149</v>
      </c>
    </row>
    <row r="62" spans="2:11" x14ac:dyDescent="0.2">
      <c r="B62" s="1"/>
      <c r="C62" s="1"/>
      <c r="D62" s="1"/>
      <c r="E62" s="1"/>
      <c r="F62" s="1"/>
      <c r="G62" s="1"/>
      <c r="H62" s="1"/>
      <c r="I62" s="1"/>
      <c r="J62" s="1"/>
      <c r="K62" s="530">
        <v>44607</v>
      </c>
    </row>
    <row r="63" spans="2:11" x14ac:dyDescent="0.2">
      <c r="B63" s="1"/>
      <c r="C63" s="1"/>
      <c r="D63" s="1"/>
      <c r="E63" s="1"/>
      <c r="F63" s="1"/>
      <c r="G63" s="1"/>
      <c r="H63" s="1"/>
      <c r="I63" s="1"/>
      <c r="J63" s="1"/>
      <c r="K63" s="1"/>
    </row>
    <row r="122" spans="2:11" x14ac:dyDescent="0.2">
      <c r="B122" s="1"/>
      <c r="C122" s="1"/>
      <c r="D122" s="1"/>
      <c r="E122" s="1"/>
      <c r="F122" s="1"/>
      <c r="G122" s="1"/>
      <c r="H122" s="1"/>
      <c r="I122" s="1"/>
      <c r="J122" s="1"/>
      <c r="K122" s="1"/>
    </row>
    <row r="123" spans="2:11" ht="13.2" x14ac:dyDescent="0.25">
      <c r="B123" s="390"/>
      <c r="C123" s="1"/>
      <c r="D123" s="1"/>
      <c r="E123" s="1"/>
      <c r="F123" s="1"/>
      <c r="G123" s="1"/>
      <c r="H123" s="1"/>
      <c r="I123" s="1"/>
      <c r="J123" s="1"/>
      <c r="K123" s="1"/>
    </row>
    <row r="124" spans="2:11" ht="13.2" x14ac:dyDescent="0.25">
      <c r="B124"/>
      <c r="C124"/>
      <c r="D124"/>
      <c r="E124" s="1"/>
      <c r="F124" s="1"/>
      <c r="G124" s="1"/>
      <c r="H124" s="1"/>
      <c r="I124" s="1"/>
      <c r="J124" s="1"/>
      <c r="K124" s="1"/>
    </row>
    <row r="125" spans="2:11" ht="13.2" x14ac:dyDescent="0.25">
      <c r="B125"/>
      <c r="C125"/>
      <c r="D125"/>
      <c r="E125" s="1"/>
      <c r="F125" s="1"/>
      <c r="G125" s="1"/>
      <c r="H125" s="1"/>
      <c r="I125" s="1"/>
      <c r="J125" s="1"/>
      <c r="K125" s="1"/>
    </row>
    <row r="126" spans="2:11" ht="13.8" x14ac:dyDescent="0.25">
      <c r="B126" s="417" t="s">
        <v>150</v>
      </c>
      <c r="C126" s="241"/>
      <c r="D126" s="241"/>
      <c r="E126" s="241"/>
      <c r="F126" s="241"/>
      <c r="G126" s="241"/>
      <c r="H126" s="1"/>
      <c r="I126" s="1"/>
      <c r="J126" s="1"/>
      <c r="K126" s="1"/>
    </row>
    <row r="127" spans="2:11" x14ac:dyDescent="0.2">
      <c r="B127" s="1"/>
      <c r="C127" s="1"/>
      <c r="D127" s="1"/>
      <c r="E127" s="1"/>
      <c r="F127" s="1"/>
      <c r="G127" s="1"/>
      <c r="H127" s="1"/>
      <c r="I127" s="1"/>
      <c r="J127" s="1"/>
      <c r="K127" s="1"/>
    </row>
    <row r="128" spans="2:11" x14ac:dyDescent="0.2">
      <c r="B128" s="1"/>
      <c r="C128" s="1"/>
      <c r="D128" s="1"/>
      <c r="E128" s="1"/>
      <c r="F128" s="1"/>
      <c r="G128" s="1"/>
      <c r="H128" s="1"/>
      <c r="I128" s="1"/>
      <c r="J128" s="1"/>
      <c r="K128" s="1"/>
    </row>
    <row r="129" spans="2:11" x14ac:dyDescent="0.2">
      <c r="B129" s="1"/>
      <c r="C129" s="1"/>
      <c r="D129" s="1"/>
      <c r="E129" s="1"/>
      <c r="F129" s="1"/>
      <c r="G129" s="1"/>
      <c r="H129" s="1"/>
      <c r="I129" s="1"/>
      <c r="J129" s="1"/>
      <c r="K129" s="1"/>
    </row>
    <row r="130" spans="2:11" ht="13.2" x14ac:dyDescent="0.25">
      <c r="B130" t="s">
        <v>151</v>
      </c>
      <c r="C130"/>
      <c r="D130" s="49">
        <v>44377</v>
      </c>
      <c r="E130" s="1" t="s">
        <v>152</v>
      </c>
      <c r="F130" s="1"/>
      <c r="G130" s="11" t="s">
        <v>153</v>
      </c>
      <c r="H130" s="1"/>
      <c r="I130" s="1"/>
      <c r="J130" s="1" t="s">
        <v>154</v>
      </c>
      <c r="K130" s="1"/>
    </row>
    <row r="131" spans="2:11" ht="13.2" x14ac:dyDescent="0.25">
      <c r="B131"/>
      <c r="C131"/>
      <c r="D131"/>
      <c r="E131" s="1"/>
      <c r="F131" s="1"/>
      <c r="G131" s="1"/>
      <c r="H131" s="1"/>
      <c r="I131" s="1"/>
      <c r="J131" s="1" t="s">
        <v>123</v>
      </c>
      <c r="K131" s="1"/>
    </row>
    <row r="132" spans="2:11" x14ac:dyDescent="0.2">
      <c r="B132" s="1"/>
      <c r="C132" s="1"/>
      <c r="D132" s="1"/>
      <c r="E132" s="1"/>
      <c r="F132" s="1"/>
      <c r="G132" s="1"/>
      <c r="H132" s="1"/>
      <c r="I132" s="1"/>
      <c r="J132" s="1" t="s">
        <v>155</v>
      </c>
      <c r="K132" s="1"/>
    </row>
    <row r="133" spans="2:11" ht="13.2" x14ac:dyDescent="0.25">
      <c r="B133" t="s">
        <v>156</v>
      </c>
      <c r="C133"/>
      <c r="D133" s="1" t="s">
        <v>157</v>
      </c>
      <c r="E133" s="1"/>
      <c r="F133" s="1"/>
      <c r="G133" s="1"/>
      <c r="H133" s="1"/>
      <c r="I133" s="1"/>
      <c r="J133" s="1"/>
      <c r="K133" s="1"/>
    </row>
    <row r="134" spans="2:11" ht="13.2" x14ac:dyDescent="0.25">
      <c r="B134" s="390" t="s">
        <v>158</v>
      </c>
      <c r="C134"/>
      <c r="D134" s="50">
        <v>44742</v>
      </c>
      <c r="E134" s="1"/>
      <c r="F134" s="1"/>
      <c r="G134" s="1"/>
      <c r="H134" s="1"/>
      <c r="I134" s="1"/>
      <c r="J134" s="1"/>
      <c r="K134" s="1"/>
    </row>
    <row r="135" spans="2:11" ht="13.2" x14ac:dyDescent="0.25">
      <c r="B135"/>
      <c r="C135"/>
      <c r="D135"/>
      <c r="E135" s="1"/>
      <c r="F135" s="1"/>
      <c r="G135" s="1"/>
      <c r="H135" s="1"/>
      <c r="I135" s="1"/>
      <c r="J135" s="1"/>
      <c r="K135" s="1"/>
    </row>
    <row r="136" spans="2:11" ht="13.2" x14ac:dyDescent="0.25">
      <c r="B136" s="1"/>
      <c r="C136"/>
      <c r="D136"/>
      <c r="E136" s="1"/>
      <c r="F136" s="1"/>
      <c r="G136" s="1"/>
      <c r="H136" s="1"/>
      <c r="I136" s="1"/>
      <c r="J136" s="1"/>
      <c r="K136" s="1"/>
    </row>
    <row r="137" spans="2:11" ht="13.2" x14ac:dyDescent="0.25">
      <c r="B137" t="s">
        <v>159</v>
      </c>
      <c r="C137"/>
      <c r="D137" s="418" t="s">
        <v>160</v>
      </c>
      <c r="E137" s="1"/>
      <c r="F137" s="1"/>
      <c r="G137" s="1"/>
      <c r="H137" s="1"/>
      <c r="I137" s="1"/>
      <c r="J137" s="1"/>
      <c r="K137" s="1"/>
    </row>
    <row r="138" spans="2:11" ht="13.2" x14ac:dyDescent="0.25">
      <c r="B138" s="390" t="s">
        <v>161</v>
      </c>
      <c r="C138"/>
      <c r="D138" s="343" t="s">
        <v>162</v>
      </c>
      <c r="E138" s="1"/>
      <c r="F138" s="1"/>
      <c r="G138" s="1"/>
      <c r="H138" s="1"/>
      <c r="I138" s="1"/>
      <c r="J138" s="1"/>
      <c r="K138" s="1"/>
    </row>
    <row r="139" spans="2:11" ht="13.2" x14ac:dyDescent="0.25">
      <c r="B139" s="390" t="s">
        <v>161</v>
      </c>
      <c r="C139"/>
      <c r="D139" s="50">
        <v>45107</v>
      </c>
      <c r="E139" s="1"/>
      <c r="F139" s="1"/>
      <c r="G139" s="1"/>
      <c r="H139" s="1"/>
      <c r="I139" s="1"/>
      <c r="J139" s="1"/>
      <c r="K139" s="1"/>
    </row>
    <row r="140" spans="2:11" ht="13.2" x14ac:dyDescent="0.25">
      <c r="B140"/>
      <c r="C140"/>
      <c r="D140"/>
      <c r="E140" s="1"/>
      <c r="F140" s="1"/>
      <c r="G140" s="1"/>
      <c r="H140" s="1"/>
      <c r="I140" s="1"/>
      <c r="J140" s="1"/>
      <c r="K140" s="1"/>
    </row>
    <row r="141" spans="2:11" ht="13.2" x14ac:dyDescent="0.25">
      <c r="B141"/>
      <c r="C141"/>
      <c r="D141"/>
      <c r="E141" s="1"/>
      <c r="F141" s="1"/>
      <c r="G141" s="1"/>
      <c r="H141" s="1"/>
      <c r="I141" s="1"/>
      <c r="J141" s="1"/>
      <c r="K141" s="1"/>
    </row>
    <row r="142" spans="2:11" ht="13.2" x14ac:dyDescent="0.25">
      <c r="B142" t="s">
        <v>163</v>
      </c>
      <c r="C142"/>
      <c r="D142" s="343" t="s">
        <v>164</v>
      </c>
      <c r="E142" s="1"/>
      <c r="F142" s="531" t="s">
        <v>165</v>
      </c>
      <c r="G142" s="531"/>
      <c r="H142" s="531"/>
      <c r="I142" s="1"/>
      <c r="J142" s="1"/>
      <c r="K142" s="1"/>
    </row>
    <row r="143" spans="2:11" x14ac:dyDescent="0.2">
      <c r="B143" s="1"/>
      <c r="C143" s="1"/>
      <c r="D143" s="530">
        <v>44743</v>
      </c>
      <c r="E143" s="1"/>
      <c r="F143" s="531"/>
      <c r="G143" s="531"/>
      <c r="H143" s="531"/>
      <c r="I143" s="1"/>
      <c r="J143" s="1"/>
      <c r="K143" s="1"/>
    </row>
    <row r="144" spans="2:11" x14ac:dyDescent="0.2">
      <c r="B144" s="1"/>
      <c r="C144" s="1"/>
      <c r="D144" s="1"/>
      <c r="E144" s="1"/>
      <c r="F144" s="1"/>
      <c r="G144" s="1"/>
      <c r="H144" s="1"/>
      <c r="I144" s="1"/>
      <c r="J144" s="1"/>
      <c r="K144" s="1"/>
    </row>
    <row r="145" spans="2:11" x14ac:dyDescent="0.2">
      <c r="B145" s="1"/>
      <c r="C145" s="1"/>
      <c r="D145" s="1"/>
      <c r="E145" s="1"/>
      <c r="F145" s="1"/>
      <c r="G145" s="1"/>
      <c r="H145" s="1"/>
      <c r="I145" s="1"/>
      <c r="J145" s="1"/>
      <c r="K145" s="1"/>
    </row>
    <row r="146" spans="2:11" x14ac:dyDescent="0.2">
      <c r="B146" s="51" t="s">
        <v>166</v>
      </c>
      <c r="C146" s="51"/>
      <c r="D146" s="52">
        <v>44607</v>
      </c>
      <c r="E146" s="532">
        <f>D146</f>
        <v>44607</v>
      </c>
      <c r="F146" s="1"/>
      <c r="G146" s="1"/>
      <c r="H146" s="1"/>
      <c r="I146" s="1"/>
      <c r="J146" s="1"/>
      <c r="K146" s="1"/>
    </row>
    <row r="147" spans="2:11" x14ac:dyDescent="0.2">
      <c r="B147" s="1"/>
      <c r="C147" s="1"/>
      <c r="D147" s="1"/>
      <c r="E147" s="1"/>
      <c r="F147" s="1"/>
      <c r="G147" s="1"/>
      <c r="H147" s="1"/>
      <c r="I147" s="1"/>
      <c r="J147" s="1"/>
      <c r="K147" s="1"/>
    </row>
    <row r="148" spans="2:11" x14ac:dyDescent="0.2">
      <c r="B148" s="1" t="s">
        <v>167</v>
      </c>
      <c r="C148" s="1"/>
      <c r="D148" s="1" t="s">
        <v>168</v>
      </c>
      <c r="E148" s="1"/>
      <c r="F148" s="1"/>
      <c r="G148" s="1"/>
      <c r="H148" s="1"/>
      <c r="I148" s="1"/>
      <c r="J148" s="1"/>
      <c r="K148" s="1"/>
    </row>
    <row r="149" spans="2:11" x14ac:dyDescent="0.2">
      <c r="B149" s="1"/>
      <c r="C149" s="1"/>
      <c r="D149" s="1"/>
      <c r="E149" s="1"/>
      <c r="F149" s="1"/>
      <c r="G149" s="1"/>
      <c r="H149" s="1"/>
      <c r="I149" s="1"/>
      <c r="J149" s="1"/>
      <c r="K149" s="1"/>
    </row>
    <row r="150" spans="2:11" x14ac:dyDescent="0.2">
      <c r="B150" s="1"/>
      <c r="C150" s="1"/>
      <c r="D150" s="1"/>
      <c r="E150" s="1"/>
      <c r="F150" s="1"/>
      <c r="G150" s="1"/>
      <c r="H150" s="1"/>
      <c r="I150" s="1"/>
      <c r="J150" s="1"/>
      <c r="K150" s="1"/>
    </row>
  </sheetData>
  <sheetProtection algorithmName="SHA-512" hashValue="RTdUDsprK+S1WXGtcXYffnLBrA3U+vE8kzkj5EkbXbH82njmTVRZ330wDlI7HnSbIhKwpThR0nnXu+Ws0Vl2YQ==" saltValue="yjvjrFDZxRKFPk9d3HHkcA==" spinCount="100000" sheet="1" objects="1" scenarios="1"/>
  <phoneticPr fontId="13" type="noConversion"/>
  <dataValidations count="5">
    <dataValidation type="date" allowBlank="1" showInputMessage="1" showErrorMessage="1" promptTitle="This needs to be a date format" prompt="Please input as 06/30/xx" sqref="E21" xr:uid="{00000000-0002-0000-0100-000000000000}">
      <formula1>36707</formula1>
      <formula2>72866</formula2>
    </dataValidation>
    <dataValidation operator="greaterThan" allowBlank="1" showInputMessage="1" showErrorMessage="1" sqref="D58:D59 E59:F59" xr:uid="{00000000-0002-0000-0100-000001000000}"/>
    <dataValidation type="whole" allowBlank="1" showInputMessage="1" showErrorMessage="1" promptTitle="This needs to be a whole number" prompt="Please input a whole number" sqref="B24 D23 G30" xr:uid="{00000000-0002-0000-0100-000002000000}">
      <formula1>0</formula1>
      <formula2>1000000000</formula2>
    </dataValidation>
    <dataValidation type="whole" allowBlank="1" showInputMessage="1" showErrorMessage="1" promptTitle="This needs to be a whole number" prompt="Please input as a whole number" sqref="G24:H24 J23:K23" xr:uid="{00000000-0002-0000-0100-000003000000}">
      <formula1>0</formula1>
      <formula2>1E+23</formula2>
    </dataValidation>
    <dataValidation type="list" allowBlank="1" showInputMessage="1" showErrorMessage="1" sqref="J20" xr:uid="{77FB0502-62AD-4302-A6AB-78E8405F0658}">
      <formula1>$J$130:$J$132</formula1>
    </dataValidation>
  </dataValidations>
  <pageMargins left="0.55000000000000004" right="0" top="0.5" bottom="0.25" header="0.5" footer="0"/>
  <pageSetup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4"/>
  <sheetViews>
    <sheetView zoomScale="110" zoomScaleNormal="110" workbookViewId="0">
      <selection activeCell="H21" sqref="H21"/>
    </sheetView>
  </sheetViews>
  <sheetFormatPr defaultColWidth="9.109375" defaultRowHeight="11.4" x14ac:dyDescent="0.2"/>
  <cols>
    <col min="1" max="1" width="4.6640625" style="7" customWidth="1"/>
    <col min="2" max="2" width="10.6640625" style="1" customWidth="1"/>
    <col min="3" max="3" width="2.109375" style="1" customWidth="1"/>
    <col min="4" max="4" width="12.5546875" style="1" customWidth="1"/>
    <col min="5" max="5" width="4.44140625" style="1" customWidth="1"/>
    <col min="6" max="6" width="14" style="1" customWidth="1"/>
    <col min="7" max="7" width="2.44140625" style="1" customWidth="1"/>
    <col min="8" max="8" width="14.5546875" style="1" customWidth="1"/>
    <col min="9" max="9" width="4.5546875" style="1" customWidth="1"/>
    <col min="10" max="10" width="14.33203125" style="1" customWidth="1"/>
    <col min="11" max="11" width="3.5546875" style="1" customWidth="1"/>
    <col min="12" max="12" width="13.33203125" style="1" customWidth="1"/>
    <col min="13" max="13" width="4.33203125" style="1" customWidth="1"/>
    <col min="14" max="14" width="16.44140625" style="1" customWidth="1"/>
    <col min="15" max="16384" width="9.109375" style="1"/>
  </cols>
  <sheetData>
    <row r="1" spans="1:14" ht="12" x14ac:dyDescent="0.25">
      <c r="A1" s="240" t="s">
        <v>169</v>
      </c>
      <c r="B1" s="240"/>
      <c r="C1" s="240"/>
      <c r="D1" s="240"/>
      <c r="E1" s="240"/>
      <c r="F1" s="240"/>
      <c r="G1" s="240"/>
      <c r="H1" s="240"/>
      <c r="I1" s="240"/>
      <c r="J1" s="240"/>
      <c r="K1" s="240"/>
      <c r="L1" s="240"/>
      <c r="M1" s="240"/>
      <c r="N1" s="240"/>
    </row>
    <row r="2" spans="1:14" ht="12" x14ac:dyDescent="0.25">
      <c r="A2" s="240"/>
      <c r="B2" s="240"/>
      <c r="C2" s="240"/>
      <c r="D2" s="240"/>
      <c r="E2" s="240"/>
      <c r="F2" s="240"/>
      <c r="G2" s="240"/>
      <c r="H2" s="240"/>
      <c r="I2" s="240"/>
      <c r="J2" s="240"/>
      <c r="K2" s="240"/>
      <c r="L2" s="240"/>
      <c r="M2" s="240"/>
      <c r="N2" s="240"/>
    </row>
    <row r="3" spans="1:14" ht="12" x14ac:dyDescent="0.25">
      <c r="A3" s="240"/>
      <c r="B3" s="240"/>
      <c r="C3" s="240"/>
      <c r="D3" s="240"/>
      <c r="E3" s="240"/>
      <c r="F3" s="240"/>
      <c r="G3" s="240"/>
      <c r="H3" s="240"/>
      <c r="I3" s="240"/>
      <c r="J3" s="240"/>
      <c r="K3" s="240"/>
      <c r="L3" s="240"/>
      <c r="M3" s="240"/>
      <c r="N3" s="240"/>
    </row>
    <row r="4" spans="1:14" x14ac:dyDescent="0.2">
      <c r="N4" s="8" t="s">
        <v>170</v>
      </c>
    </row>
    <row r="5" spans="1:14" x14ac:dyDescent="0.2">
      <c r="F5" s="8" t="s">
        <v>170</v>
      </c>
      <c r="H5" s="334"/>
      <c r="J5" s="8" t="s">
        <v>170</v>
      </c>
      <c r="L5" s="334"/>
      <c r="N5" s="8" t="s">
        <v>171</v>
      </c>
    </row>
    <row r="6" spans="1:14" ht="12" x14ac:dyDescent="0.25">
      <c r="F6" s="399" t="s">
        <v>172</v>
      </c>
      <c r="H6" s="334"/>
      <c r="J6" s="399" t="s">
        <v>173</v>
      </c>
      <c r="L6" s="334"/>
      <c r="N6" s="399" t="s">
        <v>174</v>
      </c>
    </row>
    <row r="7" spans="1:14" ht="12" x14ac:dyDescent="0.25">
      <c r="F7" s="9" t="str">
        <f>"ENDING "&amp;TEXT('Form 1 Cover'!D130,"MM/DD/YY")</f>
        <v>ENDING 06/30/21</v>
      </c>
      <c r="H7" s="334"/>
      <c r="J7" s="9" t="str">
        <f>"ADE ENDING "&amp;TEXT('Form 1 Cover'!D134, "MM/DD/YY")</f>
        <v>ADE ENDING 06/30/22</v>
      </c>
      <c r="L7" s="334"/>
      <c r="N7" s="400" t="str">
        <f>"ENDING "&amp;TEXT('Form 1 Cover'!D139, "MM/DD/YY")</f>
        <v>ENDING 06/30/23</v>
      </c>
    </row>
    <row r="8" spans="1:14" x14ac:dyDescent="0.2">
      <c r="H8" s="334"/>
      <c r="L8" s="334"/>
    </row>
    <row r="9" spans="1:14" x14ac:dyDescent="0.2">
      <c r="A9" s="7" t="s">
        <v>175</v>
      </c>
      <c r="B9" s="1" t="s">
        <v>176</v>
      </c>
      <c r="H9" s="334"/>
      <c r="J9" s="10"/>
      <c r="L9" s="334"/>
    </row>
    <row r="10" spans="1:14" x14ac:dyDescent="0.2">
      <c r="B10" s="1" t="s">
        <v>177</v>
      </c>
      <c r="D10" s="345"/>
      <c r="E10" s="234" t="s">
        <v>178</v>
      </c>
      <c r="F10" s="237">
        <f>D10*0.6</f>
        <v>0</v>
      </c>
      <c r="G10" s="235"/>
      <c r="H10" s="346"/>
      <c r="I10" s="234" t="s">
        <v>178</v>
      </c>
      <c r="J10" s="237">
        <f>H10*0.6</f>
        <v>0</v>
      </c>
      <c r="K10" s="236"/>
      <c r="L10" s="346"/>
      <c r="M10" s="234" t="s">
        <v>178</v>
      </c>
      <c r="N10" s="237">
        <f>L10*0.6</f>
        <v>0</v>
      </c>
    </row>
    <row r="11" spans="1:14" x14ac:dyDescent="0.2">
      <c r="D11" s="236"/>
      <c r="E11" s="236"/>
      <c r="F11" s="238"/>
      <c r="G11" s="235"/>
      <c r="H11" s="335"/>
      <c r="I11" s="236"/>
      <c r="J11" s="239"/>
      <c r="K11" s="236"/>
      <c r="L11" s="335"/>
      <c r="M11" s="236"/>
      <c r="N11" s="239"/>
    </row>
    <row r="12" spans="1:14" x14ac:dyDescent="0.2">
      <c r="A12" s="7" t="s">
        <v>179</v>
      </c>
      <c r="B12" s="1" t="s">
        <v>180</v>
      </c>
      <c r="D12" s="345"/>
      <c r="E12" s="234" t="s">
        <v>178</v>
      </c>
      <c r="F12" s="237">
        <f>D12*0.6</f>
        <v>0</v>
      </c>
      <c r="G12" s="235"/>
      <c r="H12" s="346"/>
      <c r="I12" s="234" t="s">
        <v>178</v>
      </c>
      <c r="J12" s="237">
        <f>H12*0.6</f>
        <v>0</v>
      </c>
      <c r="K12" s="236"/>
      <c r="L12" s="346"/>
      <c r="M12" s="234" t="s">
        <v>178</v>
      </c>
      <c r="N12" s="237">
        <f>L12*0.6</f>
        <v>0</v>
      </c>
    </row>
    <row r="13" spans="1:14" x14ac:dyDescent="0.2">
      <c r="B13" s="1" t="s">
        <v>180</v>
      </c>
      <c r="D13" s="345">
        <v>100</v>
      </c>
      <c r="E13" s="234" t="s">
        <v>181</v>
      </c>
      <c r="F13" s="237">
        <f>D13*1</f>
        <v>100</v>
      </c>
      <c r="G13" s="235"/>
      <c r="H13" s="346">
        <v>100</v>
      </c>
      <c r="I13" s="234" t="s">
        <v>182</v>
      </c>
      <c r="J13" s="237">
        <f>H13*1</f>
        <v>100</v>
      </c>
      <c r="K13" s="236"/>
      <c r="L13" s="346">
        <v>100</v>
      </c>
      <c r="M13" s="234" t="s">
        <v>182</v>
      </c>
      <c r="N13" s="237">
        <f>L13*1</f>
        <v>100</v>
      </c>
    </row>
    <row r="14" spans="1:14" x14ac:dyDescent="0.2">
      <c r="A14" s="7" t="s">
        <v>183</v>
      </c>
      <c r="B14" s="1" t="s">
        <v>184</v>
      </c>
      <c r="D14" s="236"/>
      <c r="E14" s="236"/>
      <c r="F14" s="347">
        <v>957</v>
      </c>
      <c r="G14" s="235"/>
      <c r="H14" s="335"/>
      <c r="I14" s="236"/>
      <c r="J14" s="347">
        <f>957-40</f>
        <v>917</v>
      </c>
      <c r="K14" s="236"/>
      <c r="L14" s="335"/>
      <c r="M14" s="236"/>
      <c r="N14" s="347">
        <v>960</v>
      </c>
    </row>
    <row r="15" spans="1:14" x14ac:dyDescent="0.2">
      <c r="D15" s="236"/>
      <c r="E15" s="236"/>
      <c r="F15" s="235"/>
      <c r="G15" s="235"/>
      <c r="H15" s="335"/>
      <c r="I15" s="236"/>
      <c r="J15" s="236"/>
      <c r="K15" s="236"/>
      <c r="L15" s="335"/>
      <c r="M15" s="236"/>
      <c r="N15" s="236"/>
    </row>
    <row r="16" spans="1:14" x14ac:dyDescent="0.2">
      <c r="A16" s="7" t="s">
        <v>185</v>
      </c>
      <c r="B16" s="1" t="s">
        <v>186</v>
      </c>
      <c r="D16" s="236"/>
      <c r="E16" s="236"/>
      <c r="F16" s="347"/>
      <c r="G16" s="235"/>
      <c r="H16" s="335"/>
      <c r="I16" s="236"/>
      <c r="J16" s="347"/>
      <c r="K16" s="236"/>
      <c r="L16" s="335"/>
      <c r="M16" s="236"/>
      <c r="N16" s="347"/>
    </row>
    <row r="17" spans="1:14" x14ac:dyDescent="0.2">
      <c r="D17" s="236"/>
      <c r="E17" s="236"/>
      <c r="F17" s="235"/>
      <c r="G17" s="235"/>
      <c r="H17" s="335"/>
      <c r="I17" s="236"/>
      <c r="J17" s="236"/>
      <c r="K17" s="236"/>
      <c r="L17" s="335"/>
      <c r="M17" s="236"/>
      <c r="N17" s="236"/>
    </row>
    <row r="18" spans="1:14" x14ac:dyDescent="0.2">
      <c r="A18" s="7" t="s">
        <v>187</v>
      </c>
      <c r="B18" s="1" t="s">
        <v>188</v>
      </c>
      <c r="D18" s="236"/>
      <c r="E18" s="236"/>
      <c r="F18" s="347"/>
      <c r="G18" s="235"/>
      <c r="H18" s="335"/>
      <c r="I18" s="236"/>
      <c r="J18" s="347"/>
      <c r="K18" s="236"/>
      <c r="L18" s="335"/>
      <c r="M18" s="236"/>
      <c r="N18" s="347"/>
    </row>
    <row r="19" spans="1:14" x14ac:dyDescent="0.2">
      <c r="D19" s="236"/>
      <c r="E19" s="236"/>
      <c r="F19" s="235"/>
      <c r="G19" s="235"/>
      <c r="H19" s="335"/>
      <c r="I19" s="236"/>
      <c r="J19" s="236"/>
      <c r="K19" s="236"/>
      <c r="L19" s="335"/>
      <c r="M19" s="236"/>
      <c r="N19" s="236"/>
    </row>
    <row r="20" spans="1:14" x14ac:dyDescent="0.2">
      <c r="A20" s="11" t="s">
        <v>189</v>
      </c>
      <c r="B20" s="1" t="s">
        <v>190</v>
      </c>
      <c r="D20" s="236"/>
      <c r="E20" s="236"/>
      <c r="F20" s="237">
        <f>F10+F12+F14+F16+F18+F13</f>
        <v>1057</v>
      </c>
      <c r="G20" s="235"/>
      <c r="H20" s="336"/>
      <c r="I20" s="235"/>
      <c r="J20" s="237">
        <f>J10+J12+J14+J16+J18+J13</f>
        <v>1017</v>
      </c>
      <c r="K20" s="235"/>
      <c r="L20" s="336"/>
      <c r="M20" s="235"/>
      <c r="N20" s="237">
        <f>N10+N12+N14+N16+N18+N13</f>
        <v>1060</v>
      </c>
    </row>
    <row r="21" spans="1:14" x14ac:dyDescent="0.2">
      <c r="D21" s="236"/>
      <c r="E21" s="236"/>
      <c r="F21" s="235"/>
      <c r="G21" s="235"/>
      <c r="H21" s="335"/>
      <c r="I21" s="236"/>
      <c r="J21" s="236"/>
      <c r="K21" s="236"/>
      <c r="L21" s="335"/>
      <c r="M21" s="236"/>
      <c r="N21" s="236"/>
    </row>
    <row r="22" spans="1:14" x14ac:dyDescent="0.2">
      <c r="A22" s="7" t="s">
        <v>191</v>
      </c>
      <c r="B22" s="1" t="s">
        <v>192</v>
      </c>
      <c r="D22" s="236"/>
      <c r="E22" s="236"/>
      <c r="F22" s="235"/>
      <c r="G22" s="235"/>
      <c r="H22" s="335"/>
      <c r="I22" s="236"/>
      <c r="J22" s="236"/>
      <c r="K22" s="236"/>
      <c r="L22" s="335"/>
      <c r="M22" s="236"/>
      <c r="N22" s="236"/>
    </row>
    <row r="23" spans="1:14" x14ac:dyDescent="0.2">
      <c r="B23" s="1" t="s">
        <v>193</v>
      </c>
      <c r="D23" s="236"/>
      <c r="E23" s="236"/>
      <c r="F23" s="347"/>
      <c r="G23" s="235"/>
      <c r="H23" s="335"/>
      <c r="I23" s="236"/>
      <c r="J23" s="345"/>
      <c r="K23" s="236"/>
      <c r="L23" s="335"/>
      <c r="M23" s="236"/>
      <c r="N23" s="345"/>
    </row>
    <row r="24" spans="1:14" x14ac:dyDescent="0.2">
      <c r="D24" s="236"/>
      <c r="E24" s="236"/>
      <c r="F24" s="235"/>
      <c r="G24" s="235"/>
      <c r="H24" s="335"/>
      <c r="I24" s="236"/>
      <c r="J24" s="236"/>
      <c r="K24" s="236"/>
      <c r="L24" s="335"/>
      <c r="M24" s="236"/>
      <c r="N24" s="236"/>
    </row>
    <row r="25" spans="1:14" x14ac:dyDescent="0.2">
      <c r="A25" s="7" t="s">
        <v>194</v>
      </c>
      <c r="B25" s="1" t="s">
        <v>195</v>
      </c>
      <c r="D25" s="236"/>
      <c r="E25" s="236"/>
      <c r="F25" s="235"/>
      <c r="G25" s="235"/>
      <c r="H25" s="335"/>
      <c r="I25" s="236"/>
      <c r="J25" s="236"/>
      <c r="K25" s="236"/>
      <c r="L25" s="335"/>
      <c r="M25" s="236"/>
      <c r="N25" s="236"/>
    </row>
    <row r="26" spans="1:14" x14ac:dyDescent="0.2">
      <c r="B26" s="1" t="s">
        <v>196</v>
      </c>
      <c r="D26" s="236"/>
      <c r="E26" s="236"/>
      <c r="F26" s="347"/>
      <c r="G26" s="235"/>
      <c r="H26" s="335"/>
      <c r="I26" s="236"/>
      <c r="J26" s="345"/>
      <c r="K26" s="236"/>
      <c r="L26" s="335"/>
      <c r="M26" s="236"/>
      <c r="N26" s="345"/>
    </row>
    <row r="27" spans="1:14" x14ac:dyDescent="0.2">
      <c r="D27" s="236"/>
      <c r="E27" s="236"/>
      <c r="F27" s="235"/>
      <c r="G27" s="235"/>
      <c r="H27" s="335"/>
      <c r="I27" s="236"/>
      <c r="J27" s="236"/>
      <c r="K27" s="236"/>
      <c r="L27" s="335"/>
      <c r="M27" s="236"/>
      <c r="N27" s="236"/>
    </row>
    <row r="28" spans="1:14" x14ac:dyDescent="0.2">
      <c r="A28" s="7" t="s">
        <v>197</v>
      </c>
      <c r="B28" s="1" t="s">
        <v>198</v>
      </c>
      <c r="D28" s="236"/>
      <c r="E28" s="236"/>
      <c r="F28" s="237">
        <f>F20+F23-F26</f>
        <v>1057</v>
      </c>
      <c r="G28" s="235"/>
      <c r="H28" s="335"/>
      <c r="I28" s="236"/>
      <c r="J28" s="237">
        <f>J20+J23-J26</f>
        <v>1017</v>
      </c>
      <c r="K28" s="236"/>
      <c r="L28" s="335"/>
      <c r="M28" s="236"/>
      <c r="N28" s="237">
        <f>N20+N23-N26</f>
        <v>1060</v>
      </c>
    </row>
    <row r="29" spans="1:14" x14ac:dyDescent="0.2">
      <c r="D29" s="236"/>
      <c r="E29" s="236"/>
      <c r="F29" s="235"/>
      <c r="G29" s="235"/>
      <c r="H29" s="335"/>
      <c r="I29" s="236"/>
      <c r="J29" s="236"/>
      <c r="K29" s="236"/>
      <c r="L29" s="335"/>
      <c r="M29" s="236"/>
      <c r="N29" s="236"/>
    </row>
    <row r="30" spans="1:14" x14ac:dyDescent="0.2">
      <c r="A30" s="7" t="s">
        <v>199</v>
      </c>
      <c r="B30" s="1" t="s">
        <v>200</v>
      </c>
      <c r="D30" s="236"/>
      <c r="E30" s="236"/>
      <c r="F30" s="235"/>
      <c r="G30" s="235"/>
      <c r="H30" s="335"/>
      <c r="I30" s="236"/>
      <c r="J30" s="236"/>
      <c r="K30" s="236"/>
      <c r="L30" s="335"/>
      <c r="M30" s="236"/>
      <c r="N30" s="348"/>
    </row>
    <row r="31" spans="1:14" ht="12" thickBot="1" x14ac:dyDescent="0.25">
      <c r="A31" s="12"/>
      <c r="B31" s="13"/>
      <c r="C31" s="13"/>
      <c r="D31" s="13"/>
      <c r="E31" s="13"/>
      <c r="F31" s="13"/>
      <c r="G31" s="13"/>
      <c r="H31" s="13"/>
      <c r="I31" s="13"/>
      <c r="J31" s="13"/>
      <c r="K31" s="13"/>
      <c r="L31" s="13"/>
      <c r="M31" s="13"/>
      <c r="N31" s="14"/>
    </row>
    <row r="32" spans="1:14" ht="12" thickTop="1" x14ac:dyDescent="0.2"/>
    <row r="33" spans="1:17" x14ac:dyDescent="0.2">
      <c r="A33" s="7" t="s">
        <v>201</v>
      </c>
      <c r="B33" s="15" t="s">
        <v>202</v>
      </c>
      <c r="C33" s="8"/>
      <c r="D33" s="8"/>
      <c r="E33" s="8"/>
      <c r="F33" s="8"/>
      <c r="G33" s="15"/>
      <c r="H33" s="8"/>
      <c r="I33" s="8"/>
      <c r="J33" s="509"/>
    </row>
    <row r="34" spans="1:17" ht="13.2" x14ac:dyDescent="0.25">
      <c r="B34" s="499" t="s">
        <v>203</v>
      </c>
      <c r="C34" s="8"/>
      <c r="D34" s="8"/>
      <c r="E34" s="8"/>
      <c r="F34" s="8"/>
      <c r="G34" s="15"/>
      <c r="H34" s="8"/>
      <c r="I34" s="8"/>
      <c r="J34" s="16"/>
      <c r="N34"/>
    </row>
    <row r="35" spans="1:17" x14ac:dyDescent="0.2">
      <c r="B35" s="499"/>
      <c r="C35" s="8"/>
      <c r="D35" s="8"/>
      <c r="E35" s="8"/>
      <c r="F35" s="8"/>
      <c r="G35" s="15"/>
      <c r="H35" s="8"/>
      <c r="I35" s="8"/>
      <c r="J35" s="16"/>
      <c r="L35" s="17" t="s">
        <v>204</v>
      </c>
      <c r="N35" s="349"/>
    </row>
    <row r="36" spans="1:17" ht="13.2" x14ac:dyDescent="0.25">
      <c r="B36" s="15"/>
      <c r="C36" s="8"/>
      <c r="D36" s="8"/>
      <c r="E36" s="8"/>
      <c r="G36" s="15"/>
      <c r="H36" s="8"/>
      <c r="I36" s="8"/>
      <c r="J36" s="16"/>
      <c r="N36" s="17"/>
      <c r="Q36"/>
    </row>
    <row r="37" spans="1:17" ht="13.2" x14ac:dyDescent="0.25">
      <c r="A37" s="7" t="s">
        <v>205</v>
      </c>
      <c r="B37" s="1" t="s">
        <v>206</v>
      </c>
      <c r="J37"/>
      <c r="L37" s="349"/>
      <c r="Q37"/>
    </row>
    <row r="38" spans="1:17" ht="13.2" x14ac:dyDescent="0.25">
      <c r="J38"/>
      <c r="L38"/>
      <c r="Q38"/>
    </row>
    <row r="39" spans="1:17" ht="13.2" x14ac:dyDescent="0.25">
      <c r="A39" s="7" t="s">
        <v>207</v>
      </c>
      <c r="B39" s="1" t="s">
        <v>208</v>
      </c>
      <c r="J39"/>
      <c r="L39" s="349"/>
      <c r="Q39"/>
    </row>
    <row r="40" spans="1:17" ht="13.2" x14ac:dyDescent="0.25">
      <c r="J40"/>
      <c r="Q40" s="353"/>
    </row>
    <row r="41" spans="1:17" ht="13.2" x14ac:dyDescent="0.25">
      <c r="A41" s="7" t="s">
        <v>209</v>
      </c>
      <c r="B41" s="1" t="s">
        <v>210</v>
      </c>
      <c r="J41"/>
      <c r="L41" s="349"/>
    </row>
    <row r="42" spans="1:17" ht="13.2" x14ac:dyDescent="0.25">
      <c r="J42"/>
      <c r="M42"/>
      <c r="N42"/>
    </row>
    <row r="43" spans="1:17" ht="13.2" x14ac:dyDescent="0.25">
      <c r="A43" s="7" t="s">
        <v>211</v>
      </c>
      <c r="B43" s="1" t="s">
        <v>212</v>
      </c>
      <c r="H43"/>
      <c r="J43"/>
      <c r="L43" s="349"/>
      <c r="M43"/>
      <c r="N43"/>
    </row>
    <row r="44" spans="1:17" ht="12.75" customHeight="1" x14ac:dyDescent="0.25">
      <c r="H44"/>
      <c r="J44"/>
    </row>
    <row r="45" spans="1:17" ht="13.2" x14ac:dyDescent="0.25">
      <c r="A45" s="7" t="s">
        <v>213</v>
      </c>
      <c r="B45" s="1" t="s">
        <v>214</v>
      </c>
      <c r="H45" s="46"/>
      <c r="L45"/>
      <c r="N45" s="510">
        <f>N35+L37+L39+L41+L43</f>
        <v>0</v>
      </c>
    </row>
    <row r="46" spans="1:17" x14ac:dyDescent="0.2">
      <c r="H46" s="46"/>
      <c r="L46" s="47"/>
    </row>
    <row r="47" spans="1:17" ht="13.2" x14ac:dyDescent="0.25">
      <c r="L47"/>
      <c r="M47"/>
      <c r="N47"/>
    </row>
    <row r="48" spans="1:17" ht="13.2" x14ac:dyDescent="0.25">
      <c r="L48"/>
      <c r="M48"/>
      <c r="N48"/>
    </row>
    <row r="49" spans="1:14" ht="12" thickBot="1" x14ac:dyDescent="0.25">
      <c r="A49" s="12"/>
      <c r="B49" s="13"/>
      <c r="C49" s="13"/>
      <c r="D49" s="13"/>
      <c r="E49" s="13"/>
      <c r="F49" s="13"/>
      <c r="G49" s="13"/>
      <c r="H49" s="13"/>
      <c r="I49" s="13"/>
      <c r="J49" s="13"/>
      <c r="K49" s="13"/>
      <c r="L49" s="13"/>
      <c r="M49" s="13"/>
      <c r="N49" s="13"/>
    </row>
    <row r="50" spans="1:14" ht="12" thickTop="1" x14ac:dyDescent="0.2"/>
    <row r="52" spans="1:14" ht="12.75" customHeight="1" x14ac:dyDescent="0.25">
      <c r="A52" s="7" t="str">
        <f>"Fiscal Year "&amp;TEXT('Form 1 Cover'!D137, "yy")</f>
        <v>Fiscal Year 2022-2023</v>
      </c>
      <c r="E52" s="17" t="s">
        <v>215</v>
      </c>
      <c r="F52" s="419" t="str">
        <f>'Form 1 Cover'!B20</f>
        <v>FREEDOM CLASSICAL ACADEMY</v>
      </c>
      <c r="G52" s="419"/>
      <c r="H52" s="419"/>
      <c r="I52" s="419"/>
      <c r="J52" s="419"/>
    </row>
    <row r="54" spans="1:14" ht="13.2" x14ac:dyDescent="0.25">
      <c r="A54" s="18" t="s">
        <v>216</v>
      </c>
      <c r="N54" s="19">
        <f>'Form 1 Cover'!$D$146</f>
        <v>44607</v>
      </c>
    </row>
  </sheetData>
  <sheetProtection algorithmName="SHA-512" hashValue="htS1PsLLUcJo3iZEWbbvBWcuwxBBp/P41x9qIyHwqmRyQg/a12Bs1wxbTQ1vlxzTi7H9TqOVtpiW4o1xSpN+Pg==" saltValue="YT5ZkT9jvpJ81OqzUSY75g==" spinCount="100000" sheet="1" objects="1" scenarios="1"/>
  <phoneticPr fontId="0" type="noConversion"/>
  <pageMargins left="0.55000000000000004" right="0" top="0.75" bottom="0.25" header="0.5" footer="0"/>
  <pageSetup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7"/>
  <sheetViews>
    <sheetView zoomScaleNormal="100" workbookViewId="0">
      <pane xSplit="3" ySplit="6" topLeftCell="E88" activePane="bottomRight" state="frozen"/>
      <selection pane="topRight" activeCell="D1" sqref="D1"/>
      <selection pane="bottomLeft" activeCell="A7" sqref="A7"/>
      <selection pane="bottomRight" activeCell="G97" sqref="G97"/>
    </sheetView>
  </sheetViews>
  <sheetFormatPr defaultColWidth="9.109375" defaultRowHeight="13.8" x14ac:dyDescent="0.25"/>
  <cols>
    <col min="1" max="1" width="1.44140625" style="60" customWidth="1"/>
    <col min="2" max="2" width="6.44140625" style="60" customWidth="1"/>
    <col min="3" max="3" width="47.44140625" style="26" customWidth="1"/>
    <col min="4" max="5" width="15.6640625" style="26" customWidth="1"/>
    <col min="6" max="6" width="15.109375" style="26" customWidth="1"/>
    <col min="7" max="8" width="16.44140625" style="26" customWidth="1"/>
    <col min="9" max="10" width="9.109375" style="26"/>
    <col min="11" max="11" width="5.44140625" style="26" customWidth="1"/>
    <col min="12" max="16384" width="9.109375" style="26"/>
  </cols>
  <sheetData>
    <row r="1" spans="1:8" x14ac:dyDescent="0.25">
      <c r="A1" s="269" t="s">
        <v>217</v>
      </c>
      <c r="B1" s="55"/>
      <c r="C1" s="56"/>
      <c r="D1" s="57">
        <v>-1</v>
      </c>
      <c r="E1" s="58">
        <v>-2</v>
      </c>
      <c r="F1" s="59">
        <v>-3</v>
      </c>
      <c r="G1" s="58">
        <v>-4</v>
      </c>
      <c r="H1" s="58">
        <v>-4</v>
      </c>
    </row>
    <row r="2" spans="1:8" ht="14.4" thickBot="1" x14ac:dyDescent="0.3">
      <c r="A2" s="285"/>
      <c r="B2" s="60" t="s">
        <v>218</v>
      </c>
      <c r="C2" s="35"/>
      <c r="D2" s="114"/>
      <c r="E2" s="36" t="s">
        <v>171</v>
      </c>
      <c r="F2" s="316" t="str">
        <f>"BUDGET YEAR ENDING "&amp;TEXT('Form 1 Cover'!D139, "MM/DD/YY")</f>
        <v>BUDGET YEAR ENDING 06/30/23</v>
      </c>
      <c r="H2" s="35"/>
    </row>
    <row r="3" spans="1:8" s="65" customFormat="1" ht="15.75" customHeight="1" thickBot="1" x14ac:dyDescent="0.3">
      <c r="B3" s="350" t="str">
        <f>'Form 1 Cover'!B20</f>
        <v>FREEDOM CLASSICAL ACADEMY</v>
      </c>
      <c r="C3" s="351"/>
      <c r="D3" s="63" t="s">
        <v>219</v>
      </c>
      <c r="E3" s="63" t="s">
        <v>220</v>
      </c>
      <c r="F3" s="64"/>
      <c r="G3" s="93"/>
      <c r="H3" s="63" t="s">
        <v>221</v>
      </c>
    </row>
    <row r="4" spans="1:8" s="65" customFormat="1" ht="15.75" customHeight="1" x14ac:dyDescent="0.25">
      <c r="A4" s="282"/>
      <c r="B4" s="61"/>
      <c r="C4" s="62" t="s">
        <v>222</v>
      </c>
      <c r="D4" s="66" t="s">
        <v>223</v>
      </c>
      <c r="E4" s="63" t="s">
        <v>223</v>
      </c>
      <c r="F4" s="66" t="s">
        <v>224</v>
      </c>
      <c r="G4" s="63" t="s">
        <v>225</v>
      </c>
      <c r="H4" s="63" t="s">
        <v>225</v>
      </c>
    </row>
    <row r="5" spans="1:8" s="65" customFormat="1" ht="15" customHeight="1" x14ac:dyDescent="0.25">
      <c r="A5" s="283"/>
      <c r="B5" s="53"/>
      <c r="C5" s="54"/>
      <c r="D5" s="278">
        <f>'Form 1 Cover'!D130</f>
        <v>44377</v>
      </c>
      <c r="E5" s="68">
        <f>'Form 1 Cover'!D134</f>
        <v>44742</v>
      </c>
      <c r="F5" s="69" t="s">
        <v>226</v>
      </c>
      <c r="G5" s="131" t="s">
        <v>226</v>
      </c>
      <c r="H5" s="131" t="s">
        <v>226</v>
      </c>
    </row>
    <row r="6" spans="1:8" ht="21" customHeight="1" x14ac:dyDescent="0.25">
      <c r="A6" s="257" t="s">
        <v>227</v>
      </c>
      <c r="B6" s="70"/>
      <c r="C6" s="71" t="s">
        <v>228</v>
      </c>
      <c r="D6" s="279"/>
      <c r="E6" s="72"/>
      <c r="F6" s="72"/>
      <c r="G6" s="72"/>
      <c r="H6" s="72"/>
    </row>
    <row r="7" spans="1:8" x14ac:dyDescent="0.25">
      <c r="A7" s="88" t="s">
        <v>229</v>
      </c>
      <c r="B7" s="74"/>
      <c r="C7" s="39" t="s">
        <v>230</v>
      </c>
      <c r="D7" s="354"/>
      <c r="E7" s="357"/>
      <c r="F7" s="357"/>
      <c r="G7" s="357"/>
      <c r="H7" s="357"/>
    </row>
    <row r="8" spans="1:8" x14ac:dyDescent="0.25">
      <c r="A8" s="259"/>
      <c r="B8" s="74" t="s">
        <v>231</v>
      </c>
      <c r="C8" s="39" t="s">
        <v>232</v>
      </c>
      <c r="D8" s="358"/>
      <c r="E8" s="359"/>
      <c r="F8" s="359"/>
      <c r="G8" s="359"/>
      <c r="H8" s="359"/>
    </row>
    <row r="9" spans="1:8" x14ac:dyDescent="0.25">
      <c r="A9" s="259"/>
      <c r="B9" s="74" t="s">
        <v>233</v>
      </c>
      <c r="C9" s="39" t="s">
        <v>234</v>
      </c>
      <c r="D9" s="358"/>
      <c r="E9" s="359"/>
      <c r="F9" s="359"/>
      <c r="G9" s="359"/>
      <c r="H9" s="359"/>
    </row>
    <row r="10" spans="1:8" x14ac:dyDescent="0.25">
      <c r="A10" s="259"/>
      <c r="B10" s="74" t="s">
        <v>235</v>
      </c>
      <c r="C10" s="39" t="s">
        <v>236</v>
      </c>
      <c r="D10" s="358"/>
      <c r="E10" s="359"/>
      <c r="F10" s="359"/>
      <c r="G10" s="359"/>
      <c r="H10" s="359"/>
    </row>
    <row r="11" spans="1:8" x14ac:dyDescent="0.25">
      <c r="A11" s="259"/>
      <c r="B11" s="74" t="s">
        <v>237</v>
      </c>
      <c r="C11" s="39" t="s">
        <v>238</v>
      </c>
      <c r="D11" s="358"/>
      <c r="E11" s="359"/>
      <c r="F11" s="359"/>
      <c r="G11" s="359"/>
      <c r="H11" s="359"/>
    </row>
    <row r="12" spans="1:8" x14ac:dyDescent="0.25">
      <c r="A12" s="259"/>
      <c r="B12" s="74" t="s">
        <v>239</v>
      </c>
      <c r="C12" s="39" t="s">
        <v>240</v>
      </c>
      <c r="D12" s="358"/>
      <c r="E12" s="359"/>
      <c r="F12" s="359"/>
      <c r="G12" s="359"/>
      <c r="H12" s="359"/>
    </row>
    <row r="13" spans="1:8" x14ac:dyDescent="0.25">
      <c r="A13" s="259"/>
      <c r="B13" s="74" t="s">
        <v>241</v>
      </c>
      <c r="C13" s="39" t="s">
        <v>242</v>
      </c>
      <c r="D13" s="358"/>
      <c r="E13" s="359"/>
      <c r="F13" s="359"/>
      <c r="G13" s="359"/>
      <c r="H13" s="359"/>
    </row>
    <row r="14" spans="1:8" ht="25.5" customHeight="1" x14ac:dyDescent="0.25">
      <c r="A14" s="259" t="s">
        <v>243</v>
      </c>
      <c r="B14" s="73"/>
      <c r="C14" s="77" t="s">
        <v>244</v>
      </c>
      <c r="D14" s="358"/>
      <c r="E14" s="359"/>
      <c r="F14" s="359"/>
      <c r="G14" s="359"/>
      <c r="H14" s="359"/>
    </row>
    <row r="15" spans="1:8" x14ac:dyDescent="0.25">
      <c r="A15" s="259" t="s">
        <v>245</v>
      </c>
      <c r="B15" s="74"/>
      <c r="C15" s="39" t="s">
        <v>246</v>
      </c>
      <c r="D15" s="358"/>
      <c r="E15" s="359"/>
      <c r="F15" s="359"/>
      <c r="G15" s="359"/>
      <c r="H15" s="359"/>
    </row>
    <row r="16" spans="1:8" x14ac:dyDescent="0.25">
      <c r="A16" s="259" t="s">
        <v>247</v>
      </c>
      <c r="B16" s="74"/>
      <c r="C16" s="39" t="s">
        <v>248</v>
      </c>
      <c r="D16" s="358"/>
      <c r="E16" s="359"/>
      <c r="F16" s="359"/>
      <c r="G16" s="359"/>
      <c r="H16" s="359"/>
    </row>
    <row r="17" spans="1:8" x14ac:dyDescent="0.25">
      <c r="A17" s="259" t="s">
        <v>249</v>
      </c>
      <c r="B17" s="74"/>
      <c r="C17" s="39" t="s">
        <v>250</v>
      </c>
      <c r="D17" s="358">
        <v>142.44999999999999</v>
      </c>
      <c r="E17" s="359">
        <v>1400</v>
      </c>
      <c r="F17" s="359">
        <v>1400</v>
      </c>
      <c r="G17" s="359">
        <v>1400</v>
      </c>
      <c r="H17" s="359"/>
    </row>
    <row r="18" spans="1:8" x14ac:dyDescent="0.25">
      <c r="A18" s="259" t="s">
        <v>251</v>
      </c>
      <c r="B18" s="74"/>
      <c r="C18" s="39" t="s">
        <v>252</v>
      </c>
      <c r="D18" s="358"/>
      <c r="E18" s="359"/>
      <c r="F18" s="359"/>
      <c r="G18" s="359"/>
      <c r="H18" s="359"/>
    </row>
    <row r="19" spans="1:8" x14ac:dyDescent="0.25">
      <c r="A19" s="259"/>
      <c r="B19" s="74" t="s">
        <v>253</v>
      </c>
      <c r="C19" s="39" t="s">
        <v>254</v>
      </c>
      <c r="D19" s="358">
        <v>1046.75</v>
      </c>
      <c r="E19" s="359">
        <v>50000</v>
      </c>
      <c r="F19" s="359">
        <v>70000</v>
      </c>
      <c r="G19" s="359">
        <v>70000</v>
      </c>
      <c r="H19" s="359"/>
    </row>
    <row r="20" spans="1:8" x14ac:dyDescent="0.25">
      <c r="A20" s="259"/>
      <c r="B20" s="74" t="s">
        <v>255</v>
      </c>
      <c r="C20" s="39" t="s">
        <v>256</v>
      </c>
      <c r="D20" s="358"/>
      <c r="E20" s="359">
        <v>5000</v>
      </c>
      <c r="F20" s="359">
        <v>5000</v>
      </c>
      <c r="G20" s="359">
        <v>5000</v>
      </c>
      <c r="H20" s="359"/>
    </row>
    <row r="21" spans="1:8" x14ac:dyDescent="0.25">
      <c r="A21" s="259"/>
      <c r="B21" s="74" t="s">
        <v>257</v>
      </c>
      <c r="C21" s="39" t="s">
        <v>258</v>
      </c>
      <c r="D21" s="358"/>
      <c r="E21" s="359"/>
      <c r="F21" s="359"/>
      <c r="G21" s="359"/>
      <c r="H21" s="359"/>
    </row>
    <row r="22" spans="1:8" x14ac:dyDescent="0.25">
      <c r="A22" s="259"/>
      <c r="B22" s="74" t="s">
        <v>259</v>
      </c>
      <c r="C22" s="39" t="s">
        <v>260</v>
      </c>
      <c r="D22" s="358"/>
      <c r="E22" s="359"/>
      <c r="F22" s="359"/>
      <c r="G22" s="359"/>
      <c r="H22" s="359"/>
    </row>
    <row r="23" spans="1:8" x14ac:dyDescent="0.25">
      <c r="A23" s="88" t="s">
        <v>261</v>
      </c>
      <c r="B23" s="74"/>
      <c r="C23" s="39" t="s">
        <v>262</v>
      </c>
      <c r="D23" s="358">
        <v>37373.57</v>
      </c>
      <c r="E23" s="359">
        <v>250000</v>
      </c>
      <c r="F23" s="359">
        <v>250000</v>
      </c>
      <c r="G23" s="359">
        <v>250000</v>
      </c>
      <c r="H23" s="359"/>
    </row>
    <row r="24" spans="1:8" x14ac:dyDescent="0.25">
      <c r="A24" s="88" t="s">
        <v>263</v>
      </c>
      <c r="B24" s="74"/>
      <c r="C24" s="39" t="s">
        <v>264</v>
      </c>
      <c r="D24" s="358"/>
      <c r="E24" s="359"/>
      <c r="F24" s="359"/>
      <c r="G24" s="359"/>
      <c r="H24" s="359"/>
    </row>
    <row r="25" spans="1:8" x14ac:dyDescent="0.25">
      <c r="A25" s="88" t="s">
        <v>265</v>
      </c>
      <c r="B25" s="74"/>
      <c r="C25" s="39" t="s">
        <v>266</v>
      </c>
      <c r="D25" s="358">
        <v>27802.09</v>
      </c>
      <c r="E25" s="359">
        <v>500</v>
      </c>
      <c r="F25" s="359">
        <v>0</v>
      </c>
      <c r="G25" s="359"/>
      <c r="H25" s="359"/>
    </row>
    <row r="26" spans="1:8" x14ac:dyDescent="0.25">
      <c r="A26" s="259"/>
      <c r="B26" s="74" t="s">
        <v>267</v>
      </c>
      <c r="C26" s="39" t="s">
        <v>268</v>
      </c>
      <c r="D26" s="358"/>
      <c r="E26" s="359"/>
      <c r="F26" s="359"/>
      <c r="G26" s="359"/>
      <c r="H26" s="359"/>
    </row>
    <row r="27" spans="1:8" x14ac:dyDescent="0.25">
      <c r="A27" s="88"/>
      <c r="B27" s="73" t="s">
        <v>269</v>
      </c>
      <c r="C27" s="78" t="s">
        <v>270</v>
      </c>
      <c r="D27" s="354"/>
      <c r="E27" s="357">
        <v>750</v>
      </c>
      <c r="F27" s="357">
        <v>0</v>
      </c>
      <c r="G27" s="357"/>
      <c r="H27" s="357"/>
    </row>
    <row r="28" spans="1:8" x14ac:dyDescent="0.25">
      <c r="A28" s="88"/>
      <c r="B28" s="74" t="s">
        <v>271</v>
      </c>
      <c r="C28" s="39" t="s">
        <v>272</v>
      </c>
      <c r="D28" s="358">
        <v>818679.93</v>
      </c>
      <c r="E28" s="359"/>
      <c r="F28" s="359"/>
      <c r="G28" s="359"/>
      <c r="H28" s="359"/>
    </row>
    <row r="29" spans="1:8" x14ac:dyDescent="0.25">
      <c r="A29" s="88"/>
      <c r="B29" s="74" t="s">
        <v>273</v>
      </c>
      <c r="C29" s="39" t="s">
        <v>274</v>
      </c>
      <c r="D29" s="358">
        <v>44</v>
      </c>
      <c r="E29" s="359"/>
      <c r="F29" s="359"/>
      <c r="G29" s="359"/>
      <c r="H29" s="359"/>
    </row>
    <row r="30" spans="1:8" x14ac:dyDescent="0.25">
      <c r="A30" s="88"/>
      <c r="B30" s="74" t="s">
        <v>275</v>
      </c>
      <c r="C30" s="39" t="s">
        <v>276</v>
      </c>
      <c r="D30" s="358"/>
      <c r="E30" s="359"/>
      <c r="F30" s="359"/>
      <c r="G30" s="359"/>
      <c r="H30" s="359"/>
    </row>
    <row r="31" spans="1:8" x14ac:dyDescent="0.25">
      <c r="A31" s="352"/>
      <c r="B31" s="356">
        <v>1951</v>
      </c>
      <c r="C31" s="355" t="s">
        <v>277</v>
      </c>
      <c r="D31" s="358"/>
      <c r="E31" s="359"/>
      <c r="F31" s="359"/>
      <c r="G31" s="359"/>
      <c r="H31" s="359"/>
    </row>
    <row r="32" spans="1:8" x14ac:dyDescent="0.25">
      <c r="A32" s="88"/>
      <c r="B32" s="74" t="s">
        <v>278</v>
      </c>
      <c r="C32" s="39" t="s">
        <v>279</v>
      </c>
      <c r="D32" s="358"/>
      <c r="E32" s="359"/>
      <c r="F32" s="359"/>
      <c r="G32" s="359"/>
      <c r="H32" s="359"/>
    </row>
    <row r="33" spans="1:11" x14ac:dyDescent="0.25">
      <c r="A33" s="88"/>
      <c r="B33" s="74" t="s">
        <v>280</v>
      </c>
      <c r="C33" s="39" t="s">
        <v>281</v>
      </c>
      <c r="D33" s="358"/>
      <c r="E33" s="359"/>
      <c r="F33" s="359"/>
      <c r="G33" s="359"/>
      <c r="H33" s="359"/>
    </row>
    <row r="34" spans="1:11" x14ac:dyDescent="0.25">
      <c r="A34" s="88"/>
      <c r="B34" s="74" t="s">
        <v>282</v>
      </c>
      <c r="C34" s="39" t="s">
        <v>283</v>
      </c>
      <c r="D34" s="358">
        <v>6384.29</v>
      </c>
      <c r="E34" s="359"/>
      <c r="F34" s="359"/>
      <c r="G34" s="359"/>
      <c r="H34" s="359"/>
    </row>
    <row r="35" spans="1:11" x14ac:dyDescent="0.25">
      <c r="A35" s="259"/>
      <c r="B35" s="73" t="s">
        <v>284</v>
      </c>
      <c r="C35" s="39" t="s">
        <v>285</v>
      </c>
      <c r="D35" s="358"/>
      <c r="E35" s="359"/>
      <c r="F35" s="359"/>
      <c r="G35" s="359"/>
      <c r="H35" s="359"/>
    </row>
    <row r="36" spans="1:11" ht="32.25" customHeight="1" thickBot="1" x14ac:dyDescent="0.3">
      <c r="A36" s="270" t="s">
        <v>286</v>
      </c>
      <c r="B36" s="80"/>
      <c r="C36" s="81"/>
      <c r="D36" s="82">
        <f>SUM(D7:D35)</f>
        <v>891473.08000000007</v>
      </c>
      <c r="E36" s="82">
        <f>SUM(E7:E35)</f>
        <v>307650</v>
      </c>
      <c r="F36" s="82">
        <f>SUM(F7:F35)</f>
        <v>326400</v>
      </c>
      <c r="G36" s="82">
        <f>SUM(G7:G35)</f>
        <v>326400</v>
      </c>
      <c r="H36" s="82">
        <f>SUM(H7:H35)</f>
        <v>0</v>
      </c>
    </row>
    <row r="37" spans="1:11" ht="21.75" customHeight="1" thickTop="1" x14ac:dyDescent="0.25">
      <c r="A37" s="261" t="s">
        <v>287</v>
      </c>
      <c r="B37" s="84"/>
      <c r="C37" s="85" t="s">
        <v>288</v>
      </c>
      <c r="D37" s="280"/>
      <c r="E37" s="280"/>
      <c r="F37" s="280"/>
      <c r="G37" s="280"/>
      <c r="H37" s="280"/>
    </row>
    <row r="38" spans="1:11" x14ac:dyDescent="0.25">
      <c r="A38" s="87" t="s">
        <v>289</v>
      </c>
      <c r="B38" s="88"/>
      <c r="C38" s="78" t="s">
        <v>290</v>
      </c>
      <c r="D38" s="354"/>
      <c r="E38" s="357"/>
      <c r="F38" s="357"/>
      <c r="G38" s="357"/>
      <c r="H38" s="357"/>
    </row>
    <row r="39" spans="1:11" x14ac:dyDescent="0.25">
      <c r="A39" s="88"/>
      <c r="B39" s="73" t="s">
        <v>291</v>
      </c>
      <c r="C39" s="501" t="s">
        <v>292</v>
      </c>
      <c r="D39" s="359">
        <v>7741001.6699999999</v>
      </c>
      <c r="E39" s="359">
        <v>7556634</v>
      </c>
      <c r="F39" s="359">
        <v>7778280</v>
      </c>
      <c r="G39" s="359">
        <v>7778280</v>
      </c>
      <c r="H39" s="359"/>
    </row>
    <row r="40" spans="1:11" x14ac:dyDescent="0.25">
      <c r="A40" s="88"/>
      <c r="B40" s="73" t="s">
        <v>293</v>
      </c>
      <c r="C40" s="501" t="s">
        <v>294</v>
      </c>
      <c r="D40" s="359"/>
      <c r="E40" s="359"/>
      <c r="F40" s="359"/>
      <c r="G40" s="359"/>
      <c r="H40" s="359"/>
    </row>
    <row r="41" spans="1:11" x14ac:dyDescent="0.25">
      <c r="A41" s="88"/>
      <c r="B41" s="73" t="s">
        <v>295</v>
      </c>
      <c r="C41" s="501" t="s">
        <v>296</v>
      </c>
      <c r="D41" s="359"/>
      <c r="E41" s="359"/>
      <c r="F41" s="359"/>
      <c r="G41" s="359"/>
      <c r="H41" s="359"/>
    </row>
    <row r="42" spans="1:11" x14ac:dyDescent="0.25">
      <c r="A42" s="88"/>
      <c r="B42" s="73" t="s">
        <v>297</v>
      </c>
      <c r="C42" s="501" t="s">
        <v>298</v>
      </c>
      <c r="D42" s="359">
        <v>304955.59000000003</v>
      </c>
      <c r="E42" s="359">
        <v>301886</v>
      </c>
      <c r="F42" s="359">
        <v>303991</v>
      </c>
      <c r="G42" s="359">
        <v>303991</v>
      </c>
      <c r="H42" s="359"/>
    </row>
    <row r="43" spans="1:11" x14ac:dyDescent="0.25">
      <c r="A43" s="87" t="s">
        <v>299</v>
      </c>
      <c r="B43" s="88"/>
      <c r="C43" s="39" t="s">
        <v>300</v>
      </c>
      <c r="D43" s="359">
        <v>149104.03</v>
      </c>
      <c r="E43" s="359"/>
      <c r="F43" s="359"/>
      <c r="G43" s="359"/>
      <c r="H43" s="359"/>
    </row>
    <row r="44" spans="1:11" x14ac:dyDescent="0.25">
      <c r="A44" s="88"/>
      <c r="B44" s="73" t="s">
        <v>301</v>
      </c>
      <c r="C44" s="39" t="s">
        <v>302</v>
      </c>
      <c r="D44" s="359"/>
      <c r="E44" s="359"/>
      <c r="F44" s="359"/>
      <c r="G44" s="359"/>
      <c r="H44" s="359"/>
    </row>
    <row r="45" spans="1:11" x14ac:dyDescent="0.25">
      <c r="A45" s="88"/>
      <c r="B45" s="73" t="s">
        <v>303</v>
      </c>
      <c r="C45" s="39" t="s">
        <v>304</v>
      </c>
      <c r="D45" s="359"/>
      <c r="E45" s="359"/>
      <c r="F45" s="359"/>
      <c r="G45" s="359"/>
      <c r="H45" s="359"/>
    </row>
    <row r="46" spans="1:11" x14ac:dyDescent="0.25">
      <c r="A46" s="88"/>
      <c r="B46" s="73" t="s">
        <v>305</v>
      </c>
      <c r="C46" s="39" t="s">
        <v>306</v>
      </c>
      <c r="D46" s="359"/>
      <c r="E46" s="359"/>
      <c r="F46" s="359"/>
      <c r="G46" s="359"/>
      <c r="H46" s="359"/>
      <c r="K46" s="89"/>
    </row>
    <row r="47" spans="1:11" x14ac:dyDescent="0.25">
      <c r="A47" s="88"/>
      <c r="B47" s="73" t="s">
        <v>307</v>
      </c>
      <c r="C47" s="501" t="s">
        <v>308</v>
      </c>
      <c r="D47" s="359"/>
      <c r="E47" s="359"/>
      <c r="F47" s="359"/>
      <c r="G47" s="359"/>
      <c r="H47" s="359"/>
      <c r="K47" s="89"/>
    </row>
    <row r="48" spans="1:11" x14ac:dyDescent="0.25">
      <c r="A48" s="88"/>
      <c r="B48" s="73" t="s">
        <v>309</v>
      </c>
      <c r="C48" s="501" t="s">
        <v>310</v>
      </c>
      <c r="D48" s="359"/>
      <c r="E48" s="359">
        <v>158018</v>
      </c>
      <c r="F48" s="359">
        <v>158018</v>
      </c>
      <c r="G48" s="359">
        <v>158018</v>
      </c>
      <c r="H48" s="359"/>
      <c r="K48" s="89"/>
    </row>
    <row r="49" spans="1:11" x14ac:dyDescent="0.25">
      <c r="A49" s="88"/>
      <c r="B49" s="73" t="s">
        <v>311</v>
      </c>
      <c r="C49" s="501" t="s">
        <v>312</v>
      </c>
      <c r="D49" s="359"/>
      <c r="E49" s="359">
        <v>69127</v>
      </c>
      <c r="F49" s="359">
        <v>69127</v>
      </c>
      <c r="G49" s="359">
        <v>69127</v>
      </c>
      <c r="H49" s="359"/>
      <c r="K49" s="89"/>
    </row>
    <row r="50" spans="1:11" x14ac:dyDescent="0.25">
      <c r="A50" s="88"/>
      <c r="B50" s="73" t="s">
        <v>313</v>
      </c>
      <c r="C50" s="501" t="s">
        <v>314</v>
      </c>
      <c r="D50" s="359"/>
      <c r="E50" s="359"/>
      <c r="F50" s="359"/>
      <c r="G50" s="359"/>
      <c r="H50" s="359"/>
      <c r="K50" s="89"/>
    </row>
    <row r="51" spans="1:11" x14ac:dyDescent="0.25">
      <c r="A51" s="88"/>
      <c r="B51" s="73" t="s">
        <v>315</v>
      </c>
      <c r="C51" s="501" t="s">
        <v>316</v>
      </c>
      <c r="D51" s="359"/>
      <c r="E51" s="359">
        <v>281041</v>
      </c>
      <c r="F51" s="359">
        <v>281041</v>
      </c>
      <c r="G51" s="359">
        <v>281041</v>
      </c>
      <c r="H51" s="359"/>
      <c r="K51" s="89"/>
    </row>
    <row r="52" spans="1:11" x14ac:dyDescent="0.25">
      <c r="A52" s="87" t="s">
        <v>317</v>
      </c>
      <c r="B52" s="88"/>
      <c r="C52" s="39" t="s">
        <v>318</v>
      </c>
      <c r="D52" s="500"/>
      <c r="E52" s="500"/>
      <c r="F52" s="500"/>
      <c r="G52" s="500"/>
      <c r="H52" s="500"/>
      <c r="K52" s="89"/>
    </row>
    <row r="53" spans="1:11" x14ac:dyDescent="0.25">
      <c r="A53" s="87" t="s">
        <v>319</v>
      </c>
      <c r="B53" s="88"/>
      <c r="C53" s="39" t="s">
        <v>320</v>
      </c>
      <c r="D53" s="359"/>
      <c r="E53" s="359"/>
      <c r="F53" s="359"/>
      <c r="G53" s="359"/>
      <c r="H53" s="359"/>
    </row>
    <row r="54" spans="1:11" ht="38.25" customHeight="1" thickBot="1" x14ac:dyDescent="0.3">
      <c r="A54" s="260" t="s">
        <v>321</v>
      </c>
      <c r="B54" s="90"/>
      <c r="C54" s="81"/>
      <c r="D54" s="82">
        <f>SUM(D38:D53)</f>
        <v>8195061.29</v>
      </c>
      <c r="E54" s="82">
        <f>SUM(E38:E53)</f>
        <v>8366706</v>
      </c>
      <c r="F54" s="82">
        <f>SUM(F38:F53)</f>
        <v>8590457</v>
      </c>
      <c r="G54" s="82">
        <f>SUM(G38:G53)</f>
        <v>8590457</v>
      </c>
      <c r="H54" s="82">
        <f>SUM(H38:H53)</f>
        <v>0</v>
      </c>
    </row>
    <row r="55" spans="1:11" ht="14.4" thickTop="1" x14ac:dyDescent="0.25">
      <c r="A55" s="91" t="str">
        <f>B3</f>
        <v>FREEDOM CLASSICAL ACADEMY</v>
      </c>
      <c r="B55" s="337"/>
      <c r="C55" s="338"/>
      <c r="G55" s="26" t="str">
        <f>"Budget Fiscal Year "&amp;TEXT('Form 1 Cover'!$D$137, "mm/dd/yy")</f>
        <v>Budget Fiscal Year 2022-2023</v>
      </c>
    </row>
    <row r="56" spans="1:11" ht="14.25" customHeight="1" x14ac:dyDescent="0.25">
      <c r="D56" s="60"/>
    </row>
    <row r="57" spans="1:11" ht="17.25" customHeight="1" x14ac:dyDescent="0.25">
      <c r="A57" s="60" t="s">
        <v>322</v>
      </c>
      <c r="D57" s="26" t="s">
        <v>323</v>
      </c>
      <c r="G57" s="19"/>
      <c r="H57" s="19">
        <f>'Form 1 Cover'!D146</f>
        <v>44607</v>
      </c>
    </row>
    <row r="58" spans="1:11" ht="17.25" customHeight="1" x14ac:dyDescent="0.25">
      <c r="G58" s="19"/>
      <c r="H58" s="19"/>
    </row>
    <row r="59" spans="1:11" ht="17.25" customHeight="1" x14ac:dyDescent="0.25">
      <c r="G59" s="19"/>
      <c r="H59" s="19"/>
    </row>
    <row r="60" spans="1:11" x14ac:dyDescent="0.25">
      <c r="A60" s="269"/>
      <c r="B60" s="55"/>
      <c r="C60" s="92"/>
      <c r="D60" s="57">
        <v>-1</v>
      </c>
      <c r="E60" s="58">
        <v>-2</v>
      </c>
      <c r="F60" s="59">
        <v>-3</v>
      </c>
      <c r="G60" s="58">
        <v>-4</v>
      </c>
      <c r="H60" s="58">
        <v>-4</v>
      </c>
    </row>
    <row r="61" spans="1:11" ht="15" x14ac:dyDescent="0.25">
      <c r="A61" s="282"/>
      <c r="B61" s="61"/>
      <c r="C61" s="62"/>
      <c r="D61" s="64"/>
      <c r="E61" s="67" t="s">
        <v>171</v>
      </c>
      <c r="F61" s="316" t="str">
        <f>"BUDGET YEAR ENDING "&amp;TEXT('Form 1 Cover'!D139, "MM/DD/YY")</f>
        <v>BUDGET YEAR ENDING 06/30/23</v>
      </c>
      <c r="H61" s="35"/>
    </row>
    <row r="62" spans="1:11" ht="15" x14ac:dyDescent="0.25">
      <c r="A62" s="282"/>
      <c r="B62" s="61"/>
      <c r="C62" s="93"/>
      <c r="D62" s="66" t="s">
        <v>219</v>
      </c>
      <c r="E62" s="63" t="s">
        <v>220</v>
      </c>
      <c r="F62" s="64"/>
      <c r="G62" s="93"/>
      <c r="H62" s="63" t="s">
        <v>221</v>
      </c>
    </row>
    <row r="63" spans="1:11" ht="15" x14ac:dyDescent="0.25">
      <c r="A63" s="282"/>
      <c r="B63" s="61"/>
      <c r="C63" s="62" t="s">
        <v>222</v>
      </c>
      <c r="D63" s="66" t="s">
        <v>223</v>
      </c>
      <c r="E63" s="63" t="s">
        <v>223</v>
      </c>
      <c r="F63" s="66" t="s">
        <v>224</v>
      </c>
      <c r="G63" s="63" t="s">
        <v>225</v>
      </c>
      <c r="H63" s="63" t="s">
        <v>225</v>
      </c>
    </row>
    <row r="64" spans="1:11" ht="15" x14ac:dyDescent="0.25">
      <c r="A64" s="283"/>
      <c r="B64" s="53"/>
      <c r="C64" s="54"/>
      <c r="D64" s="278">
        <f>'Form 1 Cover'!D130</f>
        <v>44377</v>
      </c>
      <c r="E64" s="68">
        <f>'Form 1 Cover'!D134</f>
        <v>44742</v>
      </c>
      <c r="F64" s="69" t="s">
        <v>226</v>
      </c>
      <c r="G64" s="131" t="s">
        <v>226</v>
      </c>
      <c r="H64" s="131" t="s">
        <v>226</v>
      </c>
    </row>
    <row r="65" spans="1:8" x14ac:dyDescent="0.25">
      <c r="A65" s="262" t="s">
        <v>324</v>
      </c>
      <c r="B65" s="94"/>
      <c r="C65" s="95" t="s">
        <v>325</v>
      </c>
      <c r="D65" s="114"/>
      <c r="E65" s="35"/>
      <c r="F65" s="35"/>
      <c r="G65" s="35"/>
      <c r="H65" s="35"/>
    </row>
    <row r="66" spans="1:8" x14ac:dyDescent="0.25">
      <c r="A66" s="263" t="s">
        <v>326</v>
      </c>
      <c r="B66" s="96"/>
      <c r="C66" s="77" t="s">
        <v>327</v>
      </c>
      <c r="D66" s="360"/>
      <c r="E66" s="361"/>
      <c r="F66" s="361"/>
      <c r="G66" s="361"/>
      <c r="H66" s="361"/>
    </row>
    <row r="67" spans="1:8" x14ac:dyDescent="0.25">
      <c r="A67" s="264"/>
      <c r="B67" s="96" t="s">
        <v>328</v>
      </c>
      <c r="C67" s="77" t="s">
        <v>329</v>
      </c>
      <c r="D67" s="362"/>
      <c r="E67" s="363"/>
      <c r="F67" s="363"/>
      <c r="G67" s="363"/>
      <c r="H67" s="363"/>
    </row>
    <row r="68" spans="1:8" ht="27.6" x14ac:dyDescent="0.25">
      <c r="A68" s="264" t="s">
        <v>330</v>
      </c>
      <c r="B68" s="96"/>
      <c r="C68" s="77" t="s">
        <v>331</v>
      </c>
      <c r="D68" s="362"/>
      <c r="E68" s="363"/>
      <c r="F68" s="363"/>
      <c r="G68" s="363"/>
      <c r="H68" s="363"/>
    </row>
    <row r="69" spans="1:8" x14ac:dyDescent="0.25">
      <c r="A69" s="264" t="s">
        <v>332</v>
      </c>
      <c r="B69" s="96"/>
      <c r="C69" s="77" t="s">
        <v>333</v>
      </c>
      <c r="D69" s="362"/>
      <c r="E69" s="363"/>
      <c r="F69" s="363"/>
      <c r="G69" s="363"/>
      <c r="H69" s="363"/>
    </row>
    <row r="70" spans="1:8" ht="27.6" x14ac:dyDescent="0.25">
      <c r="A70" s="264" t="s">
        <v>334</v>
      </c>
      <c r="B70" s="96"/>
      <c r="C70" s="77" t="s">
        <v>335</v>
      </c>
      <c r="D70" s="362">
        <v>437058.94</v>
      </c>
      <c r="E70" s="363">
        <v>1029288</v>
      </c>
      <c r="F70" s="363">
        <v>471450</v>
      </c>
      <c r="G70" s="363">
        <v>471450</v>
      </c>
      <c r="H70" s="363"/>
    </row>
    <row r="71" spans="1:8" ht="27.6" x14ac:dyDescent="0.25">
      <c r="A71" s="264" t="s">
        <v>336</v>
      </c>
      <c r="B71" s="96"/>
      <c r="C71" s="77" t="s">
        <v>337</v>
      </c>
      <c r="D71" s="362"/>
      <c r="E71" s="363"/>
      <c r="F71" s="363"/>
      <c r="G71" s="363"/>
      <c r="H71" s="363"/>
    </row>
    <row r="72" spans="1:8" x14ac:dyDescent="0.25">
      <c r="A72" s="263" t="s">
        <v>338</v>
      </c>
      <c r="B72" s="96"/>
      <c r="C72" s="77" t="s">
        <v>318</v>
      </c>
      <c r="D72" s="502"/>
      <c r="E72" s="503"/>
      <c r="F72" s="503"/>
      <c r="G72" s="503"/>
      <c r="H72" s="503"/>
    </row>
    <row r="73" spans="1:8" x14ac:dyDescent="0.25">
      <c r="A73" s="264" t="s">
        <v>339</v>
      </c>
      <c r="B73" s="96"/>
      <c r="C73" s="77" t="s">
        <v>340</v>
      </c>
      <c r="D73" s="362"/>
      <c r="E73" s="363"/>
      <c r="F73" s="363"/>
      <c r="G73" s="363"/>
      <c r="H73" s="363"/>
    </row>
    <row r="74" spans="1:8" ht="21.75" customHeight="1" thickBot="1" x14ac:dyDescent="0.3">
      <c r="A74" s="265" t="s">
        <v>341</v>
      </c>
      <c r="B74" s="100"/>
      <c r="C74" s="101"/>
      <c r="D74" s="124">
        <f>SUM(D66:D73)</f>
        <v>437058.94</v>
      </c>
      <c r="E74" s="102">
        <f>SUM(E66:E73)</f>
        <v>1029288</v>
      </c>
      <c r="F74" s="102">
        <f>SUM(F66:F73)</f>
        <v>471450</v>
      </c>
      <c r="G74" s="102">
        <f>SUM(G66:G73)</f>
        <v>471450</v>
      </c>
      <c r="H74" s="102">
        <f>SUM(H66:H73)</f>
        <v>0</v>
      </c>
    </row>
    <row r="75" spans="1:8" ht="14.4" thickTop="1" x14ac:dyDescent="0.25">
      <c r="A75" s="284"/>
      <c r="B75" s="55"/>
      <c r="C75" s="56"/>
      <c r="D75" s="57">
        <v>-1</v>
      </c>
      <c r="E75" s="58">
        <v>-2</v>
      </c>
      <c r="F75" s="59">
        <v>-3</v>
      </c>
      <c r="G75" s="58">
        <v>-4</v>
      </c>
      <c r="H75" s="58">
        <v>-4</v>
      </c>
    </row>
    <row r="76" spans="1:8" x14ac:dyDescent="0.25">
      <c r="A76" s="282"/>
      <c r="B76" s="65"/>
      <c r="C76" s="93"/>
      <c r="D76" s="64"/>
      <c r="E76" s="67" t="s">
        <v>171</v>
      </c>
      <c r="F76" s="316" t="str">
        <f>"BUDGET YEAR ENDING "&amp;TEXT('Form 1 Cover'!D139, "MM/DD/YY")</f>
        <v>BUDGET YEAR ENDING 06/30/23</v>
      </c>
      <c r="H76" s="35"/>
    </row>
    <row r="77" spans="1:8" ht="28.5" customHeight="1" x14ac:dyDescent="0.25">
      <c r="A77" s="282"/>
      <c r="B77" s="504" t="s">
        <v>342</v>
      </c>
      <c r="C77"/>
      <c r="D77" s="66" t="s">
        <v>219</v>
      </c>
      <c r="E77" s="63" t="s">
        <v>220</v>
      </c>
      <c r="F77" s="64"/>
      <c r="G77" s="93"/>
      <c r="H77" s="63" t="s">
        <v>221</v>
      </c>
    </row>
    <row r="78" spans="1:8" ht="15" customHeight="1" x14ac:dyDescent="0.25">
      <c r="A78" s="282"/>
      <c r="B78" s="420"/>
      <c r="C78" s="421"/>
      <c r="D78" s="66" t="s">
        <v>223</v>
      </c>
      <c r="E78" s="63" t="s">
        <v>223</v>
      </c>
      <c r="F78" s="66" t="s">
        <v>224</v>
      </c>
      <c r="G78" s="63" t="s">
        <v>225</v>
      </c>
      <c r="H78" s="63" t="s">
        <v>225</v>
      </c>
    </row>
    <row r="79" spans="1:8" ht="15" x14ac:dyDescent="0.25">
      <c r="A79" s="283"/>
      <c r="B79" s="53"/>
      <c r="C79" s="54"/>
      <c r="D79" s="278">
        <f>D64</f>
        <v>44377</v>
      </c>
      <c r="E79" s="68">
        <f>E64</f>
        <v>44742</v>
      </c>
      <c r="F79" s="69" t="s">
        <v>226</v>
      </c>
      <c r="G79" s="131" t="s">
        <v>226</v>
      </c>
      <c r="H79" s="131" t="s">
        <v>226</v>
      </c>
    </row>
    <row r="80" spans="1:8" x14ac:dyDescent="0.25">
      <c r="A80" s="262" t="s">
        <v>343</v>
      </c>
      <c r="B80" s="94"/>
      <c r="C80" s="95" t="s">
        <v>344</v>
      </c>
      <c r="D80" s="281"/>
      <c r="E80" s="103"/>
      <c r="F80" s="103"/>
      <c r="G80" s="103"/>
      <c r="H80" s="103"/>
    </row>
    <row r="81" spans="1:8" x14ac:dyDescent="0.25">
      <c r="A81" s="263" t="s">
        <v>345</v>
      </c>
      <c r="B81" s="96"/>
      <c r="C81" s="77" t="s">
        <v>346</v>
      </c>
      <c r="D81" s="354"/>
      <c r="E81" s="357"/>
      <c r="F81" s="357"/>
      <c r="G81" s="357"/>
      <c r="H81" s="357"/>
    </row>
    <row r="82" spans="1:8" x14ac:dyDescent="0.25">
      <c r="A82" s="264"/>
      <c r="B82" s="96" t="s">
        <v>347</v>
      </c>
      <c r="C82" s="77" t="s">
        <v>348</v>
      </c>
      <c r="D82" s="358"/>
      <c r="E82" s="359"/>
      <c r="F82" s="359"/>
      <c r="G82" s="359"/>
      <c r="H82" s="359"/>
    </row>
    <row r="83" spans="1:8" x14ac:dyDescent="0.25">
      <c r="A83" s="264"/>
      <c r="B83" s="96" t="s">
        <v>349</v>
      </c>
      <c r="C83" s="77" t="s">
        <v>350</v>
      </c>
      <c r="D83" s="358"/>
      <c r="E83" s="359"/>
      <c r="F83" s="359"/>
      <c r="G83" s="359"/>
      <c r="H83" s="359"/>
    </row>
    <row r="84" spans="1:8" x14ac:dyDescent="0.25">
      <c r="A84" s="264" t="s">
        <v>351</v>
      </c>
      <c r="B84" s="96"/>
      <c r="C84" s="77" t="s">
        <v>352</v>
      </c>
      <c r="D84" s="358">
        <v>2709037.29</v>
      </c>
      <c r="E84" s="359">
        <v>1400000</v>
      </c>
      <c r="F84" s="359">
        <v>1400000</v>
      </c>
      <c r="G84" s="359">
        <v>1400000</v>
      </c>
      <c r="H84" s="359"/>
    </row>
    <row r="85" spans="1:8" x14ac:dyDescent="0.25">
      <c r="A85" s="264" t="s">
        <v>353</v>
      </c>
      <c r="B85" s="96"/>
      <c r="C85" s="77" t="s">
        <v>354</v>
      </c>
      <c r="D85" s="358"/>
      <c r="E85" s="359"/>
      <c r="F85" s="359"/>
      <c r="G85" s="359"/>
      <c r="H85" s="359"/>
    </row>
    <row r="86" spans="1:8" x14ac:dyDescent="0.25">
      <c r="A86" s="264" t="s">
        <v>355</v>
      </c>
      <c r="B86" s="96"/>
      <c r="C86" s="77" t="s">
        <v>356</v>
      </c>
      <c r="D86" s="358">
        <v>767817.53</v>
      </c>
      <c r="E86" s="359"/>
      <c r="F86" s="359"/>
      <c r="G86" s="359"/>
      <c r="H86" s="359"/>
    </row>
    <row r="87" spans="1:8" x14ac:dyDescent="0.25">
      <c r="A87" s="264" t="s">
        <v>357</v>
      </c>
      <c r="B87" s="96"/>
      <c r="C87" s="77" t="s">
        <v>358</v>
      </c>
      <c r="D87" s="358"/>
      <c r="E87" s="359"/>
      <c r="F87" s="359"/>
      <c r="G87" s="359"/>
      <c r="H87" s="359"/>
    </row>
    <row r="88" spans="1:8" x14ac:dyDescent="0.25">
      <c r="A88" s="264" t="s">
        <v>359</v>
      </c>
      <c r="B88" s="96"/>
      <c r="C88" s="77" t="s">
        <v>360</v>
      </c>
      <c r="D88" s="358"/>
      <c r="E88" s="359"/>
      <c r="F88" s="359"/>
      <c r="G88" s="359"/>
      <c r="H88" s="359"/>
    </row>
    <row r="89" spans="1:8" x14ac:dyDescent="0.25">
      <c r="A89" s="266" t="s">
        <v>361</v>
      </c>
      <c r="B89" s="96"/>
      <c r="C89" s="105" t="s">
        <v>362</v>
      </c>
      <c r="D89" s="358"/>
      <c r="E89" s="359"/>
      <c r="F89" s="359"/>
      <c r="G89" s="359"/>
      <c r="H89" s="359"/>
    </row>
    <row r="90" spans="1:8" x14ac:dyDescent="0.25">
      <c r="A90" s="264" t="s">
        <v>363</v>
      </c>
      <c r="B90" s="96"/>
      <c r="C90" s="77" t="s">
        <v>364</v>
      </c>
      <c r="D90" s="358"/>
      <c r="E90" s="359"/>
      <c r="F90" s="359"/>
      <c r="G90" s="359"/>
      <c r="H90" s="359"/>
    </row>
    <row r="91" spans="1:8" x14ac:dyDescent="0.25">
      <c r="A91" s="264" t="s">
        <v>365</v>
      </c>
      <c r="B91" s="96"/>
      <c r="C91" s="77" t="s">
        <v>366</v>
      </c>
      <c r="D91" s="358"/>
      <c r="E91" s="359"/>
      <c r="F91" s="359"/>
      <c r="G91" s="359"/>
      <c r="H91" s="359"/>
    </row>
    <row r="92" spans="1:8" x14ac:dyDescent="0.25">
      <c r="A92" s="264" t="s">
        <v>367</v>
      </c>
      <c r="B92" s="96"/>
      <c r="C92" s="77" t="s">
        <v>368</v>
      </c>
      <c r="D92" s="358"/>
      <c r="E92" s="359"/>
      <c r="F92" s="359"/>
      <c r="G92" s="359"/>
      <c r="H92" s="359"/>
    </row>
    <row r="93" spans="1:8" x14ac:dyDescent="0.25">
      <c r="A93" s="264" t="s">
        <v>369</v>
      </c>
      <c r="B93" s="96"/>
      <c r="C93" s="77" t="s">
        <v>370</v>
      </c>
      <c r="D93" s="358"/>
      <c r="E93" s="359"/>
      <c r="F93" s="359"/>
      <c r="G93" s="359"/>
      <c r="H93" s="359"/>
    </row>
    <row r="94" spans="1:8" ht="14.4" thickBot="1" x14ac:dyDescent="0.3">
      <c r="A94" s="267" t="s">
        <v>371</v>
      </c>
      <c r="B94" s="106"/>
      <c r="C94" s="41"/>
      <c r="D94" s="141">
        <f>SUM(D81:D93)</f>
        <v>3476854.8200000003</v>
      </c>
      <c r="E94" s="107">
        <f>SUM(E81:E93)</f>
        <v>1400000</v>
      </c>
      <c r="F94" s="107">
        <f>SUM(F81:F93)</f>
        <v>1400000</v>
      </c>
      <c r="G94" s="107">
        <f>SUM(G81:G93)</f>
        <v>1400000</v>
      </c>
      <c r="H94" s="107">
        <f>SUM(H81:H93)</f>
        <v>0</v>
      </c>
    </row>
    <row r="95" spans="1:8" x14ac:dyDescent="0.25">
      <c r="A95" s="266" t="s">
        <v>372</v>
      </c>
      <c r="B95" s="96"/>
      <c r="C95" s="39"/>
      <c r="D95" s="143"/>
      <c r="E95" s="76"/>
      <c r="F95" s="76"/>
      <c r="G95" s="76"/>
      <c r="H95" s="76"/>
    </row>
    <row r="96" spans="1:8" x14ac:dyDescent="0.25">
      <c r="A96" s="263"/>
      <c r="B96" s="96" t="s">
        <v>373</v>
      </c>
      <c r="C96" s="39"/>
      <c r="D96" s="358"/>
      <c r="E96" s="359"/>
      <c r="F96" s="359"/>
      <c r="G96" s="359"/>
      <c r="H96" s="359"/>
    </row>
    <row r="97" spans="1:8" x14ac:dyDescent="0.25">
      <c r="A97" s="264"/>
      <c r="B97" s="96" t="s">
        <v>374</v>
      </c>
      <c r="C97" s="39"/>
      <c r="D97" s="358">
        <v>2646434</v>
      </c>
      <c r="E97" s="359">
        <f>'Form 4 Expenses'!E543</f>
        <v>6813088</v>
      </c>
      <c r="F97" s="359">
        <f>'Form 4 Expenses'!F543</f>
        <v>9077094</v>
      </c>
      <c r="G97" s="359">
        <v>9077094</v>
      </c>
      <c r="H97" s="359"/>
    </row>
    <row r="98" spans="1:8" ht="14.4" thickBot="1" x14ac:dyDescent="0.3">
      <c r="A98" s="267" t="s">
        <v>375</v>
      </c>
      <c r="B98" s="106"/>
      <c r="C98" s="41"/>
      <c r="D98" s="141">
        <f>SUM(D96:D97)</f>
        <v>2646434</v>
      </c>
      <c r="E98" s="107">
        <f>SUM(E96:E97)</f>
        <v>6813088</v>
      </c>
      <c r="F98" s="107">
        <f>SUM(F96:F97)</f>
        <v>9077094</v>
      </c>
      <c r="G98" s="107">
        <f>SUM(G96:G97)</f>
        <v>9077094</v>
      </c>
      <c r="H98" s="107">
        <f>SUM(H96:H97)</f>
        <v>0</v>
      </c>
    </row>
    <row r="99" spans="1:8" x14ac:dyDescent="0.25">
      <c r="A99" s="264"/>
      <c r="B99" s="96" t="s">
        <v>376</v>
      </c>
      <c r="C99" s="39"/>
      <c r="D99" s="358"/>
      <c r="E99" s="359"/>
      <c r="F99" s="359"/>
      <c r="G99" s="359"/>
      <c r="H99" s="359"/>
    </row>
    <row r="100" spans="1:8" x14ac:dyDescent="0.25">
      <c r="A100" s="263"/>
      <c r="B100" s="96" t="s">
        <v>377</v>
      </c>
      <c r="C100" s="39"/>
      <c r="D100" s="358"/>
      <c r="E100" s="359"/>
      <c r="F100" s="359"/>
      <c r="G100" s="359"/>
      <c r="H100" s="359"/>
    </row>
    <row r="101" spans="1:8" ht="14.4" thickBot="1" x14ac:dyDescent="0.3">
      <c r="A101" s="265" t="s">
        <v>378</v>
      </c>
      <c r="B101" s="100"/>
      <c r="C101" s="81"/>
      <c r="D101" s="82">
        <f>D36+D54+D74+D94+D98</f>
        <v>15646882.130000001</v>
      </c>
      <c r="E101" s="82">
        <f>E36+E54+E74+E94+E98</f>
        <v>17916732</v>
      </c>
      <c r="F101" s="82">
        <f>F36+F54+F74+F94+F98</f>
        <v>19865401</v>
      </c>
      <c r="G101" s="82">
        <f>G36+G54+G74+G94+G98</f>
        <v>19865401</v>
      </c>
      <c r="H101" s="82">
        <f>H36+H54+H74+H94+H98</f>
        <v>0</v>
      </c>
    </row>
    <row r="102" spans="1:8" ht="14.4" thickTop="1" x14ac:dyDescent="0.25">
      <c r="A102" s="110"/>
      <c r="B102" s="108"/>
      <c r="D102" s="104"/>
      <c r="E102" s="104"/>
      <c r="F102" s="104"/>
      <c r="G102" s="104"/>
      <c r="H102" s="104"/>
    </row>
    <row r="103" spans="1:8" x14ac:dyDescent="0.25">
      <c r="A103" s="110"/>
      <c r="B103" s="108"/>
      <c r="D103" s="104"/>
      <c r="E103" s="104"/>
      <c r="F103" s="104"/>
      <c r="G103" s="104"/>
      <c r="H103" s="104"/>
    </row>
    <row r="104" spans="1:8" x14ac:dyDescent="0.25">
      <c r="A104" s="26" t="e">
        <f>'Form 1 Cover'!B20:F20</f>
        <v>#VALUE!</v>
      </c>
      <c r="B104" s="96"/>
      <c r="C104" s="31"/>
      <c r="G104" s="26" t="str">
        <f>"Budget Fiscal Year "&amp;TEXT('Form 1 Cover'!$D$137, "mm/dd/yy")</f>
        <v>Budget Fiscal Year 2022-2023</v>
      </c>
    </row>
    <row r="105" spans="1:8" x14ac:dyDescent="0.25">
      <c r="A105" s="108"/>
      <c r="B105" s="108"/>
    </row>
    <row r="106" spans="1:8" x14ac:dyDescent="0.25">
      <c r="A106" s="108"/>
      <c r="D106" s="60"/>
    </row>
    <row r="107" spans="1:8" x14ac:dyDescent="0.25">
      <c r="A107" s="60" t="s">
        <v>322</v>
      </c>
      <c r="E107" s="26" t="s">
        <v>379</v>
      </c>
      <c r="G107" s="109"/>
      <c r="H107" s="109">
        <f>'Form 1 Cover'!D146</f>
        <v>44607</v>
      </c>
    </row>
  </sheetData>
  <sheetProtection algorithmName="SHA-512" hashValue="cB2E8okC1KWAf5p9iHED0XzkEaYfkbg4LSMe+jE7dKnFU6DFxQ8yMVYrPfpJe2tThHnglfvjhhYzGFwehQ+hlg==" saltValue="hQ/ny96mrhyrWrMQL7qRYQ==" spinCount="100000" sheet="1" objects="1" scenarios="1"/>
  <phoneticPr fontId="0" type="noConversion"/>
  <pageMargins left="0.55000000000000004" right="0" top="0.75" bottom="0.75" header="0.5" footer="0"/>
  <pageSetup scale="75" fitToHeight="2" orientation="portrait" r:id="rId1"/>
  <headerFooter alignWithMargins="0"/>
  <rowBreaks count="1" manualBreakCount="1">
    <brk id="58"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52"/>
  <sheetViews>
    <sheetView tabSelected="1" topLeftCell="A523" zoomScaleNormal="100" zoomScaleSheetLayoutView="100" workbookViewId="0">
      <selection activeCell="H544" sqref="H544"/>
    </sheetView>
  </sheetViews>
  <sheetFormatPr defaultColWidth="9.109375" defaultRowHeight="13.8" x14ac:dyDescent="0.25"/>
  <cols>
    <col min="1" max="1" width="2.88671875" style="60" customWidth="1"/>
    <col min="2" max="2" width="3.6640625" style="60" customWidth="1"/>
    <col min="3" max="3" width="5.44140625" style="60" customWidth="1"/>
    <col min="4" max="4" width="32.6640625" style="26" customWidth="1"/>
    <col min="5" max="6" width="17.6640625" style="26" customWidth="1"/>
    <col min="7" max="7" width="16.6640625" style="26" customWidth="1"/>
    <col min="8" max="9" width="17.6640625" style="26" customWidth="1"/>
    <col min="10" max="16384" width="9.109375" style="26"/>
  </cols>
  <sheetData>
    <row r="1" spans="1:9" x14ac:dyDescent="0.25">
      <c r="A1" s="365" t="str">
        <f>'Form 1 Cover'!B20</f>
        <v>FREEDOM CLASSICAL ACADEMY</v>
      </c>
      <c r="B1" s="55"/>
      <c r="C1" s="55"/>
      <c r="D1" s="56"/>
      <c r="E1" s="153">
        <v>-1</v>
      </c>
      <c r="F1" s="154">
        <v>-2</v>
      </c>
      <c r="G1" s="247">
        <v>-3</v>
      </c>
      <c r="H1" s="154">
        <v>-4</v>
      </c>
      <c r="I1" s="154">
        <v>-5</v>
      </c>
    </row>
    <row r="2" spans="1:9" x14ac:dyDescent="0.25">
      <c r="A2" s="285"/>
      <c r="B2" s="60" t="s">
        <v>380</v>
      </c>
      <c r="D2" s="35"/>
      <c r="E2" s="155"/>
      <c r="F2" s="286" t="s">
        <v>171</v>
      </c>
      <c r="G2" s="422" t="str">
        <f>"BUDGET YEAR ENDING "&amp;TEXT('Form 1 Cover'!D139, "MM/DD/YY")</f>
        <v>BUDGET YEAR ENDING 06/30/23</v>
      </c>
      <c r="H2" s="3"/>
      <c r="I2" s="160"/>
    </row>
    <row r="3" spans="1:9" x14ac:dyDescent="0.25">
      <c r="A3" s="285"/>
      <c r="D3" s="35"/>
      <c r="E3" s="156" t="s">
        <v>219</v>
      </c>
      <c r="F3" s="156" t="s">
        <v>220</v>
      </c>
      <c r="G3" s="157"/>
      <c r="H3" s="287"/>
      <c r="I3" s="156" t="s">
        <v>221</v>
      </c>
    </row>
    <row r="4" spans="1:9" ht="12.75" customHeight="1" x14ac:dyDescent="0.25">
      <c r="A4" s="285"/>
      <c r="B4" s="115" t="s">
        <v>381</v>
      </c>
      <c r="C4" s="26"/>
      <c r="D4" s="35"/>
      <c r="E4" s="156" t="s">
        <v>223</v>
      </c>
      <c r="F4" s="156" t="s">
        <v>223</v>
      </c>
      <c r="G4" s="158" t="s">
        <v>224</v>
      </c>
      <c r="H4" s="156" t="s">
        <v>225</v>
      </c>
      <c r="I4" s="156" t="s">
        <v>225</v>
      </c>
    </row>
    <row r="5" spans="1:9" s="65" customFormat="1" ht="15.75" customHeight="1" x14ac:dyDescent="0.25">
      <c r="A5" s="283"/>
      <c r="B5" s="423"/>
      <c r="C5" s="423"/>
      <c r="D5" s="424"/>
      <c r="E5" s="4">
        <f>'Form 1 Cover'!D130</f>
        <v>44377</v>
      </c>
      <c r="F5" s="4">
        <f>'Form 1 Cover'!D134</f>
        <v>44742</v>
      </c>
      <c r="G5" s="159" t="s">
        <v>226</v>
      </c>
      <c r="H5" s="288" t="s">
        <v>226</v>
      </c>
      <c r="I5" s="288" t="s">
        <v>226</v>
      </c>
    </row>
    <row r="6" spans="1:9" ht="18.75" customHeight="1" x14ac:dyDescent="0.25">
      <c r="A6" s="257" t="s">
        <v>382</v>
      </c>
      <c r="B6" s="70"/>
      <c r="C6" s="71" t="s">
        <v>383</v>
      </c>
      <c r="D6" s="116"/>
      <c r="E6" s="86"/>
      <c r="F6" s="86"/>
      <c r="G6" s="86"/>
      <c r="H6" s="86"/>
      <c r="I6" s="86"/>
    </row>
    <row r="7" spans="1:9" x14ac:dyDescent="0.25">
      <c r="A7" s="259"/>
      <c r="B7" s="74" t="s">
        <v>227</v>
      </c>
      <c r="C7" s="74"/>
      <c r="D7" s="39" t="s">
        <v>384</v>
      </c>
      <c r="E7" s="43"/>
      <c r="F7" s="43"/>
      <c r="G7" s="43"/>
      <c r="H7" s="43"/>
      <c r="I7" s="43"/>
    </row>
    <row r="8" spans="1:9" x14ac:dyDescent="0.25">
      <c r="A8" s="259"/>
      <c r="B8" s="74"/>
      <c r="C8" s="74" t="s">
        <v>382</v>
      </c>
      <c r="D8" s="39" t="s">
        <v>385</v>
      </c>
      <c r="E8" s="363">
        <v>1868004.2500000002</v>
      </c>
      <c r="F8" s="363">
        <v>2270501.9404250002</v>
      </c>
      <c r="G8" s="363">
        <v>2428487.5758010936</v>
      </c>
      <c r="H8" s="363">
        <v>2428487.5758010936</v>
      </c>
      <c r="I8" s="363"/>
    </row>
    <row r="9" spans="1:9" x14ac:dyDescent="0.25">
      <c r="A9" s="259"/>
      <c r="B9" s="74"/>
      <c r="C9" s="74" t="s">
        <v>386</v>
      </c>
      <c r="D9" s="39" t="s">
        <v>387</v>
      </c>
      <c r="E9" s="363">
        <v>571902.19999999995</v>
      </c>
      <c r="F9" s="363">
        <v>725287.59582722478</v>
      </c>
      <c r="G9" s="363">
        <v>823868.04424336238</v>
      </c>
      <c r="H9" s="363">
        <v>823868.04424336238</v>
      </c>
      <c r="I9" s="363"/>
    </row>
    <row r="10" spans="1:9" x14ac:dyDescent="0.25">
      <c r="A10" s="259"/>
      <c r="B10" s="74"/>
      <c r="C10" s="74" t="s">
        <v>388</v>
      </c>
      <c r="D10" s="39"/>
      <c r="E10" s="363">
        <v>35628</v>
      </c>
      <c r="F10" s="363">
        <v>36600</v>
      </c>
      <c r="G10" s="363">
        <v>33134</v>
      </c>
      <c r="H10" s="363">
        <v>33134</v>
      </c>
      <c r="I10" s="363"/>
    </row>
    <row r="11" spans="1:9" x14ac:dyDescent="0.25">
      <c r="A11" s="259"/>
      <c r="B11" s="74"/>
      <c r="C11" s="74" t="s">
        <v>389</v>
      </c>
      <c r="D11" s="39" t="s">
        <v>390</v>
      </c>
      <c r="E11" s="363">
        <v>279798.71000000002</v>
      </c>
      <c r="F11" s="363">
        <v>391746</v>
      </c>
      <c r="G11" s="363">
        <v>305032</v>
      </c>
      <c r="H11" s="363">
        <v>305032</v>
      </c>
      <c r="I11" s="363"/>
    </row>
    <row r="12" spans="1:9" x14ac:dyDescent="0.25">
      <c r="A12" s="259"/>
      <c r="B12" s="74"/>
      <c r="C12" s="74" t="s">
        <v>391</v>
      </c>
      <c r="D12" s="39" t="s">
        <v>392</v>
      </c>
      <c r="E12" s="363"/>
      <c r="F12" s="363">
        <v>8239</v>
      </c>
      <c r="G12" s="363">
        <v>0</v>
      </c>
      <c r="H12" s="363">
        <v>0</v>
      </c>
      <c r="I12" s="363"/>
    </row>
    <row r="13" spans="1:9" x14ac:dyDescent="0.25">
      <c r="A13" s="259"/>
      <c r="B13" s="74"/>
      <c r="C13" s="74" t="s">
        <v>393</v>
      </c>
      <c r="D13" s="39" t="s">
        <v>242</v>
      </c>
      <c r="E13" s="363">
        <v>5576</v>
      </c>
      <c r="F13" s="363">
        <v>20212</v>
      </c>
      <c r="G13" s="363">
        <v>6000</v>
      </c>
      <c r="H13" s="363">
        <v>6000</v>
      </c>
      <c r="I13" s="363"/>
    </row>
    <row r="14" spans="1:9" x14ac:dyDescent="0.25">
      <c r="A14" s="259"/>
      <c r="B14" s="74" t="s">
        <v>394</v>
      </c>
      <c r="C14" s="74"/>
      <c r="D14" s="39"/>
      <c r="E14" s="99"/>
      <c r="F14" s="99"/>
      <c r="G14" s="99"/>
      <c r="H14" s="99"/>
      <c r="I14" s="99"/>
    </row>
    <row r="15" spans="1:9" x14ac:dyDescent="0.25">
      <c r="A15" s="259"/>
      <c r="B15" s="74"/>
      <c r="C15" s="74" t="s">
        <v>382</v>
      </c>
      <c r="D15" s="39" t="s">
        <v>385</v>
      </c>
      <c r="E15" s="363"/>
      <c r="F15" s="363"/>
      <c r="G15" s="363"/>
      <c r="H15" s="363"/>
      <c r="I15" s="363"/>
    </row>
    <row r="16" spans="1:9" x14ac:dyDescent="0.25">
      <c r="A16" s="259"/>
      <c r="B16" s="74"/>
      <c r="C16" s="74" t="s">
        <v>386</v>
      </c>
      <c r="D16" s="39" t="s">
        <v>387</v>
      </c>
      <c r="E16" s="363"/>
      <c r="F16" s="363"/>
      <c r="G16" s="363"/>
      <c r="H16" s="363"/>
      <c r="I16" s="363"/>
    </row>
    <row r="17" spans="1:9" x14ac:dyDescent="0.25">
      <c r="A17" s="259"/>
      <c r="B17" s="74"/>
      <c r="C17" s="74" t="s">
        <v>388</v>
      </c>
      <c r="D17" s="39"/>
      <c r="E17" s="363"/>
      <c r="F17" s="363"/>
      <c r="G17" s="363"/>
      <c r="H17" s="363"/>
      <c r="I17" s="363"/>
    </row>
    <row r="18" spans="1:9" x14ac:dyDescent="0.25">
      <c r="A18" s="259"/>
      <c r="B18" s="74"/>
      <c r="C18" s="74" t="s">
        <v>389</v>
      </c>
      <c r="D18" s="39" t="s">
        <v>390</v>
      </c>
      <c r="E18" s="363"/>
      <c r="F18" s="363"/>
      <c r="G18" s="363"/>
      <c r="H18" s="363"/>
      <c r="I18" s="363"/>
    </row>
    <row r="19" spans="1:9" x14ac:dyDescent="0.25">
      <c r="A19" s="259"/>
      <c r="B19" s="74"/>
      <c r="C19" s="74" t="s">
        <v>391</v>
      </c>
      <c r="D19" s="39" t="s">
        <v>392</v>
      </c>
      <c r="E19" s="363"/>
      <c r="F19" s="363"/>
      <c r="G19" s="363"/>
      <c r="H19" s="363"/>
      <c r="I19" s="363"/>
    </row>
    <row r="20" spans="1:9" x14ac:dyDescent="0.25">
      <c r="A20" s="259"/>
      <c r="B20" s="74"/>
      <c r="C20" s="74" t="s">
        <v>393</v>
      </c>
      <c r="D20" s="39" t="s">
        <v>242</v>
      </c>
      <c r="E20" s="363"/>
      <c r="F20" s="363"/>
      <c r="G20" s="363"/>
      <c r="H20" s="363"/>
      <c r="I20" s="363"/>
    </row>
    <row r="21" spans="1:9" x14ac:dyDescent="0.25">
      <c r="A21" s="259"/>
      <c r="B21" s="74" t="s">
        <v>395</v>
      </c>
      <c r="C21" s="74"/>
      <c r="D21" s="39"/>
      <c r="E21" s="99"/>
      <c r="F21" s="99"/>
      <c r="G21" s="99"/>
      <c r="H21" s="99"/>
      <c r="I21" s="99"/>
    </row>
    <row r="22" spans="1:9" x14ac:dyDescent="0.25">
      <c r="A22" s="259"/>
      <c r="B22" s="74"/>
      <c r="C22" s="74" t="s">
        <v>382</v>
      </c>
      <c r="D22" s="39" t="s">
        <v>385</v>
      </c>
      <c r="E22" s="363"/>
      <c r="F22" s="363"/>
      <c r="G22" s="363"/>
      <c r="H22" s="363"/>
      <c r="I22" s="363"/>
    </row>
    <row r="23" spans="1:9" x14ac:dyDescent="0.25">
      <c r="A23" s="259"/>
      <c r="B23" s="74"/>
      <c r="C23" s="74" t="s">
        <v>386</v>
      </c>
      <c r="D23" s="39" t="s">
        <v>387</v>
      </c>
      <c r="E23" s="363"/>
      <c r="F23" s="363"/>
      <c r="G23" s="363"/>
      <c r="H23" s="363"/>
      <c r="I23" s="363"/>
    </row>
    <row r="24" spans="1:9" x14ac:dyDescent="0.25">
      <c r="A24" s="259"/>
      <c r="B24" s="74"/>
      <c r="C24" s="74" t="s">
        <v>388</v>
      </c>
      <c r="D24" s="39"/>
      <c r="E24" s="363"/>
      <c r="F24" s="363"/>
      <c r="G24" s="363"/>
      <c r="H24" s="363"/>
      <c r="I24" s="363"/>
    </row>
    <row r="25" spans="1:9" x14ac:dyDescent="0.25">
      <c r="A25" s="259"/>
      <c r="B25" s="74"/>
      <c r="C25" s="74" t="s">
        <v>389</v>
      </c>
      <c r="D25" s="39" t="s">
        <v>390</v>
      </c>
      <c r="E25" s="363"/>
      <c r="F25" s="363"/>
      <c r="G25" s="363"/>
      <c r="H25" s="363"/>
      <c r="I25" s="363"/>
    </row>
    <row r="26" spans="1:9" x14ac:dyDescent="0.25">
      <c r="A26" s="259"/>
      <c r="B26" s="74"/>
      <c r="C26" s="74" t="s">
        <v>391</v>
      </c>
      <c r="D26" s="39" t="s">
        <v>392</v>
      </c>
      <c r="E26" s="363"/>
      <c r="F26" s="363"/>
      <c r="G26" s="363"/>
      <c r="H26" s="363"/>
      <c r="I26" s="363"/>
    </row>
    <row r="27" spans="1:9" x14ac:dyDescent="0.25">
      <c r="A27" s="259"/>
      <c r="B27" s="74"/>
      <c r="C27" s="74" t="s">
        <v>393</v>
      </c>
      <c r="D27" s="39" t="s">
        <v>242</v>
      </c>
      <c r="E27" s="363"/>
      <c r="F27" s="363"/>
      <c r="G27" s="363"/>
      <c r="H27" s="363"/>
      <c r="I27" s="363"/>
    </row>
    <row r="28" spans="1:9" ht="18.75" customHeight="1" thickBot="1" x14ac:dyDescent="0.3">
      <c r="A28" s="270" t="s">
        <v>396</v>
      </c>
      <c r="B28" s="90"/>
      <c r="C28" s="90"/>
      <c r="D28" s="45"/>
      <c r="E28" s="117">
        <f>SUM(E8:E27)</f>
        <v>2760909.16</v>
      </c>
      <c r="F28" s="117">
        <f>SUM(F8:F27)</f>
        <v>3452586.5362522248</v>
      </c>
      <c r="G28" s="117">
        <f>SUM(G8:G27)</f>
        <v>3596521.6200444559</v>
      </c>
      <c r="H28" s="117">
        <f>SUM(H8:H27)</f>
        <v>3596521.6200444559</v>
      </c>
      <c r="I28" s="117">
        <f>SUM(I8:I27)</f>
        <v>0</v>
      </c>
    </row>
    <row r="29" spans="1:9" ht="18.75" customHeight="1" thickTop="1" x14ac:dyDescent="0.25">
      <c r="A29" s="261" t="s">
        <v>397</v>
      </c>
      <c r="B29" s="83"/>
      <c r="C29" s="85" t="s">
        <v>398</v>
      </c>
      <c r="D29" s="118"/>
      <c r="E29" s="119"/>
      <c r="F29" s="119"/>
      <c r="G29" s="119"/>
      <c r="H29" s="119"/>
      <c r="I29" s="119"/>
    </row>
    <row r="30" spans="1:9" x14ac:dyDescent="0.25">
      <c r="A30" s="259"/>
      <c r="B30" s="74" t="s">
        <v>227</v>
      </c>
      <c r="C30" s="74"/>
      <c r="D30" s="39" t="s">
        <v>384</v>
      </c>
      <c r="E30" s="121"/>
      <c r="F30" s="99"/>
      <c r="G30" s="99"/>
      <c r="H30" s="99"/>
      <c r="I30" s="99"/>
    </row>
    <row r="31" spans="1:9" x14ac:dyDescent="0.25">
      <c r="A31" s="259"/>
      <c r="B31" s="74"/>
      <c r="C31" s="74" t="s">
        <v>382</v>
      </c>
      <c r="D31" s="39" t="s">
        <v>385</v>
      </c>
      <c r="E31" s="363">
        <v>9350</v>
      </c>
      <c r="F31" s="363"/>
      <c r="G31" s="363"/>
      <c r="H31" s="363"/>
      <c r="I31" s="363"/>
    </row>
    <row r="32" spans="1:9" x14ac:dyDescent="0.25">
      <c r="A32" s="259"/>
      <c r="B32" s="74"/>
      <c r="C32" s="74" t="s">
        <v>386</v>
      </c>
      <c r="D32" s="39" t="s">
        <v>387</v>
      </c>
      <c r="E32" s="360">
        <v>1963.8500000000001</v>
      </c>
      <c r="F32" s="361"/>
      <c r="G32" s="361"/>
      <c r="H32" s="361"/>
      <c r="I32" s="361"/>
    </row>
    <row r="33" spans="1:12" x14ac:dyDescent="0.25">
      <c r="A33" s="259"/>
      <c r="B33" s="74"/>
      <c r="C33" s="74" t="s">
        <v>388</v>
      </c>
      <c r="D33" s="39"/>
      <c r="E33" s="363"/>
      <c r="F33" s="363"/>
      <c r="G33" s="363"/>
      <c r="H33" s="363"/>
      <c r="I33" s="363"/>
    </row>
    <row r="34" spans="1:12" x14ac:dyDescent="0.25">
      <c r="A34" s="259"/>
      <c r="B34" s="74"/>
      <c r="C34" s="74" t="s">
        <v>389</v>
      </c>
      <c r="D34" s="39" t="s">
        <v>390</v>
      </c>
      <c r="E34" s="363"/>
      <c r="F34" s="363"/>
      <c r="G34" s="363"/>
      <c r="H34" s="363"/>
      <c r="I34" s="363"/>
    </row>
    <row r="35" spans="1:12" x14ac:dyDescent="0.25">
      <c r="A35" s="259"/>
      <c r="B35" s="74"/>
      <c r="C35" s="74" t="s">
        <v>391</v>
      </c>
      <c r="D35" s="39" t="s">
        <v>392</v>
      </c>
      <c r="E35" s="363"/>
      <c r="F35" s="363"/>
      <c r="G35" s="363"/>
      <c r="H35" s="363"/>
      <c r="I35" s="363"/>
    </row>
    <row r="36" spans="1:12" x14ac:dyDescent="0.25">
      <c r="A36" s="259"/>
      <c r="B36" s="74"/>
      <c r="C36" s="74" t="s">
        <v>393</v>
      </c>
      <c r="D36" s="39" t="s">
        <v>242</v>
      </c>
      <c r="E36" s="360"/>
      <c r="F36" s="361"/>
      <c r="G36" s="361"/>
      <c r="H36" s="361"/>
      <c r="I36" s="361"/>
    </row>
    <row r="37" spans="1:12" x14ac:dyDescent="0.25">
      <c r="A37" s="259"/>
      <c r="B37" s="74" t="s">
        <v>394</v>
      </c>
      <c r="C37" s="74"/>
      <c r="D37" s="39"/>
      <c r="E37" s="97"/>
      <c r="F37" s="98"/>
      <c r="G37" s="98"/>
      <c r="H37" s="98"/>
      <c r="I37" s="98"/>
    </row>
    <row r="38" spans="1:12" x14ac:dyDescent="0.25">
      <c r="A38" s="259"/>
      <c r="B38" s="74"/>
      <c r="C38" s="74" t="s">
        <v>382</v>
      </c>
      <c r="D38" s="39" t="s">
        <v>385</v>
      </c>
      <c r="E38" s="363">
        <v>363.75</v>
      </c>
      <c r="F38" s="363"/>
      <c r="G38" s="363"/>
      <c r="H38" s="363"/>
      <c r="I38" s="363"/>
    </row>
    <row r="39" spans="1:12" x14ac:dyDescent="0.25">
      <c r="A39" s="259"/>
      <c r="B39" s="74"/>
      <c r="C39" s="74" t="s">
        <v>386</v>
      </c>
      <c r="D39" s="39" t="s">
        <v>387</v>
      </c>
      <c r="E39" s="363">
        <f>520.99-E38</f>
        <v>157.24</v>
      </c>
      <c r="F39" s="363"/>
      <c r="G39" s="363"/>
      <c r="H39" s="363"/>
      <c r="I39" s="363"/>
    </row>
    <row r="40" spans="1:12" x14ac:dyDescent="0.25">
      <c r="A40" s="259"/>
      <c r="B40" s="74"/>
      <c r="C40" s="74" t="s">
        <v>388</v>
      </c>
      <c r="D40" s="39"/>
      <c r="E40" s="363"/>
      <c r="F40" s="363"/>
      <c r="G40" s="363"/>
      <c r="H40" s="363"/>
      <c r="I40" s="363"/>
    </row>
    <row r="41" spans="1:12" x14ac:dyDescent="0.25">
      <c r="A41" s="259"/>
      <c r="B41" s="74"/>
      <c r="C41" s="74" t="s">
        <v>389</v>
      </c>
      <c r="D41" s="39" t="s">
        <v>390</v>
      </c>
      <c r="E41" s="363"/>
      <c r="F41" s="363"/>
      <c r="G41" s="363"/>
      <c r="H41" s="363"/>
      <c r="I41" s="363"/>
    </row>
    <row r="42" spans="1:12" x14ac:dyDescent="0.25">
      <c r="A42" s="259"/>
      <c r="B42" s="74"/>
      <c r="C42" s="74" t="s">
        <v>391</v>
      </c>
      <c r="D42" s="39" t="s">
        <v>392</v>
      </c>
      <c r="E42" s="363"/>
      <c r="F42" s="363"/>
      <c r="G42" s="363"/>
      <c r="H42" s="363"/>
      <c r="I42" s="363"/>
    </row>
    <row r="43" spans="1:12" x14ac:dyDescent="0.25">
      <c r="A43" s="259"/>
      <c r="B43" s="74"/>
      <c r="C43" s="74" t="s">
        <v>393</v>
      </c>
      <c r="D43" s="39" t="s">
        <v>242</v>
      </c>
      <c r="E43" s="363"/>
      <c r="F43" s="363"/>
      <c r="G43" s="363"/>
      <c r="H43" s="363"/>
      <c r="I43" s="363"/>
    </row>
    <row r="44" spans="1:12" x14ac:dyDescent="0.25">
      <c r="A44" s="259"/>
      <c r="B44" s="74" t="s">
        <v>395</v>
      </c>
      <c r="C44" s="74"/>
      <c r="D44" s="39"/>
      <c r="E44" s="99"/>
      <c r="F44" s="99"/>
      <c r="G44" s="99"/>
      <c r="H44" s="99"/>
      <c r="I44" s="99"/>
      <c r="L44" s="89"/>
    </row>
    <row r="45" spans="1:12" x14ac:dyDescent="0.25">
      <c r="A45" s="259"/>
      <c r="B45" s="74"/>
      <c r="C45" s="74" t="s">
        <v>382</v>
      </c>
      <c r="D45" s="39" t="s">
        <v>385</v>
      </c>
      <c r="E45" s="363"/>
      <c r="F45" s="363"/>
      <c r="G45" s="363"/>
      <c r="H45" s="363"/>
      <c r="I45" s="363"/>
    </row>
    <row r="46" spans="1:12" ht="13.5" customHeight="1" x14ac:dyDescent="0.25">
      <c r="A46" s="259"/>
      <c r="B46" s="74"/>
      <c r="C46" s="74" t="s">
        <v>386</v>
      </c>
      <c r="D46" s="39" t="s">
        <v>387</v>
      </c>
      <c r="E46" s="362"/>
      <c r="F46" s="363"/>
      <c r="G46" s="363"/>
      <c r="H46" s="363"/>
      <c r="I46" s="363"/>
    </row>
    <row r="47" spans="1:12" x14ac:dyDescent="0.25">
      <c r="A47" s="259"/>
      <c r="B47" s="74"/>
      <c r="C47" s="74" t="s">
        <v>388</v>
      </c>
      <c r="D47" s="39"/>
      <c r="E47" s="360"/>
      <c r="F47" s="361"/>
      <c r="G47" s="361"/>
      <c r="H47" s="361"/>
      <c r="I47" s="361"/>
    </row>
    <row r="48" spans="1:12" x14ac:dyDescent="0.25">
      <c r="A48" s="259"/>
      <c r="B48" s="74"/>
      <c r="C48" s="74" t="s">
        <v>389</v>
      </c>
      <c r="D48" s="39" t="s">
        <v>390</v>
      </c>
      <c r="E48" s="362"/>
      <c r="F48" s="363"/>
      <c r="G48" s="363"/>
      <c r="H48" s="363"/>
      <c r="I48" s="363"/>
    </row>
    <row r="49" spans="1:9" x14ac:dyDescent="0.25">
      <c r="A49" s="259"/>
      <c r="B49" s="74"/>
      <c r="C49" s="74" t="s">
        <v>391</v>
      </c>
      <c r="D49" s="39" t="s">
        <v>392</v>
      </c>
      <c r="E49" s="362"/>
      <c r="F49" s="363"/>
      <c r="G49" s="363"/>
      <c r="H49" s="363"/>
      <c r="I49" s="363"/>
    </row>
    <row r="50" spans="1:9" ht="15" customHeight="1" x14ac:dyDescent="0.25">
      <c r="A50" s="259"/>
      <c r="B50" s="74"/>
      <c r="C50" s="74" t="s">
        <v>393</v>
      </c>
      <c r="D50" s="39" t="s">
        <v>242</v>
      </c>
      <c r="E50" s="362"/>
      <c r="F50" s="363"/>
      <c r="G50" s="363"/>
      <c r="H50" s="363"/>
      <c r="I50" s="363"/>
    </row>
    <row r="51" spans="1:9" ht="21" customHeight="1" thickBot="1" x14ac:dyDescent="0.3">
      <c r="A51" s="270" t="s">
        <v>399</v>
      </c>
      <c r="B51" s="90"/>
      <c r="C51" s="90"/>
      <c r="D51" s="45"/>
      <c r="E51" s="122">
        <f>SUM(E31:E50)</f>
        <v>11834.84</v>
      </c>
      <c r="F51" s="122">
        <f>SUM(F31:F50)</f>
        <v>0</v>
      </c>
      <c r="G51" s="122">
        <f>SUM(G31:G50)</f>
        <v>0</v>
      </c>
      <c r="H51" s="122">
        <f>SUM(H31:H50)</f>
        <v>0</v>
      </c>
      <c r="I51" s="122">
        <f>SUM(I31:I50)</f>
        <v>0</v>
      </c>
    </row>
    <row r="52" spans="1:9" ht="21" customHeight="1" thickTop="1" x14ac:dyDescent="0.25">
      <c r="A52" s="112"/>
      <c r="B52" s="113"/>
      <c r="C52" s="113"/>
      <c r="D52" s="254"/>
      <c r="E52" s="295"/>
      <c r="F52" s="295"/>
      <c r="G52" s="295"/>
      <c r="H52" s="295"/>
      <c r="I52" s="295"/>
    </row>
    <row r="53" spans="1:9" x14ac:dyDescent="0.25">
      <c r="A53" s="269"/>
      <c r="B53" s="296" t="str">
        <f>'Form 1 Cover'!B20</f>
        <v>FREEDOM CLASSICAL ACADEMY</v>
      </c>
      <c r="C53" s="55"/>
      <c r="D53" s="56"/>
      <c r="E53" s="153">
        <v>-1</v>
      </c>
      <c r="F53" s="154">
        <v>-2</v>
      </c>
      <c r="G53" s="247">
        <v>-3</v>
      </c>
      <c r="H53" s="154">
        <v>-4</v>
      </c>
      <c r="I53" s="154">
        <v>-5</v>
      </c>
    </row>
    <row r="54" spans="1:9" x14ac:dyDescent="0.25">
      <c r="A54" s="285"/>
      <c r="D54" s="35"/>
      <c r="E54" s="160"/>
      <c r="F54" s="21" t="s">
        <v>171</v>
      </c>
      <c r="G54" s="422" t="str">
        <f>"BUDGET YEAR ENDING "&amp;TEXT('Form 1 Cover'!D139, "MM/DD/YY")</f>
        <v>BUDGET YEAR ENDING 06/30/23</v>
      </c>
      <c r="H54" s="3"/>
      <c r="I54" s="160"/>
    </row>
    <row r="55" spans="1:9" x14ac:dyDescent="0.25">
      <c r="A55" s="285"/>
      <c r="D55" s="35"/>
      <c r="E55" s="156" t="s">
        <v>219</v>
      </c>
      <c r="F55" s="156" t="s">
        <v>220</v>
      </c>
      <c r="G55" s="157"/>
      <c r="H55" s="287"/>
      <c r="I55" s="156" t="s">
        <v>221</v>
      </c>
    </row>
    <row r="56" spans="1:9" ht="15" x14ac:dyDescent="0.25">
      <c r="A56" s="285"/>
      <c r="B56" s="115" t="s">
        <v>381</v>
      </c>
      <c r="C56" s="26"/>
      <c r="D56" s="35"/>
      <c r="E56" s="156" t="s">
        <v>223</v>
      </c>
      <c r="F56" s="156" t="s">
        <v>223</v>
      </c>
      <c r="G56" s="158" t="s">
        <v>224</v>
      </c>
      <c r="H56" s="156" t="s">
        <v>225</v>
      </c>
      <c r="I56" s="156" t="s">
        <v>225</v>
      </c>
    </row>
    <row r="57" spans="1:9" ht="15" x14ac:dyDescent="0.25">
      <c r="A57" s="283"/>
      <c r="B57" s="423"/>
      <c r="C57" s="423"/>
      <c r="D57" s="424"/>
      <c r="E57" s="4">
        <f>'Form 1 Cover'!D130</f>
        <v>44377</v>
      </c>
      <c r="F57" s="4">
        <f>'Form 1 Cover'!D134</f>
        <v>44742</v>
      </c>
      <c r="G57" s="159" t="s">
        <v>226</v>
      </c>
      <c r="H57" s="288" t="s">
        <v>226</v>
      </c>
      <c r="I57" s="288" t="s">
        <v>226</v>
      </c>
    </row>
    <row r="58" spans="1:9" x14ac:dyDescent="0.25">
      <c r="A58" s="257" t="s">
        <v>386</v>
      </c>
      <c r="B58" s="70"/>
      <c r="C58" s="71" t="s">
        <v>400</v>
      </c>
      <c r="D58" s="116"/>
      <c r="E58" s="86"/>
      <c r="F58" s="86"/>
      <c r="G58" s="86"/>
      <c r="H58" s="86"/>
      <c r="I58" s="86"/>
    </row>
    <row r="59" spans="1:9" x14ac:dyDescent="0.25">
      <c r="A59" s="259"/>
      <c r="B59" s="74" t="s">
        <v>227</v>
      </c>
      <c r="C59" s="74"/>
      <c r="D59" s="39" t="s">
        <v>384</v>
      </c>
      <c r="E59" s="99"/>
      <c r="F59" s="99"/>
      <c r="G59" s="99"/>
      <c r="H59" s="99"/>
      <c r="I59" s="99"/>
    </row>
    <row r="60" spans="1:9" x14ac:dyDescent="0.25">
      <c r="A60" s="259"/>
      <c r="B60" s="74"/>
      <c r="C60" s="74" t="s">
        <v>382</v>
      </c>
      <c r="D60" s="39" t="s">
        <v>385</v>
      </c>
      <c r="E60" s="363">
        <v>333825.63999999996</v>
      </c>
      <c r="F60" s="363">
        <v>419475.33999999997</v>
      </c>
      <c r="G60" s="363">
        <v>401863.06771599996</v>
      </c>
      <c r="H60" s="363">
        <v>401863.06771599996</v>
      </c>
      <c r="I60" s="363"/>
    </row>
    <row r="61" spans="1:9" x14ac:dyDescent="0.25">
      <c r="A61" s="259"/>
      <c r="B61" s="74"/>
      <c r="C61" s="74" t="s">
        <v>386</v>
      </c>
      <c r="D61" s="39" t="s">
        <v>387</v>
      </c>
      <c r="E61" s="363">
        <v>91720.02</v>
      </c>
      <c r="F61" s="363">
        <v>168444.13517999998</v>
      </c>
      <c r="G61" s="363">
        <v>156271.50052100318</v>
      </c>
      <c r="H61" s="363">
        <v>156271.50052100318</v>
      </c>
      <c r="I61" s="363"/>
    </row>
    <row r="62" spans="1:9" x14ac:dyDescent="0.25">
      <c r="A62" s="259"/>
      <c r="B62" s="74"/>
      <c r="C62" s="74" t="s">
        <v>388</v>
      </c>
      <c r="D62" s="39"/>
      <c r="E62" s="363"/>
      <c r="F62" s="363">
        <v>17302</v>
      </c>
      <c r="G62" s="363"/>
      <c r="H62" s="363"/>
      <c r="I62" s="363"/>
    </row>
    <row r="63" spans="1:9" x14ac:dyDescent="0.25">
      <c r="A63" s="259"/>
      <c r="B63" s="74"/>
      <c r="C63" s="74" t="s">
        <v>389</v>
      </c>
      <c r="D63" s="39" t="s">
        <v>390</v>
      </c>
      <c r="E63" s="363">
        <v>8569.51</v>
      </c>
      <c r="F63" s="363"/>
      <c r="G63" s="363">
        <v>17302</v>
      </c>
      <c r="H63" s="363">
        <v>17302</v>
      </c>
      <c r="I63" s="363"/>
    </row>
    <row r="64" spans="1:9" x14ac:dyDescent="0.25">
      <c r="A64" s="259"/>
      <c r="B64" s="74"/>
      <c r="C64" s="74" t="s">
        <v>391</v>
      </c>
      <c r="D64" s="39" t="s">
        <v>392</v>
      </c>
      <c r="E64" s="363"/>
      <c r="F64" s="363"/>
      <c r="G64" s="363"/>
      <c r="H64" s="363"/>
      <c r="I64" s="363"/>
    </row>
    <row r="65" spans="1:9" x14ac:dyDescent="0.25">
      <c r="A65" s="259"/>
      <c r="B65" s="74"/>
      <c r="C65" s="74" t="s">
        <v>393</v>
      </c>
      <c r="D65" s="39" t="s">
        <v>242</v>
      </c>
      <c r="E65" s="363"/>
      <c r="F65" s="363"/>
      <c r="G65" s="363"/>
      <c r="H65" s="363"/>
      <c r="I65" s="363"/>
    </row>
    <row r="66" spans="1:9" x14ac:dyDescent="0.25">
      <c r="A66" s="259"/>
      <c r="B66" s="74" t="s">
        <v>394</v>
      </c>
      <c r="C66" s="74"/>
      <c r="D66" s="39"/>
      <c r="E66" s="99"/>
      <c r="F66" s="99"/>
      <c r="G66" s="99"/>
      <c r="H66" s="99"/>
      <c r="I66" s="99"/>
    </row>
    <row r="67" spans="1:9" x14ac:dyDescent="0.25">
      <c r="A67" s="259"/>
      <c r="B67" s="74"/>
      <c r="C67" s="74" t="s">
        <v>382</v>
      </c>
      <c r="D67" s="39" t="s">
        <v>385</v>
      </c>
      <c r="E67" s="363">
        <v>54343.01</v>
      </c>
      <c r="F67" s="363">
        <v>60000</v>
      </c>
      <c r="G67" s="363">
        <v>126499.99999999999</v>
      </c>
      <c r="H67" s="363">
        <v>126499.99999999999</v>
      </c>
      <c r="I67" s="363"/>
    </row>
    <row r="68" spans="1:9" x14ac:dyDescent="0.25">
      <c r="A68" s="259"/>
      <c r="B68" s="74"/>
      <c r="C68" s="74" t="s">
        <v>386</v>
      </c>
      <c r="D68" s="39" t="s">
        <v>387</v>
      </c>
      <c r="E68" s="363">
        <v>19216.41</v>
      </c>
      <c r="F68" s="363">
        <v>23355</v>
      </c>
      <c r="G68" s="363">
        <v>50067.899999999994</v>
      </c>
      <c r="H68" s="363">
        <v>50067.899999999994</v>
      </c>
      <c r="I68" s="363"/>
    </row>
    <row r="69" spans="1:9" x14ac:dyDescent="0.25">
      <c r="A69" s="259"/>
      <c r="B69" s="74"/>
      <c r="C69" s="74" t="s">
        <v>388</v>
      </c>
      <c r="D69" s="39"/>
      <c r="E69" s="363">
        <v>169493.95</v>
      </c>
      <c r="F69" s="363">
        <v>182104</v>
      </c>
      <c r="G69" s="363">
        <v>169385</v>
      </c>
      <c r="H69" s="363">
        <v>169385</v>
      </c>
      <c r="I69" s="363"/>
    </row>
    <row r="70" spans="1:9" x14ac:dyDescent="0.25">
      <c r="A70" s="259"/>
      <c r="B70" s="74"/>
      <c r="C70" s="74" t="s">
        <v>389</v>
      </c>
      <c r="D70" s="39" t="s">
        <v>390</v>
      </c>
      <c r="E70" s="363">
        <v>3880.7000000000003</v>
      </c>
      <c r="F70" s="363">
        <v>3760</v>
      </c>
      <c r="G70" s="363">
        <v>3760</v>
      </c>
      <c r="H70" s="363">
        <v>3760</v>
      </c>
      <c r="I70" s="363"/>
    </row>
    <row r="71" spans="1:9" x14ac:dyDescent="0.25">
      <c r="A71" s="259"/>
      <c r="B71" s="74"/>
      <c r="C71" s="74" t="s">
        <v>391</v>
      </c>
      <c r="D71" s="39" t="s">
        <v>392</v>
      </c>
      <c r="E71" s="363"/>
      <c r="F71" s="363"/>
      <c r="G71" s="363"/>
      <c r="H71" s="363"/>
      <c r="I71" s="363"/>
    </row>
    <row r="72" spans="1:9" x14ac:dyDescent="0.25">
      <c r="A72" s="259"/>
      <c r="B72" s="74"/>
      <c r="C72" s="74" t="s">
        <v>393</v>
      </c>
      <c r="D72" s="39" t="s">
        <v>242</v>
      </c>
      <c r="E72" s="363"/>
      <c r="F72" s="363"/>
      <c r="G72" s="363"/>
      <c r="H72" s="363"/>
      <c r="I72" s="363"/>
    </row>
    <row r="73" spans="1:9" x14ac:dyDescent="0.25">
      <c r="A73" s="259"/>
      <c r="B73" s="74" t="s">
        <v>395</v>
      </c>
      <c r="C73" s="74"/>
      <c r="D73" s="39"/>
      <c r="E73" s="99"/>
      <c r="F73" s="99"/>
      <c r="G73" s="99"/>
      <c r="H73" s="99"/>
      <c r="I73" s="99"/>
    </row>
    <row r="74" spans="1:9" x14ac:dyDescent="0.25">
      <c r="A74" s="259"/>
      <c r="B74" s="74"/>
      <c r="C74" s="74" t="s">
        <v>382</v>
      </c>
      <c r="D74" s="39" t="s">
        <v>385</v>
      </c>
      <c r="E74" s="363"/>
      <c r="F74" s="363"/>
      <c r="G74" s="363"/>
      <c r="H74" s="363"/>
      <c r="I74" s="363"/>
    </row>
    <row r="75" spans="1:9" x14ac:dyDescent="0.25">
      <c r="A75" s="259"/>
      <c r="B75" s="74"/>
      <c r="C75" s="74" t="s">
        <v>386</v>
      </c>
      <c r="D75" s="39" t="s">
        <v>387</v>
      </c>
      <c r="E75" s="363"/>
      <c r="F75" s="363"/>
      <c r="G75" s="363"/>
      <c r="H75" s="363"/>
      <c r="I75" s="363"/>
    </row>
    <row r="76" spans="1:9" x14ac:dyDescent="0.25">
      <c r="A76" s="259"/>
      <c r="B76" s="74"/>
      <c r="C76" s="74" t="s">
        <v>388</v>
      </c>
      <c r="D76" s="39"/>
      <c r="E76" s="363"/>
      <c r="F76" s="363"/>
      <c r="G76" s="363"/>
      <c r="H76" s="363"/>
      <c r="I76" s="363"/>
    </row>
    <row r="77" spans="1:9" x14ac:dyDescent="0.25">
      <c r="A77" s="259"/>
      <c r="B77" s="74"/>
      <c r="C77" s="74" t="s">
        <v>389</v>
      </c>
      <c r="D77" s="39" t="s">
        <v>390</v>
      </c>
      <c r="E77" s="363"/>
      <c r="F77" s="363"/>
      <c r="G77" s="363"/>
      <c r="H77" s="363"/>
      <c r="I77" s="363"/>
    </row>
    <row r="78" spans="1:9" x14ac:dyDescent="0.25">
      <c r="A78" s="259"/>
      <c r="B78" s="74"/>
      <c r="C78" s="74" t="s">
        <v>391</v>
      </c>
      <c r="D78" s="39" t="s">
        <v>392</v>
      </c>
      <c r="E78" s="363"/>
      <c r="F78" s="363"/>
      <c r="G78" s="363"/>
      <c r="H78" s="363"/>
      <c r="I78" s="363"/>
    </row>
    <row r="79" spans="1:9" x14ac:dyDescent="0.25">
      <c r="A79" s="259"/>
      <c r="B79" s="74"/>
      <c r="C79" s="74" t="s">
        <v>393</v>
      </c>
      <c r="D79" s="39" t="s">
        <v>242</v>
      </c>
      <c r="E79" s="363"/>
      <c r="F79" s="363"/>
      <c r="G79" s="363"/>
      <c r="H79" s="363"/>
      <c r="I79" s="363"/>
    </row>
    <row r="80" spans="1:9" ht="14.4" thickBot="1" x14ac:dyDescent="0.3">
      <c r="A80" s="270" t="s">
        <v>401</v>
      </c>
      <c r="B80" s="90"/>
      <c r="C80" s="90"/>
      <c r="D80" s="45"/>
      <c r="E80" s="117">
        <f>SUM(E60:E79)</f>
        <v>681049.24</v>
      </c>
      <c r="F80" s="117">
        <f>SUM(F60:F79)</f>
        <v>874440.47517999995</v>
      </c>
      <c r="G80" s="117">
        <f>SUM(G60:G79)</f>
        <v>925149.4682370032</v>
      </c>
      <c r="H80" s="117">
        <f>SUM(H60:H79)</f>
        <v>925149.4682370032</v>
      </c>
      <c r="I80" s="117">
        <f>SUM(I60:I79)</f>
        <v>0</v>
      </c>
    </row>
    <row r="81" spans="1:9" ht="14.4" thickTop="1" x14ac:dyDescent="0.25">
      <c r="A81" s="261" t="s">
        <v>402</v>
      </c>
      <c r="B81" s="83"/>
      <c r="C81" s="85" t="s">
        <v>403</v>
      </c>
      <c r="D81" s="118"/>
      <c r="E81" s="119"/>
      <c r="F81" s="119"/>
      <c r="G81" s="119"/>
      <c r="H81" s="119"/>
      <c r="I81" s="119"/>
    </row>
    <row r="82" spans="1:9" x14ac:dyDescent="0.25">
      <c r="A82" s="259"/>
      <c r="B82" s="74" t="s">
        <v>227</v>
      </c>
      <c r="C82" s="74"/>
      <c r="D82" s="39" t="s">
        <v>384</v>
      </c>
      <c r="E82" s="121"/>
      <c r="F82" s="99"/>
      <c r="G82" s="99"/>
      <c r="H82" s="99"/>
      <c r="I82" s="99"/>
    </row>
    <row r="83" spans="1:9" x14ac:dyDescent="0.25">
      <c r="A83" s="259"/>
      <c r="B83" s="74"/>
      <c r="C83" s="74" t="s">
        <v>382</v>
      </c>
      <c r="D83" s="39" t="s">
        <v>385</v>
      </c>
      <c r="E83" s="363">
        <v>6370.3600000000006</v>
      </c>
      <c r="F83" s="363"/>
      <c r="G83" s="363"/>
      <c r="H83" s="363"/>
      <c r="I83" s="363"/>
    </row>
    <row r="84" spans="1:9" x14ac:dyDescent="0.25">
      <c r="A84" s="259"/>
      <c r="B84" s="74"/>
      <c r="C84" s="74" t="s">
        <v>386</v>
      </c>
      <c r="D84" s="39" t="s">
        <v>387</v>
      </c>
      <c r="E84" s="360">
        <v>1286.98</v>
      </c>
      <c r="F84" s="361"/>
      <c r="G84" s="361"/>
      <c r="H84" s="361"/>
      <c r="I84" s="361"/>
    </row>
    <row r="85" spans="1:9" x14ac:dyDescent="0.25">
      <c r="A85" s="259"/>
      <c r="B85" s="74"/>
      <c r="C85" s="74" t="s">
        <v>388</v>
      </c>
      <c r="D85" s="39"/>
      <c r="E85" s="363"/>
      <c r="F85" s="363"/>
      <c r="G85" s="363"/>
      <c r="H85" s="363"/>
      <c r="I85" s="363"/>
    </row>
    <row r="86" spans="1:9" x14ac:dyDescent="0.25">
      <c r="A86" s="259"/>
      <c r="B86" s="74"/>
      <c r="C86" s="74" t="s">
        <v>389</v>
      </c>
      <c r="D86" s="39" t="s">
        <v>390</v>
      </c>
      <c r="E86" s="363"/>
      <c r="F86" s="363"/>
      <c r="G86" s="363"/>
      <c r="H86" s="363"/>
      <c r="I86" s="363"/>
    </row>
    <row r="87" spans="1:9" x14ac:dyDescent="0.25">
      <c r="A87" s="259"/>
      <c r="B87" s="74"/>
      <c r="C87" s="74" t="s">
        <v>391</v>
      </c>
      <c r="D87" s="39" t="s">
        <v>392</v>
      </c>
      <c r="E87" s="363"/>
      <c r="F87" s="363"/>
      <c r="G87" s="363"/>
      <c r="H87" s="363"/>
      <c r="I87" s="363"/>
    </row>
    <row r="88" spans="1:9" x14ac:dyDescent="0.25">
      <c r="A88" s="259"/>
      <c r="B88" s="74"/>
      <c r="C88" s="74" t="s">
        <v>393</v>
      </c>
      <c r="D88" s="39" t="s">
        <v>242</v>
      </c>
      <c r="E88" s="360"/>
      <c r="F88" s="361"/>
      <c r="G88" s="361"/>
      <c r="H88" s="361"/>
      <c r="I88" s="361"/>
    </row>
    <row r="89" spans="1:9" x14ac:dyDescent="0.25">
      <c r="A89" s="259"/>
      <c r="B89" s="74" t="s">
        <v>394</v>
      </c>
      <c r="C89" s="74"/>
      <c r="D89" s="39"/>
      <c r="E89" s="97"/>
      <c r="F89" s="98"/>
      <c r="G89" s="98"/>
      <c r="H89" s="98"/>
      <c r="I89" s="98"/>
    </row>
    <row r="90" spans="1:9" x14ac:dyDescent="0.25">
      <c r="A90" s="259"/>
      <c r="B90" s="74"/>
      <c r="C90" s="74" t="s">
        <v>382</v>
      </c>
      <c r="D90" s="39" t="s">
        <v>385</v>
      </c>
      <c r="E90" s="363">
        <v>1837.5</v>
      </c>
      <c r="F90" s="363"/>
      <c r="G90" s="363"/>
      <c r="H90" s="363"/>
      <c r="I90" s="363"/>
    </row>
    <row r="91" spans="1:9" x14ac:dyDescent="0.25">
      <c r="A91" s="259"/>
      <c r="B91" s="74"/>
      <c r="C91" s="74" t="s">
        <v>386</v>
      </c>
      <c r="D91" s="39" t="s">
        <v>387</v>
      </c>
      <c r="E91" s="363"/>
      <c r="F91" s="363"/>
      <c r="G91" s="363"/>
      <c r="H91" s="363"/>
      <c r="I91" s="363"/>
    </row>
    <row r="92" spans="1:9" x14ac:dyDescent="0.25">
      <c r="A92" s="259"/>
      <c r="B92" s="74"/>
      <c r="C92" s="74" t="s">
        <v>388</v>
      </c>
      <c r="D92" s="39"/>
      <c r="E92" s="363">
        <v>320</v>
      </c>
      <c r="F92" s="363"/>
      <c r="G92" s="363"/>
      <c r="H92" s="363"/>
      <c r="I92" s="363"/>
    </row>
    <row r="93" spans="1:9" x14ac:dyDescent="0.25">
      <c r="A93" s="259"/>
      <c r="B93" s="74"/>
      <c r="C93" s="74" t="s">
        <v>389</v>
      </c>
      <c r="D93" s="39" t="s">
        <v>390</v>
      </c>
      <c r="E93" s="363"/>
      <c r="F93" s="363"/>
      <c r="G93" s="363"/>
      <c r="H93" s="363"/>
      <c r="I93" s="363"/>
    </row>
    <row r="94" spans="1:9" x14ac:dyDescent="0.25">
      <c r="A94" s="259"/>
      <c r="B94" s="74"/>
      <c r="C94" s="74" t="s">
        <v>391</v>
      </c>
      <c r="D94" s="39" t="s">
        <v>392</v>
      </c>
      <c r="E94" s="363"/>
      <c r="F94" s="363"/>
      <c r="G94" s="363"/>
      <c r="H94" s="363"/>
      <c r="I94" s="363"/>
    </row>
    <row r="95" spans="1:9" x14ac:dyDescent="0.25">
      <c r="A95" s="259"/>
      <c r="B95" s="74"/>
      <c r="C95" s="74" t="s">
        <v>393</v>
      </c>
      <c r="D95" s="39" t="s">
        <v>242</v>
      </c>
      <c r="E95" s="363"/>
      <c r="F95" s="363"/>
      <c r="G95" s="363"/>
      <c r="H95" s="363"/>
      <c r="I95" s="363"/>
    </row>
    <row r="96" spans="1:9" x14ac:dyDescent="0.25">
      <c r="A96" s="259"/>
      <c r="B96" s="74" t="s">
        <v>395</v>
      </c>
      <c r="C96" s="74"/>
      <c r="D96" s="39"/>
      <c r="E96" s="99"/>
      <c r="F96" s="99"/>
      <c r="G96" s="99"/>
      <c r="H96" s="99"/>
      <c r="I96" s="99"/>
    </row>
    <row r="97" spans="1:9" x14ac:dyDescent="0.25">
      <c r="A97" s="259"/>
      <c r="B97" s="74"/>
      <c r="C97" s="74" t="s">
        <v>382</v>
      </c>
      <c r="D97" s="39" t="s">
        <v>385</v>
      </c>
      <c r="E97" s="363"/>
      <c r="F97" s="363"/>
      <c r="G97" s="363"/>
      <c r="H97" s="363"/>
      <c r="I97" s="363"/>
    </row>
    <row r="98" spans="1:9" x14ac:dyDescent="0.25">
      <c r="A98" s="259"/>
      <c r="B98" s="74"/>
      <c r="C98" s="74" t="s">
        <v>386</v>
      </c>
      <c r="D98" s="39" t="s">
        <v>387</v>
      </c>
      <c r="E98" s="362"/>
      <c r="F98" s="363"/>
      <c r="G98" s="363"/>
      <c r="H98" s="363"/>
      <c r="I98" s="363"/>
    </row>
    <row r="99" spans="1:9" x14ac:dyDescent="0.25">
      <c r="A99" s="259"/>
      <c r="B99" s="74"/>
      <c r="C99" s="74" t="s">
        <v>388</v>
      </c>
      <c r="D99" s="39"/>
      <c r="E99" s="360"/>
      <c r="F99" s="361"/>
      <c r="G99" s="361"/>
      <c r="H99" s="361"/>
      <c r="I99" s="361"/>
    </row>
    <row r="100" spans="1:9" x14ac:dyDescent="0.25">
      <c r="A100" s="259"/>
      <c r="B100" s="74"/>
      <c r="C100" s="74" t="s">
        <v>389</v>
      </c>
      <c r="D100" s="39" t="s">
        <v>390</v>
      </c>
      <c r="E100" s="362"/>
      <c r="F100" s="363"/>
      <c r="G100" s="363"/>
      <c r="H100" s="363"/>
      <c r="I100" s="363"/>
    </row>
    <row r="101" spans="1:9" x14ac:dyDescent="0.25">
      <c r="A101" s="259"/>
      <c r="B101" s="74"/>
      <c r="C101" s="74" t="s">
        <v>391</v>
      </c>
      <c r="D101" s="39" t="s">
        <v>392</v>
      </c>
      <c r="E101" s="362"/>
      <c r="F101" s="363"/>
      <c r="G101" s="363"/>
      <c r="H101" s="363"/>
      <c r="I101" s="363"/>
    </row>
    <row r="102" spans="1:9" x14ac:dyDescent="0.25">
      <c r="A102" s="259"/>
      <c r="B102" s="74"/>
      <c r="C102" s="74" t="s">
        <v>393</v>
      </c>
      <c r="D102" s="39" t="s">
        <v>242</v>
      </c>
      <c r="E102" s="362"/>
      <c r="F102" s="363"/>
      <c r="G102" s="363"/>
      <c r="H102" s="363"/>
      <c r="I102" s="363"/>
    </row>
    <row r="103" spans="1:9" ht="14.4" thickBot="1" x14ac:dyDescent="0.3">
      <c r="A103" s="270" t="s">
        <v>404</v>
      </c>
      <c r="B103" s="90"/>
      <c r="C103" s="90"/>
      <c r="D103" s="45"/>
      <c r="E103" s="122">
        <f>SUM(E83:E102)</f>
        <v>9814.84</v>
      </c>
      <c r="F103" s="122">
        <f>SUM(F83:F102)</f>
        <v>0</v>
      </c>
      <c r="G103" s="122">
        <f>SUM(G83:G102)</f>
        <v>0</v>
      </c>
      <c r="H103" s="122">
        <f>SUM(H83:H102)</f>
        <v>0</v>
      </c>
      <c r="I103" s="122">
        <f>SUM(I83:I102)</f>
        <v>0</v>
      </c>
    </row>
    <row r="104" spans="1:9" ht="14.4" thickTop="1" x14ac:dyDescent="0.25">
      <c r="A104" s="112"/>
      <c r="B104" s="113"/>
      <c r="C104" s="113"/>
      <c r="D104" s="254"/>
      <c r="E104" s="295"/>
      <c r="F104" s="295"/>
      <c r="G104" s="295"/>
      <c r="H104" s="295"/>
      <c r="I104" s="295"/>
    </row>
    <row r="105" spans="1:9" x14ac:dyDescent="0.25">
      <c r="B105" s="364" t="str">
        <f>'Form 1 Cover'!B20</f>
        <v>FREEDOM CLASSICAL ACADEMY</v>
      </c>
      <c r="C105" s="340"/>
      <c r="D105" s="31"/>
      <c r="I105" s="339" t="str">
        <f>"Budget Fiscal Year "&amp;TEXT('Form 1 Cover'!$D$137, "mm/dd/yy")</f>
        <v>Budget Fiscal Year 2022-2023</v>
      </c>
    </row>
    <row r="106" spans="1:9" x14ac:dyDescent="0.25">
      <c r="E106" s="60"/>
    </row>
    <row r="107" spans="1:9" x14ac:dyDescent="0.25">
      <c r="B107" s="60" t="s">
        <v>405</v>
      </c>
      <c r="H107" s="19"/>
      <c r="I107" s="19">
        <f>'Form 1 Cover'!$D$146</f>
        <v>44607</v>
      </c>
    </row>
    <row r="108" spans="1:9" x14ac:dyDescent="0.25">
      <c r="H108" s="19"/>
      <c r="I108" s="19"/>
    </row>
    <row r="109" spans="1:9" x14ac:dyDescent="0.25">
      <c r="H109" s="19"/>
      <c r="I109" s="19"/>
    </row>
    <row r="110" spans="1:9" x14ac:dyDescent="0.25">
      <c r="A110" s="269"/>
      <c r="B110" s="55"/>
      <c r="C110" s="55"/>
      <c r="D110" s="56"/>
      <c r="E110" s="153">
        <v>-1</v>
      </c>
      <c r="F110" s="154">
        <v>-2</v>
      </c>
      <c r="G110" s="247">
        <v>-3</v>
      </c>
      <c r="H110" s="154">
        <v>-4</v>
      </c>
      <c r="I110" s="154">
        <v>-5</v>
      </c>
    </row>
    <row r="111" spans="1:9" x14ac:dyDescent="0.25">
      <c r="A111" s="285"/>
      <c r="D111" s="35"/>
      <c r="E111" s="160"/>
      <c r="F111" s="21" t="s">
        <v>171</v>
      </c>
      <c r="G111" s="422" t="str">
        <f>"BUDGET YEAR ENDING "&amp;TEXT('Form 1 Cover'!D139, "MM/DD/YY")</f>
        <v>BUDGET YEAR ENDING 06/30/23</v>
      </c>
      <c r="H111" s="3"/>
      <c r="I111" s="160"/>
    </row>
    <row r="112" spans="1:9" x14ac:dyDescent="0.25">
      <c r="A112" s="285"/>
      <c r="D112" s="35"/>
      <c r="E112" s="156" t="s">
        <v>219</v>
      </c>
      <c r="F112" s="156" t="s">
        <v>220</v>
      </c>
      <c r="G112" s="157"/>
      <c r="H112" s="287"/>
      <c r="I112" s="156" t="s">
        <v>221</v>
      </c>
    </row>
    <row r="113" spans="1:9" ht="15" x14ac:dyDescent="0.25">
      <c r="A113" s="285"/>
      <c r="B113" s="115" t="s">
        <v>381</v>
      </c>
      <c r="C113" s="26"/>
      <c r="D113" s="35"/>
      <c r="E113" s="156" t="s">
        <v>223</v>
      </c>
      <c r="F113" s="156" t="s">
        <v>223</v>
      </c>
      <c r="G113" s="158" t="s">
        <v>224</v>
      </c>
      <c r="H113" s="156" t="s">
        <v>225</v>
      </c>
      <c r="I113" s="156" t="s">
        <v>225</v>
      </c>
    </row>
    <row r="114" spans="1:9" ht="15.6" thickBot="1" x14ac:dyDescent="0.3">
      <c r="A114" s="283"/>
      <c r="B114" s="423"/>
      <c r="C114" s="423"/>
      <c r="D114" s="424"/>
      <c r="E114" s="4">
        <f>'Form 1 Cover'!D130</f>
        <v>44377</v>
      </c>
      <c r="F114" s="4">
        <f>'Form 1 Cover'!D134</f>
        <v>44742</v>
      </c>
      <c r="G114" s="159" t="s">
        <v>226</v>
      </c>
      <c r="H114" s="288" t="s">
        <v>226</v>
      </c>
      <c r="I114" s="288" t="s">
        <v>226</v>
      </c>
    </row>
    <row r="115" spans="1:9" ht="14.4" thickTop="1" x14ac:dyDescent="0.25">
      <c r="A115" s="261" t="s">
        <v>406</v>
      </c>
      <c r="B115" s="83"/>
      <c r="C115" s="85" t="s">
        <v>407</v>
      </c>
      <c r="D115" s="118"/>
      <c r="E115" s="119"/>
      <c r="F115" s="119"/>
      <c r="G115" s="119"/>
      <c r="H115" s="119"/>
      <c r="I115" s="119"/>
    </row>
    <row r="116" spans="1:9" x14ac:dyDescent="0.25">
      <c r="A116" s="259"/>
      <c r="B116" s="74" t="s">
        <v>227</v>
      </c>
      <c r="C116" s="74"/>
      <c r="D116" s="39" t="s">
        <v>384</v>
      </c>
      <c r="E116" s="121"/>
      <c r="F116" s="99"/>
      <c r="G116" s="99"/>
      <c r="H116" s="99"/>
      <c r="I116" s="99"/>
    </row>
    <row r="117" spans="1:9" x14ac:dyDescent="0.25">
      <c r="A117" s="259"/>
      <c r="B117" s="74"/>
      <c r="C117" s="74" t="s">
        <v>382</v>
      </c>
      <c r="D117" s="39" t="s">
        <v>385</v>
      </c>
      <c r="E117" s="363"/>
      <c r="F117" s="363"/>
      <c r="G117" s="363"/>
      <c r="H117" s="363"/>
      <c r="I117" s="363"/>
    </row>
    <row r="118" spans="1:9" x14ac:dyDescent="0.25">
      <c r="A118" s="259"/>
      <c r="B118" s="74"/>
      <c r="C118" s="74" t="s">
        <v>386</v>
      </c>
      <c r="D118" s="39" t="s">
        <v>387</v>
      </c>
      <c r="E118" s="360"/>
      <c r="F118" s="361"/>
      <c r="G118" s="361"/>
      <c r="H118" s="361"/>
      <c r="I118" s="361"/>
    </row>
    <row r="119" spans="1:9" x14ac:dyDescent="0.25">
      <c r="A119" s="259"/>
      <c r="B119" s="74"/>
      <c r="C119" s="74" t="s">
        <v>388</v>
      </c>
      <c r="D119" s="39"/>
      <c r="E119" s="363"/>
      <c r="F119" s="363"/>
      <c r="G119" s="363"/>
      <c r="H119" s="363"/>
      <c r="I119" s="363"/>
    </row>
    <row r="120" spans="1:9" x14ac:dyDescent="0.25">
      <c r="A120" s="259"/>
      <c r="B120" s="74"/>
      <c r="C120" s="74" t="s">
        <v>389</v>
      </c>
      <c r="D120" s="39" t="s">
        <v>390</v>
      </c>
      <c r="E120" s="363"/>
      <c r="F120" s="363"/>
      <c r="G120" s="363"/>
      <c r="H120" s="363"/>
      <c r="I120" s="363"/>
    </row>
    <row r="121" spans="1:9" x14ac:dyDescent="0.25">
      <c r="A121" s="259"/>
      <c r="B121" s="74"/>
      <c r="C121" s="74" t="s">
        <v>391</v>
      </c>
      <c r="D121" s="39" t="s">
        <v>392</v>
      </c>
      <c r="E121" s="363"/>
      <c r="F121" s="363"/>
      <c r="G121" s="363"/>
      <c r="H121" s="363"/>
      <c r="I121" s="363"/>
    </row>
    <row r="122" spans="1:9" x14ac:dyDescent="0.25">
      <c r="A122" s="259"/>
      <c r="B122" s="74"/>
      <c r="C122" s="74" t="s">
        <v>393</v>
      </c>
      <c r="D122" s="39" t="s">
        <v>242</v>
      </c>
      <c r="E122" s="360"/>
      <c r="F122" s="361"/>
      <c r="G122" s="361"/>
      <c r="H122" s="361"/>
      <c r="I122" s="361"/>
    </row>
    <row r="123" spans="1:9" x14ac:dyDescent="0.25">
      <c r="A123" s="259"/>
      <c r="B123" s="74" t="s">
        <v>394</v>
      </c>
      <c r="C123" s="74"/>
      <c r="D123" s="39"/>
      <c r="E123" s="97"/>
      <c r="F123" s="98"/>
      <c r="G123" s="98"/>
      <c r="H123" s="98"/>
      <c r="I123" s="98"/>
    </row>
    <row r="124" spans="1:9" x14ac:dyDescent="0.25">
      <c r="A124" s="259"/>
      <c r="B124" s="74"/>
      <c r="C124" s="74" t="s">
        <v>382</v>
      </c>
      <c r="D124" s="39" t="s">
        <v>385</v>
      </c>
      <c r="E124" s="363"/>
      <c r="F124" s="363"/>
      <c r="G124" s="363"/>
      <c r="H124" s="363"/>
      <c r="I124" s="363"/>
    </row>
    <row r="125" spans="1:9" x14ac:dyDescent="0.25">
      <c r="A125" s="259"/>
      <c r="B125" s="74"/>
      <c r="C125" s="74" t="s">
        <v>386</v>
      </c>
      <c r="D125" s="39" t="s">
        <v>387</v>
      </c>
      <c r="E125" s="363"/>
      <c r="F125" s="363"/>
      <c r="G125" s="363"/>
      <c r="H125" s="363"/>
      <c r="I125" s="363"/>
    </row>
    <row r="126" spans="1:9" x14ac:dyDescent="0.25">
      <c r="A126" s="259"/>
      <c r="B126" s="74"/>
      <c r="C126" s="74" t="s">
        <v>388</v>
      </c>
      <c r="D126" s="39"/>
      <c r="E126" s="363"/>
      <c r="F126" s="363"/>
      <c r="G126" s="363"/>
      <c r="H126" s="363"/>
      <c r="I126" s="363"/>
    </row>
    <row r="127" spans="1:9" x14ac:dyDescent="0.25">
      <c r="A127" s="259"/>
      <c r="B127" s="74"/>
      <c r="C127" s="74" t="s">
        <v>389</v>
      </c>
      <c r="D127" s="39" t="s">
        <v>390</v>
      </c>
      <c r="E127" s="363"/>
      <c r="F127" s="363"/>
      <c r="G127" s="363"/>
      <c r="H127" s="363"/>
      <c r="I127" s="363"/>
    </row>
    <row r="128" spans="1:9" x14ac:dyDescent="0.25">
      <c r="A128" s="259"/>
      <c r="B128" s="74"/>
      <c r="C128" s="74" t="s">
        <v>391</v>
      </c>
      <c r="D128" s="39" t="s">
        <v>392</v>
      </c>
      <c r="E128" s="363"/>
      <c r="F128" s="363"/>
      <c r="G128" s="363"/>
      <c r="H128" s="363"/>
      <c r="I128" s="363"/>
    </row>
    <row r="129" spans="1:9" x14ac:dyDescent="0.25">
      <c r="A129" s="259"/>
      <c r="B129" s="74"/>
      <c r="C129" s="74" t="s">
        <v>393</v>
      </c>
      <c r="D129" s="39" t="s">
        <v>242</v>
      </c>
      <c r="E129" s="363"/>
      <c r="F129" s="363"/>
      <c r="G129" s="363"/>
      <c r="H129" s="363"/>
      <c r="I129" s="363"/>
    </row>
    <row r="130" spans="1:9" x14ac:dyDescent="0.25">
      <c r="A130" s="259"/>
      <c r="B130" s="74" t="s">
        <v>395</v>
      </c>
      <c r="C130" s="74"/>
      <c r="D130" s="39"/>
      <c r="E130" s="99"/>
      <c r="F130" s="99"/>
      <c r="G130" s="99"/>
      <c r="H130" s="99"/>
      <c r="I130" s="99"/>
    </row>
    <row r="131" spans="1:9" x14ac:dyDescent="0.25">
      <c r="A131" s="259"/>
      <c r="B131" s="74"/>
      <c r="C131" s="74" t="s">
        <v>382</v>
      </c>
      <c r="D131" s="39" t="s">
        <v>385</v>
      </c>
      <c r="E131" s="363"/>
      <c r="F131" s="363"/>
      <c r="G131" s="363"/>
      <c r="H131" s="363"/>
      <c r="I131" s="363"/>
    </row>
    <row r="132" spans="1:9" x14ac:dyDescent="0.25">
      <c r="A132" s="259"/>
      <c r="B132" s="74"/>
      <c r="C132" s="74" t="s">
        <v>386</v>
      </c>
      <c r="D132" s="39" t="s">
        <v>387</v>
      </c>
      <c r="E132" s="362"/>
      <c r="F132" s="363"/>
      <c r="G132" s="363"/>
      <c r="H132" s="363"/>
      <c r="I132" s="363"/>
    </row>
    <row r="133" spans="1:9" x14ac:dyDescent="0.25">
      <c r="A133" s="259"/>
      <c r="B133" s="74"/>
      <c r="C133" s="74" t="s">
        <v>388</v>
      </c>
      <c r="D133" s="39"/>
      <c r="E133" s="360"/>
      <c r="F133" s="361"/>
      <c r="G133" s="361"/>
      <c r="H133" s="361"/>
      <c r="I133" s="361"/>
    </row>
    <row r="134" spans="1:9" x14ac:dyDescent="0.25">
      <c r="A134" s="259"/>
      <c r="B134" s="74"/>
      <c r="C134" s="74" t="s">
        <v>389</v>
      </c>
      <c r="D134" s="39" t="s">
        <v>390</v>
      </c>
      <c r="E134" s="362"/>
      <c r="F134" s="363"/>
      <c r="G134" s="363"/>
      <c r="H134" s="363"/>
      <c r="I134" s="363"/>
    </row>
    <row r="135" spans="1:9" x14ac:dyDescent="0.25">
      <c r="A135" s="259"/>
      <c r="B135" s="74"/>
      <c r="C135" s="74" t="s">
        <v>391</v>
      </c>
      <c r="D135" s="39" t="s">
        <v>392</v>
      </c>
      <c r="E135" s="362"/>
      <c r="F135" s="363"/>
      <c r="G135" s="363"/>
      <c r="H135" s="363"/>
      <c r="I135" s="363"/>
    </row>
    <row r="136" spans="1:9" x14ac:dyDescent="0.25">
      <c r="A136" s="259"/>
      <c r="B136" s="74"/>
      <c r="C136" s="73" t="s">
        <v>393</v>
      </c>
      <c r="D136" s="39" t="s">
        <v>242</v>
      </c>
      <c r="E136" s="362"/>
      <c r="F136" s="363"/>
      <c r="G136" s="363"/>
      <c r="H136" s="363"/>
      <c r="I136" s="363"/>
    </row>
    <row r="137" spans="1:9" ht="14.4" thickBot="1" x14ac:dyDescent="0.3">
      <c r="A137" s="270" t="s">
        <v>406</v>
      </c>
      <c r="B137" s="90"/>
      <c r="C137" s="123" t="s">
        <v>408</v>
      </c>
      <c r="D137" s="45"/>
      <c r="E137" s="122">
        <f>SUM(E117:E136)</f>
        <v>0</v>
      </c>
      <c r="F137" s="122">
        <f>SUM(F117:F136)</f>
        <v>0</v>
      </c>
      <c r="G137" s="122">
        <f>SUM(G117:G136)</f>
        <v>0</v>
      </c>
      <c r="H137" s="122">
        <f>SUM(H117:H136)</f>
        <v>0</v>
      </c>
      <c r="I137" s="122">
        <f>SUM(I117:I136)</f>
        <v>0</v>
      </c>
    </row>
    <row r="138" spans="1:9" ht="14.4" thickTop="1" x14ac:dyDescent="0.25">
      <c r="A138" s="112"/>
      <c r="B138" s="113"/>
      <c r="C138" s="166"/>
      <c r="D138" s="254"/>
      <c r="E138" s="295"/>
      <c r="F138" s="295"/>
      <c r="G138" s="295"/>
      <c r="H138" s="295"/>
      <c r="I138" s="295"/>
    </row>
    <row r="139" spans="1:9" x14ac:dyDescent="0.25">
      <c r="B139" s="364" t="str">
        <f>'Form 1 Cover'!B20</f>
        <v>FREEDOM CLASSICAL ACADEMY</v>
      </c>
      <c r="C139" s="340"/>
      <c r="D139" s="31"/>
      <c r="I139" s="339" t="str">
        <f>"Budget Fiscal Year "&amp;TEXT('Form 1 Cover'!$D$137, "mm/dd/yy")</f>
        <v>Budget Fiscal Year 2022-2023</v>
      </c>
    </row>
    <row r="140" spans="1:9" x14ac:dyDescent="0.25">
      <c r="E140" s="60"/>
    </row>
    <row r="141" spans="1:9" x14ac:dyDescent="0.25">
      <c r="B141" s="60" t="s">
        <v>405</v>
      </c>
      <c r="H141" s="19"/>
      <c r="I141" s="19">
        <f>'Form 1 Cover'!$D$146</f>
        <v>44607</v>
      </c>
    </row>
    <row r="142" spans="1:9" x14ac:dyDescent="0.25">
      <c r="H142" s="19"/>
      <c r="I142" s="19"/>
    </row>
    <row r="143" spans="1:9" x14ac:dyDescent="0.25">
      <c r="A143" s="269"/>
      <c r="B143" s="55"/>
      <c r="C143" s="55"/>
      <c r="D143" s="56"/>
      <c r="E143" s="153">
        <v>-1</v>
      </c>
      <c r="F143" s="154">
        <v>-2</v>
      </c>
      <c r="G143" s="247">
        <v>-3</v>
      </c>
      <c r="H143" s="154">
        <v>-4</v>
      </c>
      <c r="I143" s="154">
        <v>-5</v>
      </c>
    </row>
    <row r="144" spans="1:9" x14ac:dyDescent="0.25">
      <c r="A144" s="285"/>
      <c r="D144" s="35"/>
      <c r="E144" s="160"/>
      <c r="F144" s="21" t="s">
        <v>171</v>
      </c>
      <c r="G144" s="422" t="str">
        <f>"BUDGET YEAR ENDING "&amp;TEXT('Form 1 Cover'!D139, "MM/DD/YY")</f>
        <v>BUDGET YEAR ENDING 06/30/23</v>
      </c>
      <c r="H144" s="3"/>
      <c r="I144" s="160"/>
    </row>
    <row r="145" spans="1:9" x14ac:dyDescent="0.25">
      <c r="A145" s="285"/>
      <c r="D145" s="35"/>
      <c r="E145" s="156" t="s">
        <v>219</v>
      </c>
      <c r="F145" s="156" t="s">
        <v>220</v>
      </c>
      <c r="G145" s="157"/>
      <c r="H145" s="287"/>
      <c r="I145" s="156" t="s">
        <v>221</v>
      </c>
    </row>
    <row r="146" spans="1:9" ht="15" x14ac:dyDescent="0.25">
      <c r="A146" s="285"/>
      <c r="B146" s="115" t="s">
        <v>381</v>
      </c>
      <c r="C146" s="26"/>
      <c r="D146" s="35"/>
      <c r="E146" s="156" t="s">
        <v>223</v>
      </c>
      <c r="F146" s="156" t="s">
        <v>223</v>
      </c>
      <c r="G146" s="158" t="s">
        <v>224</v>
      </c>
      <c r="H146" s="156" t="s">
        <v>225</v>
      </c>
      <c r="I146" s="156" t="s">
        <v>225</v>
      </c>
    </row>
    <row r="147" spans="1:9" ht="15" x14ac:dyDescent="0.25">
      <c r="A147" s="283"/>
      <c r="B147" s="423"/>
      <c r="C147" s="423"/>
      <c r="D147" s="424"/>
      <c r="E147" s="4">
        <f>'Form 1 Cover'!D130</f>
        <v>44377</v>
      </c>
      <c r="F147" s="4">
        <f>'Form 1 Cover'!D134</f>
        <v>44742</v>
      </c>
      <c r="G147" s="159" t="s">
        <v>226</v>
      </c>
      <c r="H147" s="288" t="s">
        <v>226</v>
      </c>
      <c r="I147" s="288" t="s">
        <v>226</v>
      </c>
    </row>
    <row r="148" spans="1:9" x14ac:dyDescent="0.25">
      <c r="A148" s="257" t="s">
        <v>409</v>
      </c>
      <c r="B148" s="70"/>
      <c r="C148" s="71" t="s">
        <v>410</v>
      </c>
      <c r="D148" s="116"/>
      <c r="E148" s="86"/>
      <c r="F148" s="86"/>
      <c r="G148" s="86"/>
      <c r="H148" s="86"/>
      <c r="I148" s="86"/>
    </row>
    <row r="149" spans="1:9" x14ac:dyDescent="0.25">
      <c r="A149" s="259"/>
      <c r="B149" s="74" t="s">
        <v>227</v>
      </c>
      <c r="C149" s="74"/>
      <c r="D149" s="39" t="s">
        <v>384</v>
      </c>
      <c r="E149" s="43"/>
      <c r="F149" s="43"/>
      <c r="G149" s="43"/>
      <c r="H149" s="43"/>
      <c r="I149" s="43"/>
    </row>
    <row r="150" spans="1:9" x14ac:dyDescent="0.25">
      <c r="A150" s="259"/>
      <c r="B150" s="74"/>
      <c r="C150" s="74" t="s">
        <v>382</v>
      </c>
      <c r="D150" s="39" t="s">
        <v>385</v>
      </c>
      <c r="E150" s="363"/>
      <c r="F150" s="363"/>
      <c r="G150" s="363"/>
      <c r="H150" s="363"/>
      <c r="I150" s="363"/>
    </row>
    <row r="151" spans="1:9" x14ac:dyDescent="0.25">
      <c r="A151" s="259"/>
      <c r="B151" s="74"/>
      <c r="C151" s="74" t="s">
        <v>386</v>
      </c>
      <c r="D151" s="39" t="s">
        <v>387</v>
      </c>
      <c r="E151" s="363"/>
      <c r="F151" s="363"/>
      <c r="G151" s="363"/>
      <c r="H151" s="363"/>
      <c r="I151" s="363"/>
    </row>
    <row r="152" spans="1:9" x14ac:dyDescent="0.25">
      <c r="A152" s="259"/>
      <c r="B152" s="74"/>
      <c r="C152" s="74" t="s">
        <v>388</v>
      </c>
      <c r="D152" s="39"/>
      <c r="E152" s="363"/>
      <c r="F152" s="363"/>
      <c r="G152" s="363"/>
      <c r="H152" s="363"/>
      <c r="I152" s="363"/>
    </row>
    <row r="153" spans="1:9" x14ac:dyDescent="0.25">
      <c r="A153" s="259"/>
      <c r="B153" s="74"/>
      <c r="C153" s="74" t="s">
        <v>389</v>
      </c>
      <c r="D153" s="39" t="s">
        <v>390</v>
      </c>
      <c r="E153" s="363"/>
      <c r="F153" s="363"/>
      <c r="G153" s="363"/>
      <c r="H153" s="363"/>
      <c r="I153" s="363"/>
    </row>
    <row r="154" spans="1:9" x14ac:dyDescent="0.25">
      <c r="A154" s="259"/>
      <c r="B154" s="74"/>
      <c r="C154" s="74" t="s">
        <v>391</v>
      </c>
      <c r="D154" s="39" t="s">
        <v>392</v>
      </c>
      <c r="E154" s="363"/>
      <c r="F154" s="363"/>
      <c r="G154" s="363"/>
      <c r="H154" s="363"/>
      <c r="I154" s="363"/>
    </row>
    <row r="155" spans="1:9" x14ac:dyDescent="0.25">
      <c r="A155" s="259"/>
      <c r="B155" s="74"/>
      <c r="C155" s="74" t="s">
        <v>393</v>
      </c>
      <c r="D155" s="39" t="s">
        <v>242</v>
      </c>
      <c r="E155" s="363"/>
      <c r="F155" s="363"/>
      <c r="G155" s="363"/>
      <c r="H155" s="363"/>
      <c r="I155" s="363"/>
    </row>
    <row r="156" spans="1:9" x14ac:dyDescent="0.25">
      <c r="A156" s="259"/>
      <c r="B156" s="74" t="s">
        <v>394</v>
      </c>
      <c r="C156" s="74"/>
      <c r="D156" s="39"/>
      <c r="E156" s="99"/>
      <c r="F156" s="99"/>
      <c r="G156" s="99"/>
      <c r="H156" s="99"/>
      <c r="I156" s="99"/>
    </row>
    <row r="157" spans="1:9" x14ac:dyDescent="0.25">
      <c r="A157" s="259"/>
      <c r="B157" s="74"/>
      <c r="C157" s="74" t="s">
        <v>382</v>
      </c>
      <c r="D157" s="39" t="s">
        <v>385</v>
      </c>
      <c r="E157" s="363"/>
      <c r="F157" s="363"/>
      <c r="G157" s="363"/>
      <c r="H157" s="363"/>
      <c r="I157" s="363"/>
    </row>
    <row r="158" spans="1:9" x14ac:dyDescent="0.25">
      <c r="A158" s="259"/>
      <c r="B158" s="74"/>
      <c r="C158" s="74" t="s">
        <v>386</v>
      </c>
      <c r="D158" s="39" t="s">
        <v>387</v>
      </c>
      <c r="E158" s="363"/>
      <c r="F158" s="363"/>
      <c r="G158" s="363"/>
      <c r="H158" s="363"/>
      <c r="I158" s="363"/>
    </row>
    <row r="159" spans="1:9" x14ac:dyDescent="0.25">
      <c r="A159" s="259"/>
      <c r="B159" s="74"/>
      <c r="C159" s="74" t="s">
        <v>388</v>
      </c>
      <c r="D159" s="39"/>
      <c r="E159" s="363"/>
      <c r="F159" s="363"/>
      <c r="G159" s="363"/>
      <c r="H159" s="363"/>
      <c r="I159" s="363"/>
    </row>
    <row r="160" spans="1:9" x14ac:dyDescent="0.25">
      <c r="A160" s="259"/>
      <c r="B160" s="74"/>
      <c r="C160" s="74" t="s">
        <v>389</v>
      </c>
      <c r="D160" s="39" t="s">
        <v>390</v>
      </c>
      <c r="E160" s="363"/>
      <c r="F160" s="363"/>
      <c r="G160" s="363"/>
      <c r="H160" s="363"/>
      <c r="I160" s="363"/>
    </row>
    <row r="161" spans="1:9" x14ac:dyDescent="0.25">
      <c r="A161" s="259"/>
      <c r="B161" s="74"/>
      <c r="C161" s="74" t="s">
        <v>391</v>
      </c>
      <c r="D161" s="39" t="s">
        <v>392</v>
      </c>
      <c r="E161" s="363"/>
      <c r="F161" s="363"/>
      <c r="G161" s="363"/>
      <c r="H161" s="363"/>
      <c r="I161" s="363"/>
    </row>
    <row r="162" spans="1:9" x14ac:dyDescent="0.25">
      <c r="A162" s="259"/>
      <c r="B162" s="74"/>
      <c r="C162" s="74" t="s">
        <v>393</v>
      </c>
      <c r="D162" s="39" t="s">
        <v>242</v>
      </c>
      <c r="E162" s="363"/>
      <c r="F162" s="363"/>
      <c r="G162" s="363"/>
      <c r="H162" s="363"/>
      <c r="I162" s="363"/>
    </row>
    <row r="163" spans="1:9" x14ac:dyDescent="0.25">
      <c r="A163" s="259"/>
      <c r="B163" s="74" t="s">
        <v>395</v>
      </c>
      <c r="C163" s="74"/>
      <c r="D163" s="39"/>
      <c r="E163" s="99"/>
      <c r="F163" s="99"/>
      <c r="G163" s="99"/>
      <c r="H163" s="99"/>
      <c r="I163" s="99"/>
    </row>
    <row r="164" spans="1:9" x14ac:dyDescent="0.25">
      <c r="A164" s="259"/>
      <c r="B164" s="74"/>
      <c r="C164" s="74" t="s">
        <v>382</v>
      </c>
      <c r="D164" s="39" t="s">
        <v>385</v>
      </c>
      <c r="E164" s="363"/>
      <c r="F164" s="363"/>
      <c r="G164" s="363"/>
      <c r="H164" s="363"/>
      <c r="I164" s="363"/>
    </row>
    <row r="165" spans="1:9" x14ac:dyDescent="0.25">
      <c r="A165" s="259"/>
      <c r="B165" s="74"/>
      <c r="C165" s="74" t="s">
        <v>386</v>
      </c>
      <c r="D165" s="39" t="s">
        <v>387</v>
      </c>
      <c r="E165" s="363"/>
      <c r="F165" s="363"/>
      <c r="G165" s="363"/>
      <c r="H165" s="363"/>
      <c r="I165" s="363"/>
    </row>
    <row r="166" spans="1:9" x14ac:dyDescent="0.25">
      <c r="A166" s="259"/>
      <c r="B166" s="74"/>
      <c r="C166" s="74" t="s">
        <v>388</v>
      </c>
      <c r="D166" s="39"/>
      <c r="E166" s="363"/>
      <c r="F166" s="363"/>
      <c r="G166" s="363"/>
      <c r="H166" s="363"/>
      <c r="I166" s="363"/>
    </row>
    <row r="167" spans="1:9" x14ac:dyDescent="0.25">
      <c r="A167" s="259"/>
      <c r="B167" s="74"/>
      <c r="C167" s="74" t="s">
        <v>389</v>
      </c>
      <c r="D167" s="39" t="s">
        <v>390</v>
      </c>
      <c r="E167" s="363"/>
      <c r="F167" s="363"/>
      <c r="G167" s="363"/>
      <c r="H167" s="363"/>
      <c r="I167" s="363"/>
    </row>
    <row r="168" spans="1:9" x14ac:dyDescent="0.25">
      <c r="A168" s="259"/>
      <c r="B168" s="74"/>
      <c r="C168" s="74" t="s">
        <v>391</v>
      </c>
      <c r="D168" s="39" t="s">
        <v>392</v>
      </c>
      <c r="E168" s="363"/>
      <c r="F168" s="363"/>
      <c r="G168" s="363"/>
      <c r="H168" s="363"/>
      <c r="I168" s="363"/>
    </row>
    <row r="169" spans="1:9" x14ac:dyDescent="0.25">
      <c r="A169" s="259"/>
      <c r="B169" s="74"/>
      <c r="C169" s="74" t="s">
        <v>393</v>
      </c>
      <c r="D169" s="39" t="s">
        <v>242</v>
      </c>
      <c r="E169" s="363"/>
      <c r="F169" s="363"/>
      <c r="G169" s="363"/>
      <c r="H169" s="363"/>
      <c r="I169" s="363"/>
    </row>
    <row r="170" spans="1:9" ht="14.4" thickBot="1" x14ac:dyDescent="0.3">
      <c r="A170" s="270" t="s">
        <v>409</v>
      </c>
      <c r="B170" s="90"/>
      <c r="C170" s="44" t="s">
        <v>411</v>
      </c>
      <c r="D170" s="45"/>
      <c r="E170" s="117">
        <f>SUM(E150:E169)</f>
        <v>0</v>
      </c>
      <c r="F170" s="117">
        <f>SUM(F150:F169)</f>
        <v>0</v>
      </c>
      <c r="G170" s="117">
        <f>SUM(G150:G169)</f>
        <v>0</v>
      </c>
      <c r="H170" s="117">
        <f>SUM(H150:H169)</f>
        <v>0</v>
      </c>
      <c r="I170" s="117">
        <f>SUM(I150:I169)</f>
        <v>0</v>
      </c>
    </row>
    <row r="171" spans="1:9" ht="14.4" thickTop="1" x14ac:dyDescent="0.25">
      <c r="A171" s="257" t="s">
        <v>412</v>
      </c>
      <c r="B171" s="70"/>
      <c r="C171" s="138" t="s">
        <v>413</v>
      </c>
      <c r="D171" s="116"/>
      <c r="E171" s="119"/>
      <c r="F171" s="119"/>
      <c r="G171" s="119"/>
      <c r="H171" s="119"/>
      <c r="I171" s="119"/>
    </row>
    <row r="172" spans="1:9" x14ac:dyDescent="0.25">
      <c r="A172" s="259"/>
      <c r="B172" s="74" t="s">
        <v>227</v>
      </c>
      <c r="C172" s="74"/>
      <c r="D172" s="39" t="s">
        <v>384</v>
      </c>
      <c r="E172" s="121"/>
      <c r="F172" s="99"/>
      <c r="G172" s="99"/>
      <c r="H172" s="99"/>
      <c r="I172" s="99"/>
    </row>
    <row r="173" spans="1:9" x14ac:dyDescent="0.25">
      <c r="A173" s="259"/>
      <c r="B173" s="74"/>
      <c r="C173" s="74" t="s">
        <v>382</v>
      </c>
      <c r="D173" s="39" t="s">
        <v>385</v>
      </c>
      <c r="E173" s="363">
        <v>24889.41</v>
      </c>
      <c r="F173" s="363">
        <v>18830</v>
      </c>
      <c r="G173" s="363"/>
      <c r="H173" s="363"/>
      <c r="I173" s="363"/>
    </row>
    <row r="174" spans="1:9" x14ac:dyDescent="0.25">
      <c r="A174" s="259"/>
      <c r="B174" s="74"/>
      <c r="C174" s="74" t="s">
        <v>386</v>
      </c>
      <c r="D174" s="39" t="s">
        <v>387</v>
      </c>
      <c r="E174" s="360">
        <v>2605.7199999999998</v>
      </c>
      <c r="F174" s="361">
        <v>367.18500000000006</v>
      </c>
      <c r="G174" s="361"/>
      <c r="H174" s="361"/>
      <c r="I174" s="361"/>
    </row>
    <row r="175" spans="1:9" x14ac:dyDescent="0.25">
      <c r="A175" s="259"/>
      <c r="B175" s="74"/>
      <c r="C175" s="74" t="s">
        <v>388</v>
      </c>
      <c r="D175" s="39"/>
      <c r="E175" s="363"/>
      <c r="F175" s="363">
        <v>0</v>
      </c>
      <c r="G175" s="363">
        <v>0</v>
      </c>
      <c r="H175" s="363">
        <v>0</v>
      </c>
      <c r="I175" s="363"/>
    </row>
    <row r="176" spans="1:9" x14ac:dyDescent="0.25">
      <c r="A176" s="259"/>
      <c r="B176" s="74"/>
      <c r="C176" s="74" t="s">
        <v>389</v>
      </c>
      <c r="D176" s="39" t="s">
        <v>390</v>
      </c>
      <c r="E176" s="363">
        <v>74403.42</v>
      </c>
      <c r="F176" s="363">
        <v>25095</v>
      </c>
      <c r="G176" s="363">
        <v>25095</v>
      </c>
      <c r="H176" s="363">
        <v>25095</v>
      </c>
      <c r="I176" s="363"/>
    </row>
    <row r="177" spans="1:9" x14ac:dyDescent="0.25">
      <c r="A177" s="259"/>
      <c r="B177" s="74"/>
      <c r="C177" s="74" t="s">
        <v>391</v>
      </c>
      <c r="D177" s="39" t="s">
        <v>392</v>
      </c>
      <c r="E177" s="363"/>
      <c r="F177" s="363"/>
      <c r="G177" s="363"/>
      <c r="H177" s="363"/>
      <c r="I177" s="363"/>
    </row>
    <row r="178" spans="1:9" x14ac:dyDescent="0.25">
      <c r="A178" s="259"/>
      <c r="B178" s="74"/>
      <c r="C178" s="74" t="s">
        <v>393</v>
      </c>
      <c r="D178" s="39" t="s">
        <v>242</v>
      </c>
      <c r="E178" s="360"/>
      <c r="F178" s="361"/>
      <c r="G178" s="361"/>
      <c r="H178" s="361"/>
      <c r="I178" s="361"/>
    </row>
    <row r="179" spans="1:9" x14ac:dyDescent="0.25">
      <c r="A179" s="259"/>
      <c r="B179" s="74" t="s">
        <v>394</v>
      </c>
      <c r="C179" s="74"/>
      <c r="D179" s="39"/>
      <c r="E179" s="97"/>
      <c r="F179" s="98"/>
      <c r="G179" s="98"/>
      <c r="H179" s="98"/>
      <c r="I179" s="98"/>
    </row>
    <row r="180" spans="1:9" x14ac:dyDescent="0.25">
      <c r="A180" s="259"/>
      <c r="B180" s="74"/>
      <c r="C180" s="74" t="s">
        <v>382</v>
      </c>
      <c r="D180" s="39" t="s">
        <v>385</v>
      </c>
      <c r="E180" s="363">
        <v>10000</v>
      </c>
      <c r="F180" s="363"/>
      <c r="G180" s="363"/>
      <c r="H180" s="363"/>
      <c r="I180" s="363"/>
    </row>
    <row r="181" spans="1:9" x14ac:dyDescent="0.25">
      <c r="A181" s="259"/>
      <c r="B181" s="74"/>
      <c r="C181" s="74" t="s">
        <v>386</v>
      </c>
      <c r="D181" s="39" t="s">
        <v>387</v>
      </c>
      <c r="E181" s="363"/>
      <c r="F181" s="363"/>
      <c r="G181" s="363"/>
      <c r="H181" s="363"/>
      <c r="I181" s="363"/>
    </row>
    <row r="182" spans="1:9" x14ac:dyDescent="0.25">
      <c r="A182" s="259"/>
      <c r="B182" s="74"/>
      <c r="C182" s="74" t="s">
        <v>388</v>
      </c>
      <c r="D182" s="39"/>
      <c r="E182" s="363">
        <v>3000</v>
      </c>
      <c r="F182" s="363">
        <v>300</v>
      </c>
      <c r="G182" s="363">
        <v>0</v>
      </c>
      <c r="H182" s="363">
        <v>0</v>
      </c>
      <c r="I182" s="363"/>
    </row>
    <row r="183" spans="1:9" x14ac:dyDescent="0.25">
      <c r="A183" s="259"/>
      <c r="B183" s="74"/>
      <c r="C183" s="74" t="s">
        <v>389</v>
      </c>
      <c r="D183" s="39" t="s">
        <v>390</v>
      </c>
      <c r="E183" s="363">
        <v>12000</v>
      </c>
      <c r="F183" s="363">
        <v>3047</v>
      </c>
      <c r="G183" s="363">
        <v>3047</v>
      </c>
      <c r="H183" s="363">
        <v>3047</v>
      </c>
      <c r="I183" s="363"/>
    </row>
    <row r="184" spans="1:9" x14ac:dyDescent="0.25">
      <c r="A184" s="259"/>
      <c r="B184" s="74"/>
      <c r="C184" s="74" t="s">
        <v>391</v>
      </c>
      <c r="D184" s="39" t="s">
        <v>392</v>
      </c>
      <c r="E184" s="363"/>
      <c r="F184" s="363"/>
      <c r="G184" s="363"/>
      <c r="H184" s="363"/>
      <c r="I184" s="363"/>
    </row>
    <row r="185" spans="1:9" x14ac:dyDescent="0.25">
      <c r="A185" s="259"/>
      <c r="B185" s="74"/>
      <c r="C185" s="74" t="s">
        <v>393</v>
      </c>
      <c r="D185" s="39" t="s">
        <v>242</v>
      </c>
      <c r="E185" s="363"/>
      <c r="F185" s="363"/>
      <c r="G185" s="363"/>
      <c r="H185" s="361"/>
      <c r="I185" s="363"/>
    </row>
    <row r="186" spans="1:9" x14ac:dyDescent="0.25">
      <c r="A186" s="259"/>
      <c r="B186" s="74" t="s">
        <v>395</v>
      </c>
      <c r="C186" s="74"/>
      <c r="D186" s="39"/>
      <c r="E186" s="99"/>
      <c r="F186" s="99"/>
      <c r="G186" s="99"/>
      <c r="H186" s="99"/>
      <c r="I186" s="99"/>
    </row>
    <row r="187" spans="1:9" x14ac:dyDescent="0.25">
      <c r="A187" s="259"/>
      <c r="B187" s="74"/>
      <c r="C187" s="74" t="s">
        <v>382</v>
      </c>
      <c r="D187" s="39" t="s">
        <v>385</v>
      </c>
      <c r="E187" s="363"/>
      <c r="F187" s="363"/>
      <c r="G187" s="363"/>
      <c r="H187" s="363"/>
      <c r="I187" s="363"/>
    </row>
    <row r="188" spans="1:9" x14ac:dyDescent="0.25">
      <c r="A188" s="259"/>
      <c r="B188" s="74"/>
      <c r="C188" s="74" t="s">
        <v>386</v>
      </c>
      <c r="D188" s="39" t="s">
        <v>387</v>
      </c>
      <c r="E188" s="362"/>
      <c r="F188" s="363"/>
      <c r="G188" s="363"/>
      <c r="H188" s="363"/>
      <c r="I188" s="363"/>
    </row>
    <row r="189" spans="1:9" x14ac:dyDescent="0.25">
      <c r="A189" s="259"/>
      <c r="B189" s="74"/>
      <c r="C189" s="74" t="s">
        <v>388</v>
      </c>
      <c r="D189" s="39"/>
      <c r="E189" s="360"/>
      <c r="F189" s="361"/>
      <c r="G189" s="361"/>
      <c r="H189" s="361"/>
      <c r="I189" s="361"/>
    </row>
    <row r="190" spans="1:9" x14ac:dyDescent="0.25">
      <c r="A190" s="259"/>
      <c r="B190" s="74"/>
      <c r="C190" s="74" t="s">
        <v>389</v>
      </c>
      <c r="D190" s="39" t="s">
        <v>390</v>
      </c>
      <c r="E190" s="362"/>
      <c r="F190" s="363"/>
      <c r="G190" s="363"/>
      <c r="H190" s="363"/>
      <c r="I190" s="363"/>
    </row>
    <row r="191" spans="1:9" x14ac:dyDescent="0.25">
      <c r="A191" s="259"/>
      <c r="B191" s="74"/>
      <c r="C191" s="74" t="s">
        <v>391</v>
      </c>
      <c r="D191" s="39" t="s">
        <v>392</v>
      </c>
      <c r="E191" s="362"/>
      <c r="F191" s="363"/>
      <c r="G191" s="363"/>
      <c r="H191" s="363"/>
      <c r="I191" s="363"/>
    </row>
    <row r="192" spans="1:9" x14ac:dyDescent="0.25">
      <c r="A192" s="259"/>
      <c r="B192" s="74"/>
      <c r="C192" s="74" t="s">
        <v>393</v>
      </c>
      <c r="D192" s="39" t="s">
        <v>242</v>
      </c>
      <c r="E192" s="360"/>
      <c r="F192" s="361"/>
      <c r="G192" s="361"/>
      <c r="H192" s="361"/>
      <c r="I192" s="361"/>
    </row>
    <row r="193" spans="1:11" ht="14.4" thickBot="1" x14ac:dyDescent="0.3">
      <c r="A193" s="260" t="s">
        <v>414</v>
      </c>
      <c r="B193" s="79"/>
      <c r="C193" s="79"/>
      <c r="D193" s="123"/>
      <c r="E193" s="124">
        <f>SUM(E173:E192)</f>
        <v>126898.55</v>
      </c>
      <c r="F193" s="124">
        <f>SUM(F173:F192)</f>
        <v>47639.184999999998</v>
      </c>
      <c r="G193" s="124">
        <f>SUM(G173:G192)</f>
        <v>28142</v>
      </c>
      <c r="H193" s="124">
        <f>SUM(H173:H192)</f>
        <v>28142</v>
      </c>
      <c r="I193" s="124">
        <f>SUM(I173:I192)</f>
        <v>0</v>
      </c>
    </row>
    <row r="194" spans="1:11" ht="14.4" thickTop="1" x14ac:dyDescent="0.25">
      <c r="A194" s="112"/>
      <c r="B194" s="112"/>
      <c r="C194" s="112"/>
      <c r="D194" s="166"/>
      <c r="E194" s="295"/>
      <c r="F194" s="295"/>
      <c r="G194" s="295"/>
      <c r="H194" s="295"/>
      <c r="I194" s="295"/>
    </row>
    <row r="195" spans="1:11" x14ac:dyDescent="0.25">
      <c r="B195" s="364" t="str">
        <f>'Form 1 Cover'!B20</f>
        <v>FREEDOM CLASSICAL ACADEMY</v>
      </c>
      <c r="C195" s="340"/>
      <c r="D195" s="31"/>
      <c r="I195" s="339" t="str">
        <f>"Budget Fiscal Year "&amp;TEXT('Form 1 Cover'!$D$137, "mm/dd/yy")</f>
        <v>Budget Fiscal Year 2022-2023</v>
      </c>
    </row>
    <row r="196" spans="1:11" x14ac:dyDescent="0.25">
      <c r="E196" s="60"/>
    </row>
    <row r="197" spans="1:11" x14ac:dyDescent="0.25">
      <c r="B197" s="60" t="s">
        <v>405</v>
      </c>
      <c r="H197" s="19"/>
      <c r="I197" s="19">
        <f>'Form 1 Cover'!$D$146</f>
        <v>44607</v>
      </c>
    </row>
    <row r="198" spans="1:11" x14ac:dyDescent="0.25">
      <c r="H198" s="19"/>
      <c r="I198" s="19"/>
    </row>
    <row r="199" spans="1:11" x14ac:dyDescent="0.25">
      <c r="A199" s="269"/>
      <c r="B199" s="55"/>
      <c r="C199" s="55"/>
      <c r="D199" s="56"/>
      <c r="E199" s="153">
        <v>-1</v>
      </c>
      <c r="F199" s="154">
        <v>-2</v>
      </c>
      <c r="G199" s="247">
        <v>-3</v>
      </c>
      <c r="H199" s="154">
        <v>-4</v>
      </c>
      <c r="I199" s="154">
        <v>-5</v>
      </c>
    </row>
    <row r="200" spans="1:11" x14ac:dyDescent="0.25">
      <c r="A200" s="285"/>
      <c r="D200" s="35"/>
      <c r="E200" s="160"/>
      <c r="F200" s="21" t="s">
        <v>171</v>
      </c>
      <c r="G200" s="422" t="str">
        <f>"BUDGET YEAR ENDING "&amp;TEXT('Form 1 Cover'!D139, "MM/DD/YY")</f>
        <v>BUDGET YEAR ENDING 06/30/23</v>
      </c>
      <c r="H200" s="3"/>
      <c r="I200" s="160"/>
    </row>
    <row r="201" spans="1:11" x14ac:dyDescent="0.25">
      <c r="A201" s="285"/>
      <c r="D201" s="35"/>
      <c r="E201" s="156" t="s">
        <v>219</v>
      </c>
      <c r="F201" s="156" t="s">
        <v>220</v>
      </c>
      <c r="G201" s="157"/>
      <c r="H201" s="287"/>
      <c r="I201" s="156" t="s">
        <v>221</v>
      </c>
    </row>
    <row r="202" spans="1:11" ht="15" x14ac:dyDescent="0.25">
      <c r="A202" s="285"/>
      <c r="B202" s="115" t="s">
        <v>381</v>
      </c>
      <c r="C202" s="26"/>
      <c r="D202" s="35"/>
      <c r="E202" s="156" t="s">
        <v>223</v>
      </c>
      <c r="F202" s="156" t="s">
        <v>223</v>
      </c>
      <c r="G202" s="158" t="s">
        <v>224</v>
      </c>
      <c r="H202" s="156" t="s">
        <v>225</v>
      </c>
      <c r="I202" s="156" t="s">
        <v>225</v>
      </c>
    </row>
    <row r="203" spans="1:11" ht="15" x14ac:dyDescent="0.25">
      <c r="A203" s="283"/>
      <c r="B203" s="423"/>
      <c r="C203" s="423"/>
      <c r="D203" s="424"/>
      <c r="E203" s="4">
        <f>'Form 1 Cover'!D130</f>
        <v>44377</v>
      </c>
      <c r="F203" s="4">
        <f>'Form 1 Cover'!D134</f>
        <v>44742</v>
      </c>
      <c r="G203" s="159" t="s">
        <v>226</v>
      </c>
      <c r="H203" s="288" t="s">
        <v>226</v>
      </c>
      <c r="I203" s="288" t="s">
        <v>226</v>
      </c>
    </row>
    <row r="204" spans="1:11" x14ac:dyDescent="0.25">
      <c r="A204" s="289" t="s">
        <v>415</v>
      </c>
      <c r="B204" s="127"/>
      <c r="C204" s="138" t="s">
        <v>416</v>
      </c>
      <c r="D204" s="168"/>
      <c r="E204" s="86"/>
      <c r="F204" s="86"/>
      <c r="G204" s="86"/>
      <c r="H204" s="86"/>
      <c r="I204" s="86"/>
      <c r="K204" s="369"/>
    </row>
    <row r="205" spans="1:11" x14ac:dyDescent="0.25">
      <c r="A205" s="259"/>
      <c r="B205" s="74" t="s">
        <v>227</v>
      </c>
      <c r="C205" s="74"/>
      <c r="D205" s="39" t="s">
        <v>384</v>
      </c>
      <c r="E205" s="43"/>
      <c r="F205" s="43"/>
      <c r="G205" s="43"/>
      <c r="H205" s="43"/>
      <c r="I205" s="43"/>
    </row>
    <row r="206" spans="1:11" x14ac:dyDescent="0.25">
      <c r="A206" s="259"/>
      <c r="B206" s="74"/>
      <c r="C206" s="74" t="s">
        <v>382</v>
      </c>
      <c r="D206" s="39" t="s">
        <v>385</v>
      </c>
      <c r="E206" s="363"/>
      <c r="F206" s="363"/>
      <c r="G206" s="363"/>
      <c r="H206" s="363"/>
      <c r="I206" s="363"/>
    </row>
    <row r="207" spans="1:11" x14ac:dyDescent="0.25">
      <c r="A207" s="259"/>
      <c r="B207" s="74"/>
      <c r="C207" s="74" t="s">
        <v>386</v>
      </c>
      <c r="D207" s="39" t="s">
        <v>387</v>
      </c>
      <c r="E207" s="363"/>
      <c r="F207" s="363"/>
      <c r="G207" s="363"/>
      <c r="H207" s="363"/>
      <c r="I207" s="363"/>
    </row>
    <row r="208" spans="1:11" x14ac:dyDescent="0.25">
      <c r="A208" s="259"/>
      <c r="B208" s="74"/>
      <c r="C208" s="74" t="s">
        <v>388</v>
      </c>
      <c r="D208" s="39"/>
      <c r="E208" s="363"/>
      <c r="F208" s="363"/>
      <c r="G208" s="363"/>
      <c r="H208" s="363"/>
      <c r="I208" s="363"/>
    </row>
    <row r="209" spans="1:9" x14ac:dyDescent="0.25">
      <c r="A209" s="259"/>
      <c r="B209" s="74"/>
      <c r="C209" s="74" t="s">
        <v>389</v>
      </c>
      <c r="D209" s="39" t="s">
        <v>390</v>
      </c>
      <c r="E209" s="363">
        <v>3700</v>
      </c>
      <c r="F209" s="363">
        <v>9929</v>
      </c>
      <c r="G209" s="363">
        <v>9929</v>
      </c>
      <c r="H209" s="363">
        <v>9929</v>
      </c>
      <c r="I209" s="363"/>
    </row>
    <row r="210" spans="1:9" x14ac:dyDescent="0.25">
      <c r="A210" s="259"/>
      <c r="B210" s="74"/>
      <c r="C210" s="74" t="s">
        <v>391</v>
      </c>
      <c r="D210" s="39" t="s">
        <v>392</v>
      </c>
      <c r="E210" s="363"/>
      <c r="F210" s="363"/>
      <c r="G210" s="363"/>
      <c r="H210" s="363"/>
      <c r="I210" s="363"/>
    </row>
    <row r="211" spans="1:9" x14ac:dyDescent="0.25">
      <c r="A211" s="259"/>
      <c r="B211" s="74"/>
      <c r="C211" s="74" t="s">
        <v>393</v>
      </c>
      <c r="D211" s="39" t="s">
        <v>242</v>
      </c>
      <c r="E211" s="363"/>
      <c r="F211" s="363"/>
      <c r="G211" s="363"/>
      <c r="H211" s="363"/>
      <c r="I211" s="363"/>
    </row>
    <row r="212" spans="1:9" x14ac:dyDescent="0.25">
      <c r="A212" s="259"/>
      <c r="B212" s="74" t="s">
        <v>394</v>
      </c>
      <c r="C212" s="74"/>
      <c r="D212" s="39"/>
      <c r="E212" s="99"/>
      <c r="F212" s="99"/>
      <c r="G212" s="99"/>
      <c r="H212" s="99"/>
      <c r="I212" s="99"/>
    </row>
    <row r="213" spans="1:9" x14ac:dyDescent="0.25">
      <c r="A213" s="259"/>
      <c r="B213" s="74"/>
      <c r="C213" s="74" t="s">
        <v>382</v>
      </c>
      <c r="D213" s="39" t="s">
        <v>385</v>
      </c>
      <c r="E213" s="363">
        <v>20000</v>
      </c>
      <c r="F213" s="363">
        <v>17477.518950000001</v>
      </c>
      <c r="G213" s="363"/>
      <c r="H213" s="363"/>
      <c r="I213" s="363"/>
    </row>
    <row r="214" spans="1:9" x14ac:dyDescent="0.25">
      <c r="A214" s="259"/>
      <c r="B214" s="74"/>
      <c r="C214" s="74" t="s">
        <v>386</v>
      </c>
      <c r="D214" s="39" t="s">
        <v>387</v>
      </c>
      <c r="E214" s="363"/>
      <c r="F214" s="363">
        <v>3093.5208541500001</v>
      </c>
      <c r="G214" s="363"/>
      <c r="H214" s="363"/>
      <c r="I214" s="363"/>
    </row>
    <row r="215" spans="1:9" x14ac:dyDescent="0.25">
      <c r="A215" s="259"/>
      <c r="B215" s="74"/>
      <c r="C215" s="74" t="s">
        <v>388</v>
      </c>
      <c r="D215" s="39"/>
      <c r="E215" s="363"/>
      <c r="F215" s="363"/>
      <c r="G215" s="363"/>
      <c r="H215" s="363"/>
      <c r="I215" s="363"/>
    </row>
    <row r="216" spans="1:9" x14ac:dyDescent="0.25">
      <c r="A216" s="259"/>
      <c r="B216" s="74"/>
      <c r="C216" s="74" t="s">
        <v>389</v>
      </c>
      <c r="D216" s="39" t="s">
        <v>390</v>
      </c>
      <c r="E216" s="363"/>
      <c r="F216" s="363"/>
      <c r="G216" s="363"/>
      <c r="H216" s="363"/>
      <c r="I216" s="363"/>
    </row>
    <row r="217" spans="1:9" x14ac:dyDescent="0.25">
      <c r="A217" s="259"/>
      <c r="B217" s="74"/>
      <c r="C217" s="74" t="s">
        <v>391</v>
      </c>
      <c r="D217" s="39" t="s">
        <v>392</v>
      </c>
      <c r="E217" s="363"/>
      <c r="F217" s="363"/>
      <c r="G217" s="363"/>
      <c r="H217" s="363"/>
      <c r="I217" s="363"/>
    </row>
    <row r="218" spans="1:9" x14ac:dyDescent="0.25">
      <c r="A218" s="259"/>
      <c r="B218" s="74"/>
      <c r="C218" s="74" t="s">
        <v>393</v>
      </c>
      <c r="D218" s="39" t="s">
        <v>242</v>
      </c>
      <c r="E218" s="363"/>
      <c r="F218" s="363"/>
      <c r="G218" s="363"/>
      <c r="H218" s="363"/>
      <c r="I218" s="363"/>
    </row>
    <row r="219" spans="1:9" x14ac:dyDescent="0.25">
      <c r="A219" s="259"/>
      <c r="B219" s="74" t="s">
        <v>395</v>
      </c>
      <c r="C219" s="74"/>
      <c r="D219" s="39"/>
      <c r="E219" s="99"/>
      <c r="F219" s="99"/>
      <c r="G219" s="99"/>
      <c r="H219" s="99"/>
      <c r="I219" s="99"/>
    </row>
    <row r="220" spans="1:9" x14ac:dyDescent="0.25">
      <c r="A220" s="259"/>
      <c r="B220" s="74"/>
      <c r="C220" s="74" t="s">
        <v>382</v>
      </c>
      <c r="D220" s="39" t="s">
        <v>385</v>
      </c>
      <c r="E220" s="363"/>
      <c r="F220" s="363"/>
      <c r="G220" s="363"/>
      <c r="H220" s="363"/>
      <c r="I220" s="363"/>
    </row>
    <row r="221" spans="1:9" x14ac:dyDescent="0.25">
      <c r="A221" s="259"/>
      <c r="B221" s="74"/>
      <c r="C221" s="74" t="s">
        <v>386</v>
      </c>
      <c r="D221" s="39" t="s">
        <v>387</v>
      </c>
      <c r="E221" s="363"/>
      <c r="F221" s="363"/>
      <c r="G221" s="363"/>
      <c r="H221" s="363"/>
      <c r="I221" s="363"/>
    </row>
    <row r="222" spans="1:9" x14ac:dyDescent="0.25">
      <c r="A222" s="259"/>
      <c r="B222" s="74"/>
      <c r="C222" s="74" t="s">
        <v>388</v>
      </c>
      <c r="D222" s="39"/>
      <c r="E222" s="363"/>
      <c r="F222" s="363"/>
      <c r="G222" s="363"/>
      <c r="H222" s="363"/>
      <c r="I222" s="363"/>
    </row>
    <row r="223" spans="1:9" x14ac:dyDescent="0.25">
      <c r="A223" s="259"/>
      <c r="B223" s="74"/>
      <c r="C223" s="74" t="s">
        <v>389</v>
      </c>
      <c r="D223" s="39" t="s">
        <v>390</v>
      </c>
      <c r="E223" s="363"/>
      <c r="F223" s="363"/>
      <c r="G223" s="363"/>
      <c r="H223" s="363"/>
      <c r="I223" s="363"/>
    </row>
    <row r="224" spans="1:9" x14ac:dyDescent="0.25">
      <c r="A224" s="259"/>
      <c r="B224" s="74"/>
      <c r="C224" s="74" t="s">
        <v>391</v>
      </c>
      <c r="D224" s="39" t="s">
        <v>392</v>
      </c>
      <c r="E224" s="363"/>
      <c r="F224" s="363"/>
      <c r="G224" s="363"/>
      <c r="H224" s="363"/>
      <c r="I224" s="363"/>
    </row>
    <row r="225" spans="1:12" x14ac:dyDescent="0.25">
      <c r="A225" s="259"/>
      <c r="B225" s="74"/>
      <c r="C225" s="74" t="s">
        <v>393</v>
      </c>
      <c r="D225" s="39" t="s">
        <v>242</v>
      </c>
      <c r="E225" s="363"/>
      <c r="F225" s="363"/>
      <c r="G225" s="363"/>
      <c r="H225" s="363"/>
      <c r="I225" s="363"/>
    </row>
    <row r="226" spans="1:12" ht="14.4" thickBot="1" x14ac:dyDescent="0.3">
      <c r="A226" s="270" t="s">
        <v>415</v>
      </c>
      <c r="B226" s="90"/>
      <c r="C226" s="125" t="s">
        <v>417</v>
      </c>
      <c r="D226" s="45"/>
      <c r="E226" s="117">
        <f>SUM(E206:E225)</f>
        <v>23700</v>
      </c>
      <c r="F226" s="117">
        <f>SUM(F206:F225)</f>
        <v>30500.039804150001</v>
      </c>
      <c r="G226" s="117">
        <f>SUM(G206:G225)</f>
        <v>9929</v>
      </c>
      <c r="H226" s="117">
        <f>SUM(H206:H225)</f>
        <v>9929</v>
      </c>
      <c r="I226" s="117">
        <f>SUM(I206:I225)</f>
        <v>0</v>
      </c>
    </row>
    <row r="227" spans="1:12" ht="14.4" thickTop="1" x14ac:dyDescent="0.25">
      <c r="A227" s="289" t="s">
        <v>418</v>
      </c>
      <c r="B227" s="127"/>
      <c r="C227" s="138" t="s">
        <v>419</v>
      </c>
      <c r="D227" s="168"/>
      <c r="E227" s="86"/>
      <c r="F227" s="86"/>
      <c r="G227" s="86"/>
      <c r="H227" s="86"/>
      <c r="I227" s="86"/>
    </row>
    <row r="228" spans="1:12" x14ac:dyDescent="0.25">
      <c r="A228" s="259"/>
      <c r="B228" s="74" t="s">
        <v>227</v>
      </c>
      <c r="C228" s="74"/>
      <c r="D228" s="39" t="s">
        <v>384</v>
      </c>
      <c r="E228" s="43"/>
      <c r="F228" s="43"/>
      <c r="G228" s="43"/>
      <c r="H228" s="43"/>
      <c r="I228" s="43"/>
    </row>
    <row r="229" spans="1:12" x14ac:dyDescent="0.25">
      <c r="A229" s="259"/>
      <c r="B229" s="74"/>
      <c r="C229" s="74" t="s">
        <v>382</v>
      </c>
      <c r="D229" s="39" t="s">
        <v>385</v>
      </c>
      <c r="E229" s="363"/>
      <c r="F229" s="363"/>
      <c r="G229" s="363"/>
      <c r="H229" s="363"/>
      <c r="I229" s="363"/>
      <c r="K229" s="344"/>
      <c r="L229" s="344"/>
    </row>
    <row r="230" spans="1:12" x14ac:dyDescent="0.25">
      <c r="A230" s="259"/>
      <c r="B230" s="74"/>
      <c r="C230" s="74" t="s">
        <v>386</v>
      </c>
      <c r="D230" s="39" t="s">
        <v>387</v>
      </c>
      <c r="E230" s="363"/>
      <c r="F230" s="363"/>
      <c r="G230" s="363"/>
      <c r="H230" s="363"/>
      <c r="I230" s="363"/>
    </row>
    <row r="231" spans="1:12" x14ac:dyDescent="0.25">
      <c r="A231" s="259"/>
      <c r="B231" s="74"/>
      <c r="C231" s="74" t="s">
        <v>388</v>
      </c>
      <c r="D231" s="39"/>
      <c r="E231" s="363"/>
      <c r="F231" s="363"/>
      <c r="G231" s="363"/>
      <c r="H231" s="363"/>
      <c r="I231" s="363"/>
    </row>
    <row r="232" spans="1:12" x14ac:dyDescent="0.25">
      <c r="A232" s="259"/>
      <c r="B232" s="74"/>
      <c r="C232" s="74" t="s">
        <v>389</v>
      </c>
      <c r="D232" s="39" t="s">
        <v>390</v>
      </c>
      <c r="E232" s="363"/>
      <c r="F232" s="363"/>
      <c r="G232" s="363"/>
      <c r="H232" s="363"/>
      <c r="I232" s="363"/>
    </row>
    <row r="233" spans="1:12" x14ac:dyDescent="0.25">
      <c r="A233" s="259"/>
      <c r="B233" s="74"/>
      <c r="C233" s="74" t="s">
        <v>391</v>
      </c>
      <c r="D233" s="39" t="s">
        <v>392</v>
      </c>
      <c r="E233" s="363"/>
      <c r="F233" s="363"/>
      <c r="G233" s="363"/>
      <c r="H233" s="363"/>
      <c r="I233" s="363"/>
    </row>
    <row r="234" spans="1:12" x14ac:dyDescent="0.25">
      <c r="A234" s="259"/>
      <c r="B234" s="74"/>
      <c r="C234" s="74" t="s">
        <v>393</v>
      </c>
      <c r="D234" s="39" t="s">
        <v>242</v>
      </c>
      <c r="E234" s="363"/>
      <c r="F234" s="363"/>
      <c r="G234" s="363"/>
      <c r="H234" s="363"/>
      <c r="I234" s="363"/>
    </row>
    <row r="235" spans="1:12" x14ac:dyDescent="0.25">
      <c r="A235" s="259"/>
      <c r="B235" s="74" t="s">
        <v>394</v>
      </c>
      <c r="C235" s="74"/>
      <c r="D235" s="39"/>
      <c r="E235" s="99"/>
      <c r="F235" s="99"/>
      <c r="G235" s="99"/>
      <c r="H235" s="99"/>
      <c r="I235" s="99"/>
    </row>
    <row r="236" spans="1:12" x14ac:dyDescent="0.25">
      <c r="A236" s="259"/>
      <c r="B236" s="74"/>
      <c r="C236" s="74" t="s">
        <v>382</v>
      </c>
      <c r="D236" s="39" t="s">
        <v>385</v>
      </c>
      <c r="E236" s="363"/>
      <c r="F236" s="363"/>
      <c r="G236" s="363"/>
      <c r="H236" s="363"/>
      <c r="I236" s="363"/>
    </row>
    <row r="237" spans="1:12" x14ac:dyDescent="0.25">
      <c r="A237" s="259"/>
      <c r="B237" s="74"/>
      <c r="C237" s="74" t="s">
        <v>386</v>
      </c>
      <c r="D237" s="39" t="s">
        <v>387</v>
      </c>
      <c r="E237" s="363"/>
      <c r="F237" s="363"/>
      <c r="G237" s="363"/>
      <c r="H237" s="363"/>
      <c r="I237" s="363"/>
    </row>
    <row r="238" spans="1:12" x14ac:dyDescent="0.25">
      <c r="A238" s="259"/>
      <c r="B238" s="74"/>
      <c r="C238" s="74" t="s">
        <v>388</v>
      </c>
      <c r="D238" s="39"/>
      <c r="E238" s="363"/>
      <c r="F238" s="363"/>
      <c r="G238" s="363"/>
      <c r="H238" s="363"/>
      <c r="I238" s="363"/>
    </row>
    <row r="239" spans="1:12" x14ac:dyDescent="0.25">
      <c r="A239" s="259"/>
      <c r="B239" s="74"/>
      <c r="C239" s="74" t="s">
        <v>389</v>
      </c>
      <c r="D239" s="39" t="s">
        <v>390</v>
      </c>
      <c r="E239" s="363"/>
      <c r="F239" s="363"/>
      <c r="G239" s="363"/>
      <c r="H239" s="363"/>
      <c r="I239" s="363"/>
    </row>
    <row r="240" spans="1:12" x14ac:dyDescent="0.25">
      <c r="A240" s="259"/>
      <c r="B240" s="74"/>
      <c r="C240" s="74" t="s">
        <v>391</v>
      </c>
      <c r="D240" s="39" t="s">
        <v>392</v>
      </c>
      <c r="E240" s="363"/>
      <c r="F240" s="363"/>
      <c r="G240" s="363"/>
      <c r="H240" s="363"/>
      <c r="I240" s="363"/>
    </row>
    <row r="241" spans="1:9" x14ac:dyDescent="0.25">
      <c r="A241" s="259"/>
      <c r="B241" s="74"/>
      <c r="C241" s="74" t="s">
        <v>393</v>
      </c>
      <c r="D241" s="39" t="s">
        <v>242</v>
      </c>
      <c r="E241" s="363"/>
      <c r="F241" s="363"/>
      <c r="G241" s="363"/>
      <c r="H241" s="363"/>
      <c r="I241" s="363"/>
    </row>
    <row r="242" spans="1:9" x14ac:dyDescent="0.25">
      <c r="A242" s="259"/>
      <c r="B242" s="74" t="s">
        <v>395</v>
      </c>
      <c r="C242" s="74"/>
      <c r="D242" s="39"/>
      <c r="E242" s="99"/>
      <c r="F242" s="99"/>
      <c r="G242" s="99"/>
      <c r="H242" s="99"/>
      <c r="I242" s="99"/>
    </row>
    <row r="243" spans="1:9" x14ac:dyDescent="0.25">
      <c r="A243" s="259"/>
      <c r="B243" s="74"/>
      <c r="C243" s="74" t="s">
        <v>382</v>
      </c>
      <c r="D243" s="39" t="s">
        <v>385</v>
      </c>
      <c r="E243" s="363"/>
      <c r="F243" s="363"/>
      <c r="G243" s="363"/>
      <c r="H243" s="363"/>
      <c r="I243" s="363"/>
    </row>
    <row r="244" spans="1:9" x14ac:dyDescent="0.25">
      <c r="A244" s="259"/>
      <c r="B244" s="74"/>
      <c r="C244" s="74" t="s">
        <v>386</v>
      </c>
      <c r="D244" s="39" t="s">
        <v>387</v>
      </c>
      <c r="E244" s="363"/>
      <c r="F244" s="363"/>
      <c r="G244" s="363"/>
      <c r="H244" s="363"/>
      <c r="I244" s="363"/>
    </row>
    <row r="245" spans="1:9" x14ac:dyDescent="0.25">
      <c r="A245" s="259"/>
      <c r="B245" s="74"/>
      <c r="C245" s="74" t="s">
        <v>388</v>
      </c>
      <c r="D245" s="39"/>
      <c r="E245" s="363"/>
      <c r="F245" s="363"/>
      <c r="G245" s="363"/>
      <c r="H245" s="363"/>
      <c r="I245" s="363"/>
    </row>
    <row r="246" spans="1:9" x14ac:dyDescent="0.25">
      <c r="A246" s="259"/>
      <c r="B246" s="74"/>
      <c r="C246" s="74" t="s">
        <v>389</v>
      </c>
      <c r="D246" s="39" t="s">
        <v>390</v>
      </c>
      <c r="E246" s="363"/>
      <c r="F246" s="363"/>
      <c r="G246" s="363"/>
      <c r="H246" s="363"/>
      <c r="I246" s="363"/>
    </row>
    <row r="247" spans="1:9" x14ac:dyDescent="0.25">
      <c r="A247" s="259"/>
      <c r="B247" s="74"/>
      <c r="C247" s="74" t="s">
        <v>391</v>
      </c>
      <c r="D247" s="39" t="s">
        <v>392</v>
      </c>
      <c r="E247" s="363"/>
      <c r="F247" s="363"/>
      <c r="G247" s="363"/>
      <c r="H247" s="363"/>
      <c r="I247" s="363"/>
    </row>
    <row r="248" spans="1:9" x14ac:dyDescent="0.25">
      <c r="A248" s="259"/>
      <c r="B248" s="74"/>
      <c r="C248" s="74" t="s">
        <v>393</v>
      </c>
      <c r="D248" s="39" t="s">
        <v>242</v>
      </c>
      <c r="E248" s="363"/>
      <c r="F248" s="363"/>
      <c r="G248" s="363"/>
      <c r="H248" s="363"/>
      <c r="I248" s="363"/>
    </row>
    <row r="249" spans="1:9" ht="14.4" thickBot="1" x14ac:dyDescent="0.3">
      <c r="A249" s="270" t="s">
        <v>418</v>
      </c>
      <c r="B249" s="90"/>
      <c r="C249" s="125" t="s">
        <v>420</v>
      </c>
      <c r="D249" s="45"/>
      <c r="E249" s="117">
        <f>SUM(E229:E248)</f>
        <v>0</v>
      </c>
      <c r="F249" s="117">
        <f>SUM(F229:F248)</f>
        <v>0</v>
      </c>
      <c r="G249" s="117">
        <f>SUM(G229:G248)</f>
        <v>0</v>
      </c>
      <c r="H249" s="117">
        <f>SUM(H229:H248)</f>
        <v>0</v>
      </c>
      <c r="I249" s="117">
        <f>SUM(I229:I248)</f>
        <v>0</v>
      </c>
    </row>
    <row r="250" spans="1:9" ht="15" thickTop="1" thickBot="1" x14ac:dyDescent="0.3">
      <c r="A250" s="26"/>
      <c r="B250" s="26"/>
      <c r="C250" s="26"/>
    </row>
    <row r="251" spans="1:9" ht="14.4" thickTop="1" x14ac:dyDescent="0.25">
      <c r="A251" s="112"/>
      <c r="B251" s="112"/>
      <c r="C251" s="167"/>
      <c r="D251" s="166"/>
      <c r="E251" s="295"/>
      <c r="F251" s="295"/>
      <c r="G251" s="295"/>
      <c r="H251" s="295"/>
      <c r="I251" s="295"/>
    </row>
    <row r="252" spans="1:9" x14ac:dyDescent="0.25">
      <c r="B252" s="364" t="str">
        <f>'Form 1 Cover'!B20</f>
        <v>FREEDOM CLASSICAL ACADEMY</v>
      </c>
      <c r="C252" s="340"/>
      <c r="D252" s="31"/>
      <c r="I252" s="339" t="str">
        <f>"Budget Fiscal Year "&amp;TEXT('Form 1 Cover'!$D$137, "mm/dd/yy")</f>
        <v>Budget Fiscal Year 2022-2023</v>
      </c>
    </row>
    <row r="253" spans="1:9" x14ac:dyDescent="0.25">
      <c r="E253" s="60"/>
    </row>
    <row r="254" spans="1:9" x14ac:dyDescent="0.25">
      <c r="B254" s="60" t="s">
        <v>405</v>
      </c>
      <c r="H254" s="19"/>
      <c r="I254" s="19">
        <f>'Form 1 Cover'!$D$146</f>
        <v>44607</v>
      </c>
    </row>
    <row r="255" spans="1:9" x14ac:dyDescent="0.25">
      <c r="H255" s="19"/>
      <c r="I255" s="19"/>
    </row>
    <row r="256" spans="1:9" x14ac:dyDescent="0.25">
      <c r="A256" s="269"/>
      <c r="B256" s="55"/>
      <c r="C256" s="55"/>
      <c r="D256" s="56"/>
      <c r="E256" s="153">
        <v>-1</v>
      </c>
      <c r="F256" s="154">
        <v>-2</v>
      </c>
      <c r="G256" s="247">
        <v>-3</v>
      </c>
      <c r="H256" s="154">
        <v>-4</v>
      </c>
      <c r="I256" s="154">
        <v>-5</v>
      </c>
    </row>
    <row r="257" spans="1:9" x14ac:dyDescent="0.25">
      <c r="A257" s="285"/>
      <c r="D257" s="35"/>
      <c r="E257" s="160"/>
      <c r="F257" s="21" t="s">
        <v>171</v>
      </c>
      <c r="G257" s="422" t="str">
        <f>"BUDGET YEAR ENDING "&amp;TEXT('Form 1 Cover'!D139, "MM/DD/YY")</f>
        <v>BUDGET YEAR ENDING 06/30/23</v>
      </c>
      <c r="H257" s="3"/>
      <c r="I257" s="160"/>
    </row>
    <row r="258" spans="1:9" x14ac:dyDescent="0.25">
      <c r="A258" s="285"/>
      <c r="D258" s="35"/>
      <c r="E258" s="156" t="s">
        <v>219</v>
      </c>
      <c r="F258" s="156" t="s">
        <v>220</v>
      </c>
      <c r="G258" s="157"/>
      <c r="H258" s="287"/>
      <c r="I258" s="156" t="s">
        <v>221</v>
      </c>
    </row>
    <row r="259" spans="1:9" ht="15" x14ac:dyDescent="0.25">
      <c r="A259" s="285"/>
      <c r="B259" s="115" t="s">
        <v>381</v>
      </c>
      <c r="C259" s="26"/>
      <c r="D259" s="35"/>
      <c r="E259" s="156" t="s">
        <v>223</v>
      </c>
      <c r="F259" s="156" t="s">
        <v>223</v>
      </c>
      <c r="G259" s="158" t="s">
        <v>224</v>
      </c>
      <c r="H259" s="156" t="s">
        <v>225</v>
      </c>
      <c r="I259" s="156" t="s">
        <v>225</v>
      </c>
    </row>
    <row r="260" spans="1:9" ht="15.6" thickBot="1" x14ac:dyDescent="0.3">
      <c r="A260" s="283"/>
      <c r="B260" s="425"/>
      <c r="C260" s="425"/>
      <c r="D260" s="426"/>
      <c r="E260" s="4">
        <f>'Form 1 Cover'!D130</f>
        <v>44377</v>
      </c>
      <c r="F260" s="4">
        <f>'Form 1 Cover'!D134</f>
        <v>44742</v>
      </c>
      <c r="G260" s="159" t="s">
        <v>226</v>
      </c>
      <c r="H260" s="288" t="s">
        <v>226</v>
      </c>
      <c r="I260" s="288" t="s">
        <v>226</v>
      </c>
    </row>
    <row r="261" spans="1:9" ht="14.4" thickTop="1" x14ac:dyDescent="0.25">
      <c r="A261" s="289" t="s">
        <v>421</v>
      </c>
      <c r="B261" s="127"/>
      <c r="C261" s="138" t="s">
        <v>422</v>
      </c>
      <c r="D261" s="168"/>
      <c r="E261" s="86"/>
      <c r="F261" s="86"/>
      <c r="G261" s="86"/>
      <c r="H261" s="86"/>
      <c r="I261" s="86"/>
    </row>
    <row r="262" spans="1:9" x14ac:dyDescent="0.25">
      <c r="A262" s="259"/>
      <c r="B262" s="74" t="s">
        <v>227</v>
      </c>
      <c r="C262" s="74"/>
      <c r="D262" s="39" t="s">
        <v>384</v>
      </c>
      <c r="E262" s="43"/>
      <c r="F262" s="43"/>
      <c r="G262" s="43"/>
      <c r="H262" s="43"/>
      <c r="I262" s="43"/>
    </row>
    <row r="263" spans="1:9" x14ac:dyDescent="0.25">
      <c r="A263" s="259"/>
      <c r="B263" s="74"/>
      <c r="C263" s="74" t="s">
        <v>382</v>
      </c>
      <c r="D263" s="39" t="s">
        <v>385</v>
      </c>
      <c r="E263" s="363">
        <v>43976.93</v>
      </c>
      <c r="F263" s="363">
        <v>45588.379374999997</v>
      </c>
      <c r="G263" s="363">
        <v>52472.537896127993</v>
      </c>
      <c r="H263" s="363">
        <v>52472.537896127993</v>
      </c>
      <c r="I263" s="363"/>
    </row>
    <row r="264" spans="1:9" x14ac:dyDescent="0.25">
      <c r="A264" s="259"/>
      <c r="B264" s="74"/>
      <c r="C264" s="74" t="s">
        <v>386</v>
      </c>
      <c r="D264" s="39" t="s">
        <v>387</v>
      </c>
      <c r="E264" s="363">
        <v>12888.01</v>
      </c>
      <c r="F264" s="363">
        <v>12404.143149374999</v>
      </c>
      <c r="G264" s="363">
        <v>14182.964018362902</v>
      </c>
      <c r="H264" s="363">
        <v>14182.964018362902</v>
      </c>
      <c r="I264" s="363"/>
    </row>
    <row r="265" spans="1:9" x14ac:dyDescent="0.25">
      <c r="A265" s="259"/>
      <c r="B265" s="74"/>
      <c r="C265" s="74" t="s">
        <v>388</v>
      </c>
      <c r="D265" s="39"/>
      <c r="E265" s="363"/>
      <c r="F265" s="363"/>
      <c r="G265" s="363"/>
      <c r="H265" s="363"/>
      <c r="I265" s="363"/>
    </row>
    <row r="266" spans="1:9" x14ac:dyDescent="0.25">
      <c r="A266" s="259"/>
      <c r="B266" s="74"/>
      <c r="C266" s="74" t="s">
        <v>389</v>
      </c>
      <c r="D266" s="39" t="s">
        <v>390</v>
      </c>
      <c r="E266" s="363">
        <v>2950.99</v>
      </c>
      <c r="F266" s="363"/>
      <c r="G266" s="363"/>
      <c r="H266" s="363"/>
      <c r="I266" s="363"/>
    </row>
    <row r="267" spans="1:9" x14ac:dyDescent="0.25">
      <c r="A267" s="259"/>
      <c r="B267" s="74"/>
      <c r="C267" s="74" t="s">
        <v>391</v>
      </c>
      <c r="D267" s="39" t="s">
        <v>392</v>
      </c>
      <c r="E267" s="363"/>
      <c r="F267" s="363"/>
      <c r="G267" s="363"/>
      <c r="H267" s="363"/>
      <c r="I267" s="363"/>
    </row>
    <row r="268" spans="1:9" x14ac:dyDescent="0.25">
      <c r="A268" s="259"/>
      <c r="B268" s="74"/>
      <c r="C268" s="74" t="s">
        <v>393</v>
      </c>
      <c r="D268" s="39" t="s">
        <v>242</v>
      </c>
      <c r="E268" s="363"/>
      <c r="F268" s="363"/>
      <c r="G268" s="363"/>
      <c r="H268" s="363"/>
      <c r="I268" s="363"/>
    </row>
    <row r="269" spans="1:9" x14ac:dyDescent="0.25">
      <c r="A269" s="259"/>
      <c r="B269" s="74" t="s">
        <v>394</v>
      </c>
      <c r="C269" s="74"/>
      <c r="D269" s="39"/>
      <c r="E269" s="99"/>
      <c r="F269" s="99"/>
      <c r="G269" s="99"/>
      <c r="H269" s="99"/>
      <c r="I269" s="99"/>
    </row>
    <row r="270" spans="1:9" x14ac:dyDescent="0.25">
      <c r="A270" s="259"/>
      <c r="B270" s="74"/>
      <c r="C270" s="74" t="s">
        <v>382</v>
      </c>
      <c r="D270" s="39" t="s">
        <v>385</v>
      </c>
      <c r="E270" s="363"/>
      <c r="F270" s="363"/>
      <c r="G270" s="363"/>
      <c r="H270" s="363"/>
      <c r="I270" s="363"/>
    </row>
    <row r="271" spans="1:9" x14ac:dyDescent="0.25">
      <c r="A271" s="259"/>
      <c r="B271" s="74"/>
      <c r="C271" s="74" t="s">
        <v>386</v>
      </c>
      <c r="D271" s="39" t="s">
        <v>387</v>
      </c>
      <c r="E271" s="363"/>
      <c r="F271" s="363"/>
      <c r="G271" s="363"/>
      <c r="H271" s="363"/>
      <c r="I271" s="363"/>
    </row>
    <row r="272" spans="1:9" x14ac:dyDescent="0.25">
      <c r="A272" s="259"/>
      <c r="B272" s="74"/>
      <c r="C272" s="74" t="s">
        <v>388</v>
      </c>
      <c r="D272" s="39"/>
      <c r="E272" s="363">
        <v>183.72</v>
      </c>
      <c r="F272" s="363"/>
      <c r="G272" s="363"/>
      <c r="H272" s="363"/>
      <c r="I272" s="363"/>
    </row>
    <row r="273" spans="1:11" x14ac:dyDescent="0.25">
      <c r="A273" s="259"/>
      <c r="B273" s="74"/>
      <c r="C273" s="74" t="s">
        <v>389</v>
      </c>
      <c r="D273" s="39" t="s">
        <v>390</v>
      </c>
      <c r="E273" s="363">
        <v>150</v>
      </c>
      <c r="F273" s="363"/>
      <c r="G273" s="363"/>
      <c r="H273" s="363"/>
      <c r="I273" s="363"/>
    </row>
    <row r="274" spans="1:11" x14ac:dyDescent="0.25">
      <c r="A274" s="259"/>
      <c r="B274" s="74"/>
      <c r="C274" s="74" t="s">
        <v>391</v>
      </c>
      <c r="D274" s="39" t="s">
        <v>392</v>
      </c>
      <c r="E274" s="363"/>
      <c r="F274" s="363"/>
      <c r="G274" s="363"/>
      <c r="H274" s="363"/>
      <c r="I274" s="363"/>
    </row>
    <row r="275" spans="1:11" x14ac:dyDescent="0.25">
      <c r="A275" s="259"/>
      <c r="B275" s="74"/>
      <c r="C275" s="74" t="s">
        <v>393</v>
      </c>
      <c r="D275" s="39" t="s">
        <v>242</v>
      </c>
      <c r="E275" s="363"/>
      <c r="F275" s="363"/>
      <c r="G275" s="363"/>
      <c r="H275" s="363"/>
      <c r="I275" s="363"/>
    </row>
    <row r="276" spans="1:11" x14ac:dyDescent="0.25">
      <c r="A276" s="259"/>
      <c r="B276" s="74" t="s">
        <v>395</v>
      </c>
      <c r="C276" s="74"/>
      <c r="D276" s="39"/>
      <c r="E276" s="99"/>
      <c r="F276" s="99"/>
      <c r="G276" s="99"/>
      <c r="H276" s="99"/>
      <c r="I276" s="99"/>
    </row>
    <row r="277" spans="1:11" x14ac:dyDescent="0.25">
      <c r="A277" s="259"/>
      <c r="B277" s="74"/>
      <c r="C277" s="74" t="s">
        <v>382</v>
      </c>
      <c r="D277" s="39" t="s">
        <v>385</v>
      </c>
      <c r="E277" s="363"/>
      <c r="F277" s="363"/>
      <c r="G277" s="363"/>
      <c r="H277" s="363"/>
      <c r="I277" s="363"/>
    </row>
    <row r="278" spans="1:11" x14ac:dyDescent="0.25">
      <c r="A278" s="259"/>
      <c r="B278" s="74"/>
      <c r="C278" s="74" t="s">
        <v>386</v>
      </c>
      <c r="D278" s="39" t="s">
        <v>387</v>
      </c>
      <c r="E278" s="363"/>
      <c r="F278" s="363"/>
      <c r="G278" s="363"/>
      <c r="H278" s="363"/>
      <c r="I278" s="363"/>
    </row>
    <row r="279" spans="1:11" x14ac:dyDescent="0.25">
      <c r="A279" s="259"/>
      <c r="B279" s="74"/>
      <c r="C279" s="74" t="s">
        <v>388</v>
      </c>
      <c r="D279" s="39"/>
      <c r="E279" s="363"/>
      <c r="F279" s="363"/>
      <c r="G279" s="363"/>
      <c r="H279" s="363"/>
      <c r="I279" s="363"/>
    </row>
    <row r="280" spans="1:11" x14ac:dyDescent="0.25">
      <c r="A280" s="259"/>
      <c r="B280" s="74"/>
      <c r="C280" s="74" t="s">
        <v>389</v>
      </c>
      <c r="D280" s="39" t="s">
        <v>390</v>
      </c>
      <c r="E280" s="363"/>
      <c r="F280" s="363"/>
      <c r="G280" s="363"/>
      <c r="H280" s="363"/>
      <c r="I280" s="363"/>
    </row>
    <row r="281" spans="1:11" x14ac:dyDescent="0.25">
      <c r="A281" s="259"/>
      <c r="B281" s="74"/>
      <c r="C281" s="74" t="s">
        <v>391</v>
      </c>
      <c r="D281" s="39" t="s">
        <v>392</v>
      </c>
      <c r="E281" s="363"/>
      <c r="F281" s="363"/>
      <c r="G281" s="363"/>
      <c r="H281" s="363"/>
      <c r="I281" s="363"/>
    </row>
    <row r="282" spans="1:11" x14ac:dyDescent="0.25">
      <c r="A282" s="259"/>
      <c r="B282" s="74"/>
      <c r="C282" s="74" t="s">
        <v>393</v>
      </c>
      <c r="D282" s="39" t="s">
        <v>242</v>
      </c>
      <c r="E282" s="363"/>
      <c r="F282" s="363"/>
      <c r="G282" s="363"/>
      <c r="H282" s="363"/>
      <c r="I282" s="363"/>
    </row>
    <row r="283" spans="1:11" ht="14.4" thickBot="1" x14ac:dyDescent="0.3">
      <c r="A283" s="270" t="s">
        <v>418</v>
      </c>
      <c r="B283" s="90"/>
      <c r="C283" s="125" t="s">
        <v>423</v>
      </c>
      <c r="D283" s="45"/>
      <c r="E283" s="117">
        <f>SUM(E263:E282)</f>
        <v>60149.65</v>
      </c>
      <c r="F283" s="117">
        <f>SUM(F263:F282)</f>
        <v>57992.522524374996</v>
      </c>
      <c r="G283" s="117">
        <f>SUM(G263:G282)</f>
        <v>66655.501914490887</v>
      </c>
      <c r="H283" s="117">
        <f>SUM(H263:H282)</f>
        <v>66655.501914490887</v>
      </c>
      <c r="I283" s="117">
        <f>SUM(I263:I282)</f>
        <v>0</v>
      </c>
      <c r="K283" s="369" t="s">
        <v>424</v>
      </c>
    </row>
    <row r="284" spans="1:11" ht="14.4" thickTop="1" x14ac:dyDescent="0.25">
      <c r="A284" s="261" t="s">
        <v>425</v>
      </c>
      <c r="B284" s="83"/>
      <c r="C284" s="85" t="s">
        <v>426</v>
      </c>
      <c r="D284" s="118"/>
      <c r="E284" s="119"/>
      <c r="F284" s="119"/>
      <c r="G284" s="119"/>
      <c r="H284" s="119"/>
      <c r="I284" s="119"/>
    </row>
    <row r="285" spans="1:11" x14ac:dyDescent="0.25">
      <c r="A285" s="259"/>
      <c r="B285" s="74" t="s">
        <v>227</v>
      </c>
      <c r="C285" s="74"/>
      <c r="D285" s="39" t="s">
        <v>384</v>
      </c>
      <c r="E285" s="121"/>
      <c r="F285" s="99"/>
      <c r="G285" s="99"/>
      <c r="H285" s="99"/>
      <c r="I285" s="99"/>
    </row>
    <row r="286" spans="1:11" x14ac:dyDescent="0.25">
      <c r="A286" s="259"/>
      <c r="B286" s="74"/>
      <c r="C286" s="74" t="s">
        <v>382</v>
      </c>
      <c r="D286" s="39" t="s">
        <v>385</v>
      </c>
      <c r="E286" s="363"/>
      <c r="F286" s="363"/>
      <c r="G286" s="363"/>
      <c r="H286" s="363"/>
      <c r="I286" s="363"/>
    </row>
    <row r="287" spans="1:11" x14ac:dyDescent="0.25">
      <c r="A287" s="259"/>
      <c r="B287" s="74"/>
      <c r="C287" s="74" t="s">
        <v>386</v>
      </c>
      <c r="D287" s="39" t="s">
        <v>387</v>
      </c>
      <c r="E287" s="360"/>
      <c r="F287" s="361"/>
      <c r="G287" s="361"/>
      <c r="H287" s="361"/>
      <c r="I287" s="361"/>
    </row>
    <row r="288" spans="1:11" x14ac:dyDescent="0.25">
      <c r="A288" s="259"/>
      <c r="B288" s="74"/>
      <c r="C288" s="74" t="s">
        <v>388</v>
      </c>
      <c r="D288" s="39"/>
      <c r="E288" s="363"/>
      <c r="F288" s="363"/>
      <c r="G288" s="363"/>
      <c r="H288" s="363"/>
      <c r="I288" s="363"/>
    </row>
    <row r="289" spans="1:9" x14ac:dyDescent="0.25">
      <c r="A289" s="259"/>
      <c r="B289" s="74"/>
      <c r="C289" s="74" t="s">
        <v>389</v>
      </c>
      <c r="D289" s="39" t="s">
        <v>390</v>
      </c>
      <c r="E289" s="363"/>
      <c r="F289" s="363"/>
      <c r="G289" s="363"/>
      <c r="H289" s="363"/>
      <c r="I289" s="363"/>
    </row>
    <row r="290" spans="1:9" x14ac:dyDescent="0.25">
      <c r="A290" s="259"/>
      <c r="B290" s="74"/>
      <c r="C290" s="74" t="s">
        <v>391</v>
      </c>
      <c r="D290" s="39" t="s">
        <v>392</v>
      </c>
      <c r="E290" s="363"/>
      <c r="F290" s="363"/>
      <c r="G290" s="363"/>
      <c r="H290" s="363"/>
      <c r="I290" s="363"/>
    </row>
    <row r="291" spans="1:9" x14ac:dyDescent="0.25">
      <c r="A291" s="259"/>
      <c r="B291" s="74"/>
      <c r="C291" s="74" t="s">
        <v>393</v>
      </c>
      <c r="D291" s="39" t="s">
        <v>242</v>
      </c>
      <c r="E291" s="360"/>
      <c r="F291" s="361"/>
      <c r="G291" s="361"/>
      <c r="H291" s="361"/>
      <c r="I291" s="361"/>
    </row>
    <row r="292" spans="1:9" x14ac:dyDescent="0.25">
      <c r="A292" s="259"/>
      <c r="B292" s="74" t="s">
        <v>394</v>
      </c>
      <c r="C292" s="74"/>
      <c r="D292" s="39"/>
      <c r="E292" s="97"/>
      <c r="F292" s="98"/>
      <c r="G292" s="98"/>
      <c r="H292" s="98"/>
      <c r="I292" s="98"/>
    </row>
    <row r="293" spans="1:9" x14ac:dyDescent="0.25">
      <c r="A293" s="259"/>
      <c r="B293" s="74"/>
      <c r="C293" s="74" t="s">
        <v>382</v>
      </c>
      <c r="D293" s="39" t="s">
        <v>385</v>
      </c>
      <c r="E293" s="363"/>
      <c r="F293" s="363"/>
      <c r="G293" s="363"/>
      <c r="H293" s="363"/>
      <c r="I293" s="363"/>
    </row>
    <row r="294" spans="1:9" x14ac:dyDescent="0.25">
      <c r="A294" s="259"/>
      <c r="B294" s="74"/>
      <c r="C294" s="74" t="s">
        <v>386</v>
      </c>
      <c r="D294" s="39" t="s">
        <v>387</v>
      </c>
      <c r="E294" s="363"/>
      <c r="F294" s="363"/>
      <c r="G294" s="363"/>
      <c r="H294" s="363"/>
      <c r="I294" s="363"/>
    </row>
    <row r="295" spans="1:9" x14ac:dyDescent="0.25">
      <c r="A295" s="259"/>
      <c r="B295" s="74"/>
      <c r="C295" s="74" t="s">
        <v>388</v>
      </c>
      <c r="D295" s="39"/>
      <c r="E295" s="363"/>
      <c r="F295" s="363"/>
      <c r="G295" s="363"/>
      <c r="H295" s="363"/>
      <c r="I295" s="363"/>
    </row>
    <row r="296" spans="1:9" x14ac:dyDescent="0.25">
      <c r="A296" s="259"/>
      <c r="B296" s="74"/>
      <c r="C296" s="74" t="s">
        <v>389</v>
      </c>
      <c r="D296" s="39" t="s">
        <v>390</v>
      </c>
      <c r="E296" s="363"/>
      <c r="F296" s="363"/>
      <c r="G296" s="363"/>
      <c r="H296" s="363"/>
      <c r="I296" s="363"/>
    </row>
    <row r="297" spans="1:9" x14ac:dyDescent="0.25">
      <c r="A297" s="259"/>
      <c r="B297" s="74"/>
      <c r="C297" s="74" t="s">
        <v>391</v>
      </c>
      <c r="D297" s="39" t="s">
        <v>392</v>
      </c>
      <c r="E297" s="363"/>
      <c r="F297" s="363"/>
      <c r="G297" s="363"/>
      <c r="H297" s="363"/>
      <c r="I297" s="363"/>
    </row>
    <row r="298" spans="1:9" x14ac:dyDescent="0.25">
      <c r="A298" s="259"/>
      <c r="B298" s="74"/>
      <c r="C298" s="74" t="s">
        <v>393</v>
      </c>
      <c r="D298" s="39" t="s">
        <v>242</v>
      </c>
      <c r="E298" s="363"/>
      <c r="F298" s="363"/>
      <c r="G298" s="363"/>
      <c r="H298" s="363"/>
      <c r="I298" s="363"/>
    </row>
    <row r="299" spans="1:9" x14ac:dyDescent="0.25">
      <c r="A299" s="259"/>
      <c r="B299" s="74" t="s">
        <v>395</v>
      </c>
      <c r="C299" s="74"/>
      <c r="D299" s="39"/>
      <c r="E299" s="99"/>
      <c r="F299" s="99"/>
      <c r="G299" s="99"/>
      <c r="H299" s="99"/>
      <c r="I299" s="99"/>
    </row>
    <row r="300" spans="1:9" x14ac:dyDescent="0.25">
      <c r="A300" s="259"/>
      <c r="B300" s="74"/>
      <c r="C300" s="74" t="s">
        <v>382</v>
      </c>
      <c r="D300" s="39" t="s">
        <v>385</v>
      </c>
      <c r="E300" s="363"/>
      <c r="F300" s="363"/>
      <c r="G300" s="363"/>
      <c r="H300" s="363"/>
      <c r="I300" s="363"/>
    </row>
    <row r="301" spans="1:9" x14ac:dyDescent="0.25">
      <c r="A301" s="259"/>
      <c r="B301" s="74"/>
      <c r="C301" s="74" t="s">
        <v>386</v>
      </c>
      <c r="D301" s="39" t="s">
        <v>387</v>
      </c>
      <c r="E301" s="362"/>
      <c r="F301" s="363"/>
      <c r="G301" s="363"/>
      <c r="H301" s="363"/>
      <c r="I301" s="363"/>
    </row>
    <row r="302" spans="1:9" x14ac:dyDescent="0.25">
      <c r="A302" s="259"/>
      <c r="B302" s="74"/>
      <c r="C302" s="74" t="s">
        <v>388</v>
      </c>
      <c r="D302" s="39"/>
      <c r="E302" s="360"/>
      <c r="F302" s="361"/>
      <c r="G302" s="361"/>
      <c r="H302" s="361"/>
      <c r="I302" s="361"/>
    </row>
    <row r="303" spans="1:9" x14ac:dyDescent="0.25">
      <c r="A303" s="259"/>
      <c r="B303" s="74"/>
      <c r="C303" s="74" t="s">
        <v>389</v>
      </c>
      <c r="D303" s="39" t="s">
        <v>390</v>
      </c>
      <c r="E303" s="362"/>
      <c r="F303" s="363"/>
      <c r="G303" s="363"/>
      <c r="H303" s="363"/>
      <c r="I303" s="363"/>
    </row>
    <row r="304" spans="1:9" x14ac:dyDescent="0.25">
      <c r="A304" s="259"/>
      <c r="B304" s="74"/>
      <c r="C304" s="74" t="s">
        <v>391</v>
      </c>
      <c r="D304" s="39" t="s">
        <v>392</v>
      </c>
      <c r="E304" s="362"/>
      <c r="F304" s="363"/>
      <c r="G304" s="363"/>
      <c r="H304" s="363"/>
      <c r="I304" s="363"/>
    </row>
    <row r="305" spans="1:9" x14ac:dyDescent="0.25">
      <c r="A305" s="259"/>
      <c r="B305" s="74"/>
      <c r="C305" s="74" t="s">
        <v>393</v>
      </c>
      <c r="D305" s="39" t="s">
        <v>242</v>
      </c>
      <c r="E305" s="360"/>
      <c r="F305" s="361"/>
      <c r="G305" s="361"/>
      <c r="H305" s="361"/>
      <c r="I305" s="361"/>
    </row>
    <row r="306" spans="1:9" ht="14.4" thickBot="1" x14ac:dyDescent="0.3">
      <c r="A306" s="260" t="s">
        <v>425</v>
      </c>
      <c r="B306" s="79"/>
      <c r="C306" s="126" t="s">
        <v>427</v>
      </c>
      <c r="D306" s="123"/>
      <c r="E306" s="124">
        <f>SUM(E286:E305)</f>
        <v>0</v>
      </c>
      <c r="F306" s="124">
        <f>SUM(F286:F305)</f>
        <v>0</v>
      </c>
      <c r="G306" s="124">
        <f>SUM(G286:G305)</f>
        <v>0</v>
      </c>
      <c r="H306" s="124">
        <f>SUM(H286:H305)</f>
        <v>0</v>
      </c>
      <c r="I306" s="124">
        <f>SUM(I286:I305)</f>
        <v>0</v>
      </c>
    </row>
    <row r="307" spans="1:9" ht="14.4" thickTop="1" x14ac:dyDescent="0.25">
      <c r="A307" s="271"/>
      <c r="B307" s="111"/>
      <c r="C307" s="18"/>
      <c r="D307" s="25"/>
      <c r="E307" s="119"/>
      <c r="F307" s="119"/>
      <c r="G307" s="119"/>
      <c r="H307" s="119"/>
      <c r="I307" s="119"/>
    </row>
    <row r="308" spans="1:9" x14ac:dyDescent="0.25">
      <c r="B308" s="364" t="str">
        <f>'Form 1 Cover'!B20</f>
        <v>FREEDOM CLASSICAL ACADEMY</v>
      </c>
      <c r="C308" s="340"/>
      <c r="D308" s="31"/>
      <c r="I308" s="339" t="str">
        <f>"Budget Fiscal Year "&amp;TEXT('Form 1 Cover'!$D$137, "mm/dd/yy")</f>
        <v>Budget Fiscal Year 2022-2023</v>
      </c>
    </row>
    <row r="309" spans="1:9" x14ac:dyDescent="0.25">
      <c r="E309" s="60"/>
    </row>
    <row r="310" spans="1:9" x14ac:dyDescent="0.25">
      <c r="B310" s="60" t="s">
        <v>405</v>
      </c>
      <c r="H310" s="19"/>
      <c r="I310" s="19">
        <f>'Form 1 Cover'!$D$146</f>
        <v>44607</v>
      </c>
    </row>
    <row r="311" spans="1:9" x14ac:dyDescent="0.25">
      <c r="A311" s="257" t="s">
        <v>393</v>
      </c>
      <c r="B311" s="70"/>
      <c r="C311" s="71" t="s">
        <v>428</v>
      </c>
      <c r="D311" s="116"/>
      <c r="E311" s="86"/>
      <c r="F311" s="86"/>
      <c r="G311" s="86"/>
      <c r="H311" s="86"/>
      <c r="I311" s="86"/>
    </row>
    <row r="312" spans="1:9" x14ac:dyDescent="0.25">
      <c r="A312" s="259"/>
      <c r="B312" s="74" t="s">
        <v>227</v>
      </c>
      <c r="C312" s="74"/>
      <c r="D312" s="39" t="s">
        <v>384</v>
      </c>
      <c r="E312" s="43"/>
      <c r="F312" s="43"/>
      <c r="G312" s="43"/>
      <c r="H312" s="43"/>
      <c r="I312" s="43"/>
    </row>
    <row r="313" spans="1:9" x14ac:dyDescent="0.25">
      <c r="A313" s="259"/>
      <c r="B313" s="74"/>
      <c r="C313" s="74" t="s">
        <v>382</v>
      </c>
      <c r="D313" s="39" t="s">
        <v>385</v>
      </c>
      <c r="E313" s="363"/>
      <c r="F313" s="363"/>
      <c r="G313" s="363"/>
      <c r="H313" s="363"/>
      <c r="I313" s="363"/>
    </row>
    <row r="314" spans="1:9" x14ac:dyDescent="0.25">
      <c r="A314" s="259"/>
      <c r="B314" s="74"/>
      <c r="C314" s="74" t="s">
        <v>386</v>
      </c>
      <c r="D314" s="39" t="s">
        <v>387</v>
      </c>
      <c r="E314" s="363"/>
      <c r="F314" s="363"/>
      <c r="G314" s="363"/>
      <c r="H314" s="363"/>
      <c r="I314" s="363"/>
    </row>
    <row r="315" spans="1:9" x14ac:dyDescent="0.25">
      <c r="A315" s="259"/>
      <c r="B315" s="74"/>
      <c r="C315" s="74" t="s">
        <v>388</v>
      </c>
      <c r="D315" s="39"/>
      <c r="E315" s="363"/>
      <c r="F315" s="363"/>
      <c r="G315" s="363"/>
      <c r="H315" s="363"/>
      <c r="I315" s="363"/>
    </row>
    <row r="316" spans="1:9" x14ac:dyDescent="0.25">
      <c r="A316" s="259"/>
      <c r="B316" s="74"/>
      <c r="C316" s="74" t="s">
        <v>389</v>
      </c>
      <c r="D316" s="39" t="s">
        <v>390</v>
      </c>
      <c r="E316" s="363"/>
      <c r="F316" s="363"/>
      <c r="G316" s="363"/>
      <c r="H316" s="363"/>
      <c r="I316" s="363"/>
    </row>
    <row r="317" spans="1:9" x14ac:dyDescent="0.25">
      <c r="A317" s="259"/>
      <c r="B317" s="74"/>
      <c r="C317" s="74" t="s">
        <v>391</v>
      </c>
      <c r="D317" s="39" t="s">
        <v>392</v>
      </c>
      <c r="E317" s="363"/>
      <c r="F317" s="363"/>
      <c r="G317" s="363"/>
      <c r="H317" s="363"/>
      <c r="I317" s="363"/>
    </row>
    <row r="318" spans="1:9" x14ac:dyDescent="0.25">
      <c r="A318" s="259"/>
      <c r="B318" s="74"/>
      <c r="C318" s="74" t="s">
        <v>393</v>
      </c>
      <c r="D318" s="39" t="s">
        <v>242</v>
      </c>
      <c r="E318" s="363"/>
      <c r="F318" s="363"/>
      <c r="G318" s="363"/>
      <c r="H318" s="363"/>
      <c r="I318" s="363"/>
    </row>
    <row r="319" spans="1:9" x14ac:dyDescent="0.25">
      <c r="A319" s="259"/>
      <c r="B319" s="74" t="s">
        <v>394</v>
      </c>
      <c r="C319" s="74"/>
      <c r="D319" s="39"/>
      <c r="E319" s="99"/>
      <c r="F319" s="99"/>
      <c r="G319" s="99"/>
      <c r="H319" s="99"/>
      <c r="I319" s="99"/>
    </row>
    <row r="320" spans="1:9" x14ac:dyDescent="0.25">
      <c r="A320" s="259"/>
      <c r="B320" s="74"/>
      <c r="C320" s="74" t="s">
        <v>382</v>
      </c>
      <c r="D320" s="39" t="s">
        <v>385</v>
      </c>
      <c r="E320" s="363"/>
      <c r="F320" s="363"/>
      <c r="G320" s="363"/>
      <c r="H320" s="363"/>
      <c r="I320" s="363"/>
    </row>
    <row r="321" spans="1:9" x14ac:dyDescent="0.25">
      <c r="A321" s="259"/>
      <c r="B321" s="74"/>
      <c r="C321" s="74" t="s">
        <v>386</v>
      </c>
      <c r="D321" s="39" t="s">
        <v>387</v>
      </c>
      <c r="E321" s="363"/>
      <c r="F321" s="363"/>
      <c r="G321" s="363"/>
      <c r="H321" s="363"/>
      <c r="I321" s="363"/>
    </row>
    <row r="322" spans="1:9" x14ac:dyDescent="0.25">
      <c r="A322" s="259"/>
      <c r="B322" s="74"/>
      <c r="C322" s="74" t="s">
        <v>388</v>
      </c>
      <c r="D322" s="39"/>
      <c r="E322" s="363"/>
      <c r="F322" s="363"/>
      <c r="G322" s="363"/>
      <c r="H322" s="363"/>
      <c r="I322" s="363"/>
    </row>
    <row r="323" spans="1:9" x14ac:dyDescent="0.25">
      <c r="A323" s="259"/>
      <c r="B323" s="74"/>
      <c r="C323" s="74" t="s">
        <v>389</v>
      </c>
      <c r="D323" s="39" t="s">
        <v>390</v>
      </c>
      <c r="E323" s="363"/>
      <c r="F323" s="363"/>
      <c r="G323" s="363"/>
      <c r="H323" s="363"/>
      <c r="I323" s="363"/>
    </row>
    <row r="324" spans="1:9" x14ac:dyDescent="0.25">
      <c r="A324" s="259"/>
      <c r="B324" s="74"/>
      <c r="C324" s="74" t="s">
        <v>391</v>
      </c>
      <c r="D324" s="39" t="s">
        <v>392</v>
      </c>
      <c r="E324" s="363"/>
      <c r="F324" s="363"/>
      <c r="G324" s="363"/>
      <c r="H324" s="363"/>
      <c r="I324" s="363"/>
    </row>
    <row r="325" spans="1:9" x14ac:dyDescent="0.25">
      <c r="A325" s="259"/>
      <c r="B325" s="74"/>
      <c r="C325" s="74" t="s">
        <v>393</v>
      </c>
      <c r="D325" s="39" t="s">
        <v>242</v>
      </c>
      <c r="E325" s="363"/>
      <c r="F325" s="363"/>
      <c r="G325" s="363"/>
      <c r="H325" s="363"/>
      <c r="I325" s="363"/>
    </row>
    <row r="326" spans="1:9" x14ac:dyDescent="0.25">
      <c r="A326" s="259"/>
      <c r="B326" s="74" t="s">
        <v>395</v>
      </c>
      <c r="C326" s="74"/>
      <c r="D326" s="39"/>
      <c r="E326" s="99"/>
      <c r="F326" s="99"/>
      <c r="G326" s="99"/>
      <c r="H326" s="99"/>
      <c r="I326" s="99"/>
    </row>
    <row r="327" spans="1:9" x14ac:dyDescent="0.25">
      <c r="A327" s="259"/>
      <c r="B327" s="74"/>
      <c r="C327" s="74" t="s">
        <v>382</v>
      </c>
      <c r="D327" s="39" t="s">
        <v>385</v>
      </c>
      <c r="E327" s="363"/>
      <c r="F327" s="363"/>
      <c r="G327" s="363"/>
      <c r="H327" s="363"/>
      <c r="I327" s="363"/>
    </row>
    <row r="328" spans="1:9" x14ac:dyDescent="0.25">
      <c r="A328" s="259"/>
      <c r="B328" s="74"/>
      <c r="C328" s="74" t="s">
        <v>386</v>
      </c>
      <c r="D328" s="39" t="s">
        <v>387</v>
      </c>
      <c r="E328" s="363"/>
      <c r="F328" s="363"/>
      <c r="G328" s="363"/>
      <c r="H328" s="363"/>
      <c r="I328" s="363"/>
    </row>
    <row r="329" spans="1:9" x14ac:dyDescent="0.25">
      <c r="A329" s="259"/>
      <c r="B329" s="74"/>
      <c r="C329" s="74" t="s">
        <v>388</v>
      </c>
      <c r="D329" s="39"/>
      <c r="E329" s="363"/>
      <c r="F329" s="363"/>
      <c r="G329" s="363"/>
      <c r="H329" s="363"/>
      <c r="I329" s="363"/>
    </row>
    <row r="330" spans="1:9" x14ac:dyDescent="0.25">
      <c r="A330" s="259"/>
      <c r="B330" s="74"/>
      <c r="C330" s="74" t="s">
        <v>389</v>
      </c>
      <c r="D330" s="39" t="s">
        <v>390</v>
      </c>
      <c r="E330" s="363"/>
      <c r="F330" s="363"/>
      <c r="G330" s="363"/>
      <c r="H330" s="363"/>
      <c r="I330" s="363"/>
    </row>
    <row r="331" spans="1:9" x14ac:dyDescent="0.25">
      <c r="A331" s="259"/>
      <c r="B331" s="74"/>
      <c r="C331" s="74" t="s">
        <v>391</v>
      </c>
      <c r="D331" s="39" t="s">
        <v>392</v>
      </c>
      <c r="E331" s="363"/>
      <c r="F331" s="363"/>
      <c r="G331" s="363"/>
      <c r="H331" s="363"/>
      <c r="I331" s="363"/>
    </row>
    <row r="332" spans="1:9" x14ac:dyDescent="0.25">
      <c r="A332" s="259"/>
      <c r="B332" s="74"/>
      <c r="C332" s="74" t="s">
        <v>393</v>
      </c>
      <c r="D332" s="39" t="s">
        <v>242</v>
      </c>
      <c r="E332" s="363"/>
      <c r="F332" s="363"/>
      <c r="G332" s="363"/>
      <c r="H332" s="363"/>
      <c r="I332" s="363"/>
    </row>
    <row r="333" spans="1:9" ht="14.4" thickBot="1" x14ac:dyDescent="0.3">
      <c r="A333" s="270" t="s">
        <v>429</v>
      </c>
      <c r="B333" s="90"/>
      <c r="C333" s="125"/>
      <c r="D333" s="45"/>
      <c r="E333" s="117">
        <f>SUM(E313:E332)</f>
        <v>0</v>
      </c>
      <c r="F333" s="117">
        <f>SUM(F313:F332)</f>
        <v>0</v>
      </c>
      <c r="G333" s="117">
        <f>SUM(G313:G332)</f>
        <v>0</v>
      </c>
      <c r="H333" s="117">
        <f>SUM(H313:H332)</f>
        <v>0</v>
      </c>
      <c r="I333" s="117">
        <f>SUM(I313:I332)</f>
        <v>0</v>
      </c>
    </row>
    <row r="334" spans="1:9" ht="14.4" thickTop="1" x14ac:dyDescent="0.25">
      <c r="A334" s="261" t="s">
        <v>430</v>
      </c>
      <c r="B334" s="83"/>
      <c r="C334" s="85"/>
      <c r="D334" s="118"/>
      <c r="E334" s="119"/>
      <c r="F334" s="119"/>
      <c r="G334" s="119"/>
      <c r="H334" s="119"/>
      <c r="I334" s="119"/>
    </row>
    <row r="335" spans="1:9" x14ac:dyDescent="0.25">
      <c r="A335" s="259"/>
      <c r="B335" s="74" t="s">
        <v>227</v>
      </c>
      <c r="C335" s="74"/>
      <c r="D335" s="39" t="s">
        <v>384</v>
      </c>
      <c r="E335" s="121"/>
      <c r="F335" s="99"/>
      <c r="G335" s="99"/>
      <c r="H335" s="99"/>
      <c r="I335" s="99"/>
    </row>
    <row r="336" spans="1:9" x14ac:dyDescent="0.25">
      <c r="A336" s="259"/>
      <c r="B336" s="74"/>
      <c r="C336" s="74" t="s">
        <v>382</v>
      </c>
      <c r="D336" s="39" t="s">
        <v>385</v>
      </c>
      <c r="E336" s="363"/>
      <c r="F336" s="363"/>
      <c r="G336" s="363"/>
      <c r="H336" s="363"/>
      <c r="I336" s="363"/>
    </row>
    <row r="337" spans="1:9" x14ac:dyDescent="0.25">
      <c r="A337" s="259"/>
      <c r="B337" s="74"/>
      <c r="C337" s="74" t="s">
        <v>386</v>
      </c>
      <c r="D337" s="39" t="s">
        <v>387</v>
      </c>
      <c r="E337" s="360"/>
      <c r="F337" s="361"/>
      <c r="G337" s="361"/>
      <c r="H337" s="361"/>
      <c r="I337" s="361"/>
    </row>
    <row r="338" spans="1:9" x14ac:dyDescent="0.25">
      <c r="A338" s="259"/>
      <c r="B338" s="74"/>
      <c r="C338" s="74" t="s">
        <v>388</v>
      </c>
      <c r="D338" s="39"/>
      <c r="E338" s="363"/>
      <c r="F338" s="363"/>
      <c r="G338" s="363"/>
      <c r="H338" s="363"/>
      <c r="I338" s="363"/>
    </row>
    <row r="339" spans="1:9" x14ac:dyDescent="0.25">
      <c r="A339" s="259"/>
      <c r="B339" s="74"/>
      <c r="C339" s="74" t="s">
        <v>389</v>
      </c>
      <c r="D339" s="39" t="s">
        <v>390</v>
      </c>
      <c r="E339" s="363"/>
      <c r="F339" s="363"/>
      <c r="G339" s="363"/>
      <c r="H339" s="363"/>
      <c r="I339" s="363"/>
    </row>
    <row r="340" spans="1:9" x14ac:dyDescent="0.25">
      <c r="A340" s="259"/>
      <c r="B340" s="74"/>
      <c r="C340" s="74" t="s">
        <v>391</v>
      </c>
      <c r="D340" s="39" t="s">
        <v>392</v>
      </c>
      <c r="E340" s="363"/>
      <c r="F340" s="363"/>
      <c r="G340" s="363"/>
      <c r="H340" s="363"/>
      <c r="I340" s="363"/>
    </row>
    <row r="341" spans="1:9" x14ac:dyDescent="0.25">
      <c r="A341" s="259"/>
      <c r="B341" s="74"/>
      <c r="C341" s="74" t="s">
        <v>393</v>
      </c>
      <c r="D341" s="39" t="s">
        <v>242</v>
      </c>
      <c r="E341" s="360">
        <v>2991.76</v>
      </c>
      <c r="F341" s="361"/>
      <c r="G341" s="361"/>
      <c r="H341" s="361"/>
      <c r="I341" s="361"/>
    </row>
    <row r="342" spans="1:9" x14ac:dyDescent="0.25">
      <c r="A342" s="259"/>
      <c r="B342" s="74" t="s">
        <v>394</v>
      </c>
      <c r="C342" s="74"/>
      <c r="D342" s="39"/>
      <c r="E342" s="97"/>
      <c r="F342" s="98"/>
      <c r="G342" s="98"/>
      <c r="H342" s="98"/>
      <c r="I342" s="98"/>
    </row>
    <row r="343" spans="1:9" x14ac:dyDescent="0.25">
      <c r="A343" s="259"/>
      <c r="B343" s="74"/>
      <c r="C343" s="74" t="s">
        <v>382</v>
      </c>
      <c r="D343" s="39" t="s">
        <v>385</v>
      </c>
      <c r="E343" s="363"/>
      <c r="F343" s="363"/>
      <c r="G343" s="363"/>
      <c r="H343" s="363"/>
      <c r="I343" s="363"/>
    </row>
    <row r="344" spans="1:9" x14ac:dyDescent="0.25">
      <c r="A344" s="259"/>
      <c r="B344" s="74"/>
      <c r="C344" s="74" t="s">
        <v>386</v>
      </c>
      <c r="D344" s="39" t="s">
        <v>387</v>
      </c>
      <c r="E344" s="363"/>
      <c r="F344" s="363"/>
      <c r="G344" s="363"/>
      <c r="H344" s="363"/>
      <c r="I344" s="363"/>
    </row>
    <row r="345" spans="1:9" x14ac:dyDescent="0.25">
      <c r="A345" s="259"/>
      <c r="B345" s="74"/>
      <c r="C345" s="74" t="s">
        <v>388</v>
      </c>
      <c r="D345" s="39"/>
      <c r="E345" s="363"/>
      <c r="F345" s="363"/>
      <c r="G345" s="363"/>
      <c r="H345" s="363"/>
      <c r="I345" s="363"/>
    </row>
    <row r="346" spans="1:9" x14ac:dyDescent="0.25">
      <c r="A346" s="259"/>
      <c r="B346" s="74"/>
      <c r="C346" s="74" t="s">
        <v>389</v>
      </c>
      <c r="D346" s="39" t="s">
        <v>390</v>
      </c>
      <c r="E346" s="363"/>
      <c r="F346" s="363"/>
      <c r="G346" s="363"/>
      <c r="H346" s="363"/>
      <c r="I346" s="363"/>
    </row>
    <row r="347" spans="1:9" x14ac:dyDescent="0.25">
      <c r="A347" s="259"/>
      <c r="B347" s="74"/>
      <c r="C347" s="74" t="s">
        <v>391</v>
      </c>
      <c r="D347" s="39" t="s">
        <v>392</v>
      </c>
      <c r="E347" s="363"/>
      <c r="F347" s="363"/>
      <c r="G347" s="363"/>
      <c r="H347" s="363"/>
      <c r="I347" s="363"/>
    </row>
    <row r="348" spans="1:9" x14ac:dyDescent="0.25">
      <c r="A348" s="259"/>
      <c r="B348" s="74"/>
      <c r="C348" s="74" t="s">
        <v>393</v>
      </c>
      <c r="D348" s="39" t="s">
        <v>242</v>
      </c>
      <c r="E348" s="363">
        <v>39575.35</v>
      </c>
      <c r="F348" s="363">
        <v>253000</v>
      </c>
      <c r="G348" s="363">
        <v>41028</v>
      </c>
      <c r="H348" s="363">
        <v>41028</v>
      </c>
      <c r="I348" s="363"/>
    </row>
    <row r="349" spans="1:9" x14ac:dyDescent="0.25">
      <c r="A349" s="259"/>
      <c r="B349" s="74" t="s">
        <v>395</v>
      </c>
      <c r="C349" s="74"/>
      <c r="D349" s="39"/>
      <c r="E349" s="99"/>
      <c r="F349" s="99"/>
      <c r="G349" s="99"/>
      <c r="H349" s="99"/>
      <c r="I349" s="99"/>
    </row>
    <row r="350" spans="1:9" x14ac:dyDescent="0.25">
      <c r="A350" s="259"/>
      <c r="B350" s="74"/>
      <c r="C350" s="74" t="s">
        <v>382</v>
      </c>
      <c r="D350" s="39" t="s">
        <v>385</v>
      </c>
      <c r="E350" s="363"/>
      <c r="F350" s="363"/>
      <c r="G350" s="363"/>
      <c r="H350" s="363"/>
      <c r="I350" s="363"/>
    </row>
    <row r="351" spans="1:9" x14ac:dyDescent="0.25">
      <c r="A351" s="259"/>
      <c r="B351" s="74"/>
      <c r="C351" s="74" t="s">
        <v>386</v>
      </c>
      <c r="D351" s="39" t="s">
        <v>387</v>
      </c>
      <c r="E351" s="362"/>
      <c r="F351" s="363"/>
      <c r="G351" s="363"/>
      <c r="H351" s="363"/>
      <c r="I351" s="363"/>
    </row>
    <row r="352" spans="1:9" x14ac:dyDescent="0.25">
      <c r="A352" s="259"/>
      <c r="B352" s="74"/>
      <c r="C352" s="74" t="s">
        <v>388</v>
      </c>
      <c r="D352" s="39"/>
      <c r="E352" s="360"/>
      <c r="F352" s="361"/>
      <c r="G352" s="361"/>
      <c r="H352" s="361"/>
      <c r="I352" s="361"/>
    </row>
    <row r="353" spans="1:9" x14ac:dyDescent="0.25">
      <c r="A353" s="259"/>
      <c r="B353" s="74"/>
      <c r="C353" s="74" t="s">
        <v>389</v>
      </c>
      <c r="D353" s="39" t="s">
        <v>390</v>
      </c>
      <c r="E353" s="362"/>
      <c r="F353" s="363"/>
      <c r="G353" s="363"/>
      <c r="H353" s="363"/>
      <c r="I353" s="363"/>
    </row>
    <row r="354" spans="1:9" x14ac:dyDescent="0.25">
      <c r="A354" s="259"/>
      <c r="B354" s="74"/>
      <c r="C354" s="74" t="s">
        <v>391</v>
      </c>
      <c r="D354" s="39" t="s">
        <v>392</v>
      </c>
      <c r="E354" s="362"/>
      <c r="F354" s="363"/>
      <c r="G354" s="363"/>
      <c r="H354" s="363"/>
      <c r="I354" s="363"/>
    </row>
    <row r="355" spans="1:9" ht="14.4" thickBot="1" x14ac:dyDescent="0.3">
      <c r="A355" s="259"/>
      <c r="B355" s="74"/>
      <c r="C355" s="74" t="s">
        <v>393</v>
      </c>
      <c r="D355" s="39" t="s">
        <v>242</v>
      </c>
      <c r="E355" s="360"/>
      <c r="F355" s="361"/>
      <c r="G355" s="361"/>
      <c r="H355" s="361"/>
      <c r="I355" s="361"/>
    </row>
    <row r="356" spans="1:9" ht="18" customHeight="1" thickTop="1" thickBot="1" x14ac:dyDescent="0.3">
      <c r="A356" s="273" t="s">
        <v>430</v>
      </c>
      <c r="B356" s="148"/>
      <c r="C356" s="297"/>
      <c r="D356" s="298"/>
      <c r="E356" s="124">
        <f>SUM(E336:E355)</f>
        <v>42567.11</v>
      </c>
      <c r="F356" s="124">
        <f>SUM(F336:F355)</f>
        <v>253000</v>
      </c>
      <c r="G356" s="124">
        <f>SUM(G336:G355)</f>
        <v>41028</v>
      </c>
      <c r="H356" s="124">
        <f>SUM(H336:H355)</f>
        <v>41028</v>
      </c>
      <c r="I356" s="124">
        <f>SUM(I336:I355)</f>
        <v>0</v>
      </c>
    </row>
    <row r="357" spans="1:9" ht="18" customHeight="1" thickTop="1" x14ac:dyDescent="0.25">
      <c r="A357" s="111"/>
      <c r="B357" s="111"/>
      <c r="C357" s="24"/>
      <c r="E357" s="120"/>
      <c r="F357" s="120"/>
      <c r="G357" s="120"/>
      <c r="H357" s="120"/>
      <c r="I357" s="120"/>
    </row>
    <row r="358" spans="1:9" ht="18" customHeight="1" x14ac:dyDescent="0.25">
      <c r="A358" s="111"/>
      <c r="B358" s="111"/>
      <c r="C358" s="24"/>
      <c r="E358" s="120"/>
      <c r="F358" s="120"/>
      <c r="G358" s="120"/>
      <c r="H358" s="120"/>
      <c r="I358" s="120"/>
    </row>
    <row r="359" spans="1:9" x14ac:dyDescent="0.25">
      <c r="B359" s="364" t="str">
        <f>'Form 1 Cover'!B20</f>
        <v>FREEDOM CLASSICAL ACADEMY</v>
      </c>
      <c r="C359" s="340"/>
      <c r="D359" s="31"/>
      <c r="I359" s="339" t="str">
        <f>"Budget Fiscal Year "&amp;TEXT('Form 1 Cover'!$D$137, "mm/dd/yy")</f>
        <v>Budget Fiscal Year 2022-2023</v>
      </c>
    </row>
    <row r="360" spans="1:9" x14ac:dyDescent="0.25">
      <c r="E360" s="60"/>
    </row>
    <row r="361" spans="1:9" x14ac:dyDescent="0.25">
      <c r="B361" s="60" t="s">
        <v>405</v>
      </c>
      <c r="H361" s="19"/>
      <c r="I361" s="19">
        <f>'Form 1 Cover'!$D$146</f>
        <v>44607</v>
      </c>
    </row>
    <row r="362" spans="1:9" x14ac:dyDescent="0.25">
      <c r="A362" s="269"/>
      <c r="B362" s="55"/>
      <c r="C362" s="55"/>
      <c r="D362" s="56"/>
      <c r="E362" s="153">
        <v>-1</v>
      </c>
      <c r="F362" s="154">
        <v>-2</v>
      </c>
      <c r="G362" s="247">
        <v>-3</v>
      </c>
      <c r="H362" s="154">
        <v>-4</v>
      </c>
      <c r="I362" s="154">
        <v>-5</v>
      </c>
    </row>
    <row r="363" spans="1:9" x14ac:dyDescent="0.25">
      <c r="A363" s="285"/>
      <c r="D363" s="35"/>
      <c r="E363" s="160"/>
      <c r="F363" s="21" t="s">
        <v>171</v>
      </c>
      <c r="G363" s="422" t="str">
        <f>"BUDGET YEAR ENDING "&amp;TEXT('Form 1 Cover'!D139, "MM/DD/YY")</f>
        <v>BUDGET YEAR ENDING 06/30/23</v>
      </c>
      <c r="H363" s="3"/>
      <c r="I363" s="160"/>
    </row>
    <row r="364" spans="1:9" x14ac:dyDescent="0.25">
      <c r="A364" s="285"/>
      <c r="D364" s="35"/>
      <c r="E364" s="156" t="s">
        <v>219</v>
      </c>
      <c r="F364" s="156" t="s">
        <v>220</v>
      </c>
      <c r="G364" s="157"/>
      <c r="H364" s="287"/>
      <c r="I364" s="156" t="s">
        <v>221</v>
      </c>
    </row>
    <row r="365" spans="1:9" ht="15" x14ac:dyDescent="0.25">
      <c r="A365" s="285"/>
      <c r="B365" s="115" t="s">
        <v>381</v>
      </c>
      <c r="C365" s="26"/>
      <c r="D365" s="35"/>
      <c r="E365" s="156" t="s">
        <v>223</v>
      </c>
      <c r="F365" s="156" t="s">
        <v>223</v>
      </c>
      <c r="G365" s="158" t="s">
        <v>224</v>
      </c>
      <c r="H365" s="156" t="s">
        <v>225</v>
      </c>
      <c r="I365" s="156" t="s">
        <v>225</v>
      </c>
    </row>
    <row r="366" spans="1:9" ht="15" x14ac:dyDescent="0.25">
      <c r="A366" s="283"/>
      <c r="B366" s="423"/>
      <c r="C366" s="423"/>
      <c r="D366" s="424"/>
      <c r="E366" s="4">
        <f>'Form 1 Cover'!D130</f>
        <v>44377</v>
      </c>
      <c r="F366" s="4">
        <f>'Form 1 Cover'!D134</f>
        <v>44742</v>
      </c>
      <c r="G366" s="159" t="s">
        <v>226</v>
      </c>
      <c r="H366" s="288" t="s">
        <v>226</v>
      </c>
      <c r="I366" s="288" t="s">
        <v>226</v>
      </c>
    </row>
    <row r="367" spans="1:9" ht="15.6" x14ac:dyDescent="0.3">
      <c r="A367" s="289" t="s">
        <v>431</v>
      </c>
      <c r="B367" s="128"/>
      <c r="C367" s="129" t="s">
        <v>432</v>
      </c>
      <c r="D367" s="130"/>
      <c r="E367" s="131"/>
      <c r="F367" s="131"/>
      <c r="G367" s="131"/>
      <c r="H367" s="131"/>
      <c r="I367" s="131"/>
    </row>
    <row r="368" spans="1:9" ht="15" x14ac:dyDescent="0.25">
      <c r="A368" s="283"/>
      <c r="B368" s="132" t="s">
        <v>433</v>
      </c>
      <c r="C368" s="53"/>
      <c r="D368" s="133" t="s">
        <v>434</v>
      </c>
      <c r="E368" s="134"/>
      <c r="F368" s="134"/>
      <c r="G368" s="134"/>
      <c r="H368" s="134"/>
      <c r="I368" s="134"/>
    </row>
    <row r="369" spans="1:9" x14ac:dyDescent="0.25">
      <c r="A369" s="259"/>
      <c r="B369" s="74"/>
      <c r="C369" s="74" t="s">
        <v>382</v>
      </c>
      <c r="D369" s="39" t="s">
        <v>385</v>
      </c>
      <c r="E369" s="363">
        <v>116193.32</v>
      </c>
      <c r="F369" s="363">
        <v>206051.55</v>
      </c>
      <c r="G369" s="363">
        <v>194760.23627999998</v>
      </c>
      <c r="H369" s="363">
        <v>194760.23627999998</v>
      </c>
      <c r="I369" s="363"/>
    </row>
    <row r="370" spans="1:9" x14ac:dyDescent="0.25">
      <c r="A370" s="259"/>
      <c r="B370" s="74"/>
      <c r="C370" s="74" t="s">
        <v>386</v>
      </c>
      <c r="D370" s="39" t="s">
        <v>387</v>
      </c>
      <c r="E370" s="363">
        <v>38544.199999999997</v>
      </c>
      <c r="F370" s="363">
        <v>67077.764349999998</v>
      </c>
      <c r="G370" s="363">
        <v>69739.992539055995</v>
      </c>
      <c r="H370" s="363">
        <v>69739.992539055995</v>
      </c>
      <c r="I370" s="363"/>
    </row>
    <row r="371" spans="1:9" x14ac:dyDescent="0.25">
      <c r="A371" s="259"/>
      <c r="B371" s="74"/>
      <c r="C371" s="74" t="s">
        <v>388</v>
      </c>
      <c r="D371" s="39"/>
      <c r="E371" s="363">
        <v>4765</v>
      </c>
      <c r="F371" s="363">
        <v>6900</v>
      </c>
      <c r="G371" s="363">
        <v>4705</v>
      </c>
      <c r="H371" s="363">
        <v>4705</v>
      </c>
      <c r="I371" s="363"/>
    </row>
    <row r="372" spans="1:9" x14ac:dyDescent="0.25">
      <c r="A372" s="259"/>
      <c r="B372" s="74"/>
      <c r="C372" s="74" t="s">
        <v>389</v>
      </c>
      <c r="D372" s="39" t="s">
        <v>390</v>
      </c>
      <c r="E372" s="363">
        <v>4577.0200000000004</v>
      </c>
      <c r="F372" s="363">
        <v>24400</v>
      </c>
      <c r="G372" s="363">
        <v>24400</v>
      </c>
      <c r="H372" s="363">
        <v>24400</v>
      </c>
      <c r="I372" s="363"/>
    </row>
    <row r="373" spans="1:9" x14ac:dyDescent="0.25">
      <c r="A373" s="259"/>
      <c r="B373" s="74"/>
      <c r="C373" s="74" t="s">
        <v>391</v>
      </c>
      <c r="D373" s="39" t="s">
        <v>392</v>
      </c>
      <c r="E373" s="363"/>
      <c r="F373" s="363"/>
      <c r="G373" s="363"/>
      <c r="H373" s="363"/>
      <c r="I373" s="363"/>
    </row>
    <row r="374" spans="1:9" x14ac:dyDescent="0.25">
      <c r="A374" s="259"/>
      <c r="B374" s="74"/>
      <c r="C374" s="74" t="s">
        <v>393</v>
      </c>
      <c r="D374" s="39" t="s">
        <v>242</v>
      </c>
      <c r="E374" s="363"/>
      <c r="F374" s="363"/>
      <c r="G374" s="363"/>
      <c r="H374" s="363"/>
      <c r="I374" s="363"/>
    </row>
    <row r="375" spans="1:9" ht="14.4" thickBot="1" x14ac:dyDescent="0.3">
      <c r="A375" s="290"/>
      <c r="B375" s="136" t="s">
        <v>435</v>
      </c>
      <c r="C375" s="135"/>
      <c r="D375" s="41"/>
      <c r="E375" s="137">
        <f>SUM(E369:E374)</f>
        <v>164079.54</v>
      </c>
      <c r="F375" s="137">
        <f>SUM(F369:F374)</f>
        <v>304429.31435</v>
      </c>
      <c r="G375" s="137">
        <f>SUM(G369:G374)</f>
        <v>293605.22881905595</v>
      </c>
      <c r="H375" s="137">
        <f>SUM(H369:H374)</f>
        <v>293605.22881905595</v>
      </c>
      <c r="I375" s="137">
        <f>SUM(I369:I374)</f>
        <v>0</v>
      </c>
    </row>
    <row r="376" spans="1:9" x14ac:dyDescent="0.25">
      <c r="A376" s="259"/>
      <c r="B376" s="127" t="s">
        <v>436</v>
      </c>
      <c r="C376" s="127"/>
      <c r="D376" s="138" t="s">
        <v>437</v>
      </c>
      <c r="E376" s="99"/>
      <c r="F376" s="99"/>
      <c r="G376" s="99"/>
      <c r="H376" s="99"/>
      <c r="I376" s="99"/>
    </row>
    <row r="377" spans="1:9" x14ac:dyDescent="0.25">
      <c r="A377" s="259"/>
      <c r="B377" s="74"/>
      <c r="C377" s="74" t="s">
        <v>382</v>
      </c>
      <c r="D377" s="39" t="s">
        <v>385</v>
      </c>
      <c r="E377" s="363"/>
      <c r="F377" s="363"/>
      <c r="G377" s="363"/>
      <c r="H377" s="363"/>
      <c r="I377" s="363"/>
    </row>
    <row r="378" spans="1:9" x14ac:dyDescent="0.25">
      <c r="A378" s="259"/>
      <c r="B378" s="74"/>
      <c r="C378" s="74" t="s">
        <v>386</v>
      </c>
      <c r="D378" s="39" t="s">
        <v>387</v>
      </c>
      <c r="E378" s="363">
        <v>17.96</v>
      </c>
      <c r="F378" s="363"/>
      <c r="G378" s="363"/>
      <c r="H378" s="363"/>
      <c r="I378" s="363"/>
    </row>
    <row r="379" spans="1:9" x14ac:dyDescent="0.25">
      <c r="A379" s="259"/>
      <c r="B379" s="74"/>
      <c r="C379" s="74" t="s">
        <v>388</v>
      </c>
      <c r="D379" s="39"/>
      <c r="E379" s="363">
        <v>7583.56</v>
      </c>
      <c r="F379" s="363">
        <v>32913</v>
      </c>
      <c r="G379" s="363">
        <v>5942</v>
      </c>
      <c r="H379" s="363">
        <v>5942</v>
      </c>
      <c r="I379" s="363"/>
    </row>
    <row r="380" spans="1:9" x14ac:dyDescent="0.25">
      <c r="A380" s="259"/>
      <c r="B380" s="74"/>
      <c r="C380" s="74" t="s">
        <v>389</v>
      </c>
      <c r="D380" s="39" t="s">
        <v>390</v>
      </c>
      <c r="E380" s="363">
        <v>2127.04</v>
      </c>
      <c r="F380" s="363">
        <v>27648</v>
      </c>
      <c r="G380" s="363">
        <v>26948</v>
      </c>
      <c r="H380" s="363">
        <v>26948</v>
      </c>
      <c r="I380" s="363"/>
    </row>
    <row r="381" spans="1:9" x14ac:dyDescent="0.25">
      <c r="A381" s="259"/>
      <c r="B381" s="74"/>
      <c r="C381" s="74" t="s">
        <v>391</v>
      </c>
      <c r="D381" s="39" t="s">
        <v>392</v>
      </c>
      <c r="E381" s="363"/>
      <c r="F381" s="363">
        <v>18900</v>
      </c>
      <c r="G381" s="363">
        <v>0</v>
      </c>
      <c r="H381" s="363"/>
      <c r="I381" s="363"/>
    </row>
    <row r="382" spans="1:9" x14ac:dyDescent="0.25">
      <c r="A382" s="259"/>
      <c r="B382" s="74"/>
      <c r="C382" s="74" t="s">
        <v>393</v>
      </c>
      <c r="D382" s="39" t="s">
        <v>242</v>
      </c>
      <c r="E382" s="363">
        <v>6184.28</v>
      </c>
      <c r="F382" s="363">
        <v>335</v>
      </c>
      <c r="G382" s="363">
        <v>335</v>
      </c>
      <c r="H382" s="363">
        <v>335</v>
      </c>
      <c r="I382" s="363"/>
    </row>
    <row r="383" spans="1:9" ht="14.4" thickBot="1" x14ac:dyDescent="0.3">
      <c r="A383" s="290"/>
      <c r="B383" s="136" t="s">
        <v>438</v>
      </c>
      <c r="C383" s="135"/>
      <c r="D383" s="41"/>
      <c r="E383" s="137">
        <f>SUM(E377:E382)</f>
        <v>15912.84</v>
      </c>
      <c r="F383" s="137">
        <f>SUM(F377:F382)</f>
        <v>79796</v>
      </c>
      <c r="G383" s="137">
        <f>SUM(G377:G382)</f>
        <v>33225</v>
      </c>
      <c r="H383" s="137">
        <f>SUM(H377:H382)</f>
        <v>33225</v>
      </c>
      <c r="I383" s="137">
        <f>SUM(I377:I382)</f>
        <v>0</v>
      </c>
    </row>
    <row r="384" spans="1:9" x14ac:dyDescent="0.25">
      <c r="A384" s="259"/>
      <c r="B384" s="127" t="s">
        <v>439</v>
      </c>
      <c r="C384" s="127"/>
      <c r="D384" s="138" t="s">
        <v>440</v>
      </c>
      <c r="E384" s="99"/>
      <c r="F384" s="99"/>
      <c r="G384" s="99"/>
      <c r="H384" s="99"/>
      <c r="I384" s="99"/>
    </row>
    <row r="385" spans="1:9" x14ac:dyDescent="0.25">
      <c r="A385" s="259"/>
      <c r="B385" s="74"/>
      <c r="C385" s="74" t="s">
        <v>382</v>
      </c>
      <c r="D385" s="39" t="s">
        <v>385</v>
      </c>
      <c r="E385" s="363">
        <v>227354.28</v>
      </c>
      <c r="F385" s="363">
        <v>285500</v>
      </c>
      <c r="G385" s="363">
        <v>259325</v>
      </c>
      <c r="H385" s="363">
        <v>259325</v>
      </c>
      <c r="I385" s="363"/>
    </row>
    <row r="386" spans="1:9" x14ac:dyDescent="0.25">
      <c r="A386" s="259"/>
      <c r="B386" s="74"/>
      <c r="C386" s="74" t="s">
        <v>386</v>
      </c>
      <c r="D386" s="39" t="s">
        <v>387</v>
      </c>
      <c r="E386" s="363">
        <v>100201.32</v>
      </c>
      <c r="F386" s="363">
        <v>103508.5</v>
      </c>
      <c r="G386" s="363">
        <v>109572.84599999999</v>
      </c>
      <c r="H386" s="363">
        <v>109572.85</v>
      </c>
      <c r="I386" s="363"/>
    </row>
    <row r="387" spans="1:9" x14ac:dyDescent="0.25">
      <c r="A387" s="259"/>
      <c r="B387" s="74"/>
      <c r="C387" s="74" t="s">
        <v>388</v>
      </c>
      <c r="D387" s="39"/>
      <c r="E387" s="363">
        <v>148592.23000000001</v>
      </c>
      <c r="F387" s="363">
        <v>114458</v>
      </c>
      <c r="G387" s="363">
        <v>49110</v>
      </c>
      <c r="H387" s="363">
        <v>49110</v>
      </c>
      <c r="I387" s="363"/>
    </row>
    <row r="388" spans="1:9" x14ac:dyDescent="0.25">
      <c r="A388" s="259"/>
      <c r="B388" s="74"/>
      <c r="C388" s="74" t="s">
        <v>389</v>
      </c>
      <c r="D388" s="39" t="s">
        <v>390</v>
      </c>
      <c r="E388" s="363">
        <v>1673.94</v>
      </c>
      <c r="F388" s="363">
        <v>2350</v>
      </c>
      <c r="G388" s="363">
        <v>2350</v>
      </c>
      <c r="H388" s="363">
        <v>2350</v>
      </c>
      <c r="I388" s="363"/>
    </row>
    <row r="389" spans="1:9" x14ac:dyDescent="0.25">
      <c r="A389" s="259"/>
      <c r="B389" s="74"/>
      <c r="C389" s="74" t="s">
        <v>391</v>
      </c>
      <c r="D389" s="39" t="s">
        <v>392</v>
      </c>
      <c r="E389" s="363"/>
      <c r="F389" s="363"/>
      <c r="G389" s="363"/>
      <c r="H389" s="363"/>
      <c r="I389" s="363"/>
    </row>
    <row r="390" spans="1:9" x14ac:dyDescent="0.25">
      <c r="A390" s="285"/>
      <c r="B390" s="73"/>
      <c r="C390" s="60" t="s">
        <v>393</v>
      </c>
      <c r="D390" s="35" t="s">
        <v>242</v>
      </c>
      <c r="E390" s="363">
        <v>216276.5</v>
      </c>
      <c r="F390" s="363">
        <v>1489</v>
      </c>
      <c r="G390" s="363">
        <v>1489</v>
      </c>
      <c r="H390" s="363">
        <v>1489</v>
      </c>
      <c r="I390" s="363"/>
    </row>
    <row r="391" spans="1:9" ht="14.4" thickBot="1" x14ac:dyDescent="0.3">
      <c r="A391" s="290"/>
      <c r="B391" s="136" t="s">
        <v>441</v>
      </c>
      <c r="C391" s="135"/>
      <c r="D391" s="41"/>
      <c r="E391" s="137">
        <f>SUM(E385:E390)</f>
        <v>694098.27</v>
      </c>
      <c r="F391" s="137">
        <f>SUM(F385:F390)</f>
        <v>507305.5</v>
      </c>
      <c r="G391" s="137">
        <f>SUM(G385:G390)</f>
        <v>421846.84600000002</v>
      </c>
      <c r="H391" s="137">
        <f>SUM(H385:H390)</f>
        <v>421846.85</v>
      </c>
      <c r="I391" s="137">
        <f>SUM(I385:I390)</f>
        <v>0</v>
      </c>
    </row>
    <row r="392" spans="1:9" x14ac:dyDescent="0.25">
      <c r="A392" s="259"/>
      <c r="B392" s="127" t="s">
        <v>442</v>
      </c>
      <c r="C392" s="127"/>
      <c r="D392" s="138" t="s">
        <v>443</v>
      </c>
      <c r="E392" s="99"/>
      <c r="F392" s="99"/>
      <c r="G392" s="99"/>
      <c r="H392" s="99"/>
      <c r="I392" s="99"/>
    </row>
    <row r="393" spans="1:9" x14ac:dyDescent="0.25">
      <c r="A393" s="259"/>
      <c r="B393" s="74"/>
      <c r="C393" s="74" t="s">
        <v>382</v>
      </c>
      <c r="D393" s="39" t="s">
        <v>385</v>
      </c>
      <c r="E393" s="363">
        <v>82723.44</v>
      </c>
      <c r="F393" s="363">
        <v>94729.099999999991</v>
      </c>
      <c r="G393" s="363">
        <v>98966.79084999999</v>
      </c>
      <c r="H393" s="363">
        <v>98966.79</v>
      </c>
      <c r="I393" s="363"/>
    </row>
    <row r="394" spans="1:9" x14ac:dyDescent="0.25">
      <c r="A394" s="259"/>
      <c r="B394" s="74"/>
      <c r="C394" s="74" t="s">
        <v>386</v>
      </c>
      <c r="D394" s="39" t="s">
        <v>387</v>
      </c>
      <c r="E394" s="360">
        <v>27467.639999999996</v>
      </c>
      <c r="F394" s="361">
        <v>29772.050700000003</v>
      </c>
      <c r="G394" s="361">
        <v>31723.799665420003</v>
      </c>
      <c r="H394" s="361">
        <v>31723.8</v>
      </c>
      <c r="I394" s="361"/>
    </row>
    <row r="395" spans="1:9" x14ac:dyDescent="0.25">
      <c r="A395" s="259"/>
      <c r="B395" s="74"/>
      <c r="C395" s="74" t="s">
        <v>388</v>
      </c>
      <c r="D395" s="39"/>
      <c r="E395" s="363"/>
      <c r="F395" s="363">
        <v>2000</v>
      </c>
      <c r="G395" s="363">
        <v>0</v>
      </c>
      <c r="H395" s="363"/>
      <c r="I395" s="363"/>
    </row>
    <row r="396" spans="1:9" x14ac:dyDescent="0.25">
      <c r="A396" s="259"/>
      <c r="B396" s="74"/>
      <c r="C396" s="74" t="s">
        <v>389</v>
      </c>
      <c r="D396" s="39" t="s">
        <v>390</v>
      </c>
      <c r="E396" s="363">
        <v>7071.84</v>
      </c>
      <c r="F396" s="363">
        <v>23489</v>
      </c>
      <c r="G396" s="363">
        <v>23489</v>
      </c>
      <c r="H396" s="363">
        <v>23489</v>
      </c>
      <c r="I396" s="363"/>
    </row>
    <row r="397" spans="1:9" x14ac:dyDescent="0.25">
      <c r="A397" s="259"/>
      <c r="B397" s="74"/>
      <c r="C397" s="74" t="s">
        <v>391</v>
      </c>
      <c r="D397" s="39" t="s">
        <v>392</v>
      </c>
      <c r="E397" s="363"/>
      <c r="F397" s="363"/>
      <c r="G397" s="363"/>
      <c r="H397" s="363"/>
      <c r="I397" s="363"/>
    </row>
    <row r="398" spans="1:9" x14ac:dyDescent="0.25">
      <c r="A398" s="259"/>
      <c r="B398" s="74"/>
      <c r="C398" s="74" t="s">
        <v>393</v>
      </c>
      <c r="D398" s="39" t="s">
        <v>242</v>
      </c>
      <c r="E398" s="360"/>
      <c r="F398" s="361">
        <v>100</v>
      </c>
      <c r="G398" s="361">
        <v>100</v>
      </c>
      <c r="H398" s="363">
        <v>100</v>
      </c>
      <c r="I398" s="363"/>
    </row>
    <row r="399" spans="1:9" ht="14.4" thickBot="1" x14ac:dyDescent="0.3">
      <c r="A399" s="290"/>
      <c r="B399" s="136" t="s">
        <v>444</v>
      </c>
      <c r="C399" s="135"/>
      <c r="D399" s="41"/>
      <c r="E399" s="139">
        <f>SUM(E393:E398)</f>
        <v>117262.92</v>
      </c>
      <c r="F399" s="139">
        <f>SUM(F393:F398)</f>
        <v>150090.1507</v>
      </c>
      <c r="G399" s="139">
        <f>SUM(G393:G398)</f>
        <v>154279.59051541999</v>
      </c>
      <c r="H399" s="139">
        <f>SUM(H393:H398)</f>
        <v>154279.59</v>
      </c>
      <c r="I399" s="139">
        <f>SUM(I393:I398)</f>
        <v>0</v>
      </c>
    </row>
    <row r="400" spans="1:9" x14ac:dyDescent="0.25">
      <c r="A400" s="259"/>
      <c r="B400" s="127" t="s">
        <v>445</v>
      </c>
      <c r="C400" s="127"/>
      <c r="D400" s="138" t="s">
        <v>446</v>
      </c>
      <c r="E400" s="121"/>
      <c r="F400" s="99"/>
      <c r="G400" s="99"/>
      <c r="H400" s="99"/>
      <c r="I400" s="99"/>
    </row>
    <row r="401" spans="1:9" x14ac:dyDescent="0.25">
      <c r="A401" s="259"/>
      <c r="B401" s="74"/>
      <c r="C401" s="74" t="s">
        <v>382</v>
      </c>
      <c r="D401" s="39" t="s">
        <v>385</v>
      </c>
      <c r="E401" s="363">
        <v>78859.570000000007</v>
      </c>
      <c r="F401" s="363">
        <v>146577.18749999997</v>
      </c>
      <c r="G401" s="363">
        <v>92988.930999999997</v>
      </c>
      <c r="H401" s="363">
        <v>92988.93</v>
      </c>
      <c r="I401" s="363"/>
    </row>
    <row r="402" spans="1:9" x14ac:dyDescent="0.25">
      <c r="A402" s="259"/>
      <c r="B402" s="74"/>
      <c r="C402" s="74" t="s">
        <v>386</v>
      </c>
      <c r="D402" s="39" t="s">
        <v>387</v>
      </c>
      <c r="E402" s="363">
        <v>18696.140000000003</v>
      </c>
      <c r="F402" s="363">
        <v>34614.162187499998</v>
      </c>
      <c r="G402" s="363">
        <v>21686.600021200004</v>
      </c>
      <c r="H402" s="363">
        <v>21686.6</v>
      </c>
      <c r="I402" s="363"/>
    </row>
    <row r="403" spans="1:9" x14ac:dyDescent="0.25">
      <c r="A403" s="259"/>
      <c r="B403" s="74"/>
      <c r="C403" s="74" t="s">
        <v>388</v>
      </c>
      <c r="D403" s="39"/>
      <c r="E403" s="363">
        <v>231305.64</v>
      </c>
      <c r="F403" s="363">
        <v>231453</v>
      </c>
      <c r="G403" s="363">
        <v>253843</v>
      </c>
      <c r="H403" s="363">
        <v>253843</v>
      </c>
      <c r="I403" s="363"/>
    </row>
    <row r="404" spans="1:9" x14ac:dyDescent="0.25">
      <c r="A404" s="259"/>
      <c r="B404" s="74"/>
      <c r="C404" s="74" t="s">
        <v>389</v>
      </c>
      <c r="D404" s="39" t="s">
        <v>390</v>
      </c>
      <c r="E404" s="363">
        <v>8898.43</v>
      </c>
      <c r="F404" s="363">
        <v>12847</v>
      </c>
      <c r="G404" s="363">
        <v>12747</v>
      </c>
      <c r="H404" s="363">
        <v>12747</v>
      </c>
      <c r="I404" s="363"/>
    </row>
    <row r="405" spans="1:9" x14ac:dyDescent="0.25">
      <c r="A405" s="259"/>
      <c r="B405" s="74"/>
      <c r="C405" s="74" t="s">
        <v>391</v>
      </c>
      <c r="D405" s="39" t="s">
        <v>392</v>
      </c>
      <c r="E405" s="363">
        <v>510765.87</v>
      </c>
      <c r="F405" s="363">
        <v>405427</v>
      </c>
      <c r="G405" s="363">
        <v>405427</v>
      </c>
      <c r="H405" s="363">
        <v>405427</v>
      </c>
      <c r="I405" s="363"/>
    </row>
    <row r="406" spans="1:9" x14ac:dyDescent="0.25">
      <c r="A406" s="259"/>
      <c r="B406" s="74"/>
      <c r="C406" s="74" t="s">
        <v>393</v>
      </c>
      <c r="D406" s="39" t="s">
        <v>242</v>
      </c>
      <c r="E406" s="363">
        <v>89503.19</v>
      </c>
      <c r="F406" s="363">
        <v>45000</v>
      </c>
      <c r="G406" s="363">
        <v>90252</v>
      </c>
      <c r="H406" s="363">
        <v>90252</v>
      </c>
      <c r="I406" s="363"/>
    </row>
    <row r="407" spans="1:9" ht="14.4" thickBot="1" x14ac:dyDescent="0.3">
      <c r="A407" s="290"/>
      <c r="B407" s="136" t="s">
        <v>447</v>
      </c>
      <c r="C407" s="135"/>
      <c r="D407" s="41"/>
      <c r="E407" s="137">
        <f>SUM(E401:E406)</f>
        <v>938028.84000000008</v>
      </c>
      <c r="F407" s="137">
        <f>SUM(F401:F406)</f>
        <v>875918.34968749993</v>
      </c>
      <c r="G407" s="137">
        <f>SUM(G401:G406)</f>
        <v>876944.5310212</v>
      </c>
      <c r="H407" s="137">
        <f>SUM(H401:H406)</f>
        <v>876944.53</v>
      </c>
      <c r="I407" s="137">
        <f>SUM(I401:I406)</f>
        <v>0</v>
      </c>
    </row>
    <row r="408" spans="1:9" x14ac:dyDescent="0.25">
      <c r="A408" s="164"/>
      <c r="B408" s="163"/>
      <c r="C408" s="164"/>
      <c r="D408" s="165"/>
      <c r="E408" s="299"/>
      <c r="F408" s="299"/>
      <c r="G408" s="299"/>
      <c r="H408" s="299"/>
      <c r="I408" s="299"/>
    </row>
    <row r="409" spans="1:9" x14ac:dyDescent="0.25">
      <c r="B409" s="364" t="str">
        <f>'Form 1 Cover'!B20</f>
        <v>FREEDOM CLASSICAL ACADEMY</v>
      </c>
      <c r="C409" s="340"/>
      <c r="D409" s="31"/>
      <c r="I409" s="339" t="str">
        <f>"Budget Fiscal Year "&amp;TEXT('Form 1 Cover'!$D$137, "mm/dd/yy")</f>
        <v>Budget Fiscal Year 2022-2023</v>
      </c>
    </row>
    <row r="410" spans="1:9" x14ac:dyDescent="0.25">
      <c r="E410" s="60"/>
    </row>
    <row r="411" spans="1:9" x14ac:dyDescent="0.25">
      <c r="B411" s="60" t="s">
        <v>405</v>
      </c>
      <c r="H411" s="19"/>
      <c r="I411" s="19">
        <f>'Form 1 Cover'!$D$146</f>
        <v>44607</v>
      </c>
    </row>
    <row r="412" spans="1:9" x14ac:dyDescent="0.25">
      <c r="H412" s="19"/>
      <c r="I412" s="19"/>
    </row>
    <row r="413" spans="1:9" x14ac:dyDescent="0.25">
      <c r="H413" s="19"/>
      <c r="I413" s="19"/>
    </row>
    <row r="414" spans="1:9" x14ac:dyDescent="0.25">
      <c r="H414" s="19"/>
      <c r="I414" s="19"/>
    </row>
    <row r="415" spans="1:9" x14ac:dyDescent="0.25">
      <c r="A415" s="269"/>
      <c r="B415" s="55"/>
      <c r="C415" s="55"/>
      <c r="D415" s="56"/>
      <c r="E415" s="153">
        <v>-1</v>
      </c>
      <c r="F415" s="154">
        <v>-2</v>
      </c>
      <c r="G415" s="247">
        <v>-3</v>
      </c>
      <c r="H415" s="154">
        <v>-4</v>
      </c>
      <c r="I415" s="154">
        <v>-5</v>
      </c>
    </row>
    <row r="416" spans="1:9" x14ac:dyDescent="0.25">
      <c r="A416" s="285"/>
      <c r="D416" s="35"/>
      <c r="E416" s="160"/>
      <c r="F416" s="21" t="s">
        <v>171</v>
      </c>
      <c r="G416" s="422" t="str">
        <f>"BUDGET YEAR ENDING "&amp;TEXT('Form 1 Cover'!D139, "MM/DD/YY")</f>
        <v>BUDGET YEAR ENDING 06/30/23</v>
      </c>
      <c r="H416" s="3"/>
      <c r="I416" s="160"/>
    </row>
    <row r="417" spans="1:9" x14ac:dyDescent="0.25">
      <c r="A417" s="285"/>
      <c r="D417" s="35"/>
      <c r="E417" s="156" t="s">
        <v>219</v>
      </c>
      <c r="F417" s="156" t="s">
        <v>220</v>
      </c>
      <c r="G417" s="157"/>
      <c r="H417" s="287"/>
      <c r="I417" s="156" t="s">
        <v>221</v>
      </c>
    </row>
    <row r="418" spans="1:9" ht="15" x14ac:dyDescent="0.25">
      <c r="A418" s="285"/>
      <c r="B418" s="115" t="s">
        <v>381</v>
      </c>
      <c r="C418" s="26"/>
      <c r="D418" s="35"/>
      <c r="E418" s="156" t="s">
        <v>223</v>
      </c>
      <c r="F418" s="156" t="s">
        <v>223</v>
      </c>
      <c r="G418" s="158" t="s">
        <v>224</v>
      </c>
      <c r="H418" s="156" t="s">
        <v>225</v>
      </c>
      <c r="I418" s="156" t="s">
        <v>225</v>
      </c>
    </row>
    <row r="419" spans="1:9" ht="15" x14ac:dyDescent="0.25">
      <c r="A419" s="283"/>
      <c r="B419" s="423"/>
      <c r="C419" s="423"/>
      <c r="D419" s="424"/>
      <c r="E419" s="4">
        <f>'Form 1 Cover'!D130</f>
        <v>44377</v>
      </c>
      <c r="F419" s="4">
        <f>'Form 1 Cover'!D134</f>
        <v>44742</v>
      </c>
      <c r="G419" s="159" t="s">
        <v>226</v>
      </c>
      <c r="H419" s="288" t="s">
        <v>226</v>
      </c>
      <c r="I419" s="288" t="s">
        <v>226</v>
      </c>
    </row>
    <row r="420" spans="1:9" ht="27.6" x14ac:dyDescent="0.25">
      <c r="A420" s="289"/>
      <c r="B420" s="140" t="s">
        <v>448</v>
      </c>
      <c r="C420" s="127"/>
      <c r="D420" s="105" t="s">
        <v>449</v>
      </c>
      <c r="E420" s="43"/>
      <c r="F420" s="43"/>
      <c r="G420" s="43"/>
      <c r="H420" s="43"/>
      <c r="I420" s="43"/>
    </row>
    <row r="421" spans="1:9" x14ac:dyDescent="0.25">
      <c r="A421" s="259"/>
      <c r="B421" s="74"/>
      <c r="C421" s="74" t="s">
        <v>382</v>
      </c>
      <c r="D421" s="39" t="s">
        <v>385</v>
      </c>
      <c r="E421" s="359">
        <v>172520.62</v>
      </c>
      <c r="F421" s="359">
        <v>264183.82499999995</v>
      </c>
      <c r="G421" s="359">
        <v>256435.11803399998</v>
      </c>
      <c r="H421" s="359">
        <v>256435.12</v>
      </c>
      <c r="I421" s="359"/>
    </row>
    <row r="422" spans="1:9" x14ac:dyDescent="0.25">
      <c r="A422" s="259"/>
      <c r="B422" s="74"/>
      <c r="C422" s="74" t="s">
        <v>386</v>
      </c>
      <c r="D422" s="39" t="s">
        <v>387</v>
      </c>
      <c r="E422" s="359">
        <v>23185.7</v>
      </c>
      <c r="F422" s="359">
        <v>90110.537024999998</v>
      </c>
      <c r="G422" s="359">
        <v>70427.947237396802</v>
      </c>
      <c r="H422" s="359">
        <v>70428</v>
      </c>
      <c r="I422" s="359"/>
    </row>
    <row r="423" spans="1:9" x14ac:dyDescent="0.25">
      <c r="A423" s="259"/>
      <c r="B423" s="74"/>
      <c r="C423" s="74" t="s">
        <v>388</v>
      </c>
      <c r="D423" s="39"/>
      <c r="E423" s="359">
        <v>161335.29999999999</v>
      </c>
      <c r="F423" s="359">
        <v>186025</v>
      </c>
      <c r="G423" s="359">
        <v>150750</v>
      </c>
      <c r="H423" s="359">
        <v>150750</v>
      </c>
      <c r="I423" s="359"/>
    </row>
    <row r="424" spans="1:9" x14ac:dyDescent="0.25">
      <c r="A424" s="259"/>
      <c r="B424" s="74"/>
      <c r="C424" s="74" t="s">
        <v>389</v>
      </c>
      <c r="D424" s="39" t="s">
        <v>390</v>
      </c>
      <c r="E424" s="359">
        <v>117324.26000000001</v>
      </c>
      <c r="F424" s="359">
        <v>172441</v>
      </c>
      <c r="G424" s="359">
        <v>172241</v>
      </c>
      <c r="H424" s="359">
        <v>172241</v>
      </c>
      <c r="I424" s="359"/>
    </row>
    <row r="425" spans="1:9" x14ac:dyDescent="0.25">
      <c r="A425" s="259"/>
      <c r="B425" s="74"/>
      <c r="C425" s="74" t="s">
        <v>391</v>
      </c>
      <c r="D425" s="39" t="s">
        <v>392</v>
      </c>
      <c r="E425" s="359">
        <v>15195</v>
      </c>
      <c r="F425" s="359">
        <v>44700</v>
      </c>
      <c r="G425" s="359">
        <v>0</v>
      </c>
      <c r="H425" s="359"/>
      <c r="I425" s="359"/>
    </row>
    <row r="426" spans="1:9" x14ac:dyDescent="0.25">
      <c r="A426" s="259"/>
      <c r="B426" s="74"/>
      <c r="C426" s="74" t="s">
        <v>393</v>
      </c>
      <c r="D426" s="39" t="s">
        <v>242</v>
      </c>
      <c r="E426" s="359">
        <v>484</v>
      </c>
      <c r="F426" s="359">
        <v>500</v>
      </c>
      <c r="G426" s="359">
        <v>484</v>
      </c>
      <c r="H426" s="359">
        <v>484</v>
      </c>
      <c r="I426" s="363"/>
    </row>
    <row r="427" spans="1:9" ht="14.4" thickBot="1" x14ac:dyDescent="0.3">
      <c r="A427" s="290"/>
      <c r="B427" s="136" t="s">
        <v>450</v>
      </c>
      <c r="C427" s="135"/>
      <c r="D427" s="41"/>
      <c r="E427" s="107">
        <f>SUM(E421:E426)</f>
        <v>490044.88</v>
      </c>
      <c r="F427" s="107">
        <f>SUM(F421:F426)</f>
        <v>757960.36202499992</v>
      </c>
      <c r="G427" s="107">
        <f>SUM(G421:G426)</f>
        <v>650338.06527139677</v>
      </c>
      <c r="H427" s="107">
        <f>SUM(H421:H426)</f>
        <v>650338.12</v>
      </c>
      <c r="I427" s="107">
        <f>SUM(I421:I426)</f>
        <v>0</v>
      </c>
    </row>
    <row r="428" spans="1:9" x14ac:dyDescent="0.25">
      <c r="A428" s="259"/>
      <c r="B428" s="127" t="s">
        <v>451</v>
      </c>
      <c r="C428" s="127"/>
      <c r="D428" s="138" t="s">
        <v>452</v>
      </c>
      <c r="E428" s="76"/>
      <c r="F428" s="76"/>
      <c r="G428" s="76"/>
      <c r="H428" s="76"/>
      <c r="I428" s="76"/>
    </row>
    <row r="429" spans="1:9" x14ac:dyDescent="0.25">
      <c r="A429" s="259"/>
      <c r="B429" s="74"/>
      <c r="C429" s="74" t="s">
        <v>382</v>
      </c>
      <c r="D429" s="39" t="s">
        <v>385</v>
      </c>
      <c r="E429" s="359"/>
      <c r="F429" s="359"/>
      <c r="G429" s="359"/>
      <c r="H429" s="359"/>
      <c r="I429" s="359"/>
    </row>
    <row r="430" spans="1:9" x14ac:dyDescent="0.25">
      <c r="A430" s="259"/>
      <c r="B430" s="74"/>
      <c r="C430" s="74" t="s">
        <v>386</v>
      </c>
      <c r="D430" s="39" t="s">
        <v>387</v>
      </c>
      <c r="E430" s="359"/>
      <c r="F430" s="359"/>
      <c r="G430" s="359"/>
      <c r="H430" s="359"/>
      <c r="I430" s="359"/>
    </row>
    <row r="431" spans="1:9" x14ac:dyDescent="0.25">
      <c r="A431" s="259"/>
      <c r="B431" s="74"/>
      <c r="C431" s="74" t="s">
        <v>388</v>
      </c>
      <c r="D431" s="39"/>
      <c r="E431" s="359"/>
      <c r="F431" s="359"/>
      <c r="G431" s="359"/>
      <c r="H431" s="359"/>
      <c r="I431" s="359"/>
    </row>
    <row r="432" spans="1:9" x14ac:dyDescent="0.25">
      <c r="A432" s="259"/>
      <c r="B432" s="74"/>
      <c r="C432" s="74" t="s">
        <v>389</v>
      </c>
      <c r="D432" s="39" t="s">
        <v>390</v>
      </c>
      <c r="E432" s="359"/>
      <c r="F432" s="359"/>
      <c r="G432" s="359"/>
      <c r="H432" s="359"/>
      <c r="I432" s="359"/>
    </row>
    <row r="433" spans="1:9" x14ac:dyDescent="0.25">
      <c r="A433" s="259"/>
      <c r="B433" s="74"/>
      <c r="C433" s="74" t="s">
        <v>391</v>
      </c>
      <c r="D433" s="39" t="s">
        <v>392</v>
      </c>
      <c r="E433" s="359"/>
      <c r="F433" s="359"/>
      <c r="G433" s="359"/>
      <c r="H433" s="359"/>
      <c r="I433" s="359"/>
    </row>
    <row r="434" spans="1:9" x14ac:dyDescent="0.25">
      <c r="A434" s="259"/>
      <c r="B434" s="74"/>
      <c r="C434" s="74" t="s">
        <v>393</v>
      </c>
      <c r="D434" s="39" t="s">
        <v>242</v>
      </c>
      <c r="E434" s="359"/>
      <c r="F434" s="359"/>
      <c r="G434" s="359"/>
      <c r="H434" s="359"/>
      <c r="I434" s="359"/>
    </row>
    <row r="435" spans="1:9" ht="14.4" thickBot="1" x14ac:dyDescent="0.3">
      <c r="A435" s="290"/>
      <c r="B435" s="136" t="s">
        <v>453</v>
      </c>
      <c r="C435" s="135"/>
      <c r="D435" s="41"/>
      <c r="E435" s="107">
        <f>SUM(E429:E434)</f>
        <v>0</v>
      </c>
      <c r="F435" s="107">
        <f>SUM(F429:F434)</f>
        <v>0</v>
      </c>
      <c r="G435" s="107">
        <f>SUM(G429:G434)</f>
        <v>0</v>
      </c>
      <c r="H435" s="107">
        <f>SUM(H429:H434)</f>
        <v>0</v>
      </c>
      <c r="I435" s="107">
        <f>SUM(I429:I434)</f>
        <v>0</v>
      </c>
    </row>
    <row r="436" spans="1:9" x14ac:dyDescent="0.25">
      <c r="A436" s="259"/>
      <c r="B436" s="127" t="s">
        <v>454</v>
      </c>
      <c r="C436" s="127"/>
      <c r="D436" s="138" t="s">
        <v>455</v>
      </c>
      <c r="E436" s="76"/>
      <c r="F436" s="76"/>
      <c r="G436" s="76"/>
      <c r="H436" s="76"/>
      <c r="I436" s="76"/>
    </row>
    <row r="437" spans="1:9" x14ac:dyDescent="0.25">
      <c r="A437" s="259"/>
      <c r="B437" s="74"/>
      <c r="C437" s="74" t="s">
        <v>382</v>
      </c>
      <c r="D437" s="39" t="s">
        <v>385</v>
      </c>
      <c r="E437" s="359"/>
      <c r="F437" s="359"/>
      <c r="G437" s="359"/>
      <c r="H437" s="359"/>
      <c r="I437" s="359"/>
    </row>
    <row r="438" spans="1:9" x14ac:dyDescent="0.25">
      <c r="A438" s="259"/>
      <c r="B438" s="74"/>
      <c r="C438" s="74" t="s">
        <v>386</v>
      </c>
      <c r="D438" s="39" t="s">
        <v>387</v>
      </c>
      <c r="E438" s="354"/>
      <c r="F438" s="357"/>
      <c r="G438" s="357"/>
      <c r="H438" s="357"/>
      <c r="I438" s="357"/>
    </row>
    <row r="439" spans="1:9" x14ac:dyDescent="0.25">
      <c r="A439" s="259"/>
      <c r="B439" s="74"/>
      <c r="C439" s="74" t="s">
        <v>388</v>
      </c>
      <c r="D439" s="39"/>
      <c r="E439" s="359"/>
      <c r="F439" s="359"/>
      <c r="G439" s="359"/>
      <c r="H439" s="359"/>
      <c r="I439" s="359"/>
    </row>
    <row r="440" spans="1:9" x14ac:dyDescent="0.25">
      <c r="A440" s="259"/>
      <c r="B440" s="74"/>
      <c r="C440" s="74" t="s">
        <v>389</v>
      </c>
      <c r="D440" s="39" t="s">
        <v>390</v>
      </c>
      <c r="E440" s="359"/>
      <c r="F440" s="359"/>
      <c r="G440" s="359"/>
      <c r="H440" s="359"/>
      <c r="I440" s="359"/>
    </row>
    <row r="441" spans="1:9" x14ac:dyDescent="0.25">
      <c r="A441" s="259"/>
      <c r="B441" s="74"/>
      <c r="C441" s="74" t="s">
        <v>391</v>
      </c>
      <c r="D441" s="39" t="s">
        <v>392</v>
      </c>
      <c r="E441" s="359"/>
      <c r="F441" s="359"/>
      <c r="G441" s="359"/>
      <c r="H441" s="359"/>
      <c r="I441" s="359"/>
    </row>
    <row r="442" spans="1:9" x14ac:dyDescent="0.25">
      <c r="A442" s="259"/>
      <c r="B442" s="74"/>
      <c r="C442" s="74" t="s">
        <v>393</v>
      </c>
      <c r="D442" s="39" t="s">
        <v>242</v>
      </c>
      <c r="E442" s="354"/>
      <c r="F442" s="357"/>
      <c r="G442" s="357"/>
      <c r="H442" s="357"/>
      <c r="I442" s="357"/>
    </row>
    <row r="443" spans="1:9" ht="14.4" thickBot="1" x14ac:dyDescent="0.3">
      <c r="A443" s="290"/>
      <c r="B443" s="136" t="s">
        <v>456</v>
      </c>
      <c r="C443" s="135"/>
      <c r="D443" s="41"/>
      <c r="E443" s="141">
        <f>SUM(E437:E442)</f>
        <v>0</v>
      </c>
      <c r="F443" s="141">
        <f>SUM(F437:F442)</f>
        <v>0</v>
      </c>
      <c r="G443" s="141">
        <f>SUM(G437:G442)</f>
        <v>0</v>
      </c>
      <c r="H443" s="141">
        <f>SUM(H437:H442)</f>
        <v>0</v>
      </c>
      <c r="I443" s="141">
        <f>SUM(I437:I442)</f>
        <v>0</v>
      </c>
    </row>
    <row r="444" spans="1:9" ht="19.5" customHeight="1" thickBot="1" x14ac:dyDescent="0.3">
      <c r="A444" s="260" t="s">
        <v>457</v>
      </c>
      <c r="B444" s="79"/>
      <c r="C444" s="80"/>
      <c r="D444" s="81"/>
      <c r="E444" s="142">
        <f>E375+E383+E391+E399+E407+E427+E435+E443</f>
        <v>2419427.29</v>
      </c>
      <c r="F444" s="142">
        <f>F375+F383+F391+F399+F407+F427+F435+F443</f>
        <v>2675499.6767624998</v>
      </c>
      <c r="G444" s="142">
        <f>G375+G383+G391+G399+G407+G427+G435+G443</f>
        <v>2430239.2616270725</v>
      </c>
      <c r="H444" s="142">
        <f>H375+H383+H391+H399+H407+H427+H435+H443</f>
        <v>2430239.3188190558</v>
      </c>
      <c r="I444" s="142">
        <f>I375+I383+I391+I399+I407+I427+I435+I443</f>
        <v>0</v>
      </c>
    </row>
    <row r="445" spans="1:9" ht="14.4" thickTop="1" x14ac:dyDescent="0.25">
      <c r="A445" s="259"/>
      <c r="B445" s="127" t="s">
        <v>289</v>
      </c>
      <c r="C445" s="127"/>
      <c r="D445" s="138" t="s">
        <v>458</v>
      </c>
      <c r="E445" s="143"/>
      <c r="F445" s="76"/>
      <c r="G445" s="76"/>
      <c r="H445" s="76"/>
      <c r="I445" s="76"/>
    </row>
    <row r="446" spans="1:9" x14ac:dyDescent="0.25">
      <c r="A446" s="259"/>
      <c r="B446" s="74"/>
      <c r="C446" s="74" t="s">
        <v>382</v>
      </c>
      <c r="D446" s="39" t="s">
        <v>385</v>
      </c>
      <c r="E446" s="359"/>
      <c r="F446" s="359"/>
      <c r="G446" s="359"/>
      <c r="H446" s="359"/>
      <c r="I446" s="359"/>
    </row>
    <row r="447" spans="1:9" x14ac:dyDescent="0.25">
      <c r="A447" s="259"/>
      <c r="B447" s="74"/>
      <c r="C447" s="74" t="s">
        <v>386</v>
      </c>
      <c r="D447" s="39" t="s">
        <v>387</v>
      </c>
      <c r="E447" s="359"/>
      <c r="F447" s="359"/>
      <c r="G447" s="359"/>
      <c r="H447" s="359"/>
      <c r="I447" s="359"/>
    </row>
    <row r="448" spans="1:9" x14ac:dyDescent="0.25">
      <c r="A448" s="259"/>
      <c r="B448" s="74"/>
      <c r="C448" s="74" t="s">
        <v>388</v>
      </c>
      <c r="D448" s="39"/>
      <c r="E448" s="359">
        <v>8.35</v>
      </c>
      <c r="F448" s="359">
        <v>200000</v>
      </c>
      <c r="G448" s="359">
        <v>70000</v>
      </c>
      <c r="H448" s="359">
        <v>70000</v>
      </c>
      <c r="I448" s="359"/>
    </row>
    <row r="449" spans="1:9" x14ac:dyDescent="0.25">
      <c r="A449" s="259"/>
      <c r="B449" s="74"/>
      <c r="C449" s="74" t="s">
        <v>389</v>
      </c>
      <c r="D449" s="39" t="s">
        <v>390</v>
      </c>
      <c r="E449" s="359">
        <v>15.71</v>
      </c>
      <c r="F449" s="359">
        <v>2000</v>
      </c>
      <c r="G449" s="359">
        <v>2000</v>
      </c>
      <c r="H449" s="359">
        <v>2000</v>
      </c>
      <c r="I449" s="359"/>
    </row>
    <row r="450" spans="1:9" x14ac:dyDescent="0.25">
      <c r="A450" s="259"/>
      <c r="B450" s="74"/>
      <c r="C450" s="74" t="s">
        <v>391</v>
      </c>
      <c r="D450" s="39" t="s">
        <v>392</v>
      </c>
      <c r="E450" s="359"/>
      <c r="F450" s="359"/>
      <c r="G450" s="359"/>
      <c r="H450" s="359"/>
      <c r="I450" s="359"/>
    </row>
    <row r="451" spans="1:9" x14ac:dyDescent="0.25">
      <c r="A451" s="259"/>
      <c r="B451" s="74"/>
      <c r="C451" s="74" t="s">
        <v>393</v>
      </c>
      <c r="D451" s="39" t="s">
        <v>242</v>
      </c>
      <c r="E451" s="359">
        <v>121.18</v>
      </c>
      <c r="F451" s="359">
        <v>1</v>
      </c>
      <c r="G451" s="359">
        <v>0</v>
      </c>
      <c r="H451" s="363"/>
      <c r="I451" s="363"/>
    </row>
    <row r="452" spans="1:9" ht="14.4" thickBot="1" x14ac:dyDescent="0.3">
      <c r="A452" s="291" t="s">
        <v>459</v>
      </c>
      <c r="B452" s="40"/>
      <c r="C452" s="135"/>
      <c r="D452" s="41"/>
      <c r="E452" s="107">
        <f>SUM(E446:E451)</f>
        <v>145.24</v>
      </c>
      <c r="F452" s="107">
        <f>SUM(F446:F451)</f>
        <v>202001</v>
      </c>
      <c r="G452" s="107">
        <f>SUM(G446:G451)</f>
        <v>72000</v>
      </c>
      <c r="H452" s="107">
        <f>SUM(H446:H451)</f>
        <v>72000</v>
      </c>
      <c r="I452" s="107">
        <f>SUM(I446:I451)</f>
        <v>0</v>
      </c>
    </row>
    <row r="453" spans="1:9" x14ac:dyDescent="0.25">
      <c r="A453" s="163"/>
      <c r="B453" s="165"/>
      <c r="C453" s="164"/>
      <c r="D453" s="165"/>
      <c r="E453" s="300"/>
      <c r="F453" s="300"/>
      <c r="G453" s="300"/>
      <c r="H453" s="300"/>
      <c r="I453" s="300"/>
    </row>
    <row r="454" spans="1:9" x14ac:dyDescent="0.25">
      <c r="B454" s="364" t="str">
        <f>'Form 1 Cover'!B20</f>
        <v>FREEDOM CLASSICAL ACADEMY</v>
      </c>
      <c r="C454" s="340"/>
      <c r="D454" s="31"/>
      <c r="I454" s="339" t="str">
        <f>"Budget Fiscal Year "&amp;TEXT('Form 1 Cover'!$D$137, "mm/dd/yy")</f>
        <v>Budget Fiscal Year 2022-2023</v>
      </c>
    </row>
    <row r="455" spans="1:9" x14ac:dyDescent="0.25">
      <c r="E455" s="60"/>
    </row>
    <row r="456" spans="1:9" x14ac:dyDescent="0.25">
      <c r="B456" s="60" t="s">
        <v>405</v>
      </c>
      <c r="H456" s="19"/>
      <c r="I456" s="19">
        <f>'Form 1 Cover'!$D$146</f>
        <v>44607</v>
      </c>
    </row>
    <row r="457" spans="1:9" x14ac:dyDescent="0.25">
      <c r="A457" s="269"/>
      <c r="B457" s="55"/>
      <c r="C457" s="55"/>
      <c r="D457" s="56"/>
      <c r="E457" s="153">
        <v>-1</v>
      </c>
      <c r="F457" s="154">
        <v>-2</v>
      </c>
      <c r="G457" s="247">
        <v>-3</v>
      </c>
      <c r="H457" s="154">
        <v>-4</v>
      </c>
      <c r="I457" s="154">
        <v>-5</v>
      </c>
    </row>
    <row r="458" spans="1:9" x14ac:dyDescent="0.25">
      <c r="A458" s="285"/>
      <c r="D458" s="35"/>
      <c r="E458" s="160"/>
      <c r="F458" s="21" t="s">
        <v>171</v>
      </c>
      <c r="G458" s="422" t="str">
        <f>"BUDGET YEAR ENDING "&amp;TEXT('Form 1 Cover'!D139, "MM/DD/YY")</f>
        <v>BUDGET YEAR ENDING 06/30/23</v>
      </c>
      <c r="H458" s="3"/>
      <c r="I458" s="160"/>
    </row>
    <row r="459" spans="1:9" x14ac:dyDescent="0.25">
      <c r="A459" s="285"/>
      <c r="D459" s="35"/>
      <c r="E459" s="156" t="s">
        <v>219</v>
      </c>
      <c r="F459" s="156" t="s">
        <v>220</v>
      </c>
      <c r="G459" s="157"/>
      <c r="H459" s="287"/>
      <c r="I459" s="156" t="s">
        <v>221</v>
      </c>
    </row>
    <row r="460" spans="1:9" ht="15" x14ac:dyDescent="0.25">
      <c r="A460" s="285"/>
      <c r="B460" s="115" t="s">
        <v>381</v>
      </c>
      <c r="C460" s="26"/>
      <c r="D460" s="35"/>
      <c r="E460" s="156" t="s">
        <v>223</v>
      </c>
      <c r="F460" s="156" t="s">
        <v>223</v>
      </c>
      <c r="G460" s="158" t="s">
        <v>224</v>
      </c>
      <c r="H460" s="156" t="s">
        <v>225</v>
      </c>
      <c r="I460" s="156" t="s">
        <v>225</v>
      </c>
    </row>
    <row r="461" spans="1:9" ht="15" x14ac:dyDescent="0.25">
      <c r="A461" s="283"/>
      <c r="B461" s="423"/>
      <c r="C461" s="423"/>
      <c r="D461" s="424"/>
      <c r="E461" s="4">
        <f>'Form 1 Cover'!D130</f>
        <v>44377</v>
      </c>
      <c r="F461" s="4">
        <f>'Form 1 Cover'!D134</f>
        <v>44742</v>
      </c>
      <c r="G461" s="159" t="s">
        <v>226</v>
      </c>
      <c r="H461" s="288" t="s">
        <v>226</v>
      </c>
      <c r="I461" s="288" t="s">
        <v>226</v>
      </c>
    </row>
    <row r="462" spans="1:9" x14ac:dyDescent="0.25">
      <c r="A462" s="259"/>
      <c r="B462" s="127" t="s">
        <v>326</v>
      </c>
      <c r="C462" s="127"/>
      <c r="D462" s="138" t="s">
        <v>460</v>
      </c>
      <c r="E462" s="143"/>
      <c r="F462" s="76"/>
      <c r="G462" s="76"/>
      <c r="H462" s="76"/>
      <c r="I462" s="76"/>
    </row>
    <row r="463" spans="1:9" x14ac:dyDescent="0.25">
      <c r="A463" s="259"/>
      <c r="B463" s="74"/>
      <c r="C463" s="74" t="s">
        <v>382</v>
      </c>
      <c r="D463" s="39" t="s">
        <v>385</v>
      </c>
      <c r="E463" s="359"/>
      <c r="F463" s="359"/>
      <c r="G463" s="359"/>
      <c r="H463" s="359"/>
      <c r="I463" s="359"/>
    </row>
    <row r="464" spans="1:9" x14ac:dyDescent="0.25">
      <c r="A464" s="259"/>
      <c r="B464" s="74"/>
      <c r="C464" s="74" t="s">
        <v>386</v>
      </c>
      <c r="D464" s="39" t="s">
        <v>387</v>
      </c>
      <c r="E464" s="359"/>
      <c r="F464" s="359"/>
      <c r="G464" s="359"/>
      <c r="H464" s="359"/>
      <c r="I464" s="359"/>
    </row>
    <row r="465" spans="1:9" x14ac:dyDescent="0.25">
      <c r="A465" s="259"/>
      <c r="B465" s="74"/>
      <c r="C465" s="74" t="s">
        <v>388</v>
      </c>
      <c r="D465" s="39"/>
      <c r="E465" s="359"/>
      <c r="F465" s="359"/>
      <c r="G465" s="359"/>
      <c r="H465" s="359"/>
      <c r="I465" s="359"/>
    </row>
    <row r="466" spans="1:9" x14ac:dyDescent="0.25">
      <c r="A466" s="259"/>
      <c r="B466" s="74"/>
      <c r="C466" s="74" t="s">
        <v>389</v>
      </c>
      <c r="D466" s="39" t="s">
        <v>390</v>
      </c>
      <c r="E466" s="359"/>
      <c r="F466" s="359"/>
      <c r="G466" s="359"/>
      <c r="H466" s="359"/>
      <c r="I466" s="359"/>
    </row>
    <row r="467" spans="1:9" x14ac:dyDescent="0.25">
      <c r="A467" s="259"/>
      <c r="B467" s="74"/>
      <c r="C467" s="74" t="s">
        <v>391</v>
      </c>
      <c r="D467" s="39" t="s">
        <v>392</v>
      </c>
      <c r="E467" s="359"/>
      <c r="F467" s="359"/>
      <c r="G467" s="359"/>
      <c r="H467" s="359"/>
      <c r="I467" s="359"/>
    </row>
    <row r="468" spans="1:9" x14ac:dyDescent="0.25">
      <c r="A468" s="259"/>
      <c r="B468" s="74"/>
      <c r="C468" s="74" t="s">
        <v>393</v>
      </c>
      <c r="D468" s="39" t="s">
        <v>242</v>
      </c>
      <c r="E468" s="359"/>
      <c r="F468" s="359"/>
      <c r="G468" s="359"/>
      <c r="H468" s="359"/>
      <c r="I468" s="359"/>
    </row>
    <row r="469" spans="1:9" ht="14.4" thickBot="1" x14ac:dyDescent="0.3">
      <c r="A469" s="290"/>
      <c r="B469" s="136" t="s">
        <v>461</v>
      </c>
      <c r="C469" s="135"/>
      <c r="D469" s="41"/>
      <c r="E469" s="107">
        <f>SUM(E463:E468)</f>
        <v>0</v>
      </c>
      <c r="F469" s="107">
        <f>SUM(F463:F468)</f>
        <v>0</v>
      </c>
      <c r="G469" s="107">
        <f>SUM(G463:G468)</f>
        <v>0</v>
      </c>
      <c r="H469" s="107">
        <f>SUM(H463:H468)</f>
        <v>0</v>
      </c>
      <c r="I469" s="107">
        <f>SUM(I463:I468)</f>
        <v>0</v>
      </c>
    </row>
    <row r="470" spans="1:9" x14ac:dyDescent="0.25">
      <c r="A470" s="259"/>
      <c r="B470" s="127" t="s">
        <v>330</v>
      </c>
      <c r="C470" s="127"/>
      <c r="D470" s="138" t="s">
        <v>462</v>
      </c>
      <c r="E470" s="76"/>
      <c r="F470" s="76"/>
      <c r="G470" s="76"/>
      <c r="H470" s="76"/>
      <c r="I470" s="76"/>
    </row>
    <row r="471" spans="1:9" x14ac:dyDescent="0.25">
      <c r="A471" s="259"/>
      <c r="B471" s="74"/>
      <c r="C471" s="74" t="s">
        <v>382</v>
      </c>
      <c r="D471" s="39" t="s">
        <v>385</v>
      </c>
      <c r="E471" s="359"/>
      <c r="F471" s="359"/>
      <c r="G471" s="359"/>
      <c r="H471" s="359"/>
      <c r="I471" s="359"/>
    </row>
    <row r="472" spans="1:9" x14ac:dyDescent="0.25">
      <c r="A472" s="259"/>
      <c r="B472" s="74"/>
      <c r="C472" s="74" t="s">
        <v>386</v>
      </c>
      <c r="D472" s="39" t="s">
        <v>387</v>
      </c>
      <c r="E472" s="359"/>
      <c r="F472" s="359"/>
      <c r="G472" s="359"/>
      <c r="H472" s="359"/>
      <c r="I472" s="359"/>
    </row>
    <row r="473" spans="1:9" x14ac:dyDescent="0.25">
      <c r="A473" s="259"/>
      <c r="B473" s="74"/>
      <c r="C473" s="74" t="s">
        <v>388</v>
      </c>
      <c r="D473" s="39"/>
      <c r="E473" s="359"/>
      <c r="F473" s="359"/>
      <c r="G473" s="359"/>
      <c r="H473" s="359"/>
      <c r="I473" s="359"/>
    </row>
    <row r="474" spans="1:9" x14ac:dyDescent="0.25">
      <c r="A474" s="259"/>
      <c r="B474" s="74"/>
      <c r="C474" s="74" t="s">
        <v>389</v>
      </c>
      <c r="D474" s="39" t="s">
        <v>390</v>
      </c>
      <c r="E474" s="359"/>
      <c r="F474" s="359"/>
      <c r="G474" s="359"/>
      <c r="H474" s="359"/>
      <c r="I474" s="359"/>
    </row>
    <row r="475" spans="1:9" x14ac:dyDescent="0.25">
      <c r="A475" s="259"/>
      <c r="B475" s="74"/>
      <c r="C475" s="74" t="s">
        <v>391</v>
      </c>
      <c r="D475" s="39" t="s">
        <v>392</v>
      </c>
      <c r="E475" s="359"/>
      <c r="F475" s="359"/>
      <c r="G475" s="359"/>
      <c r="H475" s="359"/>
      <c r="I475" s="359"/>
    </row>
    <row r="476" spans="1:9" x14ac:dyDescent="0.25">
      <c r="A476" s="259"/>
      <c r="B476" s="74"/>
      <c r="C476" s="74" t="s">
        <v>393</v>
      </c>
      <c r="D476" s="39" t="s">
        <v>242</v>
      </c>
      <c r="E476" s="359"/>
      <c r="F476" s="359"/>
      <c r="G476" s="359"/>
      <c r="H476" s="359"/>
      <c r="I476" s="359"/>
    </row>
    <row r="477" spans="1:9" ht="14.4" thickBot="1" x14ac:dyDescent="0.3">
      <c r="A477" s="290"/>
      <c r="B477" s="136" t="s">
        <v>463</v>
      </c>
      <c r="C477" s="135"/>
      <c r="D477" s="41"/>
      <c r="E477" s="107">
        <f>SUM(E471:E476)</f>
        <v>0</v>
      </c>
      <c r="F477" s="107">
        <f>SUM(F471:F476)</f>
        <v>0</v>
      </c>
      <c r="G477" s="107">
        <f>SUM(G471:G476)</f>
        <v>0</v>
      </c>
      <c r="H477" s="107">
        <f>SUM(H471:H476)</f>
        <v>0</v>
      </c>
      <c r="I477" s="107">
        <f>SUM(I471:I476)</f>
        <v>0</v>
      </c>
    </row>
    <row r="478" spans="1:9" x14ac:dyDescent="0.25">
      <c r="A478" s="259"/>
      <c r="B478" s="127" t="s">
        <v>332</v>
      </c>
      <c r="C478" s="127"/>
      <c r="D478" s="138" t="s">
        <v>464</v>
      </c>
      <c r="E478" s="76"/>
      <c r="F478" s="76"/>
      <c r="G478" s="76"/>
      <c r="H478" s="76"/>
      <c r="I478" s="76"/>
    </row>
    <row r="479" spans="1:9" x14ac:dyDescent="0.25">
      <c r="A479" s="259"/>
      <c r="B479" s="74"/>
      <c r="C479" s="74" t="s">
        <v>382</v>
      </c>
      <c r="D479" s="39" t="s">
        <v>385</v>
      </c>
      <c r="E479" s="359"/>
      <c r="F479" s="359"/>
      <c r="G479" s="359"/>
      <c r="H479" s="359"/>
      <c r="I479" s="359"/>
    </row>
    <row r="480" spans="1:9" x14ac:dyDescent="0.25">
      <c r="A480" s="259"/>
      <c r="B480" s="74"/>
      <c r="C480" s="74" t="s">
        <v>386</v>
      </c>
      <c r="D480" s="39" t="s">
        <v>387</v>
      </c>
      <c r="E480" s="359"/>
      <c r="F480" s="359"/>
      <c r="G480" s="359"/>
      <c r="H480" s="359"/>
      <c r="I480" s="359"/>
    </row>
    <row r="481" spans="1:9" x14ac:dyDescent="0.25">
      <c r="A481" s="259"/>
      <c r="B481" s="74"/>
      <c r="C481" s="74" t="s">
        <v>388</v>
      </c>
      <c r="D481" s="39"/>
      <c r="E481" s="359"/>
      <c r="F481" s="359"/>
      <c r="G481" s="359"/>
      <c r="H481" s="359"/>
      <c r="I481" s="359"/>
    </row>
    <row r="482" spans="1:9" x14ac:dyDescent="0.25">
      <c r="A482" s="259"/>
      <c r="B482" s="74"/>
      <c r="C482" s="74" t="s">
        <v>389</v>
      </c>
      <c r="D482" s="39" t="s">
        <v>390</v>
      </c>
      <c r="E482" s="359"/>
      <c r="F482" s="359"/>
      <c r="G482" s="359"/>
      <c r="H482" s="359"/>
      <c r="I482" s="359"/>
    </row>
    <row r="483" spans="1:9" x14ac:dyDescent="0.25">
      <c r="A483" s="259"/>
      <c r="B483" s="74"/>
      <c r="C483" s="74" t="s">
        <v>391</v>
      </c>
      <c r="D483" s="39" t="s">
        <v>392</v>
      </c>
      <c r="E483" s="359"/>
      <c r="F483" s="359"/>
      <c r="G483" s="359"/>
      <c r="H483" s="359"/>
      <c r="I483" s="359"/>
    </row>
    <row r="484" spans="1:9" x14ac:dyDescent="0.25">
      <c r="A484" s="259"/>
      <c r="B484" s="74"/>
      <c r="C484" s="74" t="s">
        <v>393</v>
      </c>
      <c r="D484" s="39" t="s">
        <v>242</v>
      </c>
      <c r="E484" s="359"/>
      <c r="F484" s="359"/>
      <c r="G484" s="359"/>
      <c r="H484" s="359"/>
      <c r="I484" s="359"/>
    </row>
    <row r="485" spans="1:9" ht="14.4" thickBot="1" x14ac:dyDescent="0.3">
      <c r="A485" s="290"/>
      <c r="B485" s="136" t="s">
        <v>465</v>
      </c>
      <c r="C485" s="135"/>
      <c r="D485" s="41"/>
      <c r="E485" s="107">
        <f>SUM(E479:E484)</f>
        <v>0</v>
      </c>
      <c r="F485" s="107">
        <f>SUM(F479:F484)</f>
        <v>0</v>
      </c>
      <c r="G485" s="107">
        <f>SUM(G479:G484)</f>
        <v>0</v>
      </c>
      <c r="H485" s="107">
        <f>SUM(H479:H484)</f>
        <v>0</v>
      </c>
      <c r="I485" s="107">
        <f>SUM(I479:I484)</f>
        <v>0</v>
      </c>
    </row>
    <row r="486" spans="1:9" x14ac:dyDescent="0.25">
      <c r="A486" s="259"/>
      <c r="B486" s="127" t="s">
        <v>466</v>
      </c>
      <c r="C486" s="127"/>
      <c r="D486" s="138" t="s">
        <v>467</v>
      </c>
      <c r="E486" s="76"/>
      <c r="F486" s="76"/>
      <c r="G486" s="76"/>
      <c r="H486" s="76"/>
      <c r="I486" s="76"/>
    </row>
    <row r="487" spans="1:9" x14ac:dyDescent="0.25">
      <c r="A487" s="259"/>
      <c r="B487" s="74"/>
      <c r="C487" s="74" t="s">
        <v>382</v>
      </c>
      <c r="D487" s="39" t="s">
        <v>385</v>
      </c>
      <c r="E487" s="359"/>
      <c r="F487" s="359"/>
      <c r="G487" s="359"/>
      <c r="H487" s="359"/>
      <c r="I487" s="359"/>
    </row>
    <row r="488" spans="1:9" x14ac:dyDescent="0.25">
      <c r="A488" s="259"/>
      <c r="B488" s="74"/>
      <c r="C488" s="74" t="s">
        <v>386</v>
      </c>
      <c r="D488" s="39" t="s">
        <v>387</v>
      </c>
      <c r="E488" s="359"/>
      <c r="F488" s="359"/>
      <c r="G488" s="359"/>
      <c r="H488" s="359"/>
      <c r="I488" s="359"/>
    </row>
    <row r="489" spans="1:9" x14ac:dyDescent="0.25">
      <c r="A489" s="259"/>
      <c r="B489" s="74"/>
      <c r="C489" s="74" t="s">
        <v>388</v>
      </c>
      <c r="D489" s="39"/>
      <c r="E489" s="359"/>
      <c r="F489" s="359"/>
      <c r="G489" s="359"/>
      <c r="H489" s="359"/>
      <c r="I489" s="359"/>
    </row>
    <row r="490" spans="1:9" x14ac:dyDescent="0.25">
      <c r="A490" s="259"/>
      <c r="B490" s="74"/>
      <c r="C490" s="74" t="s">
        <v>389</v>
      </c>
      <c r="D490" s="39" t="s">
        <v>390</v>
      </c>
      <c r="E490" s="359"/>
      <c r="F490" s="359"/>
      <c r="G490" s="359"/>
      <c r="H490" s="359"/>
      <c r="I490" s="359"/>
    </row>
    <row r="491" spans="1:9" x14ac:dyDescent="0.25">
      <c r="A491" s="259"/>
      <c r="B491" s="74"/>
      <c r="C491" s="74" t="s">
        <v>391</v>
      </c>
      <c r="D491" s="39" t="s">
        <v>392</v>
      </c>
      <c r="E491" s="359"/>
      <c r="F491" s="359"/>
      <c r="G491" s="359"/>
      <c r="H491" s="359"/>
      <c r="I491" s="359"/>
    </row>
    <row r="492" spans="1:9" x14ac:dyDescent="0.25">
      <c r="A492" s="285"/>
      <c r="B492" s="73"/>
      <c r="C492" s="60" t="s">
        <v>393</v>
      </c>
      <c r="D492" s="35" t="s">
        <v>242</v>
      </c>
      <c r="E492" s="359"/>
      <c r="F492" s="359"/>
      <c r="G492" s="359"/>
      <c r="H492" s="359"/>
      <c r="I492" s="359"/>
    </row>
    <row r="493" spans="1:9" ht="14.4" thickBot="1" x14ac:dyDescent="0.3">
      <c r="A493" s="290"/>
      <c r="B493" s="136" t="s">
        <v>468</v>
      </c>
      <c r="C493" s="135"/>
      <c r="D493" s="41"/>
      <c r="E493" s="107">
        <f>SUM(E487:E492)</f>
        <v>0</v>
      </c>
      <c r="F493" s="107">
        <f>SUM(F487:F492)</f>
        <v>0</v>
      </c>
      <c r="G493" s="107">
        <f>SUM(G487:G492)</f>
        <v>0</v>
      </c>
      <c r="H493" s="107">
        <f>SUM(H487:H492)</f>
        <v>0</v>
      </c>
      <c r="I493" s="107">
        <f>SUM(I487:I492)</f>
        <v>0</v>
      </c>
    </row>
    <row r="494" spans="1:9" x14ac:dyDescent="0.25">
      <c r="A494" s="259"/>
      <c r="B494" s="127" t="s">
        <v>334</v>
      </c>
      <c r="C494" s="127"/>
      <c r="D494" s="138" t="s">
        <v>469</v>
      </c>
      <c r="E494" s="76"/>
      <c r="F494" s="76"/>
      <c r="G494" s="76"/>
      <c r="H494" s="76"/>
      <c r="I494" s="76"/>
    </row>
    <row r="495" spans="1:9" x14ac:dyDescent="0.25">
      <c r="A495" s="259"/>
      <c r="B495" s="74"/>
      <c r="C495" s="74" t="s">
        <v>382</v>
      </c>
      <c r="D495" s="39" t="s">
        <v>385</v>
      </c>
      <c r="E495" s="359"/>
      <c r="F495" s="359"/>
      <c r="G495" s="359"/>
      <c r="H495" s="359"/>
      <c r="I495" s="359"/>
    </row>
    <row r="496" spans="1:9" x14ac:dyDescent="0.25">
      <c r="A496" s="259"/>
      <c r="B496" s="74"/>
      <c r="C496" s="74" t="s">
        <v>386</v>
      </c>
      <c r="D496" s="39" t="s">
        <v>387</v>
      </c>
      <c r="E496" s="354"/>
      <c r="F496" s="357"/>
      <c r="G496" s="357"/>
      <c r="H496" s="357"/>
      <c r="I496" s="357"/>
    </row>
    <row r="497" spans="1:9" x14ac:dyDescent="0.25">
      <c r="A497" s="259"/>
      <c r="B497" s="74"/>
      <c r="C497" s="74" t="s">
        <v>388</v>
      </c>
      <c r="D497" s="39"/>
      <c r="E497" s="359">
        <v>5327.63</v>
      </c>
      <c r="F497" s="359"/>
      <c r="G497" s="359"/>
      <c r="H497" s="359"/>
      <c r="I497" s="359"/>
    </row>
    <row r="498" spans="1:9" x14ac:dyDescent="0.25">
      <c r="A498" s="259"/>
      <c r="B498" s="74"/>
      <c r="C498" s="74" t="s">
        <v>389</v>
      </c>
      <c r="D498" s="39" t="s">
        <v>390</v>
      </c>
      <c r="E498" s="359"/>
      <c r="F498" s="359"/>
      <c r="G498" s="359"/>
      <c r="H498" s="359"/>
      <c r="I498" s="359"/>
    </row>
    <row r="499" spans="1:9" x14ac:dyDescent="0.25">
      <c r="A499" s="259"/>
      <c r="B499" s="74"/>
      <c r="C499" s="74" t="s">
        <v>391</v>
      </c>
      <c r="D499" s="39" t="s">
        <v>392</v>
      </c>
      <c r="E499" s="359"/>
      <c r="F499" s="359"/>
      <c r="G499" s="359"/>
      <c r="H499" s="359"/>
      <c r="I499" s="359"/>
    </row>
    <row r="500" spans="1:9" x14ac:dyDescent="0.25">
      <c r="A500" s="259"/>
      <c r="B500" s="74"/>
      <c r="C500" s="74" t="s">
        <v>393</v>
      </c>
      <c r="D500" s="39" t="s">
        <v>242</v>
      </c>
      <c r="E500" s="354">
        <v>6770.4400000000005</v>
      </c>
      <c r="F500" s="361">
        <v>6854</v>
      </c>
      <c r="G500" s="361">
        <v>0</v>
      </c>
      <c r="H500" s="357"/>
      <c r="I500" s="357">
        <f>SUM(G497:G500)</f>
        <v>0</v>
      </c>
    </row>
    <row r="501" spans="1:9" ht="14.4" thickBot="1" x14ac:dyDescent="0.3">
      <c r="A501" s="290"/>
      <c r="B501" s="136" t="s">
        <v>470</v>
      </c>
      <c r="C501" s="135"/>
      <c r="D501" s="41"/>
      <c r="E501" s="141">
        <f>SUM(E495:E500)</f>
        <v>12098.07</v>
      </c>
      <c r="F501" s="141">
        <f>SUM(F495:F500)</f>
        <v>6854</v>
      </c>
      <c r="G501" s="141">
        <f>SUM(G495:G500)</f>
        <v>0</v>
      </c>
      <c r="H501" s="141">
        <f>SUM(H495:H500)</f>
        <v>0</v>
      </c>
      <c r="I501" s="141">
        <f>SUM(I495:I500)</f>
        <v>0</v>
      </c>
    </row>
    <row r="502" spans="1:9" x14ac:dyDescent="0.25">
      <c r="A502" s="259"/>
      <c r="B502" s="127" t="s">
        <v>471</v>
      </c>
      <c r="C502" s="127"/>
      <c r="D502" s="138" t="s">
        <v>472</v>
      </c>
      <c r="E502" s="99"/>
      <c r="F502" s="99"/>
      <c r="G502" s="99"/>
      <c r="H502" s="99"/>
      <c r="I502" s="99"/>
    </row>
    <row r="503" spans="1:9" x14ac:dyDescent="0.25">
      <c r="A503" s="259"/>
      <c r="B503" s="74"/>
      <c r="C503" s="74" t="s">
        <v>382</v>
      </c>
      <c r="D503" s="39" t="s">
        <v>385</v>
      </c>
      <c r="E503" s="363"/>
      <c r="F503" s="363"/>
      <c r="G503" s="363"/>
      <c r="H503" s="363"/>
      <c r="I503" s="363"/>
    </row>
    <row r="504" spans="1:9" x14ac:dyDescent="0.25">
      <c r="A504" s="259"/>
      <c r="B504" s="74"/>
      <c r="C504" s="74" t="s">
        <v>386</v>
      </c>
      <c r="D504" s="39" t="s">
        <v>387</v>
      </c>
      <c r="E504" s="363"/>
      <c r="F504" s="363"/>
      <c r="G504" s="363"/>
      <c r="H504" s="363"/>
      <c r="I504" s="363"/>
    </row>
    <row r="505" spans="1:9" x14ac:dyDescent="0.25">
      <c r="A505" s="259"/>
      <c r="B505" s="74"/>
      <c r="C505" s="74" t="s">
        <v>388</v>
      </c>
      <c r="D505" s="39"/>
      <c r="E505" s="363"/>
      <c r="F505" s="363"/>
      <c r="G505" s="363"/>
      <c r="H505" s="363"/>
      <c r="I505" s="363"/>
    </row>
    <row r="506" spans="1:9" x14ac:dyDescent="0.25">
      <c r="A506" s="259"/>
      <c r="B506" s="74"/>
      <c r="C506" s="74" t="s">
        <v>389</v>
      </c>
      <c r="D506" s="39" t="s">
        <v>390</v>
      </c>
      <c r="E506" s="363"/>
      <c r="F506" s="363"/>
      <c r="G506" s="363"/>
      <c r="H506" s="363"/>
      <c r="I506" s="363"/>
    </row>
    <row r="507" spans="1:9" x14ac:dyDescent="0.25">
      <c r="A507" s="259"/>
      <c r="B507" s="74"/>
      <c r="C507" s="74" t="s">
        <v>391</v>
      </c>
      <c r="D507" s="39" t="s">
        <v>392</v>
      </c>
      <c r="E507" s="363"/>
      <c r="F507" s="363"/>
      <c r="G507" s="363"/>
      <c r="H507" s="363"/>
      <c r="I507" s="363"/>
    </row>
    <row r="508" spans="1:9" x14ac:dyDescent="0.25">
      <c r="A508" s="285"/>
      <c r="B508" s="73"/>
      <c r="C508" s="60" t="s">
        <v>393</v>
      </c>
      <c r="D508" s="35" t="s">
        <v>242</v>
      </c>
      <c r="E508" s="363"/>
      <c r="F508" s="363"/>
      <c r="G508" s="363"/>
      <c r="H508" s="363"/>
      <c r="I508" s="363"/>
    </row>
    <row r="509" spans="1:9" ht="14.4" thickBot="1" x14ac:dyDescent="0.3">
      <c r="A509" s="290"/>
      <c r="B509" s="136" t="s">
        <v>473</v>
      </c>
      <c r="C509" s="135"/>
      <c r="D509" s="41"/>
      <c r="E509" s="137">
        <f>SUM(E503:E508)</f>
        <v>0</v>
      </c>
      <c r="F509" s="137">
        <f>SUM(F503:F508)</f>
        <v>0</v>
      </c>
      <c r="G509" s="137">
        <f>SUM(G503:G508)</f>
        <v>0</v>
      </c>
      <c r="H509" s="137">
        <f>SUM(H503:H508)</f>
        <v>0</v>
      </c>
      <c r="I509" s="137">
        <f>SUM(I503:I508)</f>
        <v>0</v>
      </c>
    </row>
    <row r="510" spans="1:9" x14ac:dyDescent="0.25">
      <c r="A510" s="164"/>
      <c r="B510" s="163"/>
      <c r="C510" s="164"/>
      <c r="D510" s="165"/>
      <c r="E510" s="300"/>
      <c r="F510" s="300"/>
      <c r="G510" s="300"/>
      <c r="H510" s="300"/>
      <c r="I510" s="300"/>
    </row>
    <row r="511" spans="1:9" x14ac:dyDescent="0.25">
      <c r="B511" s="364" t="str">
        <f>'Form 1 Cover'!B20</f>
        <v>FREEDOM CLASSICAL ACADEMY</v>
      </c>
      <c r="C511" s="340"/>
      <c r="D511" s="31"/>
      <c r="I511" s="339" t="str">
        <f>"Budget Fiscal Year "&amp;TEXT('Form 1 Cover'!$D$137, "mm/dd/yy")</f>
        <v>Budget Fiscal Year 2022-2023</v>
      </c>
    </row>
    <row r="512" spans="1:9" x14ac:dyDescent="0.25">
      <c r="E512" s="60"/>
    </row>
    <row r="513" spans="1:9" x14ac:dyDescent="0.25">
      <c r="B513" s="60" t="s">
        <v>405</v>
      </c>
      <c r="H513" s="19"/>
      <c r="I513" s="19">
        <f>'Form 1 Cover'!$D$146</f>
        <v>44607</v>
      </c>
    </row>
    <row r="514" spans="1:9" x14ac:dyDescent="0.25">
      <c r="H514" s="19"/>
      <c r="I514" s="19"/>
    </row>
    <row r="515" spans="1:9" x14ac:dyDescent="0.25">
      <c r="A515" s="269"/>
      <c r="B515" s="55"/>
      <c r="C515" s="55"/>
      <c r="D515" s="56"/>
      <c r="E515" s="153">
        <v>-1</v>
      </c>
      <c r="F515" s="154">
        <v>-2</v>
      </c>
      <c r="G515" s="247">
        <v>-3</v>
      </c>
      <c r="H515" s="154">
        <v>-4</v>
      </c>
      <c r="I515" s="154">
        <v>-5</v>
      </c>
    </row>
    <row r="516" spans="1:9" x14ac:dyDescent="0.25">
      <c r="A516" s="285"/>
      <c r="D516" s="35"/>
      <c r="E516" s="155"/>
      <c r="F516" s="21" t="s">
        <v>171</v>
      </c>
      <c r="G516" s="422" t="str">
        <f>"BUDGET YEAR ENDING "&amp;TEXT('Form 1 Cover'!D139, "MM/DD/YY")</f>
        <v>BUDGET YEAR ENDING 06/30/23</v>
      </c>
      <c r="H516" s="3"/>
      <c r="I516" s="160"/>
    </row>
    <row r="517" spans="1:9" x14ac:dyDescent="0.25">
      <c r="A517" s="285"/>
      <c r="D517" s="35"/>
      <c r="E517" s="158" t="s">
        <v>219</v>
      </c>
      <c r="F517" s="156" t="s">
        <v>220</v>
      </c>
      <c r="G517" s="157"/>
      <c r="H517" s="287"/>
      <c r="I517" s="156" t="str">
        <f>I459</f>
        <v>AMENDED</v>
      </c>
    </row>
    <row r="518" spans="1:9" ht="15" x14ac:dyDescent="0.25">
      <c r="A518" s="285"/>
      <c r="B518" s="115" t="s">
        <v>381</v>
      </c>
      <c r="C518" s="26"/>
      <c r="D518" s="35"/>
      <c r="E518" s="158" t="s">
        <v>223</v>
      </c>
      <c r="F518" s="156" t="s">
        <v>223</v>
      </c>
      <c r="G518" s="158" t="s">
        <v>224</v>
      </c>
      <c r="H518" s="156" t="s">
        <v>225</v>
      </c>
      <c r="I518" s="156" t="s">
        <v>225</v>
      </c>
    </row>
    <row r="519" spans="1:9" ht="15" x14ac:dyDescent="0.25">
      <c r="A519" s="283"/>
      <c r="B519" s="423"/>
      <c r="C519" s="423"/>
      <c r="D519" s="424"/>
      <c r="E519" s="246">
        <f>'Form 1 Cover'!D130</f>
        <v>44377</v>
      </c>
      <c r="F519" s="4">
        <f>'Form 1 Cover'!D134</f>
        <v>44742</v>
      </c>
      <c r="G519" s="159" t="s">
        <v>226</v>
      </c>
      <c r="H519" s="288" t="s">
        <v>226</v>
      </c>
      <c r="I519" s="288" t="s">
        <v>226</v>
      </c>
    </row>
    <row r="520" spans="1:9" x14ac:dyDescent="0.25">
      <c r="A520" s="259"/>
      <c r="B520" s="127" t="s">
        <v>336</v>
      </c>
      <c r="C520" s="127"/>
      <c r="D520" s="138" t="s">
        <v>469</v>
      </c>
      <c r="E520" s="99"/>
      <c r="F520" s="99"/>
      <c r="G520" s="99"/>
      <c r="H520" s="99"/>
      <c r="I520" s="99"/>
    </row>
    <row r="521" spans="1:9" x14ac:dyDescent="0.25">
      <c r="A521" s="259"/>
      <c r="B521" s="74"/>
      <c r="C521" s="74" t="s">
        <v>382</v>
      </c>
      <c r="D521" s="39" t="s">
        <v>385</v>
      </c>
      <c r="E521" s="363"/>
      <c r="F521" s="363"/>
      <c r="G521" s="363"/>
      <c r="H521" s="363"/>
      <c r="I521" s="363"/>
    </row>
    <row r="522" spans="1:9" x14ac:dyDescent="0.25">
      <c r="A522" s="259"/>
      <c r="B522" s="74"/>
      <c r="C522" s="74" t="s">
        <v>386</v>
      </c>
      <c r="D522" s="39" t="s">
        <v>387</v>
      </c>
      <c r="E522" s="360"/>
      <c r="F522" s="361"/>
      <c r="G522" s="361"/>
      <c r="H522" s="361"/>
      <c r="I522" s="361"/>
    </row>
    <row r="523" spans="1:9" x14ac:dyDescent="0.25">
      <c r="A523" s="259"/>
      <c r="B523" s="74"/>
      <c r="C523" s="74" t="s">
        <v>388</v>
      </c>
      <c r="D523" s="39"/>
      <c r="E523" s="363">
        <v>90.02</v>
      </c>
      <c r="F523" s="363"/>
      <c r="G523" s="363">
        <v>90</v>
      </c>
      <c r="H523" s="363">
        <v>90</v>
      </c>
      <c r="I523" s="363"/>
    </row>
    <row r="524" spans="1:9" x14ac:dyDescent="0.25">
      <c r="A524" s="259"/>
      <c r="B524" s="74"/>
      <c r="C524" s="74" t="s">
        <v>389</v>
      </c>
      <c r="D524" s="39" t="s">
        <v>390</v>
      </c>
      <c r="E524" s="363">
        <v>8777</v>
      </c>
      <c r="F524" s="363">
        <v>100</v>
      </c>
      <c r="G524" s="363">
        <v>100</v>
      </c>
      <c r="H524" s="363">
        <v>100</v>
      </c>
      <c r="I524" s="363"/>
    </row>
    <row r="525" spans="1:9" x14ac:dyDescent="0.25">
      <c r="A525" s="259"/>
      <c r="B525" s="74"/>
      <c r="C525" s="74" t="s">
        <v>391</v>
      </c>
      <c r="D525" s="39" t="s">
        <v>392</v>
      </c>
      <c r="E525" s="363"/>
      <c r="F525" s="363"/>
      <c r="G525" s="363"/>
      <c r="H525" s="363"/>
      <c r="I525" s="363"/>
    </row>
    <row r="526" spans="1:9" x14ac:dyDescent="0.25">
      <c r="A526" s="259"/>
      <c r="B526" s="74"/>
      <c r="C526" s="74" t="s">
        <v>393</v>
      </c>
      <c r="D526" s="39" t="s">
        <v>242</v>
      </c>
      <c r="E526" s="360"/>
      <c r="F526" s="361"/>
      <c r="G526" s="361"/>
      <c r="H526" s="361"/>
      <c r="I526" s="361"/>
    </row>
    <row r="527" spans="1:9" ht="14.4" thickBot="1" x14ac:dyDescent="0.3">
      <c r="A527" s="290"/>
      <c r="B527" s="136" t="s">
        <v>474</v>
      </c>
      <c r="C527" s="135"/>
      <c r="D527" s="41"/>
      <c r="E527" s="139">
        <f>SUM(E521:E526)</f>
        <v>8867.02</v>
      </c>
      <c r="F527" s="139">
        <f>SUM(F521:F526)</f>
        <v>100</v>
      </c>
      <c r="G527" s="139">
        <f>SUM(G521:G526)</f>
        <v>190</v>
      </c>
      <c r="H527" s="139">
        <f>SUM(H521:H526)</f>
        <v>190</v>
      </c>
      <c r="I527" s="139">
        <f>SUM(I521:I526)</f>
        <v>0</v>
      </c>
    </row>
    <row r="528" spans="1:9" ht="14.4" thickBot="1" x14ac:dyDescent="0.3">
      <c r="A528" s="259"/>
      <c r="B528" s="127" t="s">
        <v>339</v>
      </c>
      <c r="C528" s="127"/>
      <c r="D528" s="138" t="s">
        <v>475</v>
      </c>
      <c r="E528" s="99"/>
      <c r="F528" s="99"/>
      <c r="G528" s="99"/>
      <c r="H528" s="99"/>
      <c r="I528" s="99"/>
    </row>
    <row r="529" spans="1:11" ht="14.4" thickBot="1" x14ac:dyDescent="0.3">
      <c r="A529" s="259"/>
      <c r="B529" s="74"/>
      <c r="C529" s="74" t="s">
        <v>382</v>
      </c>
      <c r="D529" s="39" t="s">
        <v>385</v>
      </c>
      <c r="E529" s="363"/>
      <c r="F529" s="363"/>
      <c r="G529" s="363"/>
      <c r="H529" s="363"/>
      <c r="I529" s="363"/>
      <c r="J529" s="428"/>
    </row>
    <row r="530" spans="1:11" ht="14.4" thickTop="1" x14ac:dyDescent="0.25">
      <c r="A530" s="259"/>
      <c r="B530" s="74"/>
      <c r="C530" s="74" t="s">
        <v>386</v>
      </c>
      <c r="D530" s="39" t="s">
        <v>387</v>
      </c>
      <c r="E530" s="363"/>
      <c r="F530" s="363"/>
      <c r="G530" s="363"/>
      <c r="H530" s="363"/>
      <c r="I530" s="363"/>
    </row>
    <row r="531" spans="1:11" x14ac:dyDescent="0.25">
      <c r="A531" s="259"/>
      <c r="B531" s="74"/>
      <c r="C531" s="74" t="s">
        <v>388</v>
      </c>
      <c r="D531" s="39"/>
      <c r="E531" s="363"/>
      <c r="F531" s="363"/>
      <c r="G531" s="363"/>
      <c r="H531" s="363"/>
      <c r="I531" s="363"/>
    </row>
    <row r="532" spans="1:11" x14ac:dyDescent="0.25">
      <c r="A532" s="259"/>
      <c r="B532" s="74"/>
      <c r="C532" s="74" t="s">
        <v>389</v>
      </c>
      <c r="D532" s="39" t="s">
        <v>390</v>
      </c>
      <c r="E532" s="363"/>
      <c r="F532" s="363"/>
      <c r="G532" s="363"/>
      <c r="H532" s="363"/>
      <c r="I532" s="363"/>
    </row>
    <row r="533" spans="1:11" x14ac:dyDescent="0.25">
      <c r="A533" s="259"/>
      <c r="B533" s="74"/>
      <c r="C533" s="74" t="s">
        <v>391</v>
      </c>
      <c r="D533" s="39" t="s">
        <v>392</v>
      </c>
      <c r="E533" s="363"/>
      <c r="F533" s="363"/>
      <c r="G533" s="363"/>
      <c r="H533" s="363"/>
      <c r="I533" s="363"/>
    </row>
    <row r="534" spans="1:11" x14ac:dyDescent="0.25">
      <c r="A534" s="259"/>
      <c r="B534" s="74"/>
      <c r="C534" s="74" t="s">
        <v>393</v>
      </c>
      <c r="D534" s="39" t="s">
        <v>242</v>
      </c>
      <c r="E534" s="363"/>
      <c r="F534" s="363"/>
      <c r="G534" s="363"/>
      <c r="H534" s="363"/>
      <c r="I534" s="363"/>
    </row>
    <row r="535" spans="1:11" ht="14.4" thickBot="1" x14ac:dyDescent="0.3">
      <c r="A535" s="290"/>
      <c r="B535" s="136" t="s">
        <v>476</v>
      </c>
      <c r="C535" s="135"/>
      <c r="D535" s="41"/>
      <c r="E535" s="137">
        <f>SUM(E529:E534)</f>
        <v>0</v>
      </c>
      <c r="F535" s="137">
        <f>SUM(F529:F534)</f>
        <v>0</v>
      </c>
      <c r="G535" s="137">
        <f>SUM(G529:G534)</f>
        <v>0</v>
      </c>
      <c r="H535" s="137">
        <f>SUM(H529:H534)</f>
        <v>0</v>
      </c>
      <c r="I535" s="137">
        <f>SUM(I529:I534)</f>
        <v>0</v>
      </c>
    </row>
    <row r="536" spans="1:11" ht="15.75" customHeight="1" thickBot="1" x14ac:dyDescent="0.3">
      <c r="A536" s="292" t="s">
        <v>477</v>
      </c>
      <c r="B536" s="79"/>
      <c r="C536" s="429" t="s">
        <v>478</v>
      </c>
      <c r="D536" s="427"/>
      <c r="E536" s="144">
        <f>E477+E485+E493+E501+E509+E527+E535+E469</f>
        <v>20965.09</v>
      </c>
      <c r="F536" s="144">
        <f>F477+F485+F493+F501+F509+F527+F535+F469</f>
        <v>6954</v>
      </c>
      <c r="G536" s="144">
        <f>G477+G485+G493+G501+G509+G527+G535+G469</f>
        <v>190</v>
      </c>
      <c r="H536" s="144">
        <f>H477+H485+H493+H501+H509+H527+H535+H469</f>
        <v>190</v>
      </c>
      <c r="I536" s="144">
        <f>I477+I485+I493+I501+I509+I527+I535+I469</f>
        <v>0</v>
      </c>
    </row>
    <row r="537" spans="1:11" ht="15" thickTop="1" thickBot="1" x14ac:dyDescent="0.3">
      <c r="A537" s="285"/>
      <c r="B537" s="111" t="s">
        <v>343</v>
      </c>
      <c r="C537" s="111"/>
      <c r="D537" s="25" t="s">
        <v>479</v>
      </c>
      <c r="E537" s="366">
        <v>1799306.98</v>
      </c>
      <c r="F537" s="366">
        <v>1239025</v>
      </c>
      <c r="G537" s="366">
        <v>1247025</v>
      </c>
      <c r="H537" s="366">
        <v>1247025</v>
      </c>
      <c r="I537" s="366"/>
    </row>
    <row r="538" spans="1:11" ht="16.5" customHeight="1" thickTop="1" thickBot="1" x14ac:dyDescent="0.3">
      <c r="A538" s="293" t="s">
        <v>480</v>
      </c>
      <c r="B538" s="146"/>
      <c r="C538" s="430" t="s">
        <v>481</v>
      </c>
      <c r="D538" s="297"/>
      <c r="E538" s="147">
        <f>E444+E536+E537+E452</f>
        <v>4239844.5999999996</v>
      </c>
      <c r="F538" s="147">
        <f>F444+F536+F537+F452</f>
        <v>4123479.6767624998</v>
      </c>
      <c r="G538" s="147">
        <f>G444+G536+G537+G452</f>
        <v>3749454.2616270725</v>
      </c>
      <c r="H538" s="147">
        <f>H444+H536+H537+H452</f>
        <v>3749454.3188190558</v>
      </c>
      <c r="I538" s="147">
        <f>I444+I536+I537+I452</f>
        <v>0</v>
      </c>
    </row>
    <row r="539" spans="1:11" ht="15" thickTop="1" thickBot="1" x14ac:dyDescent="0.3">
      <c r="A539" s="273" t="s">
        <v>482</v>
      </c>
      <c r="B539" s="146"/>
      <c r="C539" s="146"/>
      <c r="D539" s="149"/>
      <c r="E539" s="150">
        <f>E538+E28+E51+E80+E103+E137+E170+E193+E226+E249+E306+E333+E356+E283</f>
        <v>7956767.9900000002</v>
      </c>
      <c r="F539" s="150">
        <f>F538+F28+F51+F80+F103+F137+F170+F193+F226+F249+F306+F333+F356+F283</f>
        <v>8839638.4355232492</v>
      </c>
      <c r="G539" s="150">
        <f t="shared" ref="G539:I539" si="0">G538+G28+G51+G80+G103+G137+G170+G193+G226+G249+G306+G333+G356+G283</f>
        <v>8416879.8518230226</v>
      </c>
      <c r="H539" s="150">
        <f t="shared" si="0"/>
        <v>8416879.9090150055</v>
      </c>
      <c r="I539" s="150">
        <f t="shared" si="0"/>
        <v>0</v>
      </c>
      <c r="K539" s="369" t="s">
        <v>483</v>
      </c>
    </row>
    <row r="540" spans="1:11" ht="42.6" thickTop="1" thickBot="1" x14ac:dyDescent="0.3">
      <c r="A540" s="294"/>
      <c r="B540" s="145" t="s">
        <v>367</v>
      </c>
      <c r="C540" s="146"/>
      <c r="D540" s="151" t="s">
        <v>484</v>
      </c>
      <c r="E540" s="152" t="s">
        <v>485</v>
      </c>
      <c r="F540" s="367"/>
      <c r="G540" s="368">
        <v>252506</v>
      </c>
      <c r="H540" s="368">
        <v>252506</v>
      </c>
      <c r="I540" s="368"/>
    </row>
    <row r="541" spans="1:11" ht="14.4" thickTop="1" x14ac:dyDescent="0.25">
      <c r="A541" s="289" t="s">
        <v>486</v>
      </c>
      <c r="B541" s="127"/>
      <c r="C541" s="74"/>
      <c r="D541" s="39"/>
      <c r="E541" s="99"/>
      <c r="F541" s="99"/>
      <c r="G541" s="99"/>
      <c r="H541" s="99"/>
      <c r="I541" s="99"/>
    </row>
    <row r="542" spans="1:11" x14ac:dyDescent="0.25">
      <c r="A542" s="259"/>
      <c r="B542" s="74" t="s">
        <v>487</v>
      </c>
      <c r="C542" s="74"/>
      <c r="D542" s="39"/>
      <c r="E542" s="363"/>
      <c r="F542" s="363"/>
      <c r="G542" s="363"/>
      <c r="H542" s="363"/>
      <c r="I542" s="363"/>
    </row>
    <row r="543" spans="1:11" x14ac:dyDescent="0.25">
      <c r="A543" s="259"/>
      <c r="B543" s="74" t="s">
        <v>488</v>
      </c>
      <c r="C543" s="74"/>
      <c r="D543" s="39"/>
      <c r="E543" s="363">
        <v>6813088</v>
      </c>
      <c r="F543" s="363">
        <v>9077094</v>
      </c>
      <c r="G543" s="363">
        <v>11448521</v>
      </c>
      <c r="H543" s="363">
        <v>11448521</v>
      </c>
      <c r="I543" s="363"/>
    </row>
    <row r="544" spans="1:11" ht="14.4" thickBot="1" x14ac:dyDescent="0.3">
      <c r="A544" s="270" t="s">
        <v>489</v>
      </c>
      <c r="B544" s="90"/>
      <c r="C544" s="90"/>
      <c r="D544" s="45"/>
      <c r="E544" s="117">
        <f>SUM(E542:E543)</f>
        <v>6813088</v>
      </c>
      <c r="F544" s="117">
        <f>SUM(F540:F543)</f>
        <v>9077094</v>
      </c>
      <c r="G544" s="117">
        <f>SUM(G540:G543)</f>
        <v>11701027</v>
      </c>
      <c r="H544" s="117">
        <f>SUM(H540:H543)</f>
        <v>11701027</v>
      </c>
      <c r="I544" s="117">
        <f>SUM(I540:I543)</f>
        <v>0</v>
      </c>
    </row>
    <row r="545" spans="1:9" ht="15" thickTop="1" thickBot="1" x14ac:dyDescent="0.3">
      <c r="A545" s="273" t="s">
        <v>490</v>
      </c>
      <c r="B545" s="146"/>
      <c r="C545" s="146"/>
      <c r="D545" s="149"/>
      <c r="E545" s="150">
        <f>E539+E544</f>
        <v>14769855.99</v>
      </c>
      <c r="F545" s="150">
        <f>F539+F544</f>
        <v>17916732.435523249</v>
      </c>
      <c r="G545" s="150">
        <f>G539+G544</f>
        <v>20117906.851823024</v>
      </c>
      <c r="H545" s="150">
        <f>H539+H544</f>
        <v>20117906.909015007</v>
      </c>
      <c r="I545" s="150">
        <f>I539+I544</f>
        <v>0</v>
      </c>
    </row>
    <row r="546" spans="1:9" ht="14.4" thickTop="1" x14ac:dyDescent="0.25">
      <c r="A546" s="111"/>
      <c r="B546" s="113"/>
      <c r="C546" s="113"/>
      <c r="E546" s="162"/>
      <c r="F546" s="162"/>
      <c r="G546" s="162"/>
      <c r="H546" s="162"/>
      <c r="I546" s="162"/>
    </row>
    <row r="547" spans="1:9" x14ac:dyDescent="0.25">
      <c r="A547" s="227" t="s">
        <v>491</v>
      </c>
      <c r="B547" s="228"/>
      <c r="C547" s="228"/>
      <c r="D547" s="229" t="s">
        <v>492</v>
      </c>
      <c r="E547" s="233" t="s">
        <v>493</v>
      </c>
      <c r="F547" s="230">
        <f>0.03*F539</f>
        <v>265189.15306569746</v>
      </c>
      <c r="G547" s="230">
        <f>0.03*G539</f>
        <v>252506.39555469068</v>
      </c>
      <c r="H547" s="230">
        <f>0.03*H539</f>
        <v>252506.39727045016</v>
      </c>
      <c r="I547" s="230">
        <f>0.03*I539</f>
        <v>0</v>
      </c>
    </row>
    <row r="548" spans="1:9" x14ac:dyDescent="0.25">
      <c r="A548" s="227"/>
      <c r="B548" s="228"/>
      <c r="C548" s="228"/>
      <c r="D548" s="231" t="s">
        <v>494</v>
      </c>
      <c r="E548" s="232">
        <f>'Form 3 Revenues'!D101-'Form 4 Expenses'!E539</f>
        <v>7690114.1400000006</v>
      </c>
      <c r="F548" s="232">
        <f>'Form 3 Revenues'!E101-'Form 4 Expenses'!F539</f>
        <v>9077093.5644767508</v>
      </c>
      <c r="G548" s="232">
        <f>'Form 3 Revenues'!F101-'Form 4 Expenses'!G539</f>
        <v>11448521.148176977</v>
      </c>
      <c r="H548" s="232">
        <f>'Form 3 Revenues'!G101-'Form 4 Expenses'!H539</f>
        <v>11448521.090984995</v>
      </c>
      <c r="I548" s="232">
        <f>'Form 3 Revenues'!H101-'Form 4 Expenses'!I539</f>
        <v>0</v>
      </c>
    </row>
    <row r="549" spans="1:9" x14ac:dyDescent="0.25">
      <c r="A549" s="111"/>
      <c r="E549" s="162"/>
      <c r="F549" s="162"/>
      <c r="G549" s="162"/>
      <c r="H549" s="162"/>
      <c r="I549" s="162"/>
    </row>
    <row r="550" spans="1:9" x14ac:dyDescent="0.25">
      <c r="A550" s="74"/>
      <c r="B550" s="364" t="str">
        <f>'Form 1 Cover'!B20</f>
        <v>FREEDOM CLASSICAL ACADEMY</v>
      </c>
      <c r="C550" s="340"/>
      <c r="D550" s="31"/>
      <c r="I550" s="339" t="str">
        <f>"Budget Fiscal Year "&amp;TEXT('Form 1 Cover'!$D$137, "mm/dd/yy")</f>
        <v>Budget Fiscal Year 2022-2023</v>
      </c>
    </row>
    <row r="551" spans="1:9" x14ac:dyDescent="0.25">
      <c r="E551" s="60"/>
    </row>
    <row r="552" spans="1:9" x14ac:dyDescent="0.25">
      <c r="B552" s="60" t="s">
        <v>405</v>
      </c>
      <c r="H552" s="19"/>
      <c r="I552" s="19">
        <f>'Form 1 Cover'!$D$146</f>
        <v>44607</v>
      </c>
    </row>
  </sheetData>
  <phoneticPr fontId="0" type="noConversion"/>
  <printOptions horizontalCentered="1"/>
  <pageMargins left="0.55000000000000004" right="0.25" top="1.25" bottom="1.25" header="0.5" footer="0.5"/>
  <pageSetup scale="75" fitToHeight="10" orientation="portrait" r:id="rId1"/>
  <headerFooter alignWithMargins="0">
    <oddFooter>&amp;CPage &amp;P of &amp;N</oddFooter>
  </headerFooter>
  <rowBreaks count="9" manualBreakCount="9">
    <brk id="51" max="16383" man="1"/>
    <brk id="103" max="16383" man="1"/>
    <brk id="138" max="16383" man="1"/>
    <brk id="194" max="16383" man="1"/>
    <brk id="250" max="16383" man="1"/>
    <brk id="306" max="16383" man="1"/>
    <brk id="358" max="16383" man="1"/>
    <brk id="408" max="16383" man="1"/>
    <brk id="453"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6"/>
  <sheetViews>
    <sheetView showWhiteSpace="0" zoomScaleNormal="100" zoomScalePageLayoutView="85" workbookViewId="0">
      <selection activeCell="F23" sqref="F23"/>
    </sheetView>
  </sheetViews>
  <sheetFormatPr defaultColWidth="9.109375" defaultRowHeight="13.8" x14ac:dyDescent="0.25"/>
  <cols>
    <col min="1" max="1" width="6" style="91" customWidth="1"/>
    <col min="2" max="2" width="30.33203125" style="26" customWidth="1"/>
    <col min="3" max="6" width="14.6640625" style="104" customWidth="1"/>
    <col min="7" max="9" width="9.109375" style="26"/>
    <col min="10" max="10" width="5.44140625" style="26" customWidth="1"/>
    <col min="11" max="16384" width="9.109375" style="26"/>
  </cols>
  <sheetData>
    <row r="1" spans="1:6" x14ac:dyDescent="0.25">
      <c r="A1" s="505" t="str">
        <f>"TENTATIVE BUDGET "&amp;TEXT('Form 1 Cover'!D137, "MM/DD/YY")</f>
        <v>TENTATIVE BUDGET 2022-2023</v>
      </c>
      <c r="B1" s="506"/>
      <c r="C1" s="75" t="s">
        <v>495</v>
      </c>
      <c r="D1" s="75" t="s">
        <v>496</v>
      </c>
      <c r="E1" s="75" t="s">
        <v>497</v>
      </c>
      <c r="F1" s="75"/>
    </row>
    <row r="2" spans="1:6" ht="57.75" customHeight="1" thickBot="1" x14ac:dyDescent="0.3">
      <c r="A2" s="432"/>
      <c r="B2" s="401" t="s">
        <v>498</v>
      </c>
      <c r="C2" s="169" t="s">
        <v>499</v>
      </c>
      <c r="D2" s="169" t="s">
        <v>500</v>
      </c>
      <c r="E2" s="169" t="s">
        <v>501</v>
      </c>
      <c r="F2" s="169" t="s">
        <v>502</v>
      </c>
    </row>
    <row r="3" spans="1:6" ht="18.75" customHeight="1" x14ac:dyDescent="0.25">
      <c r="A3" s="301" t="s">
        <v>503</v>
      </c>
      <c r="B3" s="170"/>
      <c r="C3" s="86"/>
      <c r="D3" s="86"/>
      <c r="E3" s="86"/>
      <c r="F3" s="86"/>
    </row>
    <row r="4" spans="1:6" x14ac:dyDescent="0.25">
      <c r="A4" s="302">
        <v>100</v>
      </c>
      <c r="B4" s="39" t="s">
        <v>504</v>
      </c>
      <c r="C4" s="97">
        <f>'Form 4 Expenses'!G8+'Form 4 Expenses'!G15+'Form 4 Expenses'!G22+'Form 4 Expenses'!G31+'Form 4 Expenses'!G38+'Form 4 Expenses'!G45</f>
        <v>2428487.5758010936</v>
      </c>
      <c r="D4" s="98">
        <f>'Form 4 Expenses'!G9+'Form 4 Expenses'!G16+'Form 4 Expenses'!G23+'Form 4 Expenses'!G32+'Form 4 Expenses'!G39+'Form 4 Expenses'!G46</f>
        <v>823868.04424336238</v>
      </c>
      <c r="E4" s="98">
        <f>'Form 4 Expenses'!G28+'Form 4 Expenses'!G51-'Form 5 Exp Summary'!C4-'Form 5 Exp Summary'!D4</f>
        <v>344165.99999999988</v>
      </c>
      <c r="F4" s="98">
        <f>SUM(C4:E4)</f>
        <v>3596521.6200444559</v>
      </c>
    </row>
    <row r="5" spans="1:6" x14ac:dyDescent="0.25">
      <c r="A5" s="302">
        <v>200</v>
      </c>
      <c r="B5" s="39" t="s">
        <v>505</v>
      </c>
      <c r="C5" s="99">
        <f>'Form 4 Expenses'!G60+'Form 4 Expenses'!G67+'Form 4 Expenses'!G74+'Form 4 Expenses'!G83+'Form 4 Expenses'!G90+'Form 4 Expenses'!G97</f>
        <v>528363.0677159999</v>
      </c>
      <c r="D5" s="99">
        <f>'Form 4 Expenses'!G61+'Form 4 Expenses'!G68+'Form 4 Expenses'!G75+'Form 4 Expenses'!G84+'Form 4 Expenses'!G91+'Form 4 Expenses'!G98</f>
        <v>206339.40052100318</v>
      </c>
      <c r="E5" s="98">
        <f>'Form 4 Expenses'!G80+'Form 4 Expenses'!G103-'Form 5 Exp Summary'!C5-'Form 5 Exp Summary'!D5</f>
        <v>190447.00000000012</v>
      </c>
      <c r="F5" s="98">
        <f t="shared" ref="F5:F11" si="0">SUM(C5:E5)</f>
        <v>925149.4682370032</v>
      </c>
    </row>
    <row r="6" spans="1:6" x14ac:dyDescent="0.25">
      <c r="A6" s="302">
        <v>300</v>
      </c>
      <c r="B6" s="39" t="s">
        <v>506</v>
      </c>
      <c r="C6" s="99">
        <f>'Form 4 Expenses'!G117+'Form 4 Expenses'!G124+'Form 4 Expenses'!G131+'Form 4 Expenses'!G150+'Form 4 Expenses'!G157+'Form 4 Expenses'!G164</f>
        <v>0</v>
      </c>
      <c r="D6" s="99">
        <f>'Form 4 Expenses'!G118+'Form 4 Expenses'!G125+'Form 4 Expenses'!G132+'Form 4 Expenses'!G151+'Form 4 Expenses'!G158+'Form 4 Expenses'!G165</f>
        <v>0</v>
      </c>
      <c r="E6" s="98">
        <f>'Form 4 Expenses'!G137+'Form 4 Expenses'!G170-'Form 5 Exp Summary'!C6-'Form 5 Exp Summary'!D6</f>
        <v>0</v>
      </c>
      <c r="F6" s="98">
        <f t="shared" si="0"/>
        <v>0</v>
      </c>
    </row>
    <row r="7" spans="1:6" x14ac:dyDescent="0.25">
      <c r="A7" s="302">
        <v>400</v>
      </c>
      <c r="B7" s="39" t="s">
        <v>507</v>
      </c>
      <c r="C7" s="99">
        <f>'Form 4 Expenses'!G173+'Form 4 Expenses'!G180+'Form 4 Expenses'!G187+'Form 4 Expenses'!G229+'Form 4 Expenses'!G236+'Form 4 Expenses'!G243+'Form 4 Expenses'!G286+'Form 4 Expenses'!G293+'Form 4 Expenses'!G300</f>
        <v>0</v>
      </c>
      <c r="D7" s="99">
        <f>'Form 4 Expenses'!G174+'Form 4 Expenses'!G181+'Form 4 Expenses'!G188+'Form 4 Expenses'!G230+'Form 4 Expenses'!G237+'Form 4 Expenses'!G244+'Form 4 Expenses'!G287+'Form 4 Expenses'!G294+'Form 4 Expenses'!G301</f>
        <v>0</v>
      </c>
      <c r="E7" s="98">
        <f>'Form 4 Expenses'!G193+'Form 4 Expenses'!G249+'Form 4 Expenses'!G306-'Form 5 Exp Summary'!C7-'Form 5 Exp Summary'!D7</f>
        <v>28142</v>
      </c>
      <c r="F7" s="98">
        <f t="shared" si="0"/>
        <v>28142</v>
      </c>
    </row>
    <row r="8" spans="1:6" x14ac:dyDescent="0.25">
      <c r="A8" s="302">
        <v>500</v>
      </c>
      <c r="B8" s="39" t="s">
        <v>508</v>
      </c>
      <c r="C8" s="171"/>
      <c r="D8" s="171"/>
      <c r="E8" s="172"/>
      <c r="F8" s="98">
        <f t="shared" si="0"/>
        <v>0</v>
      </c>
    </row>
    <row r="9" spans="1:6" x14ac:dyDescent="0.25">
      <c r="A9" s="302">
        <v>600</v>
      </c>
      <c r="B9" s="39" t="s">
        <v>509</v>
      </c>
      <c r="C9" s="171"/>
      <c r="D9" s="171"/>
      <c r="E9" s="172"/>
      <c r="F9" s="98">
        <f t="shared" si="0"/>
        <v>0</v>
      </c>
    </row>
    <row r="10" spans="1:6" x14ac:dyDescent="0.25">
      <c r="A10" s="302">
        <v>800</v>
      </c>
      <c r="B10" s="39" t="s">
        <v>510</v>
      </c>
      <c r="C10" s="99">
        <f>'Form 4 Expenses'!G313+'Form 4 Expenses'!G320+'Form 4 Expenses'!G327</f>
        <v>0</v>
      </c>
      <c r="D10" s="99">
        <f>'Form 4 Expenses'!G314+'Form 4 Expenses'!G321+'Form 4 Expenses'!G328</f>
        <v>0</v>
      </c>
      <c r="E10" s="98">
        <f>'Form 4 Expenses'!G333-'Form 5 Exp Summary'!C10-'Form 5 Exp Summary'!D10</f>
        <v>0</v>
      </c>
      <c r="F10" s="98">
        <f t="shared" si="0"/>
        <v>0</v>
      </c>
    </row>
    <row r="11" spans="1:6" x14ac:dyDescent="0.25">
      <c r="A11" s="302">
        <v>900</v>
      </c>
      <c r="B11" s="39" t="s">
        <v>511</v>
      </c>
      <c r="C11" s="99">
        <f>'Form 4 Expenses'!G336+'Form 4 Expenses'!G343+'Form 4 Expenses'!G350</f>
        <v>0</v>
      </c>
      <c r="D11" s="99">
        <f>'Form 4 Expenses'!G337+'Form 4 Expenses'!G344+'Form 4 Expenses'!G351</f>
        <v>0</v>
      </c>
      <c r="E11" s="98">
        <f>'Form 4 Expenses'!G356-'Form 5 Exp Summary'!C11-'Form 5 Exp Summary'!D11</f>
        <v>41028</v>
      </c>
      <c r="F11" s="98">
        <f t="shared" si="0"/>
        <v>41028</v>
      </c>
    </row>
    <row r="12" spans="1:6" x14ac:dyDescent="0.25">
      <c r="A12" s="302" t="s">
        <v>512</v>
      </c>
      <c r="B12" s="39"/>
      <c r="C12" s="99">
        <f>SUM(C4:C11)</f>
        <v>2956850.6435170937</v>
      </c>
      <c r="D12" s="99">
        <f>SUM(D4:D11)</f>
        <v>1030207.4447643656</v>
      </c>
      <c r="E12" s="99">
        <f>SUM(E4:E11)</f>
        <v>603783</v>
      </c>
      <c r="F12" s="97">
        <f>SUM(F4:F11)</f>
        <v>4590841.0882814592</v>
      </c>
    </row>
    <row r="13" spans="1:6" x14ac:dyDescent="0.25">
      <c r="A13" s="302"/>
      <c r="B13" s="173"/>
      <c r="C13" s="174"/>
      <c r="D13" s="174"/>
      <c r="E13" s="174"/>
      <c r="F13" s="303"/>
    </row>
    <row r="14" spans="1:6" x14ac:dyDescent="0.25">
      <c r="A14" s="304" t="s">
        <v>431</v>
      </c>
      <c r="B14" s="39" t="s">
        <v>513</v>
      </c>
      <c r="C14" s="175"/>
      <c r="D14" s="175"/>
      <c r="E14" s="175"/>
      <c r="F14" s="99"/>
    </row>
    <row r="15" spans="1:6" x14ac:dyDescent="0.25">
      <c r="A15" s="302">
        <v>2000</v>
      </c>
      <c r="B15" s="39" t="s">
        <v>514</v>
      </c>
      <c r="C15" s="99">
        <f>'Form 4 Expenses'!G369+'Form 4 Expenses'!G377+'Form 4 Expenses'!G385+'Form 4 Expenses'!G393+'Form 4 Expenses'!G401+'Form 4 Expenses'!G421+'Form 4 Expenses'!G429+'Form 4 Expenses'!G437</f>
        <v>902476.07616399997</v>
      </c>
      <c r="D15" s="99">
        <f>'Form 4 Expenses'!G370+'Form 4 Expenses'!G378+'Form 4 Expenses'!G386+'Form 4 Expenses'!G394+'Form 4 Expenses'!G402+'Form 4 Expenses'!G422+'Form 4 Expenses'!G430+'Form 4 Expenses'!G438</f>
        <v>303151.18546307279</v>
      </c>
      <c r="E15" s="99">
        <f>'Form 4 Expenses'!G444-'Form 5 Exp Summary'!C15-'Form 5 Exp Summary'!D15</f>
        <v>1224611.9999999998</v>
      </c>
      <c r="F15" s="98">
        <f>SUM(C15:E15)</f>
        <v>2430239.2616270725</v>
      </c>
    </row>
    <row r="16" spans="1:6" x14ac:dyDescent="0.25">
      <c r="A16" s="302">
        <v>3100</v>
      </c>
      <c r="B16" s="39" t="s">
        <v>458</v>
      </c>
      <c r="C16" s="99">
        <f>'Form 4 Expenses'!G446</f>
        <v>0</v>
      </c>
      <c r="D16" s="99">
        <f>'Form 4 Expenses'!G447</f>
        <v>0</v>
      </c>
      <c r="E16" s="99">
        <f>'Form 4 Expenses'!G452-C16-D16</f>
        <v>72000</v>
      </c>
      <c r="F16" s="98">
        <f>SUM(C16:E16)</f>
        <v>72000</v>
      </c>
    </row>
    <row r="17" spans="1:6" ht="27.6" x14ac:dyDescent="0.25">
      <c r="A17" s="305">
        <v>4000</v>
      </c>
      <c r="B17" s="77" t="s">
        <v>515</v>
      </c>
      <c r="C17" s="171"/>
      <c r="D17" s="171"/>
      <c r="E17" s="99">
        <f>'Form 4 Expenses'!G536</f>
        <v>190</v>
      </c>
      <c r="F17" s="98">
        <f>SUM(C17:E17)</f>
        <v>190</v>
      </c>
    </row>
    <row r="18" spans="1:6" x14ac:dyDescent="0.25">
      <c r="A18" s="302">
        <v>5000</v>
      </c>
      <c r="B18" s="39" t="s">
        <v>479</v>
      </c>
      <c r="C18" s="171"/>
      <c r="D18" s="171"/>
      <c r="E18" s="99">
        <f>'Form 4 Expenses'!G537</f>
        <v>1247025</v>
      </c>
      <c r="F18" s="98">
        <f>SUM(C18:E18)</f>
        <v>1247025</v>
      </c>
    </row>
    <row r="19" spans="1:6" x14ac:dyDescent="0.25">
      <c r="A19" s="302">
        <v>6300</v>
      </c>
      <c r="B19" s="39" t="s">
        <v>516</v>
      </c>
      <c r="C19" s="171"/>
      <c r="D19" s="171"/>
      <c r="E19" s="171"/>
      <c r="F19" s="99">
        <f>'Form 4 Expenses'!G540</f>
        <v>252506</v>
      </c>
    </row>
    <row r="20" spans="1:6" ht="18" customHeight="1" x14ac:dyDescent="0.25">
      <c r="A20" s="302">
        <v>8000</v>
      </c>
      <c r="B20" s="176" t="s">
        <v>517</v>
      </c>
      <c r="C20" s="171"/>
      <c r="D20" s="171"/>
      <c r="E20" s="171"/>
      <c r="F20" s="99">
        <f>'Form 4 Expenses'!G542+'Form 4 Expenses'!G543</f>
        <v>11448521</v>
      </c>
    </row>
    <row r="21" spans="1:6" ht="20.25" customHeight="1" thickBot="1" x14ac:dyDescent="0.3">
      <c r="A21" s="306" t="s">
        <v>518</v>
      </c>
      <c r="B21" s="177"/>
      <c r="C21" s="178">
        <f>SUM(C15:C20)</f>
        <v>902476.07616399997</v>
      </c>
      <c r="D21" s="178">
        <f>SUM(D15:D20)</f>
        <v>303151.18546307279</v>
      </c>
      <c r="E21" s="178">
        <f>SUM(E15:E20)</f>
        <v>2543827</v>
      </c>
      <c r="F21" s="178">
        <f>SUM(F15:F20)</f>
        <v>15450481.261627072</v>
      </c>
    </row>
    <row r="22" spans="1:6" ht="18.75" customHeight="1" thickBot="1" x14ac:dyDescent="0.3">
      <c r="A22" s="310" t="s">
        <v>519</v>
      </c>
      <c r="B22" s="311"/>
      <c r="C22" s="179">
        <f>C12+C21</f>
        <v>3859326.7196810935</v>
      </c>
      <c r="D22" s="179">
        <f>D12+D21</f>
        <v>1333358.6302274384</v>
      </c>
      <c r="E22" s="179">
        <f>E12+E21</f>
        <v>3147610</v>
      </c>
      <c r="F22" s="179">
        <f>F12+F21</f>
        <v>20041322.349908531</v>
      </c>
    </row>
    <row r="23" spans="1:6" x14ac:dyDescent="0.25">
      <c r="A23" s="312"/>
      <c r="B23" s="56"/>
      <c r="C23" s="120"/>
      <c r="D23" s="120"/>
      <c r="E23" s="120"/>
      <c r="F23" s="119"/>
    </row>
    <row r="24" spans="1:6" x14ac:dyDescent="0.25">
      <c r="A24" s="507" t="str">
        <f>"FINAL BUDGET "&amp;TEXT('Form 1 Cover'!D137, "MM/DD/YY")</f>
        <v>FINAL BUDGET 2022-2023</v>
      </c>
      <c r="B24" s="508"/>
      <c r="C24" s="248" t="s">
        <v>495</v>
      </c>
      <c r="D24" s="75" t="s">
        <v>496</v>
      </c>
      <c r="E24" s="75" t="s">
        <v>497</v>
      </c>
      <c r="F24" s="75"/>
    </row>
    <row r="25" spans="1:6" ht="57.75" customHeight="1" thickBot="1" x14ac:dyDescent="0.3">
      <c r="B25" s="401" t="s">
        <v>498</v>
      </c>
      <c r="C25" s="169" t="s">
        <v>499</v>
      </c>
      <c r="D25" s="169" t="s">
        <v>500</v>
      </c>
      <c r="E25" s="169" t="s">
        <v>501</v>
      </c>
      <c r="F25" s="169" t="s">
        <v>502</v>
      </c>
    </row>
    <row r="26" spans="1:6" x14ac:dyDescent="0.25">
      <c r="A26" s="301" t="s">
        <v>503</v>
      </c>
      <c r="B26" s="170"/>
      <c r="C26" s="86"/>
      <c r="D26" s="86"/>
      <c r="E26" s="86"/>
      <c r="F26" s="86"/>
    </row>
    <row r="27" spans="1:6" x14ac:dyDescent="0.25">
      <c r="A27" s="302">
        <v>100</v>
      </c>
      <c r="B27" s="39" t="s">
        <v>504</v>
      </c>
      <c r="C27" s="180">
        <f>'Form 4 Expenses'!H8+'Form 4 Expenses'!H15+'Form 4 Expenses'!H22+'Form 4 Expenses'!H31+'Form 4 Expenses'!H38+'Form 4 Expenses'!H45</f>
        <v>2428487.5758010936</v>
      </c>
      <c r="D27" s="180">
        <f>'Form 4 Expenses'!H9+'Form 4 Expenses'!H16+'Form 4 Expenses'!H23+'Form 4 Expenses'!H32+'Form 4 Expenses'!H39+'Form 4 Expenses'!H46</f>
        <v>823868.04424336238</v>
      </c>
      <c r="E27" s="181">
        <f>'Form 4 Expenses'!H28+'Form 4 Expenses'!H51-'Form 5 Exp Summary'!C27-'Form 5 Exp Summary'!D27</f>
        <v>344165.99999999988</v>
      </c>
      <c r="F27" s="181">
        <f>SUM(C27:E27)</f>
        <v>3596521.6200444559</v>
      </c>
    </row>
    <row r="28" spans="1:6" x14ac:dyDescent="0.25">
      <c r="A28" s="302">
        <v>200</v>
      </c>
      <c r="B28" s="39" t="s">
        <v>505</v>
      </c>
      <c r="C28" s="182">
        <f>'Form 4 Expenses'!H60+'Form 4 Expenses'!H67+'Form 4 Expenses'!H74+'Form 4 Expenses'!H83+'Form 4 Expenses'!H90+'Form 4 Expenses'!H97</f>
        <v>528363.0677159999</v>
      </c>
      <c r="D28" s="182">
        <f>'Form 4 Expenses'!H61+'Form 4 Expenses'!H68+'Form 4 Expenses'!H75+'Form 4 Expenses'!H84+'Form 4 Expenses'!H91+'Form 4 Expenses'!H98</f>
        <v>206339.40052100318</v>
      </c>
      <c r="E28" s="182">
        <f>'Form 4 Expenses'!H80+'Form 4 Expenses'!H103-'Form 5 Exp Summary'!C28-'Form 5 Exp Summary'!D28</f>
        <v>190447.00000000012</v>
      </c>
      <c r="F28" s="181">
        <f t="shared" ref="F28:F34" si="1">SUM(C28:E28)</f>
        <v>925149.4682370032</v>
      </c>
    </row>
    <row r="29" spans="1:6" x14ac:dyDescent="0.25">
      <c r="A29" s="302">
        <v>300</v>
      </c>
      <c r="B29" s="39" t="s">
        <v>506</v>
      </c>
      <c r="C29" s="182">
        <f>'Form 4 Expenses'!H117+'Form 4 Expenses'!H124+'Form 4 Expenses'!H131+'Form 4 Expenses'!H150+'Form 4 Expenses'!H157+'Form 4 Expenses'!H164</f>
        <v>0</v>
      </c>
      <c r="D29" s="182">
        <f>'Form 4 Expenses'!H118+'Form 4 Expenses'!H125+'Form 4 Expenses'!H132+'Form 4 Expenses'!H151+'Form 4 Expenses'!H158+'Form 4 Expenses'!H165</f>
        <v>0</v>
      </c>
      <c r="E29" s="182">
        <f>'Form 4 Expenses'!H137+'Form 4 Expenses'!H170-'Form 5 Exp Summary'!C29-'Form 5 Exp Summary'!D29</f>
        <v>0</v>
      </c>
      <c r="F29" s="181">
        <f t="shared" si="1"/>
        <v>0</v>
      </c>
    </row>
    <row r="30" spans="1:6" x14ac:dyDescent="0.25">
      <c r="A30" s="302">
        <v>400</v>
      </c>
      <c r="B30" s="39" t="s">
        <v>507</v>
      </c>
      <c r="C30" s="182">
        <f>'Form 4 Expenses'!H173+'Form 4 Expenses'!H180+'Form 4 Expenses'!H187+'Form 4 Expenses'!H229+'Form 4 Expenses'!H236+'Form 4 Expenses'!H243+'Form 4 Expenses'!H286+'Form 4 Expenses'!H293+'Form 4 Expenses'!H300</f>
        <v>0</v>
      </c>
      <c r="D30" s="182">
        <f>'Form 4 Expenses'!H174+'Form 4 Expenses'!H181+'Form 4 Expenses'!H188+'Form 4 Expenses'!H230+'Form 4 Expenses'!H237+'Form 4 Expenses'!H244+'Form 4 Expenses'!H287+'Form 4 Expenses'!H294+'Form 4 Expenses'!H301</f>
        <v>0</v>
      </c>
      <c r="E30" s="182">
        <f>'Form 4 Expenses'!H193+'Form 4 Expenses'!H249+'Form 4 Expenses'!H306-'Form 5 Exp Summary'!C30-'Form 5 Exp Summary'!D30</f>
        <v>28142</v>
      </c>
      <c r="F30" s="181">
        <f t="shared" si="1"/>
        <v>28142</v>
      </c>
    </row>
    <row r="31" spans="1:6" x14ac:dyDescent="0.25">
      <c r="A31" s="302">
        <v>500</v>
      </c>
      <c r="B31" s="39" t="s">
        <v>508</v>
      </c>
      <c r="C31" s="183">
        <v>0</v>
      </c>
      <c r="D31" s="183">
        <v>0</v>
      </c>
      <c r="E31" s="183">
        <v>0</v>
      </c>
      <c r="F31" s="181">
        <f t="shared" si="1"/>
        <v>0</v>
      </c>
    </row>
    <row r="32" spans="1:6" x14ac:dyDescent="0.25">
      <c r="A32" s="302">
        <v>600</v>
      </c>
      <c r="B32" s="39" t="s">
        <v>509</v>
      </c>
      <c r="C32" s="183">
        <v>0</v>
      </c>
      <c r="D32" s="183">
        <v>0</v>
      </c>
      <c r="E32" s="183">
        <v>0</v>
      </c>
      <c r="F32" s="181">
        <f t="shared" si="1"/>
        <v>0</v>
      </c>
    </row>
    <row r="33" spans="1:6" x14ac:dyDescent="0.25">
      <c r="A33" s="302">
        <v>800</v>
      </c>
      <c r="B33" s="39" t="s">
        <v>510</v>
      </c>
      <c r="C33" s="182">
        <f>'Form 4 Expenses'!H313+'Form 4 Expenses'!H320+'Form 4 Expenses'!H327</f>
        <v>0</v>
      </c>
      <c r="D33" s="182">
        <f>'Form 4 Expenses'!H314+'Form 4 Expenses'!H321+'Form 4 Expenses'!H328</f>
        <v>0</v>
      </c>
      <c r="E33" s="182">
        <f>'Form 4 Expenses'!H333-'Form 5 Exp Summary'!C33-'Form 5 Exp Summary'!D33</f>
        <v>0</v>
      </c>
      <c r="F33" s="181">
        <f t="shared" si="1"/>
        <v>0</v>
      </c>
    </row>
    <row r="34" spans="1:6" x14ac:dyDescent="0.25">
      <c r="A34" s="302">
        <v>900</v>
      </c>
      <c r="B34" s="39" t="s">
        <v>511</v>
      </c>
      <c r="C34" s="184">
        <f>'Form 4 Expenses'!H336+'Form 4 Expenses'!H343+'Form 4 Expenses'!H350</f>
        <v>0</v>
      </c>
      <c r="D34" s="182">
        <f>'Form 4 Expenses'!H337+'Form 4 Expenses'!H344+'Form 4 Expenses'!H351</f>
        <v>0</v>
      </c>
      <c r="E34" s="182">
        <f>'Form 4 Expenses'!H356-'Form 5 Exp Summary'!C34-'Form 5 Exp Summary'!D34</f>
        <v>41028</v>
      </c>
      <c r="F34" s="181">
        <f t="shared" si="1"/>
        <v>41028</v>
      </c>
    </row>
    <row r="35" spans="1:6" x14ac:dyDescent="0.25">
      <c r="A35" s="302" t="s">
        <v>512</v>
      </c>
      <c r="B35" s="39"/>
      <c r="C35" s="99">
        <f>SUM(C27:C34)</f>
        <v>2956850.6435170937</v>
      </c>
      <c r="D35" s="99">
        <f>SUM(D27:D34)</f>
        <v>1030207.4447643656</v>
      </c>
      <c r="E35" s="99">
        <f>SUM(E27:E34)</f>
        <v>603783</v>
      </c>
      <c r="F35" s="97">
        <f>SUM(F27:F34)</f>
        <v>4590841.0882814592</v>
      </c>
    </row>
    <row r="36" spans="1:6" x14ac:dyDescent="0.25">
      <c r="A36" s="302"/>
      <c r="B36" s="173"/>
      <c r="C36" s="174"/>
      <c r="D36" s="174"/>
      <c r="E36" s="174"/>
      <c r="F36" s="303"/>
    </row>
    <row r="37" spans="1:6" x14ac:dyDescent="0.25">
      <c r="A37" s="304" t="s">
        <v>431</v>
      </c>
      <c r="B37" s="39" t="s">
        <v>513</v>
      </c>
      <c r="C37" s="175"/>
      <c r="D37" s="175"/>
      <c r="E37" s="175"/>
      <c r="F37" s="99"/>
    </row>
    <row r="38" spans="1:6" x14ac:dyDescent="0.25">
      <c r="A38" s="302">
        <v>2000</v>
      </c>
      <c r="B38" s="39" t="s">
        <v>514</v>
      </c>
      <c r="C38" s="99">
        <f>'Form 4 Expenses'!H369+'Form 4 Expenses'!H377+'Form 4 Expenses'!H385+'Form 4 Expenses'!H393+'Form 4 Expenses'!H401+'Form 4 Expenses'!H421+'Form 4 Expenses'!H429+'Form 4 Expenses'!H437</f>
        <v>902476.07628000004</v>
      </c>
      <c r="D38" s="99">
        <f>'Form 4 Expenses'!H370+'Form 4 Expenses'!H378+'Form 4 Expenses'!H386+'Form 4 Expenses'!H394+'Form 4 Expenses'!H402+'Form 4 Expenses'!H422+'Form 4 Expenses'!H430+'Form 4 Expenses'!H438</f>
        <v>303151.24253905599</v>
      </c>
      <c r="E38" s="99">
        <f>'Form 4 Expenses'!H444-'Form 5 Exp Summary'!C38-'Form 5 Exp Summary'!D38</f>
        <v>1224611.9999999995</v>
      </c>
      <c r="F38" s="98">
        <f>SUM(C38:E38)</f>
        <v>2430239.3188190553</v>
      </c>
    </row>
    <row r="39" spans="1:6" x14ac:dyDescent="0.25">
      <c r="A39" s="302">
        <v>3100</v>
      </c>
      <c r="B39" s="39" t="s">
        <v>458</v>
      </c>
      <c r="C39" s="99">
        <f>'Form 4 Expenses'!H446</f>
        <v>0</v>
      </c>
      <c r="D39" s="99">
        <f>'Form 4 Expenses'!H447</f>
        <v>0</v>
      </c>
      <c r="E39" s="99">
        <f>'Form 4 Expenses'!H452-'Form 5 Exp Summary'!C39-'Form 5 Exp Summary'!D39</f>
        <v>72000</v>
      </c>
      <c r="F39" s="98">
        <f>SUM(C39:E39)</f>
        <v>72000</v>
      </c>
    </row>
    <row r="40" spans="1:6" ht="27.6" x14ac:dyDescent="0.25">
      <c r="A40" s="305">
        <v>4000</v>
      </c>
      <c r="B40" s="77" t="s">
        <v>515</v>
      </c>
      <c r="C40" s="171"/>
      <c r="D40" s="171"/>
      <c r="E40" s="99">
        <f>'Form 4 Expenses'!H536</f>
        <v>190</v>
      </c>
      <c r="F40" s="98">
        <f>SUM(C40:E40)</f>
        <v>190</v>
      </c>
    </row>
    <row r="41" spans="1:6" x14ac:dyDescent="0.25">
      <c r="A41" s="302">
        <v>5000</v>
      </c>
      <c r="B41" s="39" t="s">
        <v>479</v>
      </c>
      <c r="C41" s="171"/>
      <c r="D41" s="171"/>
      <c r="E41" s="99">
        <f>'Form 4 Expenses'!H537</f>
        <v>1247025</v>
      </c>
      <c r="F41" s="98">
        <f>SUM(C41:E41)</f>
        <v>1247025</v>
      </c>
    </row>
    <row r="42" spans="1:6" x14ac:dyDescent="0.25">
      <c r="A42" s="302">
        <v>6300</v>
      </c>
      <c r="B42" s="39" t="s">
        <v>516</v>
      </c>
      <c r="C42" s="171"/>
      <c r="D42" s="171"/>
      <c r="E42" s="171"/>
      <c r="F42" s="99">
        <f>'Form 4 Expenses'!H540</f>
        <v>252506</v>
      </c>
    </row>
    <row r="43" spans="1:6" ht="19.5" customHeight="1" x14ac:dyDescent="0.25">
      <c r="A43" s="302">
        <v>8000</v>
      </c>
      <c r="B43" s="176" t="s">
        <v>517</v>
      </c>
      <c r="C43" s="171"/>
      <c r="D43" s="171"/>
      <c r="E43" s="171"/>
      <c r="F43" s="99">
        <f>'Form 4 Expenses'!H542+'Form 4 Expenses'!H543</f>
        <v>11448521</v>
      </c>
    </row>
    <row r="44" spans="1:6" ht="14.4" thickBot="1" x14ac:dyDescent="0.3">
      <c r="A44" s="306" t="s">
        <v>518</v>
      </c>
      <c r="B44" s="177"/>
      <c r="C44" s="178">
        <f>SUM(C38:C43)</f>
        <v>902476.07628000004</v>
      </c>
      <c r="D44" s="178">
        <f>SUM(D38:D43)</f>
        <v>303151.24253905599</v>
      </c>
      <c r="E44" s="178">
        <f>SUM(E38:E43)</f>
        <v>2543826.9999999995</v>
      </c>
      <c r="F44" s="178">
        <f>SUM(F38:F43)</f>
        <v>15450481.318819055</v>
      </c>
    </row>
    <row r="45" spans="1:6" ht="14.4" thickBot="1" x14ac:dyDescent="0.3">
      <c r="A45" s="307" t="s">
        <v>520</v>
      </c>
      <c r="B45" s="308"/>
      <c r="C45" s="309">
        <f>C35+C44</f>
        <v>3859326.7197970939</v>
      </c>
      <c r="D45" s="309">
        <f>D35+D44</f>
        <v>1333358.6873034216</v>
      </c>
      <c r="E45" s="309">
        <f>E35+E44</f>
        <v>3147609.9999999995</v>
      </c>
      <c r="F45" s="309">
        <f>F35+F44</f>
        <v>20041322.407100514</v>
      </c>
    </row>
    <row r="46" spans="1:6" ht="12.75" customHeight="1" thickTop="1" x14ac:dyDescent="0.25">
      <c r="A46" s="313"/>
      <c r="C46" s="120"/>
      <c r="D46" s="120"/>
      <c r="E46" s="120"/>
      <c r="F46" s="120"/>
    </row>
    <row r="47" spans="1:6" x14ac:dyDescent="0.25">
      <c r="A47" s="60"/>
      <c r="B47" s="91" t="str">
        <f>'Form 1 Cover'!B20</f>
        <v>FREEDOM CLASSICAL ACADEMY</v>
      </c>
      <c r="C47" s="26"/>
      <c r="D47" s="26"/>
      <c r="E47" s="3" t="str">
        <f>"Budget Fiscal Year "&amp;TEXT('Form 1 Cover'!$D$137, "mm/dd/yy")</f>
        <v>Budget Fiscal Year 2022-2023</v>
      </c>
      <c r="F47" s="26"/>
    </row>
    <row r="48" spans="1:6" x14ac:dyDescent="0.25">
      <c r="A48" s="60"/>
      <c r="B48" s="60"/>
      <c r="C48" s="60"/>
      <c r="D48" s="26"/>
      <c r="E48" s="26"/>
      <c r="F48" s="26"/>
    </row>
    <row r="49" spans="1:6" x14ac:dyDescent="0.25">
      <c r="A49" s="60"/>
      <c r="B49" s="60" t="s">
        <v>521</v>
      </c>
      <c r="C49" s="26" t="s">
        <v>522</v>
      </c>
      <c r="D49" s="26"/>
      <c r="E49" s="26"/>
      <c r="F49" s="2">
        <f>'Form 1 Cover'!$D$146</f>
        <v>44607</v>
      </c>
    </row>
    <row r="50" spans="1:6" x14ac:dyDescent="0.25">
      <c r="A50" s="60"/>
      <c r="B50" s="60"/>
      <c r="C50" s="26"/>
      <c r="D50" s="26"/>
      <c r="E50" s="26"/>
      <c r="F50" s="2"/>
    </row>
    <row r="51" spans="1:6" x14ac:dyDescent="0.25">
      <c r="A51" s="505" t="str">
        <f>"FINAL AMENDED BUDGET "&amp;TEXT('Form 1 Cover'!G130, "MM/DD/YY")</f>
        <v>FINAL AMENDED BUDGET - Estimated</v>
      </c>
      <c r="B51" s="506"/>
      <c r="C51" s="248" t="s">
        <v>495</v>
      </c>
      <c r="D51" s="75" t="s">
        <v>496</v>
      </c>
      <c r="E51" s="75" t="s">
        <v>497</v>
      </c>
      <c r="F51" s="75"/>
    </row>
    <row r="52" spans="1:6" ht="57" customHeight="1" thickBot="1" x14ac:dyDescent="0.3">
      <c r="A52" s="431"/>
      <c r="B52" s="401" t="s">
        <v>498</v>
      </c>
      <c r="C52" s="342" t="s">
        <v>499</v>
      </c>
      <c r="D52" s="342" t="s">
        <v>500</v>
      </c>
      <c r="E52" s="342" t="s">
        <v>501</v>
      </c>
      <c r="F52" s="342" t="s">
        <v>502</v>
      </c>
    </row>
    <row r="53" spans="1:6" x14ac:dyDescent="0.25">
      <c r="A53" s="341" t="s">
        <v>503</v>
      </c>
      <c r="B53" s="39"/>
      <c r="C53" s="86"/>
      <c r="D53" s="86"/>
      <c r="E53" s="86"/>
      <c r="F53" s="86"/>
    </row>
    <row r="54" spans="1:6" x14ac:dyDescent="0.25">
      <c r="A54" s="302">
        <v>100</v>
      </c>
      <c r="B54" s="39" t="s">
        <v>504</v>
      </c>
      <c r="C54" s="180">
        <f>'Form 4 Expenses'!I8+'Form 4 Expenses'!I15+'Form 4 Expenses'!I22+'Form 4 Expenses'!I31+'Form 4 Expenses'!I38+'Form 4 Expenses'!I45</f>
        <v>0</v>
      </c>
      <c r="D54" s="180">
        <f>'Form 4 Expenses'!I9+'Form 4 Expenses'!I16+'Form 4 Expenses'!I23+'Form 4 Expenses'!I32+'Form 4 Expenses'!I39+'Form 4 Expenses'!I46</f>
        <v>0</v>
      </c>
      <c r="E54" s="181">
        <f>'Form 4 Expenses'!I10+'Form 4 Expenses'!I11+'Form 4 Expenses'!I12+'Form 4 Expenses'!I13+'Form 4 Expenses'!I17+'Form 4 Expenses'!I18+'Form 4 Expenses'!I19+'Form 4 Expenses'!I20+'Form 4 Expenses'!I24+'Form 4 Expenses'!I25+'Form 4 Expenses'!I26+'Form 4 Expenses'!I27+'Form 4 Expenses'!I33+'Form 4 Expenses'!I34+'Form 4 Expenses'!I35+'Form 4 Expenses'!I36+'Form 4 Expenses'!I40+'Form 4 Expenses'!I41+'Form 4 Expenses'!I42+'Form 4 Expenses'!I43+'Form 4 Expenses'!I47+'Form 4 Expenses'!I48+'Form 4 Expenses'!I49+'Form 4 Expenses'!I50</f>
        <v>0</v>
      </c>
      <c r="F54" s="181">
        <f>SUM(C54:E54)</f>
        <v>0</v>
      </c>
    </row>
    <row r="55" spans="1:6" x14ac:dyDescent="0.25">
      <c r="A55" s="302">
        <v>200</v>
      </c>
      <c r="B55" s="39" t="s">
        <v>505</v>
      </c>
      <c r="C55" s="182">
        <f>'Form 4 Expenses'!I60+'Form 4 Expenses'!I67+'Form 4 Expenses'!I74+'Form 4 Expenses'!I83+'Form 4 Expenses'!I90+'Form 4 Expenses'!I97</f>
        <v>0</v>
      </c>
      <c r="D55" s="182">
        <f>'Form 4 Expenses'!I61+'Form 4 Expenses'!I68+'Form 4 Expenses'!I75+'Form 4 Expenses'!I84+'Form 4 Expenses'!I91+'Form 4 Expenses'!I98</f>
        <v>0</v>
      </c>
      <c r="E55" s="182">
        <f>'Form 4 Expenses'!I62+'Form 4 Expenses'!I63+'Form 4 Expenses'!I64+'Form 4 Expenses'!I65+'Form 4 Expenses'!I69+'Form 4 Expenses'!I70+'Form 4 Expenses'!I71+'Form 4 Expenses'!I72+'Form 4 Expenses'!I76+'Form 4 Expenses'!I77+'Form 4 Expenses'!I78+'Form 4 Expenses'!I79+'Form 4 Expenses'!I85+'Form 4 Expenses'!I86+'Form 4 Expenses'!I87+'Form 4 Expenses'!I88+'Form 4 Expenses'!I92+'Form 4 Expenses'!I93+'Form 4 Expenses'!I94+'Form 4 Expenses'!I95+'Form 4 Expenses'!I99+'Form 4 Expenses'!I100+'Form 4 Expenses'!I101+'Form 4 Expenses'!I102</f>
        <v>0</v>
      </c>
      <c r="F55" s="181">
        <f t="shared" ref="F55:F61" si="2">SUM(C55:E55)</f>
        <v>0</v>
      </c>
    </row>
    <row r="56" spans="1:6" x14ac:dyDescent="0.25">
      <c r="A56" s="302">
        <v>300</v>
      </c>
      <c r="B56" s="39" t="s">
        <v>506</v>
      </c>
      <c r="C56" s="182">
        <f>'Form 4 Expenses'!I117+'Form 4 Expenses'!I124+'Form 4 Expenses'!I131+'Form 4 Expenses'!I150+'Form 4 Expenses'!I157+'Form 4 Expenses'!I164</f>
        <v>0</v>
      </c>
      <c r="D56" s="182">
        <f>'Form 4 Expenses'!I118+'Form 4 Expenses'!I125+'Form 4 Expenses'!I132+'Form 4 Expenses'!I151+'Form 4 Expenses'!I158+'Form 4 Expenses'!I165</f>
        <v>0</v>
      </c>
      <c r="E56" s="182">
        <f>'Form 4 Expenses'!I119+'Form 4 Expenses'!I120+'Form 4 Expenses'!I121+'Form 4 Expenses'!I122+'Form 4 Expenses'!I126+'Form 4 Expenses'!I127+'Form 4 Expenses'!I128+'Form 4 Expenses'!I129+'Form 4 Expenses'!I133+'Form 4 Expenses'!I134+'Form 4 Expenses'!I135+'Form 4 Expenses'!I136+'Form 4 Expenses'!I152+'Form 4 Expenses'!I153+'Form 4 Expenses'!I154+'Form 4 Expenses'!I155+'Form 4 Expenses'!I159+'Form 4 Expenses'!I160+'Form 4 Expenses'!I161+'Form 4 Expenses'!I162+'Form 4 Expenses'!I166+'Form 4 Expenses'!I167+'Form 4 Expenses'!I168+'Form 4 Expenses'!I169</f>
        <v>0</v>
      </c>
      <c r="F56" s="181">
        <f t="shared" si="2"/>
        <v>0</v>
      </c>
    </row>
    <row r="57" spans="1:6" x14ac:dyDescent="0.25">
      <c r="A57" s="302">
        <v>400</v>
      </c>
      <c r="B57" s="39" t="s">
        <v>507</v>
      </c>
      <c r="C57" s="182">
        <f>'Form 4 Expenses'!I173+'Form 4 Expenses'!I180+'Form 4 Expenses'!I187+'Form 4 Expenses'!I229+'Form 4 Expenses'!I236+'Form 4 Expenses'!I243+'Form 4 Expenses'!I286+'Form 4 Expenses'!I293+'Form 4 Expenses'!I300</f>
        <v>0</v>
      </c>
      <c r="D57" s="182">
        <f>'Form 4 Expenses'!I174+'Form 4 Expenses'!I181+'Form 4 Expenses'!I188+'Form 4 Expenses'!I230+'Form 4 Expenses'!I237+'Form 4 Expenses'!I244+'Form 4 Expenses'!I287+'Form 4 Expenses'!I294+'Form 4 Expenses'!I301</f>
        <v>0</v>
      </c>
      <c r="E57" s="182">
        <f>'Form 4 Expenses'!I175+'Form 4 Expenses'!I176+'Form 4 Expenses'!I177+'Form 4 Expenses'!I178+'Form 4 Expenses'!I182+'Form 4 Expenses'!I183+'Form 4 Expenses'!I184+'Form 4 Expenses'!I185+'Form 4 Expenses'!I189+'Form 4 Expenses'!I190+'Form 4 Expenses'!I191+'Form 4 Expenses'!I192+'Form 4 Expenses'!I231+'Form 4 Expenses'!I232+'Form 4 Expenses'!I233+'Form 4 Expenses'!I234+'Form 4 Expenses'!I238+'Form 4 Expenses'!I239+'Form 4 Expenses'!I240+'Form 4 Expenses'!I241+'Form 4 Expenses'!I245+'Form 4 Expenses'!I246+'Form 4 Expenses'!I247+'Form 4 Expenses'!I248+'Form 4 Expenses'!I288+'Form 4 Expenses'!I289+'Form 4 Expenses'!I290+'Form 4 Expenses'!I291+'Form 4 Expenses'!I295+'Form 4 Expenses'!I296+'Form 4 Expenses'!I297+'Form 4 Expenses'!I298+'Form 4 Expenses'!I302+'Form 4 Expenses'!I303+'Form 4 Expenses'!I304+'Form 4 Expenses'!I305</f>
        <v>0</v>
      </c>
      <c r="F57" s="181">
        <f t="shared" si="2"/>
        <v>0</v>
      </c>
    </row>
    <row r="58" spans="1:6" x14ac:dyDescent="0.25">
      <c r="A58" s="302">
        <v>500</v>
      </c>
      <c r="B58" s="39" t="s">
        <v>508</v>
      </c>
      <c r="C58" s="183">
        <v>0</v>
      </c>
      <c r="D58" s="183">
        <v>0</v>
      </c>
      <c r="E58" s="183">
        <v>0</v>
      </c>
      <c r="F58" s="181">
        <f t="shared" si="2"/>
        <v>0</v>
      </c>
    </row>
    <row r="59" spans="1:6" x14ac:dyDescent="0.25">
      <c r="A59" s="302">
        <v>600</v>
      </c>
      <c r="B59" s="39" t="s">
        <v>509</v>
      </c>
      <c r="C59" s="183">
        <v>0</v>
      </c>
      <c r="D59" s="183">
        <v>0</v>
      </c>
      <c r="E59" s="183">
        <v>0</v>
      </c>
      <c r="F59" s="181">
        <f t="shared" si="2"/>
        <v>0</v>
      </c>
    </row>
    <row r="60" spans="1:6" x14ac:dyDescent="0.25">
      <c r="A60" s="302">
        <v>800</v>
      </c>
      <c r="B60" s="39" t="s">
        <v>510</v>
      </c>
      <c r="C60" s="182">
        <f>'Form 4 Expenses'!I313+'Form 4 Expenses'!I320+'Form 4 Expenses'!I327</f>
        <v>0</v>
      </c>
      <c r="D60" s="182">
        <f>'Form 4 Expenses'!I314+'Form 4 Expenses'!I321+'Form 4 Expenses'!I328</f>
        <v>0</v>
      </c>
      <c r="E60" s="182">
        <f>'Form 4 Expenses'!I315+'Form 4 Expenses'!I316+'Form 4 Expenses'!I317+'Form 4 Expenses'!I318+'Form 4 Expenses'!I322+'Form 4 Expenses'!I323+'Form 4 Expenses'!I324+'Form 4 Expenses'!I325+'Form 4 Expenses'!I329+'Form 4 Expenses'!I330+'Form 4 Expenses'!I331+'Form 4 Expenses'!I332</f>
        <v>0</v>
      </c>
      <c r="F60" s="181">
        <f t="shared" si="2"/>
        <v>0</v>
      </c>
    </row>
    <row r="61" spans="1:6" x14ac:dyDescent="0.25">
      <c r="A61" s="302">
        <v>900</v>
      </c>
      <c r="B61" s="39" t="s">
        <v>511</v>
      </c>
      <c r="C61" s="184">
        <f>'Form 4 Expenses'!I336+'Form 4 Expenses'!I343+'Form 4 Expenses'!I350</f>
        <v>0</v>
      </c>
      <c r="D61" s="182">
        <f>'Form 4 Expenses'!I337+'Form 4 Expenses'!I344+'Form 4 Expenses'!I351</f>
        <v>0</v>
      </c>
      <c r="E61" s="182">
        <f>'Form 4 Expenses'!I338+'Form 4 Expenses'!I339+'Form 4 Expenses'!I340+'Form 4 Expenses'!I341+'Form 4 Expenses'!I345+'Form 4 Expenses'!I346+'Form 4 Expenses'!I347+'Form 4 Expenses'!I348+'Form 4 Expenses'!I352+'Form 4 Expenses'!I353+'Form 4 Expenses'!I354+'Form 4 Expenses'!I355</f>
        <v>0</v>
      </c>
      <c r="F61" s="181">
        <f t="shared" si="2"/>
        <v>0</v>
      </c>
    </row>
    <row r="62" spans="1:6" x14ac:dyDescent="0.25">
      <c r="A62" s="302" t="s">
        <v>512</v>
      </c>
      <c r="B62" s="39"/>
      <c r="C62" s="99">
        <f>SUM(C54:C61)</f>
        <v>0</v>
      </c>
      <c r="D62" s="99">
        <f>SUM(D54:D61)</f>
        <v>0</v>
      </c>
      <c r="E62" s="99">
        <f>SUM(E54:E61)</f>
        <v>0</v>
      </c>
      <c r="F62" s="97">
        <f>SUM(F54:F61)</f>
        <v>0</v>
      </c>
    </row>
    <row r="63" spans="1:6" x14ac:dyDescent="0.25">
      <c r="A63" s="302"/>
      <c r="B63" s="173"/>
      <c r="C63" s="174"/>
      <c r="D63" s="174"/>
      <c r="E63" s="174"/>
      <c r="F63" s="303"/>
    </row>
    <row r="64" spans="1:6" x14ac:dyDescent="0.25">
      <c r="A64" s="304" t="s">
        <v>431</v>
      </c>
      <c r="B64" s="39" t="s">
        <v>513</v>
      </c>
      <c r="C64" s="175"/>
      <c r="D64" s="175"/>
      <c r="E64" s="175"/>
      <c r="F64" s="99"/>
    </row>
    <row r="65" spans="1:6" x14ac:dyDescent="0.25">
      <c r="A65" s="302">
        <v>2000</v>
      </c>
      <c r="B65" s="39" t="s">
        <v>514</v>
      </c>
      <c r="C65" s="99">
        <f>'Form 4 Expenses'!I369+'Form 4 Expenses'!I377+'Form 4 Expenses'!I385+'Form 4 Expenses'!I393+'Form 4 Expenses'!I401+'Form 4 Expenses'!I421+'Form 4 Expenses'!I429+'Form 4 Expenses'!I437</f>
        <v>0</v>
      </c>
      <c r="D65" s="99">
        <f>'Form 4 Expenses'!I370+'Form 4 Expenses'!I378+'Form 4 Expenses'!I386+'Form 4 Expenses'!I394+'Form 4 Expenses'!I402+'Form 4 Expenses'!I422+'Form 4 Expenses'!I430+'Form 4 Expenses'!I438</f>
        <v>0</v>
      </c>
      <c r="E65" s="99">
        <f>'Form 4 Expenses'!I371+'Form 4 Expenses'!I372+'Form 4 Expenses'!I373+'Form 4 Expenses'!I374+'Form 4 Expenses'!I379+'Form 4 Expenses'!I380+'Form 4 Expenses'!I381+'Form 4 Expenses'!I382+'Form 4 Expenses'!I387+'Form 4 Expenses'!I388+'Form 4 Expenses'!I389+'Form 4 Expenses'!I390+'Form 4 Expenses'!I395+'Form 4 Expenses'!I396+'Form 4 Expenses'!I397+'Form 4 Expenses'!I398+'Form 4 Expenses'!I403+'Form 4 Expenses'!I404+'Form 4 Expenses'!I405+'Form 4 Expenses'!I406+'Form 4 Expenses'!I423+'Form 4 Expenses'!I424+'Form 4 Expenses'!I425+'Form 4 Expenses'!I426+'Form 4 Expenses'!I431+'Form 4 Expenses'!I432+'Form 4 Expenses'!I433+'Form 4 Expenses'!I434+'Form 4 Expenses'!I439+'Form 4 Expenses'!I440+'Form 4 Expenses'!I441+'Form 4 Expenses'!I442</f>
        <v>0</v>
      </c>
      <c r="F65" s="98">
        <f>SUM(C65:E65)</f>
        <v>0</v>
      </c>
    </row>
    <row r="66" spans="1:6" x14ac:dyDescent="0.25">
      <c r="A66" s="302">
        <v>3100</v>
      </c>
      <c r="B66" s="39" t="s">
        <v>458</v>
      </c>
      <c r="C66" s="99">
        <f>'Form 4 Expenses'!I446</f>
        <v>0</v>
      </c>
      <c r="D66" s="99">
        <f>'Form 4 Expenses'!I447</f>
        <v>0</v>
      </c>
      <c r="E66" s="99">
        <f>'Form 4 Expenses'!I448+'Form 4 Expenses'!I449+'Form 4 Expenses'!I450+'Form 4 Expenses'!I451</f>
        <v>0</v>
      </c>
      <c r="F66" s="98">
        <f>SUM(C66:E66)</f>
        <v>0</v>
      </c>
    </row>
    <row r="67" spans="1:6" ht="27.6" x14ac:dyDescent="0.25">
      <c r="A67" s="305">
        <v>4000</v>
      </c>
      <c r="B67" s="77" t="s">
        <v>515</v>
      </c>
      <c r="C67" s="171"/>
      <c r="D67" s="171"/>
      <c r="E67" s="99">
        <f>'Form 4 Expenses'!I536</f>
        <v>0</v>
      </c>
      <c r="F67" s="98">
        <f>SUM(C67:E67)</f>
        <v>0</v>
      </c>
    </row>
    <row r="68" spans="1:6" x14ac:dyDescent="0.25">
      <c r="A68" s="302">
        <v>5000</v>
      </c>
      <c r="B68" s="39" t="s">
        <v>479</v>
      </c>
      <c r="C68" s="171"/>
      <c r="D68" s="171"/>
      <c r="E68" s="99">
        <f>'Form 4 Expenses'!I537</f>
        <v>0</v>
      </c>
      <c r="F68" s="98">
        <f>SUM(C68:E68)</f>
        <v>0</v>
      </c>
    </row>
    <row r="69" spans="1:6" x14ac:dyDescent="0.25">
      <c r="A69" s="302">
        <v>6300</v>
      </c>
      <c r="B69" s="39" t="s">
        <v>516</v>
      </c>
      <c r="C69" s="171"/>
      <c r="D69" s="171"/>
      <c r="E69" s="171"/>
      <c r="F69" s="99">
        <f>'Form 4 Expenses'!I540</f>
        <v>0</v>
      </c>
    </row>
    <row r="70" spans="1:6" x14ac:dyDescent="0.25">
      <c r="A70" s="302">
        <v>8000</v>
      </c>
      <c r="B70" s="176" t="s">
        <v>517</v>
      </c>
      <c r="C70" s="171"/>
      <c r="D70" s="171"/>
      <c r="E70" s="171"/>
      <c r="F70" s="99">
        <f>'Form 4 Expenses'!I542+'Form 4 Expenses'!I543</f>
        <v>0</v>
      </c>
    </row>
    <row r="71" spans="1:6" ht="14.4" thickBot="1" x14ac:dyDescent="0.3">
      <c r="A71" s="306" t="s">
        <v>518</v>
      </c>
      <c r="B71" s="177"/>
      <c r="C71" s="178">
        <f>SUM(C65:C70)</f>
        <v>0</v>
      </c>
      <c r="D71" s="178">
        <f>SUM(D65:D70)</f>
        <v>0</v>
      </c>
      <c r="E71" s="178">
        <f>SUM(E65:E70)</f>
        <v>0</v>
      </c>
      <c r="F71" s="178">
        <f>SUM(F65:F70)</f>
        <v>0</v>
      </c>
    </row>
    <row r="72" spans="1:6" ht="14.4" thickBot="1" x14ac:dyDescent="0.3">
      <c r="A72" s="307" t="s">
        <v>523</v>
      </c>
      <c r="B72" s="308"/>
      <c r="C72" s="309">
        <f>C62+C71</f>
        <v>0</v>
      </c>
      <c r="D72" s="309">
        <f>D62+D71</f>
        <v>0</v>
      </c>
      <c r="E72" s="309">
        <f>E62+E71</f>
        <v>0</v>
      </c>
      <c r="F72" s="309">
        <f>F62+F71</f>
        <v>0</v>
      </c>
    </row>
    <row r="73" spans="1:6" ht="14.4" thickTop="1" x14ac:dyDescent="0.25">
      <c r="A73" s="313"/>
      <c r="C73" s="120"/>
      <c r="D73" s="120"/>
      <c r="E73" s="120"/>
      <c r="F73" s="120"/>
    </row>
    <row r="74" spans="1:6" x14ac:dyDescent="0.25">
      <c r="A74" s="60"/>
      <c r="B74" s="91" t="str">
        <f>'Form 1 Cover'!B20</f>
        <v>FREEDOM CLASSICAL ACADEMY</v>
      </c>
      <c r="C74" s="26"/>
      <c r="D74" s="26"/>
      <c r="E74" s="3" t="str">
        <f>"Budget Fiscal Year "&amp;TEXT('Form 1 Cover'!$D$137, "mm/dd/yy")</f>
        <v>Budget Fiscal Year 2022-2023</v>
      </c>
      <c r="F74" s="26"/>
    </row>
    <row r="75" spans="1:6" x14ac:dyDescent="0.25">
      <c r="A75" s="60"/>
      <c r="B75" s="60"/>
      <c r="C75" s="60"/>
      <c r="D75" s="26"/>
      <c r="E75" s="26"/>
      <c r="F75" s="26"/>
    </row>
    <row r="76" spans="1:6" x14ac:dyDescent="0.25">
      <c r="A76" s="60"/>
      <c r="B76" s="60" t="s">
        <v>521</v>
      </c>
      <c r="C76" s="26" t="s">
        <v>379</v>
      </c>
      <c r="D76" s="26"/>
      <c r="E76" s="26"/>
      <c r="F76" s="2">
        <f>'Form 1 Cover'!$D$146</f>
        <v>44607</v>
      </c>
    </row>
  </sheetData>
  <phoneticPr fontId="0" type="noConversion"/>
  <pageMargins left="0.75" right="0.25" top="0.5" bottom="0.25" header="0.5" footer="0"/>
  <pageSetup scale="9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98"/>
  <sheetViews>
    <sheetView topLeftCell="A76" zoomScaleNormal="100" workbookViewId="0">
      <selection activeCell="C5" sqref="C5"/>
    </sheetView>
  </sheetViews>
  <sheetFormatPr defaultColWidth="9.109375" defaultRowHeight="13.8" x14ac:dyDescent="0.25"/>
  <cols>
    <col min="1" max="1" width="1.44140625" style="60" customWidth="1"/>
    <col min="2" max="2" width="6.44140625" style="60" customWidth="1"/>
    <col min="3" max="3" width="37" style="26" customWidth="1"/>
    <col min="4" max="5" width="15.6640625" style="26" customWidth="1"/>
    <col min="6" max="6" width="15.109375" style="26" customWidth="1"/>
    <col min="7" max="7" width="17.6640625" style="26" customWidth="1"/>
    <col min="8" max="10" width="9.109375" style="26"/>
    <col min="11" max="11" width="5.44140625" style="26" customWidth="1"/>
    <col min="12" max="16384" width="9.109375" style="26"/>
  </cols>
  <sheetData>
    <row r="1" spans="1:7" x14ac:dyDescent="0.25">
      <c r="A1" s="60" t="s">
        <v>163</v>
      </c>
      <c r="D1" s="242" t="s">
        <v>524</v>
      </c>
    </row>
    <row r="2" spans="1:7" x14ac:dyDescent="0.25">
      <c r="B2" s="60" t="s">
        <v>218</v>
      </c>
    </row>
    <row r="3" spans="1:7" x14ac:dyDescent="0.25">
      <c r="A3" s="35" t="str">
        <f>'Form 1 Cover'!B20</f>
        <v>FREEDOM CLASSICAL ACADEMY</v>
      </c>
    </row>
    <row r="4" spans="1:7" x14ac:dyDescent="0.25">
      <c r="A4" s="314"/>
      <c r="B4" s="315"/>
      <c r="C4" s="56"/>
      <c r="D4" s="57">
        <v>-1</v>
      </c>
      <c r="E4" s="58">
        <v>-2</v>
      </c>
      <c r="F4" s="59">
        <v>-3</v>
      </c>
      <c r="G4" s="58">
        <v>-4</v>
      </c>
    </row>
    <row r="5" spans="1:7" x14ac:dyDescent="0.25">
      <c r="A5" s="316"/>
      <c r="B5" s="26" t="s">
        <v>525</v>
      </c>
      <c r="C5" s="370"/>
      <c r="D5" s="35"/>
      <c r="E5" s="36" t="s">
        <v>171</v>
      </c>
      <c r="F5" s="215" t="str">
        <f>"BUDGET YEAR ENDING "&amp;TEXT('Form 1 Cover'!D139, "MM/DD/YY")</f>
        <v>BUDGET YEAR ENDING 06/30/23</v>
      </c>
      <c r="G5" s="39"/>
    </row>
    <row r="6" spans="1:7" s="65" customFormat="1" ht="15.75" customHeight="1" x14ac:dyDescent="0.25">
      <c r="A6" s="317"/>
      <c r="B6" s="61"/>
      <c r="C6" s="62"/>
      <c r="D6" s="63" t="s">
        <v>219</v>
      </c>
      <c r="E6" s="63" t="s">
        <v>220</v>
      </c>
      <c r="F6" s="64"/>
      <c r="G6" s="93"/>
    </row>
    <row r="7" spans="1:7" s="65" customFormat="1" ht="15.75" customHeight="1" x14ac:dyDescent="0.25">
      <c r="A7" s="282"/>
      <c r="B7" s="61"/>
      <c r="C7" s="62" t="s">
        <v>222</v>
      </c>
      <c r="D7" s="63" t="s">
        <v>223</v>
      </c>
      <c r="E7" s="63" t="s">
        <v>223</v>
      </c>
      <c r="F7" s="66" t="s">
        <v>224</v>
      </c>
      <c r="G7" s="63" t="s">
        <v>225</v>
      </c>
    </row>
    <row r="8" spans="1:7" s="65" customFormat="1" ht="15" customHeight="1" x14ac:dyDescent="0.25">
      <c r="A8" s="283"/>
      <c r="B8" s="53"/>
      <c r="C8" s="54"/>
      <c r="D8" s="68">
        <f>'Form 1 Cover'!D130</f>
        <v>44377</v>
      </c>
      <c r="E8" s="68">
        <f>'Form 1 Cover'!D134</f>
        <v>44742</v>
      </c>
      <c r="F8" s="69" t="s">
        <v>226</v>
      </c>
      <c r="G8" s="131" t="s">
        <v>226</v>
      </c>
    </row>
    <row r="9" spans="1:7" ht="21" customHeight="1" x14ac:dyDescent="0.25">
      <c r="A9" s="257" t="s">
        <v>227</v>
      </c>
      <c r="B9" s="70"/>
      <c r="C9" s="71" t="s">
        <v>228</v>
      </c>
      <c r="D9" s="258"/>
      <c r="E9" s="258"/>
      <c r="F9" s="318"/>
      <c r="G9" s="258"/>
    </row>
    <row r="10" spans="1:7" x14ac:dyDescent="0.25">
      <c r="A10" s="259" t="s">
        <v>245</v>
      </c>
      <c r="B10" s="74"/>
      <c r="C10" s="39" t="s">
        <v>246</v>
      </c>
      <c r="D10" s="354"/>
      <c r="E10" s="357"/>
      <c r="F10" s="354"/>
      <c r="G10" s="357"/>
    </row>
    <row r="11" spans="1:7" x14ac:dyDescent="0.25">
      <c r="A11" s="259" t="s">
        <v>247</v>
      </c>
      <c r="B11" s="74"/>
      <c r="C11" s="39" t="s">
        <v>248</v>
      </c>
      <c r="D11" s="359"/>
      <c r="E11" s="359"/>
      <c r="F11" s="358"/>
      <c r="G11" s="359"/>
    </row>
    <row r="12" spans="1:7" x14ac:dyDescent="0.25">
      <c r="A12" s="259" t="s">
        <v>249</v>
      </c>
      <c r="B12" s="74"/>
      <c r="C12" s="39" t="s">
        <v>250</v>
      </c>
      <c r="D12" s="359"/>
      <c r="E12" s="359"/>
      <c r="F12" s="358"/>
      <c r="G12" s="359"/>
    </row>
    <row r="13" spans="1:7" x14ac:dyDescent="0.25">
      <c r="A13" s="259" t="s">
        <v>251</v>
      </c>
      <c r="B13" s="74"/>
      <c r="C13" s="39" t="s">
        <v>252</v>
      </c>
      <c r="D13" s="359"/>
      <c r="E13" s="359"/>
      <c r="F13" s="358"/>
      <c r="G13" s="359"/>
    </row>
    <row r="14" spans="1:7" x14ac:dyDescent="0.25">
      <c r="A14" s="88" t="s">
        <v>261</v>
      </c>
      <c r="B14" s="74"/>
      <c r="C14" s="39" t="s">
        <v>262</v>
      </c>
      <c r="D14" s="359"/>
      <c r="E14" s="359"/>
      <c r="F14" s="358"/>
      <c r="G14" s="359"/>
    </row>
    <row r="15" spans="1:7" x14ac:dyDescent="0.25">
      <c r="A15" s="88" t="s">
        <v>263</v>
      </c>
      <c r="B15" s="74"/>
      <c r="C15" s="39" t="s">
        <v>264</v>
      </c>
      <c r="D15" s="359"/>
      <c r="E15" s="359"/>
      <c r="F15" s="358"/>
      <c r="G15" s="359"/>
    </row>
    <row r="16" spans="1:7" x14ac:dyDescent="0.25">
      <c r="A16" s="88" t="s">
        <v>265</v>
      </c>
      <c r="B16" s="74"/>
      <c r="C16" s="39" t="s">
        <v>266</v>
      </c>
      <c r="D16" s="359"/>
      <c r="E16" s="359"/>
      <c r="F16" s="358"/>
      <c r="G16" s="359"/>
    </row>
    <row r="17" spans="1:7" ht="14.4" thickBot="1" x14ac:dyDescent="0.3">
      <c r="A17" s="260" t="s">
        <v>286</v>
      </c>
      <c r="B17" s="80"/>
      <c r="C17" s="81"/>
      <c r="D17" s="82">
        <f>SUM(D10:D16)</f>
        <v>0</v>
      </c>
      <c r="E17" s="82">
        <f>SUM(E10:E16)</f>
        <v>0</v>
      </c>
      <c r="F17" s="319">
        <f>SUM(F10:F16)</f>
        <v>0</v>
      </c>
      <c r="G17" s="82">
        <f>SUM(G10:G16)</f>
        <v>0</v>
      </c>
    </row>
    <row r="18" spans="1:7" ht="21.75" customHeight="1" thickTop="1" x14ac:dyDescent="0.25">
      <c r="A18" s="261" t="s">
        <v>287</v>
      </c>
      <c r="B18" s="84"/>
      <c r="C18" s="85" t="s">
        <v>288</v>
      </c>
      <c r="D18" s="86"/>
      <c r="E18" s="86"/>
      <c r="F18" s="320"/>
      <c r="G18" s="86"/>
    </row>
    <row r="19" spans="1:7" x14ac:dyDescent="0.25">
      <c r="A19" s="87" t="s">
        <v>289</v>
      </c>
      <c r="B19" s="88"/>
      <c r="C19" s="78" t="s">
        <v>290</v>
      </c>
      <c r="D19" s="354"/>
      <c r="E19" s="357"/>
      <c r="F19" s="354"/>
      <c r="G19" s="357"/>
    </row>
    <row r="20" spans="1:7" x14ac:dyDescent="0.25">
      <c r="A20" s="87" t="s">
        <v>299</v>
      </c>
      <c r="B20" s="88"/>
      <c r="C20" s="39" t="s">
        <v>300</v>
      </c>
      <c r="D20" s="359"/>
      <c r="E20" s="359"/>
      <c r="F20" s="358"/>
      <c r="G20" s="359"/>
    </row>
    <row r="21" spans="1:7" ht="20.25" customHeight="1" thickBot="1" x14ac:dyDescent="0.3">
      <c r="A21" s="260" t="s">
        <v>321</v>
      </c>
      <c r="B21" s="90"/>
      <c r="C21" s="81"/>
      <c r="D21" s="82">
        <f>SUM(D19:D20)</f>
        <v>0</v>
      </c>
      <c r="E21" s="82">
        <f>SUM(E19:E20)</f>
        <v>0</v>
      </c>
      <c r="F21" s="319">
        <f>SUM(F19:F20)</f>
        <v>0</v>
      </c>
      <c r="G21" s="82">
        <f>SUM(G19:G20)</f>
        <v>0</v>
      </c>
    </row>
    <row r="22" spans="1:7" ht="14.4" thickTop="1" x14ac:dyDescent="0.25">
      <c r="A22" s="262" t="s">
        <v>324</v>
      </c>
      <c r="B22" s="94"/>
      <c r="C22" s="95" t="s">
        <v>325</v>
      </c>
      <c r="D22" s="35"/>
      <c r="E22" s="35"/>
      <c r="F22" s="114"/>
      <c r="G22" s="35"/>
    </row>
    <row r="23" spans="1:7" ht="27.6" x14ac:dyDescent="0.25">
      <c r="A23" s="263" t="s">
        <v>326</v>
      </c>
      <c r="B23" s="96"/>
      <c r="C23" s="77" t="s">
        <v>327</v>
      </c>
      <c r="D23" s="360"/>
      <c r="E23" s="361"/>
      <c r="F23" s="360"/>
      <c r="G23" s="361"/>
    </row>
    <row r="24" spans="1:7" ht="27.6" x14ac:dyDescent="0.25">
      <c r="A24" s="264" t="s">
        <v>330</v>
      </c>
      <c r="B24" s="96"/>
      <c r="C24" s="77" t="s">
        <v>331</v>
      </c>
      <c r="D24" s="363"/>
      <c r="E24" s="363"/>
      <c r="F24" s="362"/>
      <c r="G24" s="363"/>
    </row>
    <row r="25" spans="1:7" x14ac:dyDescent="0.25">
      <c r="A25" s="264" t="s">
        <v>332</v>
      </c>
      <c r="B25" s="96"/>
      <c r="C25" s="77" t="s">
        <v>333</v>
      </c>
      <c r="D25" s="363"/>
      <c r="E25" s="363"/>
      <c r="F25" s="362"/>
      <c r="G25" s="363"/>
    </row>
    <row r="26" spans="1:7" ht="27.6" x14ac:dyDescent="0.25">
      <c r="A26" s="264" t="s">
        <v>334</v>
      </c>
      <c r="B26" s="96"/>
      <c r="C26" s="77" t="s">
        <v>335</v>
      </c>
      <c r="D26" s="363"/>
      <c r="E26" s="363"/>
      <c r="F26" s="362"/>
      <c r="G26" s="363"/>
    </row>
    <row r="27" spans="1:7" ht="27.6" x14ac:dyDescent="0.25">
      <c r="A27" s="264" t="s">
        <v>336</v>
      </c>
      <c r="B27" s="96"/>
      <c r="C27" s="77" t="s">
        <v>337</v>
      </c>
      <c r="D27" s="363"/>
      <c r="E27" s="363"/>
      <c r="F27" s="362"/>
      <c r="G27" s="363"/>
    </row>
    <row r="28" spans="1:7" ht="21.75" customHeight="1" thickBot="1" x14ac:dyDescent="0.3">
      <c r="A28" s="265" t="s">
        <v>341</v>
      </c>
      <c r="B28" s="100"/>
      <c r="C28" s="101"/>
      <c r="D28" s="102">
        <f>SUM(D23:D27)</f>
        <v>0</v>
      </c>
      <c r="E28" s="102">
        <f>SUM(E23:E27)</f>
        <v>0</v>
      </c>
      <c r="F28" s="124">
        <f>SUM(F23:F27)</f>
        <v>0</v>
      </c>
      <c r="G28" s="102">
        <f>SUM(G23:G27)</f>
        <v>0</v>
      </c>
    </row>
    <row r="29" spans="1:7" ht="14.4" thickTop="1" x14ac:dyDescent="0.25">
      <c r="A29" s="262" t="s">
        <v>343</v>
      </c>
      <c r="B29" s="94"/>
      <c r="C29" s="95" t="s">
        <v>344</v>
      </c>
      <c r="D29" s="103"/>
      <c r="E29" s="103"/>
      <c r="F29" s="281"/>
      <c r="G29" s="103"/>
    </row>
    <row r="30" spans="1:7" x14ac:dyDescent="0.25">
      <c r="A30" s="264" t="s">
        <v>351</v>
      </c>
      <c r="B30" s="96"/>
      <c r="C30" s="77" t="s">
        <v>352</v>
      </c>
      <c r="D30" s="354"/>
      <c r="E30" s="357"/>
      <c r="F30" s="354"/>
      <c r="G30" s="357"/>
    </row>
    <row r="31" spans="1:7" ht="27.6" x14ac:dyDescent="0.25">
      <c r="A31" s="264" t="s">
        <v>353</v>
      </c>
      <c r="B31" s="96"/>
      <c r="C31" s="77" t="s">
        <v>526</v>
      </c>
      <c r="D31" s="359"/>
      <c r="E31" s="359"/>
      <c r="F31" s="358"/>
      <c r="G31" s="359"/>
    </row>
    <row r="32" spans="1:7" x14ac:dyDescent="0.25">
      <c r="A32" s="264" t="s">
        <v>355</v>
      </c>
      <c r="B32" s="96"/>
      <c r="C32" s="77" t="s">
        <v>356</v>
      </c>
      <c r="D32" s="359"/>
      <c r="E32" s="359"/>
      <c r="F32" s="358"/>
      <c r="G32" s="359"/>
    </row>
    <row r="33" spans="1:7" x14ac:dyDescent="0.25">
      <c r="A33" s="264" t="s">
        <v>357</v>
      </c>
      <c r="B33" s="96"/>
      <c r="C33" s="77" t="s">
        <v>358</v>
      </c>
      <c r="D33" s="359"/>
      <c r="E33" s="359"/>
      <c r="F33" s="358"/>
      <c r="G33" s="359"/>
    </row>
    <row r="34" spans="1:7" x14ac:dyDescent="0.25">
      <c r="A34" s="264" t="s">
        <v>359</v>
      </c>
      <c r="B34" s="96"/>
      <c r="C34" s="77" t="s">
        <v>360</v>
      </c>
      <c r="D34" s="359"/>
      <c r="E34" s="359"/>
      <c r="F34" s="358"/>
      <c r="G34" s="359"/>
    </row>
    <row r="35" spans="1:7" x14ac:dyDescent="0.25">
      <c r="A35" s="266" t="s">
        <v>361</v>
      </c>
      <c r="B35" s="96"/>
      <c r="C35" s="105" t="s">
        <v>362</v>
      </c>
      <c r="D35" s="359"/>
      <c r="E35" s="359"/>
      <c r="F35" s="358"/>
      <c r="G35" s="359"/>
    </row>
    <row r="36" spans="1:7" ht="14.4" thickBot="1" x14ac:dyDescent="0.3">
      <c r="A36" s="267" t="s">
        <v>371</v>
      </c>
      <c r="B36" s="106"/>
      <c r="C36" s="41"/>
      <c r="D36" s="107">
        <f>SUM(D30:D35)</f>
        <v>0</v>
      </c>
      <c r="E36" s="107">
        <f>SUM(E30:E35)</f>
        <v>0</v>
      </c>
      <c r="F36" s="141">
        <f>SUM(F30:F35)</f>
        <v>0</v>
      </c>
      <c r="G36" s="107">
        <f>SUM(G30:G35)</f>
        <v>0</v>
      </c>
    </row>
    <row r="37" spans="1:7" x14ac:dyDescent="0.25">
      <c r="A37" s="266" t="s">
        <v>372</v>
      </c>
      <c r="B37" s="96"/>
      <c r="C37" s="39"/>
      <c r="D37" s="76"/>
      <c r="E37" s="76"/>
      <c r="F37" s="143"/>
      <c r="G37" s="76"/>
    </row>
    <row r="38" spans="1:7" x14ac:dyDescent="0.25">
      <c r="A38" s="263"/>
      <c r="B38" s="96" t="s">
        <v>373</v>
      </c>
      <c r="C38" s="39"/>
      <c r="D38" s="359"/>
      <c r="E38" s="359"/>
      <c r="F38" s="358"/>
      <c r="G38" s="359"/>
    </row>
    <row r="39" spans="1:7" x14ac:dyDescent="0.25">
      <c r="A39" s="264"/>
      <c r="B39" s="96" t="s">
        <v>374</v>
      </c>
      <c r="C39" s="39"/>
      <c r="D39" s="359"/>
      <c r="E39" s="359"/>
      <c r="F39" s="358"/>
      <c r="G39" s="359"/>
    </row>
    <row r="40" spans="1:7" ht="14.4" thickBot="1" x14ac:dyDescent="0.3">
      <c r="A40" s="267" t="s">
        <v>375</v>
      </c>
      <c r="B40" s="106"/>
      <c r="C40" s="41"/>
      <c r="D40" s="107">
        <f>SUM(D38:D39)</f>
        <v>0</v>
      </c>
      <c r="E40" s="107">
        <f>SUM(E38:E39)</f>
        <v>0</v>
      </c>
      <c r="F40" s="141">
        <f>SUM(F38:F39)</f>
        <v>0</v>
      </c>
      <c r="G40" s="107">
        <f>SUM(G38:G39)</f>
        <v>0</v>
      </c>
    </row>
    <row r="41" spans="1:7" ht="14.4" thickBot="1" x14ac:dyDescent="0.3">
      <c r="A41" s="265" t="s">
        <v>378</v>
      </c>
      <c r="B41" s="100"/>
      <c r="C41" s="81"/>
      <c r="D41" s="82">
        <f>D17+D21+D28+D36+D40</f>
        <v>0</v>
      </c>
      <c r="E41" s="82">
        <f>E17+E21+E28+E36+E40</f>
        <v>0</v>
      </c>
      <c r="F41" s="319">
        <f>F17+F21+F28+F36+F40</f>
        <v>0</v>
      </c>
      <c r="G41" s="82">
        <f>G17+G21+G28+G36+G40</f>
        <v>0</v>
      </c>
    </row>
    <row r="42" spans="1:7" ht="14.4" thickTop="1" x14ac:dyDescent="0.25">
      <c r="A42" s="321"/>
      <c r="B42" s="253"/>
      <c r="C42" s="254"/>
      <c r="D42" s="104"/>
      <c r="E42" s="104"/>
      <c r="F42" s="104"/>
      <c r="G42" s="104"/>
    </row>
    <row r="43" spans="1:7" x14ac:dyDescent="0.25">
      <c r="A43" s="26" t="str">
        <f>'Form 1 Cover'!B20</f>
        <v>FREEDOM CLASSICAL ACADEMY</v>
      </c>
      <c r="B43" s="108"/>
      <c r="F43" s="26" t="str">
        <f>"Budget Fiscal Year "&amp;TEXT('Form 1 Cover'!$D$137, "mm/dd/yy")</f>
        <v>Budget Fiscal Year 2022-2023</v>
      </c>
    </row>
    <row r="44" spans="1:7" x14ac:dyDescent="0.25">
      <c r="A44" s="26"/>
      <c r="B44" s="108"/>
    </row>
    <row r="45" spans="1:7" x14ac:dyDescent="0.25">
      <c r="A45" s="60" t="s">
        <v>527</v>
      </c>
      <c r="D45" s="26" t="s">
        <v>323</v>
      </c>
      <c r="G45" s="109">
        <f>'Form 1 Cover'!D146</f>
        <v>44607</v>
      </c>
    </row>
    <row r="46" spans="1:7" x14ac:dyDescent="0.25">
      <c r="A46" s="269" t="s">
        <v>527</v>
      </c>
      <c r="B46" s="55"/>
      <c r="C46" s="322"/>
      <c r="D46" s="153">
        <v>-1</v>
      </c>
      <c r="E46" s="153">
        <v>-2</v>
      </c>
      <c r="F46" s="247">
        <v>-3</v>
      </c>
      <c r="G46" s="154">
        <v>-4</v>
      </c>
    </row>
    <row r="47" spans="1:7" x14ac:dyDescent="0.25">
      <c r="A47" s="316"/>
      <c r="B47" s="26"/>
      <c r="C47" s="35"/>
      <c r="D47" s="155"/>
      <c r="E47" s="22" t="s">
        <v>171</v>
      </c>
      <c r="F47" s="215" t="str">
        <f>"BUDGET YEAR ENDING "&amp;TEXT('Form 1 Cover'!D139, "MM/DD/YY")</f>
        <v>BUDGET YEAR ENDING 06/30/23</v>
      </c>
      <c r="G47" s="39"/>
    </row>
    <row r="48" spans="1:7" ht="27.6" x14ac:dyDescent="0.25">
      <c r="A48" s="316"/>
      <c r="B48" s="26"/>
      <c r="C48" s="35"/>
      <c r="D48" s="158" t="s">
        <v>219</v>
      </c>
      <c r="E48" s="158" t="s">
        <v>220</v>
      </c>
      <c r="F48" s="161"/>
      <c r="G48" s="161"/>
    </row>
    <row r="49" spans="1:7" x14ac:dyDescent="0.25">
      <c r="A49" s="316"/>
      <c r="B49" s="26"/>
      <c r="C49" s="35"/>
      <c r="D49" s="158" t="s">
        <v>223</v>
      </c>
      <c r="E49" s="158" t="s">
        <v>223</v>
      </c>
      <c r="F49" s="158" t="s">
        <v>224</v>
      </c>
      <c r="G49" s="158" t="s">
        <v>225</v>
      </c>
    </row>
    <row r="50" spans="1:7" ht="15" x14ac:dyDescent="0.25">
      <c r="A50" s="283"/>
      <c r="B50" s="323" t="s">
        <v>528</v>
      </c>
      <c r="C50" s="54"/>
      <c r="D50" s="68">
        <f>'Form 1 Cover'!D130</f>
        <v>44377</v>
      </c>
      <c r="E50" s="246">
        <f>'Form 1 Cover'!D134</f>
        <v>44742</v>
      </c>
      <c r="F50" s="159" t="s">
        <v>226</v>
      </c>
      <c r="G50" s="159" t="s">
        <v>226</v>
      </c>
    </row>
    <row r="51" spans="1:7" x14ac:dyDescent="0.25">
      <c r="A51" s="257" t="s">
        <v>529</v>
      </c>
      <c r="B51" s="70"/>
      <c r="C51" s="243"/>
      <c r="D51" s="244"/>
      <c r="E51" s="268"/>
      <c r="F51" s="268"/>
      <c r="G51" s="268"/>
    </row>
    <row r="52" spans="1:7" x14ac:dyDescent="0.25">
      <c r="A52" s="259"/>
      <c r="B52" s="74" t="s">
        <v>227</v>
      </c>
      <c r="C52" s="74" t="s">
        <v>384</v>
      </c>
      <c r="D52" s="245"/>
      <c r="E52" s="43"/>
      <c r="F52" s="43"/>
      <c r="G52" s="43"/>
    </row>
    <row r="53" spans="1:7" x14ac:dyDescent="0.25">
      <c r="A53" s="259"/>
      <c r="B53" s="74"/>
      <c r="C53" s="74" t="s">
        <v>530</v>
      </c>
      <c r="D53" s="362"/>
      <c r="E53" s="363"/>
      <c r="F53" s="363"/>
      <c r="G53" s="363"/>
    </row>
    <row r="54" spans="1:7" x14ac:dyDescent="0.25">
      <c r="A54" s="259"/>
      <c r="B54" s="74"/>
      <c r="C54" s="74" t="s">
        <v>531</v>
      </c>
      <c r="D54" s="362"/>
      <c r="E54" s="363"/>
      <c r="F54" s="363"/>
      <c r="G54" s="363"/>
    </row>
    <row r="55" spans="1:7" x14ac:dyDescent="0.25">
      <c r="A55" s="259"/>
      <c r="B55" s="74"/>
      <c r="C55" s="74" t="s">
        <v>388</v>
      </c>
      <c r="D55" s="362"/>
      <c r="E55" s="363"/>
      <c r="F55" s="363"/>
      <c r="G55" s="363"/>
    </row>
    <row r="56" spans="1:7" x14ac:dyDescent="0.25">
      <c r="A56" s="259"/>
      <c r="B56" s="74"/>
      <c r="C56" s="74" t="s">
        <v>532</v>
      </c>
      <c r="D56" s="362"/>
      <c r="E56" s="363"/>
      <c r="F56" s="363"/>
      <c r="G56" s="363"/>
    </row>
    <row r="57" spans="1:7" x14ac:dyDescent="0.25">
      <c r="A57" s="259"/>
      <c r="B57" s="74"/>
      <c r="C57" s="74" t="s">
        <v>533</v>
      </c>
      <c r="D57" s="362"/>
      <c r="E57" s="363"/>
      <c r="F57" s="363"/>
      <c r="G57" s="363"/>
    </row>
    <row r="58" spans="1:7" x14ac:dyDescent="0.25">
      <c r="A58" s="259"/>
      <c r="B58" s="74"/>
      <c r="C58" s="74" t="s">
        <v>534</v>
      </c>
      <c r="D58" s="362"/>
      <c r="E58" s="363"/>
      <c r="F58" s="363"/>
      <c r="G58" s="363"/>
    </row>
    <row r="59" spans="1:7" x14ac:dyDescent="0.25">
      <c r="A59" s="88"/>
      <c r="B59" s="73" t="s">
        <v>535</v>
      </c>
      <c r="C59" s="78"/>
      <c r="D59" s="121">
        <f>SUM(D53:D58)</f>
        <v>0</v>
      </c>
      <c r="E59" s="121">
        <f>SUM(E53:E58)</f>
        <v>0</v>
      </c>
      <c r="F59" s="121">
        <f>SUM(F53:F58)</f>
        <v>0</v>
      </c>
      <c r="G59" s="121">
        <f>SUM(G53:G58)</f>
        <v>0</v>
      </c>
    </row>
    <row r="60" spans="1:7" x14ac:dyDescent="0.25">
      <c r="A60" s="259"/>
      <c r="B60" s="74" t="s">
        <v>536</v>
      </c>
      <c r="C60" s="74"/>
      <c r="D60" s="121"/>
      <c r="E60" s="99"/>
      <c r="F60" s="99"/>
      <c r="G60" s="99"/>
    </row>
    <row r="61" spans="1:7" x14ac:dyDescent="0.25">
      <c r="A61" s="259"/>
      <c r="B61" s="74"/>
      <c r="C61" s="74" t="s">
        <v>530</v>
      </c>
      <c r="D61" s="362"/>
      <c r="E61" s="363"/>
      <c r="F61" s="363"/>
      <c r="G61" s="363"/>
    </row>
    <row r="62" spans="1:7" x14ac:dyDescent="0.25">
      <c r="A62" s="259"/>
      <c r="B62" s="74"/>
      <c r="C62" s="74" t="s">
        <v>531</v>
      </c>
      <c r="D62" s="362"/>
      <c r="E62" s="363"/>
      <c r="F62" s="363"/>
      <c r="G62" s="363"/>
    </row>
    <row r="63" spans="1:7" x14ac:dyDescent="0.25">
      <c r="A63" s="259"/>
      <c r="B63" s="74"/>
      <c r="C63" s="74" t="s">
        <v>388</v>
      </c>
      <c r="D63" s="362"/>
      <c r="E63" s="363"/>
      <c r="F63" s="363"/>
      <c r="G63" s="363"/>
    </row>
    <row r="64" spans="1:7" x14ac:dyDescent="0.25">
      <c r="A64" s="259"/>
      <c r="B64" s="74"/>
      <c r="C64" s="74" t="s">
        <v>532</v>
      </c>
      <c r="D64" s="362"/>
      <c r="E64" s="363"/>
      <c r="F64" s="363"/>
      <c r="G64" s="363"/>
    </row>
    <row r="65" spans="1:7" x14ac:dyDescent="0.25">
      <c r="A65" s="259"/>
      <c r="B65" s="74"/>
      <c r="C65" s="74" t="s">
        <v>533</v>
      </c>
      <c r="D65" s="362"/>
      <c r="E65" s="363"/>
      <c r="F65" s="363"/>
      <c r="G65" s="363"/>
    </row>
    <row r="66" spans="1:7" x14ac:dyDescent="0.25">
      <c r="A66" s="259"/>
      <c r="B66" s="74"/>
      <c r="C66" s="74" t="s">
        <v>534</v>
      </c>
      <c r="D66" s="362"/>
      <c r="E66" s="363"/>
      <c r="F66" s="363"/>
      <c r="G66" s="363"/>
    </row>
    <row r="67" spans="1:7" x14ac:dyDescent="0.25">
      <c r="A67" s="88"/>
      <c r="B67" s="73" t="s">
        <v>537</v>
      </c>
      <c r="C67" s="173"/>
      <c r="D67" s="97">
        <f>SUM(D61:D66)</f>
        <v>0</v>
      </c>
      <c r="E67" s="121">
        <f>SUM(E61:E66)</f>
        <v>0</v>
      </c>
      <c r="F67" s="121">
        <f>SUM(F61:F66)</f>
        <v>0</v>
      </c>
      <c r="G67" s="121">
        <f>SUM(G61:G66)</f>
        <v>0</v>
      </c>
    </row>
    <row r="68" spans="1:7" x14ac:dyDescent="0.25">
      <c r="A68" s="259"/>
      <c r="B68" s="74" t="s">
        <v>289</v>
      </c>
      <c r="C68" s="31" t="s">
        <v>458</v>
      </c>
      <c r="D68" s="143"/>
      <c r="E68" s="76"/>
      <c r="F68" s="76"/>
      <c r="G68" s="76"/>
    </row>
    <row r="69" spans="1:7" x14ac:dyDescent="0.25">
      <c r="A69" s="259"/>
      <c r="B69" s="74"/>
      <c r="C69" s="74" t="s">
        <v>530</v>
      </c>
      <c r="D69" s="358"/>
      <c r="E69" s="359"/>
      <c r="F69" s="359"/>
      <c r="G69" s="359"/>
    </row>
    <row r="70" spans="1:7" x14ac:dyDescent="0.25">
      <c r="A70" s="259"/>
      <c r="B70" s="74"/>
      <c r="C70" s="74" t="s">
        <v>531</v>
      </c>
      <c r="D70" s="358"/>
      <c r="E70" s="359"/>
      <c r="F70" s="359"/>
      <c r="G70" s="359"/>
    </row>
    <row r="71" spans="1:7" x14ac:dyDescent="0.25">
      <c r="A71" s="259"/>
      <c r="B71" s="74"/>
      <c r="C71" s="74" t="s">
        <v>388</v>
      </c>
      <c r="D71" s="358"/>
      <c r="E71" s="359"/>
      <c r="F71" s="359"/>
      <c r="G71" s="359"/>
    </row>
    <row r="72" spans="1:7" x14ac:dyDescent="0.25">
      <c r="A72" s="259"/>
      <c r="B72" s="74"/>
      <c r="C72" s="74" t="s">
        <v>532</v>
      </c>
      <c r="D72" s="358"/>
      <c r="E72" s="359"/>
      <c r="F72" s="359"/>
      <c r="G72" s="359"/>
    </row>
    <row r="73" spans="1:7" x14ac:dyDescent="0.25">
      <c r="A73" s="259"/>
      <c r="B73" s="74"/>
      <c r="C73" s="74" t="s">
        <v>533</v>
      </c>
      <c r="D73" s="358"/>
      <c r="E73" s="359"/>
      <c r="F73" s="359"/>
      <c r="G73" s="359"/>
    </row>
    <row r="74" spans="1:7" x14ac:dyDescent="0.25">
      <c r="A74" s="259"/>
      <c r="B74" s="74"/>
      <c r="C74" s="74" t="s">
        <v>534</v>
      </c>
      <c r="D74" s="358"/>
      <c r="E74" s="359"/>
      <c r="F74" s="359"/>
      <c r="G74" s="359"/>
    </row>
    <row r="75" spans="1:7" x14ac:dyDescent="0.25">
      <c r="A75" s="206"/>
      <c r="B75" s="73" t="s">
        <v>538</v>
      </c>
      <c r="C75" s="78"/>
      <c r="D75" s="248">
        <f>SUM(D69:D74)</f>
        <v>0</v>
      </c>
      <c r="E75" s="248">
        <f>SUM(E69:E74)</f>
        <v>0</v>
      </c>
      <c r="F75" s="248">
        <f>SUM(F69:F74)</f>
        <v>0</v>
      </c>
      <c r="G75" s="248">
        <f>SUM(G69:G74)</f>
        <v>0</v>
      </c>
    </row>
    <row r="76" spans="1:7" x14ac:dyDescent="0.25">
      <c r="A76" s="88"/>
      <c r="B76" s="73" t="s">
        <v>324</v>
      </c>
      <c r="C76" s="249" t="s">
        <v>539</v>
      </c>
      <c r="D76" s="250"/>
      <c r="E76" s="119"/>
      <c r="F76" s="119"/>
      <c r="G76" s="119"/>
    </row>
    <row r="77" spans="1:7" x14ac:dyDescent="0.25">
      <c r="A77" s="88"/>
      <c r="B77" s="73"/>
      <c r="C77" s="74" t="s">
        <v>530</v>
      </c>
      <c r="D77" s="360"/>
      <c r="E77" s="360"/>
      <c r="F77" s="360"/>
      <c r="G77" s="360"/>
    </row>
    <row r="78" spans="1:7" x14ac:dyDescent="0.25">
      <c r="A78" s="88"/>
      <c r="B78" s="73"/>
      <c r="C78" s="74" t="s">
        <v>531</v>
      </c>
      <c r="D78" s="360"/>
      <c r="E78" s="360"/>
      <c r="F78" s="360"/>
      <c r="G78" s="360"/>
    </row>
    <row r="79" spans="1:7" x14ac:dyDescent="0.25">
      <c r="A79" s="88"/>
      <c r="B79" s="73"/>
      <c r="C79" s="74" t="s">
        <v>388</v>
      </c>
      <c r="D79" s="360"/>
      <c r="E79" s="360"/>
      <c r="F79" s="360"/>
      <c r="G79" s="360"/>
    </row>
    <row r="80" spans="1:7" x14ac:dyDescent="0.25">
      <c r="A80" s="88"/>
      <c r="B80" s="73"/>
      <c r="C80" s="74" t="s">
        <v>532</v>
      </c>
      <c r="D80" s="360"/>
      <c r="E80" s="360"/>
      <c r="F80" s="360"/>
      <c r="G80" s="360"/>
    </row>
    <row r="81" spans="1:7" x14ac:dyDescent="0.25">
      <c r="A81" s="88"/>
      <c r="B81" s="73"/>
      <c r="C81" s="74" t="s">
        <v>533</v>
      </c>
      <c r="D81" s="360"/>
      <c r="E81" s="360"/>
      <c r="F81" s="360"/>
      <c r="G81" s="360"/>
    </row>
    <row r="82" spans="1:7" x14ac:dyDescent="0.25">
      <c r="A82" s="88"/>
      <c r="B82" s="73"/>
      <c r="C82" s="60" t="s">
        <v>534</v>
      </c>
      <c r="D82" s="360"/>
      <c r="E82" s="360"/>
      <c r="F82" s="360"/>
      <c r="G82" s="360"/>
    </row>
    <row r="83" spans="1:7" x14ac:dyDescent="0.25">
      <c r="A83" s="88"/>
      <c r="B83" s="73" t="s">
        <v>538</v>
      </c>
      <c r="C83" s="249"/>
      <c r="D83" s="97">
        <f>SUM(D77:D82)</f>
        <v>0</v>
      </c>
      <c r="E83" s="97">
        <f>SUM(E77:E82)</f>
        <v>0</v>
      </c>
      <c r="F83" s="97">
        <f>SUM(F77:F82)</f>
        <v>0</v>
      </c>
      <c r="G83" s="97">
        <f>SUM(G77:G82)</f>
        <v>0</v>
      </c>
    </row>
    <row r="84" spans="1:7" x14ac:dyDescent="0.25">
      <c r="A84" s="269"/>
      <c r="B84" s="55" t="s">
        <v>343</v>
      </c>
      <c r="C84" s="55" t="s">
        <v>479</v>
      </c>
      <c r="D84" s="371"/>
      <c r="E84" s="372"/>
      <c r="F84" s="372"/>
      <c r="G84" s="372"/>
    </row>
    <row r="85" spans="1:7" x14ac:dyDescent="0.25">
      <c r="A85" s="269"/>
      <c r="B85" s="55" t="s">
        <v>361</v>
      </c>
      <c r="C85" s="55" t="s">
        <v>540</v>
      </c>
      <c r="D85" s="371"/>
      <c r="E85" s="372"/>
      <c r="F85" s="372"/>
      <c r="G85" s="372"/>
    </row>
    <row r="86" spans="1:7" x14ac:dyDescent="0.25">
      <c r="A86" s="88"/>
      <c r="B86" s="73" t="s">
        <v>541</v>
      </c>
      <c r="C86" s="73"/>
      <c r="D86" s="97">
        <f>SUM(D84:D85)</f>
        <v>0</v>
      </c>
      <c r="E86" s="97">
        <f>SUM(E84:E85)</f>
        <v>0</v>
      </c>
      <c r="F86" s="97">
        <f>SUM(F84:F85)</f>
        <v>0</v>
      </c>
      <c r="G86" s="97">
        <f>SUM(G84:G85)</f>
        <v>0</v>
      </c>
    </row>
    <row r="87" spans="1:7" ht="14.4" thickBot="1" x14ac:dyDescent="0.3">
      <c r="A87" s="270" t="s">
        <v>542</v>
      </c>
      <c r="B87" s="90"/>
      <c r="C87" s="90"/>
      <c r="D87" s="122">
        <f>D59+D67+D75+D83+D86</f>
        <v>0</v>
      </c>
      <c r="E87" s="122">
        <f>E59+E67+E75+E83+E86</f>
        <v>0</v>
      </c>
      <c r="F87" s="122">
        <f>F59+F67+F75+F83+F86</f>
        <v>0</v>
      </c>
      <c r="G87" s="122">
        <f>G59+G67+G75+G83+G86</f>
        <v>0</v>
      </c>
    </row>
    <row r="88" spans="1:7" ht="14.4" thickTop="1" x14ac:dyDescent="0.25">
      <c r="A88" s="271"/>
      <c r="B88" s="74" t="s">
        <v>543</v>
      </c>
      <c r="C88" s="39" t="s">
        <v>544</v>
      </c>
      <c r="D88" s="99"/>
      <c r="E88" s="99"/>
      <c r="F88" s="99"/>
      <c r="G88" s="99"/>
    </row>
    <row r="89" spans="1:7" x14ac:dyDescent="0.25">
      <c r="A89" s="206"/>
      <c r="B89" s="74"/>
      <c r="C89" s="74" t="s">
        <v>487</v>
      </c>
      <c r="D89" s="360"/>
      <c r="E89" s="363"/>
      <c r="F89" s="363"/>
      <c r="G89" s="363"/>
    </row>
    <row r="90" spans="1:7" x14ac:dyDescent="0.25">
      <c r="A90" s="215"/>
      <c r="B90" s="74"/>
      <c r="C90" s="74" t="s">
        <v>488</v>
      </c>
      <c r="D90" s="360"/>
      <c r="E90" s="363"/>
      <c r="F90" s="363"/>
      <c r="G90" s="363"/>
    </row>
    <row r="91" spans="1:7" ht="14.4" thickBot="1" x14ac:dyDescent="0.3">
      <c r="A91" s="272"/>
      <c r="B91" s="90" t="s">
        <v>489</v>
      </c>
      <c r="C91" s="45"/>
      <c r="D91" s="117">
        <f>SUM(D89:D90)</f>
        <v>0</v>
      </c>
      <c r="E91" s="117">
        <f>SUM(E89:E90)</f>
        <v>0</v>
      </c>
      <c r="F91" s="117">
        <f>SUM(F89:F90)</f>
        <v>0</v>
      </c>
      <c r="G91" s="117">
        <f>SUM(G89:G90)</f>
        <v>0</v>
      </c>
    </row>
    <row r="92" spans="1:7" ht="15" thickTop="1" thickBot="1" x14ac:dyDescent="0.3">
      <c r="A92" s="273" t="s">
        <v>490</v>
      </c>
      <c r="B92" s="146"/>
      <c r="C92" s="251"/>
      <c r="D92" s="252">
        <f>D87+D91</f>
        <v>0</v>
      </c>
      <c r="E92" s="252">
        <f>E87+E91</f>
        <v>0</v>
      </c>
      <c r="F92" s="252">
        <f>F87+F91</f>
        <v>0</v>
      </c>
      <c r="G92" s="252">
        <f>G87+G91</f>
        <v>0</v>
      </c>
    </row>
    <row r="93" spans="1:7" ht="14.4" thickTop="1" x14ac:dyDescent="0.25">
      <c r="A93" s="112"/>
      <c r="B93" s="113"/>
      <c r="C93" s="254"/>
      <c r="D93" s="120"/>
      <c r="E93" s="120"/>
      <c r="F93" s="120"/>
      <c r="G93" s="120"/>
    </row>
    <row r="94" spans="1:7" x14ac:dyDescent="0.25">
      <c r="A94" s="26" t="str">
        <f>'Form 1 Cover'!B20</f>
        <v>FREEDOM CLASSICAL ACADEMY</v>
      </c>
      <c r="B94" s="108"/>
      <c r="F94" s="26" t="str">
        <f>"Budget Fiscal Year "&amp;TEXT('Form 1 Cover'!$D$137, "mm/dd/yy")</f>
        <v>Budget Fiscal Year 2022-2023</v>
      </c>
    </row>
    <row r="95" spans="1:7" x14ac:dyDescent="0.25">
      <c r="A95" s="26"/>
      <c r="B95" s="108"/>
    </row>
    <row r="96" spans="1:7" x14ac:dyDescent="0.25">
      <c r="A96" s="60" t="s">
        <v>527</v>
      </c>
      <c r="D96" s="26" t="s">
        <v>379</v>
      </c>
      <c r="G96" s="109">
        <f>'Form 1 Cover'!D146</f>
        <v>44607</v>
      </c>
    </row>
    <row r="98" spans="2:7" x14ac:dyDescent="0.25">
      <c r="B98" s="228"/>
      <c r="C98" s="255" t="s">
        <v>545</v>
      </c>
      <c r="D98" s="256">
        <f>D41-D87</f>
        <v>0</v>
      </c>
      <c r="E98" s="256">
        <f>E41-E87</f>
        <v>0</v>
      </c>
      <c r="F98" s="256">
        <f>F41-F87</f>
        <v>0</v>
      </c>
      <c r="G98" s="256">
        <f>G41-G87</f>
        <v>0</v>
      </c>
    </row>
  </sheetData>
  <sheetProtection algorithmName="SHA-512" hashValue="uMZv7fE0ZkerjkdMTphdcv+41PA7g8QO4+T0R1ZQsanvKDuY/xJXARA4bUMbE0DKHrh9e/gid0DHVje72iRXkA==" saltValue="ChpkOJrd3TrsbOZTWUQu6w==" spinCount="100000" sheet="1" objects="1" scenarios="1"/>
  <phoneticPr fontId="13" type="noConversion"/>
  <pageMargins left="0.25" right="0.25" top="1" bottom="0.75" header="0.5" footer="0.5"/>
  <pageSetup scale="90"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S36"/>
  <sheetViews>
    <sheetView zoomScaleNormal="100" workbookViewId="0">
      <selection activeCell="J18" sqref="J18"/>
    </sheetView>
  </sheetViews>
  <sheetFormatPr defaultColWidth="9.109375" defaultRowHeight="13.8" x14ac:dyDescent="0.25"/>
  <cols>
    <col min="1" max="1" width="28.44140625" style="26" customWidth="1"/>
    <col min="2" max="2" width="5.6640625" style="26" customWidth="1"/>
    <col min="3" max="3" width="7.6640625" style="26" customWidth="1"/>
    <col min="4" max="4" width="14.6640625" style="26" customWidth="1"/>
    <col min="5" max="5" width="12.33203125" style="26" customWidth="1"/>
    <col min="6" max="6" width="12.44140625" style="26" customWidth="1"/>
    <col min="7" max="7" width="11.109375" style="26" customWidth="1"/>
    <col min="8" max="8" width="14.88671875" style="26" customWidth="1"/>
    <col min="9" max="11" width="14.6640625" style="26" customWidth="1"/>
    <col min="12" max="13" width="9.109375" style="26"/>
    <col min="14" max="14" width="20.5546875" customWidth="1"/>
    <col min="15" max="19" width="8.6640625" customWidth="1"/>
    <col min="20" max="16384" width="9.109375" style="26"/>
  </cols>
  <sheetData>
    <row r="2" spans="1:19" x14ac:dyDescent="0.25">
      <c r="A2" s="313" t="str">
        <f>'Form 1 Cover'!B20</f>
        <v>FREEDOM CLASSICAL ACADEMY</v>
      </c>
      <c r="F2" s="206" t="s">
        <v>546</v>
      </c>
      <c r="G2" s="173"/>
      <c r="H2" s="78"/>
      <c r="I2" s="108" t="s">
        <v>547</v>
      </c>
    </row>
    <row r="3" spans="1:19" x14ac:dyDescent="0.25">
      <c r="F3" s="108" t="s">
        <v>548</v>
      </c>
      <c r="I3" s="108" t="s">
        <v>549</v>
      </c>
    </row>
    <row r="4" spans="1:19" x14ac:dyDescent="0.25">
      <c r="A4" s="26" t="s">
        <v>550</v>
      </c>
      <c r="F4" s="108" t="s">
        <v>551</v>
      </c>
      <c r="I4" s="108" t="s">
        <v>552</v>
      </c>
    </row>
    <row r="5" spans="1:19" x14ac:dyDescent="0.25">
      <c r="A5" s="91"/>
      <c r="F5" s="108" t="s">
        <v>553</v>
      </c>
      <c r="I5" s="108" t="s">
        <v>554</v>
      </c>
    </row>
    <row r="6" spans="1:19" x14ac:dyDescent="0.25">
      <c r="F6" s="108" t="s">
        <v>555</v>
      </c>
      <c r="I6" s="108" t="s">
        <v>556</v>
      </c>
    </row>
    <row r="7" spans="1:19" x14ac:dyDescent="0.25">
      <c r="F7" s="108" t="s">
        <v>557</v>
      </c>
      <c r="I7" s="108" t="s">
        <v>558</v>
      </c>
    </row>
    <row r="8" spans="1:19" x14ac:dyDescent="0.25">
      <c r="F8" s="108"/>
    </row>
    <row r="10" spans="1:19" s="189" customFormat="1" x14ac:dyDescent="0.25">
      <c r="A10" s="185" t="s">
        <v>559</v>
      </c>
      <c r="B10" s="185" t="s">
        <v>560</v>
      </c>
      <c r="C10" s="186" t="s">
        <v>561</v>
      </c>
      <c r="D10" s="186" t="s">
        <v>562</v>
      </c>
      <c r="E10" s="186" t="s">
        <v>563</v>
      </c>
      <c r="F10" s="186" t="s">
        <v>564</v>
      </c>
      <c r="G10" s="186" t="s">
        <v>565</v>
      </c>
      <c r="H10" s="187" t="s">
        <v>566</v>
      </c>
      <c r="I10" s="188" t="s">
        <v>567</v>
      </c>
      <c r="J10" s="186" t="s">
        <v>568</v>
      </c>
      <c r="K10" s="185" t="s">
        <v>569</v>
      </c>
      <c r="N10"/>
      <c r="O10"/>
      <c r="P10"/>
      <c r="Q10"/>
      <c r="R10"/>
      <c r="S10"/>
    </row>
    <row r="11" spans="1:19" s="38" customFormat="1" x14ac:dyDescent="0.25">
      <c r="A11" s="36"/>
      <c r="B11" s="36"/>
      <c r="C11" s="37" t="s">
        <v>570</v>
      </c>
      <c r="D11" s="37"/>
      <c r="E11" s="37"/>
      <c r="F11" s="37"/>
      <c r="G11" s="37"/>
      <c r="I11" s="190" t="s">
        <v>571</v>
      </c>
      <c r="J11" s="191"/>
      <c r="K11" s="192" t="s">
        <v>572</v>
      </c>
      <c r="N11"/>
      <c r="O11"/>
      <c r="P11"/>
      <c r="Q11"/>
      <c r="R11"/>
      <c r="S11"/>
    </row>
    <row r="12" spans="1:19" s="189" customFormat="1" x14ac:dyDescent="0.25">
      <c r="A12" s="192"/>
      <c r="B12" s="192"/>
      <c r="C12" s="193" t="s">
        <v>573</v>
      </c>
      <c r="D12" s="193"/>
      <c r="E12" s="193"/>
      <c r="F12" s="193"/>
      <c r="G12" s="193"/>
      <c r="H12" s="189" t="s">
        <v>574</v>
      </c>
      <c r="I12" s="422" t="str">
        <f>"YEAR ENDING "&amp;TEXT('Form 1 Cover'!D139, "MM/DD/YY")</f>
        <v>YEAR ENDING 06/30/23</v>
      </c>
      <c r="J12" s="160"/>
      <c r="K12" s="192"/>
      <c r="L12" s="38"/>
      <c r="N12"/>
      <c r="O12"/>
      <c r="P12"/>
      <c r="Q12"/>
      <c r="R12"/>
      <c r="S12"/>
    </row>
    <row r="13" spans="1:19" s="38" customFormat="1" x14ac:dyDescent="0.25">
      <c r="A13" s="36"/>
      <c r="B13" s="36"/>
      <c r="C13" s="37" t="s">
        <v>575</v>
      </c>
      <c r="D13" s="37" t="s">
        <v>576</v>
      </c>
      <c r="E13" s="37"/>
      <c r="F13" s="37" t="s">
        <v>225</v>
      </c>
      <c r="G13" s="37"/>
      <c r="H13" s="38" t="s">
        <v>577</v>
      </c>
      <c r="I13" s="5"/>
      <c r="J13" s="6"/>
      <c r="K13" s="192"/>
      <c r="N13"/>
      <c r="O13"/>
      <c r="P13"/>
      <c r="Q13"/>
      <c r="R13"/>
      <c r="S13"/>
    </row>
    <row r="14" spans="1:19" s="38" customFormat="1" x14ac:dyDescent="0.25">
      <c r="A14" s="36" t="s">
        <v>578</v>
      </c>
      <c r="B14" s="36" t="s">
        <v>579</v>
      </c>
      <c r="C14" s="37" t="s">
        <v>573</v>
      </c>
      <c r="D14" s="37" t="s">
        <v>580</v>
      </c>
      <c r="E14" s="37" t="s">
        <v>581</v>
      </c>
      <c r="F14" s="37" t="s">
        <v>582</v>
      </c>
      <c r="G14" s="37" t="s">
        <v>583</v>
      </c>
      <c r="H14" s="38" t="s">
        <v>584</v>
      </c>
      <c r="I14" s="22" t="s">
        <v>585</v>
      </c>
      <c r="J14" s="21" t="s">
        <v>586</v>
      </c>
      <c r="K14" s="23">
        <f>'Form 1 Cover'!D139</f>
        <v>45107</v>
      </c>
      <c r="N14"/>
      <c r="O14"/>
      <c r="P14"/>
      <c r="Q14"/>
      <c r="R14"/>
      <c r="S14"/>
    </row>
    <row r="15" spans="1:19" s="38" customFormat="1" ht="14.4" thickBot="1" x14ac:dyDescent="0.3">
      <c r="A15" s="194" t="s">
        <v>587</v>
      </c>
      <c r="B15" s="196" t="s">
        <v>588</v>
      </c>
      <c r="C15" s="195" t="s">
        <v>589</v>
      </c>
      <c r="D15" s="195" t="s">
        <v>590</v>
      </c>
      <c r="E15" s="195" t="s">
        <v>591</v>
      </c>
      <c r="F15" s="195" t="s">
        <v>591</v>
      </c>
      <c r="G15" s="196" t="s">
        <v>592</v>
      </c>
      <c r="H15" s="20">
        <f>'Form 1 Cover'!D143</f>
        <v>44743</v>
      </c>
      <c r="I15" s="197" t="s">
        <v>593</v>
      </c>
      <c r="J15" s="198" t="s">
        <v>593</v>
      </c>
      <c r="K15" s="197" t="s">
        <v>594</v>
      </c>
      <c r="N15"/>
      <c r="O15"/>
      <c r="P15"/>
      <c r="Q15"/>
      <c r="R15"/>
      <c r="S15"/>
    </row>
    <row r="16" spans="1:19" ht="27" customHeight="1" x14ac:dyDescent="0.25">
      <c r="A16" s="379" t="s">
        <v>595</v>
      </c>
      <c r="B16" s="199"/>
      <c r="C16" s="199"/>
      <c r="D16" s="143"/>
      <c r="E16" s="200"/>
      <c r="F16" s="200"/>
      <c r="G16" s="201"/>
      <c r="H16" s="202"/>
      <c r="I16" s="76"/>
      <c r="J16" s="76"/>
      <c r="K16" s="76"/>
    </row>
    <row r="17" spans="1:19" ht="14.1" customHeight="1" x14ac:dyDescent="0.25">
      <c r="A17" s="373" t="s">
        <v>596</v>
      </c>
      <c r="B17" s="374">
        <v>1</v>
      </c>
      <c r="C17" s="374">
        <v>410</v>
      </c>
      <c r="D17" s="375">
        <v>21610000</v>
      </c>
      <c r="E17" s="376">
        <v>44080</v>
      </c>
      <c r="F17" s="376">
        <v>57193</v>
      </c>
      <c r="G17" s="377">
        <v>0.05</v>
      </c>
      <c r="H17" s="378">
        <v>21610000</v>
      </c>
      <c r="I17" s="378">
        <v>1247025</v>
      </c>
      <c r="J17" s="378">
        <v>0</v>
      </c>
      <c r="K17" s="274">
        <f t="shared" ref="K17:K31" si="0">I17+J17</f>
        <v>1247025</v>
      </c>
    </row>
    <row r="18" spans="1:19" ht="14.1" customHeight="1" x14ac:dyDescent="0.25">
      <c r="A18" s="373" t="s">
        <v>597</v>
      </c>
      <c r="B18" s="374">
        <v>1</v>
      </c>
      <c r="C18" s="374">
        <v>410</v>
      </c>
      <c r="D18" s="375">
        <v>1235000</v>
      </c>
      <c r="E18" s="376">
        <v>44080</v>
      </c>
      <c r="F18" s="376">
        <v>57193</v>
      </c>
      <c r="G18" s="377">
        <v>0.06</v>
      </c>
      <c r="H18" s="378">
        <v>1235000</v>
      </c>
      <c r="I18" s="378"/>
      <c r="J18" s="378"/>
      <c r="K18" s="274">
        <f t="shared" si="0"/>
        <v>0</v>
      </c>
    </row>
    <row r="19" spans="1:19" ht="14.1" customHeight="1" x14ac:dyDescent="0.25">
      <c r="A19" s="373"/>
      <c r="B19" s="374"/>
      <c r="C19" s="374"/>
      <c r="D19" s="375"/>
      <c r="E19" s="376"/>
      <c r="F19" s="376"/>
      <c r="G19" s="377"/>
      <c r="H19" s="378"/>
      <c r="I19" s="378"/>
      <c r="J19" s="378"/>
      <c r="K19" s="274">
        <f t="shared" si="0"/>
        <v>0</v>
      </c>
    </row>
    <row r="20" spans="1:19" ht="14.1" customHeight="1" x14ac:dyDescent="0.25">
      <c r="A20" s="373"/>
      <c r="B20" s="374"/>
      <c r="C20" s="374"/>
      <c r="D20" s="375"/>
      <c r="E20" s="376"/>
      <c r="F20" s="376"/>
      <c r="G20" s="377"/>
      <c r="H20" s="378"/>
      <c r="I20" s="378"/>
      <c r="J20" s="378"/>
      <c r="K20" s="274">
        <f t="shared" si="0"/>
        <v>0</v>
      </c>
    </row>
    <row r="21" spans="1:19" ht="14.1" customHeight="1" x14ac:dyDescent="0.25">
      <c r="A21" s="373"/>
      <c r="B21" s="374"/>
      <c r="C21" s="374"/>
      <c r="D21" s="375"/>
      <c r="E21" s="376"/>
      <c r="F21" s="376"/>
      <c r="G21" s="377"/>
      <c r="H21" s="378"/>
      <c r="I21" s="378"/>
      <c r="J21" s="378"/>
      <c r="K21" s="274">
        <f t="shared" si="0"/>
        <v>0</v>
      </c>
    </row>
    <row r="22" spans="1:19" ht="14.1" customHeight="1" x14ac:dyDescent="0.25">
      <c r="A22" s="373"/>
      <c r="B22" s="374"/>
      <c r="C22" s="374"/>
      <c r="D22" s="375"/>
      <c r="E22" s="376"/>
      <c r="F22" s="376"/>
      <c r="G22" s="377"/>
      <c r="H22" s="378"/>
      <c r="I22" s="378"/>
      <c r="J22" s="378"/>
      <c r="K22" s="274">
        <f t="shared" si="0"/>
        <v>0</v>
      </c>
    </row>
    <row r="23" spans="1:19" ht="14.1" customHeight="1" x14ac:dyDescent="0.25">
      <c r="A23" s="373"/>
      <c r="B23" s="374"/>
      <c r="C23" s="374"/>
      <c r="D23" s="375"/>
      <c r="E23" s="376"/>
      <c r="F23" s="376"/>
      <c r="G23" s="377"/>
      <c r="H23" s="378"/>
      <c r="I23" s="378"/>
      <c r="J23" s="378"/>
      <c r="K23" s="274">
        <f t="shared" si="0"/>
        <v>0</v>
      </c>
    </row>
    <row r="24" spans="1:19" ht="14.1" customHeight="1" x14ac:dyDescent="0.25">
      <c r="A24" s="373"/>
      <c r="B24" s="374"/>
      <c r="C24" s="374"/>
      <c r="D24" s="375"/>
      <c r="E24" s="376"/>
      <c r="F24" s="376"/>
      <c r="G24" s="377"/>
      <c r="H24" s="378"/>
      <c r="I24" s="378"/>
      <c r="J24" s="378"/>
      <c r="K24" s="274">
        <f t="shared" si="0"/>
        <v>0</v>
      </c>
    </row>
    <row r="25" spans="1:19" ht="14.1" customHeight="1" x14ac:dyDescent="0.25">
      <c r="A25" s="373"/>
      <c r="B25" s="374"/>
      <c r="C25" s="374"/>
      <c r="D25" s="375"/>
      <c r="E25" s="376"/>
      <c r="F25" s="376"/>
      <c r="G25" s="377"/>
      <c r="H25" s="378"/>
      <c r="I25" s="378"/>
      <c r="J25" s="378"/>
      <c r="K25" s="274">
        <f t="shared" si="0"/>
        <v>0</v>
      </c>
    </row>
    <row r="26" spans="1:19" ht="14.1" customHeight="1" x14ac:dyDescent="0.25">
      <c r="A26" s="373"/>
      <c r="B26" s="374"/>
      <c r="C26" s="374"/>
      <c r="D26" s="375"/>
      <c r="E26" s="376"/>
      <c r="F26" s="376"/>
      <c r="G26" s="377"/>
      <c r="H26" s="378"/>
      <c r="I26" s="378"/>
      <c r="J26" s="378"/>
      <c r="K26" s="274">
        <f t="shared" si="0"/>
        <v>0</v>
      </c>
    </row>
    <row r="27" spans="1:19" ht="14.1" customHeight="1" x14ac:dyDescent="0.25">
      <c r="A27" s="373"/>
      <c r="B27" s="374"/>
      <c r="C27" s="374"/>
      <c r="D27" s="375"/>
      <c r="E27" s="376"/>
      <c r="F27" s="376"/>
      <c r="G27" s="377"/>
      <c r="H27" s="378"/>
      <c r="I27" s="378"/>
      <c r="J27" s="378"/>
      <c r="K27" s="274">
        <f t="shared" si="0"/>
        <v>0</v>
      </c>
    </row>
    <row r="28" spans="1:19" ht="14.1" customHeight="1" x14ac:dyDescent="0.25">
      <c r="A28" s="373"/>
      <c r="B28" s="374"/>
      <c r="C28" s="374"/>
      <c r="D28" s="375"/>
      <c r="E28" s="376"/>
      <c r="F28" s="376"/>
      <c r="G28" s="377"/>
      <c r="H28" s="378"/>
      <c r="I28" s="378"/>
      <c r="J28" s="378"/>
      <c r="K28" s="274">
        <f t="shared" si="0"/>
        <v>0</v>
      </c>
    </row>
    <row r="29" spans="1:19" ht="14.1" customHeight="1" x14ac:dyDescent="0.25">
      <c r="A29" s="373"/>
      <c r="B29" s="374"/>
      <c r="C29" s="374"/>
      <c r="D29" s="375"/>
      <c r="E29" s="376"/>
      <c r="F29" s="376"/>
      <c r="G29" s="377"/>
      <c r="H29" s="378"/>
      <c r="I29" s="378"/>
      <c r="J29" s="378"/>
      <c r="K29" s="274">
        <f t="shared" si="0"/>
        <v>0</v>
      </c>
    </row>
    <row r="30" spans="1:19" ht="14.1" customHeight="1" x14ac:dyDescent="0.25">
      <c r="A30" s="373"/>
      <c r="B30" s="374"/>
      <c r="C30" s="374"/>
      <c r="D30" s="375"/>
      <c r="E30" s="376"/>
      <c r="F30" s="376"/>
      <c r="G30" s="377"/>
      <c r="H30" s="378"/>
      <c r="I30" s="378"/>
      <c r="J30" s="378"/>
      <c r="K30" s="274">
        <f t="shared" si="0"/>
        <v>0</v>
      </c>
    </row>
    <row r="31" spans="1:19" ht="14.1" customHeight="1" x14ac:dyDescent="0.25">
      <c r="A31" s="373"/>
      <c r="B31" s="374"/>
      <c r="C31" s="374"/>
      <c r="D31" s="375"/>
      <c r="E31" s="376"/>
      <c r="F31" s="376"/>
      <c r="G31" s="377"/>
      <c r="H31" s="378"/>
      <c r="I31" s="378"/>
      <c r="J31" s="378"/>
      <c r="K31" s="274">
        <f t="shared" si="0"/>
        <v>0</v>
      </c>
    </row>
    <row r="32" spans="1:19" s="24" customFormat="1" ht="25.5" customHeight="1" x14ac:dyDescent="0.25">
      <c r="A32" s="203" t="s">
        <v>598</v>
      </c>
      <c r="B32" s="203"/>
      <c r="C32" s="203"/>
      <c r="D32" s="275">
        <f>SUM(D17:D31)</f>
        <v>22845000</v>
      </c>
      <c r="E32" s="203"/>
      <c r="F32" s="203"/>
      <c r="G32" s="203"/>
      <c r="H32" s="276">
        <f>SUM(H16:H31)</f>
        <v>22845000</v>
      </c>
      <c r="I32" s="276">
        <f>SUM(I17:I31)</f>
        <v>1247025</v>
      </c>
      <c r="J32" s="276">
        <f>SUM(J17:J31)</f>
        <v>0</v>
      </c>
      <c r="K32" s="276">
        <f>SUM(K17:K31)</f>
        <v>1247025</v>
      </c>
      <c r="N32"/>
      <c r="O32"/>
      <c r="P32"/>
      <c r="Q32"/>
      <c r="R32"/>
      <c r="S32"/>
    </row>
    <row r="33" spans="1:19" s="24" customFormat="1" ht="25.5" customHeight="1" x14ac:dyDescent="0.25">
      <c r="A33" s="204"/>
      <c r="B33" s="204"/>
      <c r="C33" s="204"/>
      <c r="D33" s="205"/>
      <c r="E33" s="204"/>
      <c r="F33" s="204"/>
      <c r="G33" s="204"/>
      <c r="H33" s="205"/>
      <c r="I33" s="205"/>
      <c r="J33" s="205"/>
      <c r="K33" s="205"/>
      <c r="N33"/>
      <c r="O33"/>
      <c r="P33"/>
      <c r="Q33"/>
      <c r="R33"/>
      <c r="S33"/>
    </row>
    <row r="34" spans="1:19" ht="21.75" customHeight="1" x14ac:dyDescent="0.25">
      <c r="A34" s="313" t="str">
        <f>'Form 1 Cover'!B20</f>
        <v>FREEDOM CLASSICAL ACADEMY</v>
      </c>
      <c r="H34" s="38"/>
      <c r="J34" s="3" t="str">
        <f>"Budget Fiscal Year "&amp;TEXT('Form 1 Cover'!$D$137, "mm/dd/yy")</f>
        <v>Budget Fiscal Year 2022-2023</v>
      </c>
      <c r="K34" s="38"/>
    </row>
    <row r="36" spans="1:19" x14ac:dyDescent="0.25">
      <c r="A36" s="91" t="s">
        <v>599</v>
      </c>
      <c r="K36" s="2">
        <f>'Form 1 Cover'!$D$146</f>
        <v>44607</v>
      </c>
    </row>
  </sheetData>
  <sheetProtection sheet="1" objects="1" scenarios="1"/>
  <phoneticPr fontId="0" type="noConversion"/>
  <printOptions horizontalCentered="1"/>
  <pageMargins left="0.28000000000000003" right="0" top="1" bottom="0.25" header="0.5" footer="0"/>
  <pageSetup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3"/>
  <sheetViews>
    <sheetView zoomScaleNormal="100" workbookViewId="0">
      <selection activeCell="D8" sqref="D8"/>
    </sheetView>
  </sheetViews>
  <sheetFormatPr defaultColWidth="9.109375" defaultRowHeight="13.8" x14ac:dyDescent="0.25"/>
  <cols>
    <col min="1" max="1" width="3.44140625" style="26" customWidth="1"/>
    <col min="2" max="2" width="31.109375" style="26" customWidth="1"/>
    <col min="3" max="3" width="11.109375" style="26" customWidth="1"/>
    <col min="4" max="7" width="21.6640625" style="26" customWidth="1"/>
    <col min="8" max="16384" width="9.109375" style="26"/>
  </cols>
  <sheetData>
    <row r="1" spans="1:7" x14ac:dyDescent="0.25">
      <c r="B1" s="24" t="str">
        <f>'Form 1 Cover'!B20</f>
        <v>FREEDOM CLASSICAL ACADEMY</v>
      </c>
    </row>
    <row r="3" spans="1:7" ht="19.5" customHeight="1" x14ac:dyDescent="0.25">
      <c r="A3" s="24"/>
      <c r="B3" s="24"/>
      <c r="C3" s="25"/>
      <c r="D3" s="327" t="s">
        <v>600</v>
      </c>
      <c r="E3" s="71"/>
      <c r="F3" s="327" t="s">
        <v>601</v>
      </c>
      <c r="G3" s="71"/>
    </row>
    <row r="4" spans="1:7" ht="15.6" x14ac:dyDescent="0.3">
      <c r="A4" s="27" t="s">
        <v>602</v>
      </c>
      <c r="B4" s="24"/>
      <c r="C4" s="28" t="str">
        <f>'Form 1 Cover'!D137</f>
        <v>2022-2023</v>
      </c>
      <c r="D4" s="29" t="s">
        <v>603</v>
      </c>
      <c r="E4" s="30" t="s">
        <v>560</v>
      </c>
      <c r="F4" s="30" t="s">
        <v>561</v>
      </c>
      <c r="G4" s="30" t="s">
        <v>562</v>
      </c>
    </row>
    <row r="5" spans="1:7" x14ac:dyDescent="0.25">
      <c r="A5" s="31"/>
      <c r="B5" s="31"/>
      <c r="C5" s="32"/>
      <c r="D5" s="33" t="s">
        <v>604</v>
      </c>
      <c r="E5" s="34" t="s">
        <v>605</v>
      </c>
      <c r="F5" s="34" t="s">
        <v>604</v>
      </c>
      <c r="G5" s="34" t="s">
        <v>605</v>
      </c>
    </row>
    <row r="6" spans="1:7" x14ac:dyDescent="0.25">
      <c r="A6" s="314"/>
      <c r="B6" s="56"/>
      <c r="C6" s="277" t="s">
        <v>606</v>
      </c>
      <c r="D6" s="36" t="s">
        <v>607</v>
      </c>
      <c r="E6" s="37" t="s">
        <v>608</v>
      </c>
      <c r="F6" s="37" t="s">
        <v>609</v>
      </c>
      <c r="G6" s="37" t="s">
        <v>610</v>
      </c>
    </row>
    <row r="7" spans="1:7" x14ac:dyDescent="0.25">
      <c r="A7" s="324" t="s">
        <v>611</v>
      </c>
      <c r="B7" s="39"/>
      <c r="C7" s="34" t="s">
        <v>612</v>
      </c>
      <c r="D7" s="199" t="s">
        <v>613</v>
      </c>
      <c r="E7" s="32" t="s">
        <v>614</v>
      </c>
      <c r="F7" s="32" t="s">
        <v>615</v>
      </c>
      <c r="G7" s="32" t="s">
        <v>616</v>
      </c>
    </row>
    <row r="8" spans="1:7" x14ac:dyDescent="0.25">
      <c r="A8" s="325"/>
      <c r="B8" s="35" t="s">
        <v>617</v>
      </c>
      <c r="C8" s="28" t="s">
        <v>618</v>
      </c>
      <c r="D8" s="380"/>
      <c r="E8" s="380"/>
      <c r="F8" s="224"/>
      <c r="G8" s="224"/>
    </row>
    <row r="9" spans="1:7" x14ac:dyDescent="0.25">
      <c r="A9" s="325"/>
      <c r="B9" s="35" t="s">
        <v>619</v>
      </c>
      <c r="C9" s="28" t="s">
        <v>620</v>
      </c>
      <c r="D9" s="380"/>
      <c r="E9" s="380"/>
      <c r="F9" s="224"/>
      <c r="G9" s="224"/>
    </row>
    <row r="10" spans="1:7" x14ac:dyDescent="0.25">
      <c r="A10" s="325"/>
      <c r="B10" s="35" t="s">
        <v>621</v>
      </c>
      <c r="C10" s="28" t="s">
        <v>618</v>
      </c>
      <c r="D10" s="224"/>
      <c r="E10" s="224"/>
      <c r="F10" s="380"/>
      <c r="G10" s="380"/>
    </row>
    <row r="11" spans="1:7" x14ac:dyDescent="0.25">
      <c r="A11" s="325"/>
      <c r="B11" s="35" t="s">
        <v>622</v>
      </c>
      <c r="C11" s="28" t="s">
        <v>623</v>
      </c>
      <c r="D11" s="224"/>
      <c r="E11" s="224"/>
      <c r="F11" s="380"/>
      <c r="G11" s="380"/>
    </row>
    <row r="12" spans="1:7" ht="14.4" thickBot="1" x14ac:dyDescent="0.3">
      <c r="A12" s="326"/>
      <c r="B12" s="41"/>
      <c r="C12" s="41"/>
      <c r="D12" s="225">
        <f>SUM(D8:D11)</f>
        <v>0</v>
      </c>
      <c r="E12" s="225">
        <f>SUM(E8:E11)</f>
        <v>0</v>
      </c>
      <c r="F12" s="225">
        <f>SUM(F8:F11)</f>
        <v>0</v>
      </c>
      <c r="G12" s="225">
        <f>SUM(G8:G11)</f>
        <v>0</v>
      </c>
    </row>
    <row r="13" spans="1:7" x14ac:dyDescent="0.25">
      <c r="B13" s="165"/>
      <c r="C13" s="165"/>
      <c r="D13" s="165"/>
      <c r="E13" s="165"/>
      <c r="F13" s="165"/>
      <c r="G13" s="165"/>
    </row>
    <row r="14" spans="1:7" x14ac:dyDescent="0.25">
      <c r="D14" s="327" t="s">
        <v>624</v>
      </c>
      <c r="E14" s="71"/>
      <c r="F14" s="327" t="s">
        <v>625</v>
      </c>
      <c r="G14" s="71"/>
    </row>
    <row r="15" spans="1:7" ht="28.5" customHeight="1" x14ac:dyDescent="0.25">
      <c r="A15" s="327" t="s">
        <v>626</v>
      </c>
      <c r="B15" s="78"/>
      <c r="C15" s="328" t="s">
        <v>627</v>
      </c>
      <c r="D15" s="116">
        <v>561</v>
      </c>
      <c r="E15" s="39">
        <v>511</v>
      </c>
      <c r="F15" s="168">
        <v>562</v>
      </c>
      <c r="G15" s="39">
        <v>512</v>
      </c>
    </row>
    <row r="16" spans="1:7" x14ac:dyDescent="0.25">
      <c r="A16" s="215"/>
      <c r="B16" s="39" t="s">
        <v>628</v>
      </c>
      <c r="C16" s="39"/>
      <c r="D16" s="381"/>
      <c r="E16" s="382"/>
      <c r="F16" s="381"/>
      <c r="G16" s="382"/>
    </row>
    <row r="17" spans="1:11" x14ac:dyDescent="0.25">
      <c r="A17" s="215"/>
      <c r="B17" s="39"/>
      <c r="C17" s="39"/>
      <c r="D17" s="381"/>
      <c r="E17" s="382"/>
      <c r="F17" s="381"/>
      <c r="G17" s="382"/>
    </row>
    <row r="18" spans="1:11" x14ac:dyDescent="0.25">
      <c r="A18" s="215"/>
      <c r="B18" s="39" t="s">
        <v>629</v>
      </c>
      <c r="C18" s="39"/>
      <c r="D18" s="381"/>
      <c r="E18" s="382"/>
      <c r="F18" s="381"/>
      <c r="G18" s="382"/>
    </row>
    <row r="19" spans="1:11" x14ac:dyDescent="0.25">
      <c r="A19" s="215"/>
      <c r="B19" s="39"/>
      <c r="C19" s="39"/>
      <c r="D19" s="381"/>
      <c r="E19" s="382"/>
      <c r="F19" s="381"/>
      <c r="G19" s="382"/>
    </row>
    <row r="20" spans="1:11" x14ac:dyDescent="0.25">
      <c r="A20" s="215"/>
      <c r="B20" s="39" t="s">
        <v>630</v>
      </c>
      <c r="C20" s="39"/>
      <c r="D20" s="381"/>
      <c r="E20" s="382"/>
      <c r="F20" s="381"/>
      <c r="G20" s="382"/>
    </row>
    <row r="21" spans="1:11" x14ac:dyDescent="0.25">
      <c r="A21" s="215"/>
      <c r="B21" s="39"/>
      <c r="C21" s="39"/>
      <c r="D21" s="381"/>
      <c r="E21" s="382"/>
      <c r="F21" s="381"/>
      <c r="G21" s="382"/>
    </row>
    <row r="22" spans="1:11" x14ac:dyDescent="0.25">
      <c r="A22" s="215"/>
      <c r="B22" s="39" t="s">
        <v>631</v>
      </c>
      <c r="C22" s="39"/>
      <c r="D22" s="381"/>
      <c r="E22" s="382"/>
      <c r="F22" s="381"/>
      <c r="G22" s="382"/>
    </row>
    <row r="23" spans="1:11" x14ac:dyDescent="0.25">
      <c r="A23" s="215"/>
      <c r="B23" s="39"/>
      <c r="C23" s="39"/>
      <c r="D23" s="381"/>
      <c r="E23" s="382"/>
      <c r="F23" s="381"/>
      <c r="G23" s="382"/>
    </row>
    <row r="24" spans="1:11" x14ac:dyDescent="0.25">
      <c r="A24" s="215"/>
      <c r="B24" s="39" t="s">
        <v>632</v>
      </c>
      <c r="C24" s="39"/>
      <c r="D24" s="381"/>
      <c r="E24" s="382"/>
      <c r="F24" s="381"/>
      <c r="G24" s="382"/>
    </row>
    <row r="25" spans="1:11" x14ac:dyDescent="0.25">
      <c r="A25" s="215"/>
      <c r="B25" s="39"/>
      <c r="C25" s="39"/>
      <c r="D25" s="381"/>
      <c r="E25" s="382"/>
      <c r="F25" s="381"/>
      <c r="G25" s="382"/>
    </row>
    <row r="26" spans="1:11" x14ac:dyDescent="0.25">
      <c r="A26" s="215"/>
      <c r="B26" s="39" t="s">
        <v>633</v>
      </c>
      <c r="C26" s="39"/>
      <c r="D26" s="381"/>
      <c r="E26" s="382"/>
      <c r="F26" s="381"/>
      <c r="G26" s="382"/>
    </row>
    <row r="27" spans="1:11" ht="26.25" customHeight="1" thickBot="1" x14ac:dyDescent="0.3">
      <c r="A27" s="329"/>
      <c r="B27" s="44" t="s">
        <v>634</v>
      </c>
      <c r="C27" s="45"/>
      <c r="D27" s="226">
        <f>SUM(D16:D26)</f>
        <v>0</v>
      </c>
      <c r="E27" s="226">
        <f>SUM(E16:E26)</f>
        <v>0</v>
      </c>
      <c r="F27" s="226">
        <f>SUM(F16:F26)</f>
        <v>0</v>
      </c>
      <c r="G27" s="226">
        <f>SUM(G16:G26)</f>
        <v>0</v>
      </c>
    </row>
    <row r="28" spans="1:11" ht="14.4" thickTop="1" x14ac:dyDescent="0.25"/>
    <row r="29" spans="1:11" x14ac:dyDescent="0.25">
      <c r="A29" s="91" t="str">
        <f>'Form 1 Cover'!B20</f>
        <v>FREEDOM CLASSICAL ACADEMY</v>
      </c>
      <c r="F29" s="3" t="str">
        <f>"Budget Fiscal Year "&amp;TEXT('Form 1 Cover'!$D$137, "mm/dd/yy")</f>
        <v>Budget Fiscal Year 2022-2023</v>
      </c>
      <c r="H29" s="38"/>
      <c r="J29" s="3"/>
      <c r="K29" s="38"/>
    </row>
    <row r="30" spans="1:11" x14ac:dyDescent="0.25">
      <c r="F30" s="1"/>
    </row>
    <row r="31" spans="1:11" ht="15" customHeight="1" x14ac:dyDescent="0.25"/>
    <row r="33" spans="1:7" x14ac:dyDescent="0.25">
      <c r="A33" s="26" t="s">
        <v>635</v>
      </c>
      <c r="G33" s="19">
        <f>'Form 1 Cover'!$D$146</f>
        <v>44607</v>
      </c>
    </row>
  </sheetData>
  <sheetProtection sheet="1" objects="1" scenarios="1"/>
  <phoneticPr fontId="0" type="noConversion"/>
  <pageMargins left="0.59" right="0" top="1" bottom="0.25" header="0.5" footer="0"/>
  <pageSetup scale="9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86F16AB2D43409958BEC11539503F" ma:contentTypeVersion="4" ma:contentTypeDescription="Create a new document." ma:contentTypeScope="" ma:versionID="a2822f957172a23468eb202e510653a3">
  <xsd:schema xmlns:xsd="http://www.w3.org/2001/XMLSchema" xmlns:xs="http://www.w3.org/2001/XMLSchema" xmlns:p="http://schemas.microsoft.com/office/2006/metadata/properties" xmlns:ns2="76b2e5ed-d6fe-43c8-9100-6c947b608757" targetNamespace="http://schemas.microsoft.com/office/2006/metadata/properties" ma:root="true" ma:fieldsID="6df347d653d3717e0f2001f46b5bada5" ns2:_="">
    <xsd:import namespace="76b2e5ed-d6fe-43c8-9100-6c947b60875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e5ed-d6fe-43c8-9100-6c947b608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A692A0-0A1F-489D-BD82-22FBEE5CE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2e5ed-d6fe-43c8-9100-6c947b608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0B7BC6-F8AB-4C5F-B972-2AB8762B97B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FA50884-977F-4291-B431-5BAC2A1FAE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Instructions</vt:lpstr>
      <vt:lpstr>Form 1 Cover</vt:lpstr>
      <vt:lpstr>Form 2 Enrollment - ADE</vt:lpstr>
      <vt:lpstr>Form 3 Revenues</vt:lpstr>
      <vt:lpstr>Form 4 Expenses</vt:lpstr>
      <vt:lpstr>Form 5 Exp Summary</vt:lpstr>
      <vt:lpstr>Form 6 Proprietary-Enterprise</vt:lpstr>
      <vt:lpstr>Form 7 Debt</vt:lpstr>
      <vt:lpstr>Form 8 Tuition, Transportation</vt:lpstr>
      <vt:lpstr>FORM 9 Fund Transfers</vt:lpstr>
      <vt:lpstr>FORM 10 Lobby Expense</vt:lpstr>
      <vt:lpstr>Form 11 Cash Flow</vt:lpstr>
      <vt:lpstr>'Form 1 Cover'!Print_Area</vt:lpstr>
      <vt:lpstr>'Form 11 Cash Flow'!Print_Area</vt:lpstr>
      <vt:lpstr>'Form 2 Enrollment - ADE'!Print_Area</vt:lpstr>
      <vt:lpstr>'Form 4 Expenses'!Print_Area</vt:lpstr>
      <vt:lpstr>'Form 6 Proprietary-Enterprise'!Print_Area</vt:lpstr>
      <vt:lpstr>'Form 7 Debt'!Print_Area</vt:lpstr>
    </vt:vector>
  </TitlesOfParts>
  <Manager/>
  <Company>State of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Charter School Budgets 17-18</dc:title>
  <dc:subject/>
  <dc:creator>Dept. of Taxation</dc:creator>
  <cp:keywords/>
  <dc:description/>
  <cp:lastModifiedBy>Christina Saenz</cp:lastModifiedBy>
  <cp:revision/>
  <dcterms:created xsi:type="dcterms:W3CDTF">2002-08-27T23:27:13Z</dcterms:created>
  <dcterms:modified xsi:type="dcterms:W3CDTF">2022-06-01T16:37:27Z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0x010100B0186F16AB2D43409958BEC11539503F</vt:lpwstr>
  </property>
</Properties>
</file>