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7.xml" ContentType="application/vnd.openxmlformats-officedocument.spreadsheetml.worksheet+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comments4.xml" ContentType="application/vnd.openxmlformats-officedocument.spreadsheetml.comment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nshsfs01\companies\Organizations\Educational\Agencies\SPCSA\FY2122\Charter Renewal\Fiscal\"/>
    </mc:Choice>
  </mc:AlternateContent>
  <xr:revisionPtr revIDLastSave="0" documentId="13_ncr:1_{304EDAF7-F363-467B-8D64-B4D63C7B4D93}" xr6:coauthVersionLast="47" xr6:coauthVersionMax="47" xr10:uidLastSave="{00000000-0000-0000-0000-000000000000}"/>
  <bookViews>
    <workbookView xWindow="2265" yWindow="330" windowWidth="26205" windowHeight="14475" tabRatio="932" firstSheet="2" activeTab="4" xr2:uid="{00000000-000D-0000-FFFF-FFFF00000000}"/>
  </bookViews>
  <sheets>
    <sheet name="Instructions" sheetId="65" r:id="rId1"/>
    <sheet name="Form 1 Cover" sheetId="56" r:id="rId2"/>
    <sheet name="Form 2 Enrollment-DSA" sheetId="54" r:id="rId3"/>
    <sheet name="Form 3 Revenues" sheetId="51" r:id="rId4"/>
    <sheet name="Form 4 Expenses" sheetId="48" r:id="rId5"/>
    <sheet name="Form 5 Exp Summary" sheetId="52" r:id="rId6"/>
    <sheet name="Form 6 Proprietary-Enterprise" sheetId="66" r:id="rId7"/>
    <sheet name="Form 7 Debt" sheetId="37" r:id="rId8"/>
    <sheet name="Form 8 Tuition, Transportation" sheetId="34" r:id="rId9"/>
    <sheet name="FORM 9 Fund Transfers" sheetId="33" r:id="rId10"/>
    <sheet name="FORM 10 Lobby Expense" sheetId="57" r:id="rId11"/>
    <sheet name="Form 11 Cash Flow" sheetId="67" r:id="rId12"/>
  </sheets>
  <definedNames>
    <definedName name="_xlnm.Print_Area" localSheetId="1">'Form 1 Cover'!$B$2:$K$24</definedName>
    <definedName name="_xlnm.Print_Area" localSheetId="11">'Form 11 Cash Flow'!$A$1:$P$66</definedName>
    <definedName name="_xlnm.Print_Area" localSheetId="2">'Form 2 Enrollment-DSA'!$A$1:$N$71</definedName>
    <definedName name="_xlnm.Print_Area" localSheetId="4">'Form 4 Expenses'!$A$1:$I$558</definedName>
    <definedName name="_xlnm.Print_Area" localSheetId="6">'Form 6 Proprietary-Enterprise'!$A$1:$G$96</definedName>
    <definedName name="_xlnm.Print_Area" localSheetId="7">'Form 7 Debt'!$A$1:$K$37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8" i="54" l="1"/>
  <c r="H50" i="54" l="1"/>
  <c r="F98" i="51" l="1"/>
  <c r="E98" i="51"/>
  <c r="E13" i="51"/>
  <c r="F17" i="48"/>
  <c r="F10" i="48"/>
  <c r="E17" i="48"/>
  <c r="E10" i="48"/>
  <c r="D13" i="51"/>
  <c r="G17" i="48"/>
  <c r="G10" i="48"/>
  <c r="F13" i="51"/>
  <c r="N11" i="54" l="1"/>
  <c r="N10" i="54"/>
  <c r="J11" i="54"/>
  <c r="F11" i="54"/>
  <c r="N24" i="67" l="1"/>
  <c r="C4" i="52"/>
  <c r="C5" i="52"/>
  <c r="C6" i="52"/>
  <c r="C7" i="52"/>
  <c r="C10" i="52"/>
  <c r="C11" i="52"/>
  <c r="C15" i="52"/>
  <c r="C21" i="52" s="1"/>
  <c r="C16" i="52"/>
  <c r="D4" i="52"/>
  <c r="D5" i="52"/>
  <c r="D6" i="52"/>
  <c r="D7" i="52"/>
  <c r="D10" i="52"/>
  <c r="D11" i="52"/>
  <c r="D15" i="52"/>
  <c r="D16" i="52"/>
  <c r="G28" i="48"/>
  <c r="G51" i="48"/>
  <c r="G85" i="48"/>
  <c r="G108" i="48"/>
  <c r="G142" i="48"/>
  <c r="E5" i="52" s="1"/>
  <c r="G165" i="48"/>
  <c r="E6" i="52" s="1"/>
  <c r="F6" i="52" s="1"/>
  <c r="G198" i="48"/>
  <c r="G221" i="48"/>
  <c r="G277" i="48"/>
  <c r="G311" i="48"/>
  <c r="G338" i="48"/>
  <c r="E10" i="52" s="1"/>
  <c r="F10" i="52" s="1"/>
  <c r="G361" i="48"/>
  <c r="G379" i="48"/>
  <c r="G387" i="48"/>
  <c r="G395" i="48"/>
  <c r="G403" i="48"/>
  <c r="G411" i="48"/>
  <c r="G431" i="48"/>
  <c r="G439" i="48"/>
  <c r="G447" i="48"/>
  <c r="G456" i="48"/>
  <c r="E16" i="52" s="1"/>
  <c r="G483" i="48"/>
  <c r="G491" i="48"/>
  <c r="G499" i="48"/>
  <c r="G507" i="48"/>
  <c r="G515" i="48"/>
  <c r="G533" i="48"/>
  <c r="G541" i="48"/>
  <c r="G475" i="48"/>
  <c r="E18" i="52"/>
  <c r="F18" i="52" s="1"/>
  <c r="F8" i="52"/>
  <c r="F9" i="52"/>
  <c r="F19" i="52"/>
  <c r="F20" i="52"/>
  <c r="C27" i="52"/>
  <c r="C28" i="52"/>
  <c r="C29" i="52"/>
  <c r="C30" i="52"/>
  <c r="C33" i="52"/>
  <c r="C34" i="52"/>
  <c r="C38" i="52"/>
  <c r="C39" i="52"/>
  <c r="D27" i="52"/>
  <c r="D28" i="52"/>
  <c r="D29" i="52"/>
  <c r="D30" i="52"/>
  <c r="D33" i="52"/>
  <c r="D34" i="52"/>
  <c r="D38" i="52"/>
  <c r="D44" i="52" s="1"/>
  <c r="D39" i="52"/>
  <c r="H28" i="48"/>
  <c r="E27" i="52" s="1"/>
  <c r="H51" i="48"/>
  <c r="H85" i="48"/>
  <c r="E28" i="52" s="1"/>
  <c r="H108" i="48"/>
  <c r="H142" i="48"/>
  <c r="H165" i="48"/>
  <c r="H198" i="48"/>
  <c r="H221" i="48"/>
  <c r="E30" i="52" s="1"/>
  <c r="F30" i="52" s="1"/>
  <c r="H277" i="48"/>
  <c r="H311" i="48"/>
  <c r="H338" i="48"/>
  <c r="E33" i="52" s="1"/>
  <c r="H361" i="48"/>
  <c r="H379" i="48"/>
  <c r="H387" i="48"/>
  <c r="H395" i="48"/>
  <c r="H403" i="48"/>
  <c r="H411" i="48"/>
  <c r="H431" i="48"/>
  <c r="H439" i="48"/>
  <c r="H447" i="48"/>
  <c r="H456" i="48"/>
  <c r="E39" i="52"/>
  <c r="H483" i="48"/>
  <c r="H491" i="48"/>
  <c r="H499" i="48"/>
  <c r="H507" i="48"/>
  <c r="H515" i="48"/>
  <c r="H533" i="48"/>
  <c r="H541" i="48"/>
  <c r="H475" i="48"/>
  <c r="E41" i="52"/>
  <c r="F41" i="52" s="1"/>
  <c r="F31" i="52"/>
  <c r="F32" i="52"/>
  <c r="F39" i="52"/>
  <c r="F42" i="52"/>
  <c r="F43" i="52"/>
  <c r="C54" i="52"/>
  <c r="C55" i="52"/>
  <c r="C56" i="52"/>
  <c r="C57" i="52"/>
  <c r="C60" i="52"/>
  <c r="C61" i="52"/>
  <c r="C65" i="52"/>
  <c r="C71" i="52" s="1"/>
  <c r="C66" i="52"/>
  <c r="F66" i="52" s="1"/>
  <c r="D54" i="52"/>
  <c r="D55" i="52"/>
  <c r="D56" i="52"/>
  <c r="D57" i="52"/>
  <c r="D60" i="52"/>
  <c r="D61" i="52"/>
  <c r="D62" i="52"/>
  <c r="D65" i="52"/>
  <c r="D66" i="52"/>
  <c r="E54" i="52"/>
  <c r="E55" i="52"/>
  <c r="E56" i="52"/>
  <c r="E57" i="52"/>
  <c r="E60" i="52"/>
  <c r="F60" i="52" s="1"/>
  <c r="E61" i="52"/>
  <c r="E65" i="52"/>
  <c r="E66" i="52"/>
  <c r="I483" i="48"/>
  <c r="I491" i="48"/>
  <c r="I499" i="48"/>
  <c r="I507" i="48"/>
  <c r="I515" i="48"/>
  <c r="I533" i="48"/>
  <c r="I541" i="48"/>
  <c r="I475" i="48"/>
  <c r="E68" i="52"/>
  <c r="F68" i="52" s="1"/>
  <c r="F58" i="52"/>
  <c r="F59" i="52"/>
  <c r="F69" i="52"/>
  <c r="F70" i="52"/>
  <c r="A7" i="67"/>
  <c r="B1" i="67"/>
  <c r="M49" i="67"/>
  <c r="L49" i="67"/>
  <c r="K49" i="67"/>
  <c r="J49" i="67"/>
  <c r="I49" i="67"/>
  <c r="H49" i="67"/>
  <c r="G49" i="67"/>
  <c r="F49" i="67"/>
  <c r="E49" i="67"/>
  <c r="D49" i="67"/>
  <c r="C49" i="67"/>
  <c r="B49" i="67"/>
  <c r="B50" i="67" s="1"/>
  <c r="N48" i="67"/>
  <c r="N47" i="67"/>
  <c r="N46" i="67"/>
  <c r="N45" i="67"/>
  <c r="N44" i="67"/>
  <c r="N43" i="67"/>
  <c r="N42" i="67"/>
  <c r="N41" i="67"/>
  <c r="N40" i="67"/>
  <c r="N39" i="67"/>
  <c r="N38" i="67"/>
  <c r="N37" i="67"/>
  <c r="N36" i="67"/>
  <c r="N35" i="67"/>
  <c r="N34" i="67"/>
  <c r="M28" i="67"/>
  <c r="L28" i="67"/>
  <c r="L53" i="67" s="1"/>
  <c r="L62" i="67" s="1"/>
  <c r="K28" i="67"/>
  <c r="J28" i="67"/>
  <c r="I28" i="67"/>
  <c r="H28" i="67"/>
  <c r="H53" i="67" s="1"/>
  <c r="H62" i="67" s="1"/>
  <c r="G28" i="67"/>
  <c r="F28" i="67"/>
  <c r="E28" i="67"/>
  <c r="D28" i="67"/>
  <c r="D53" i="67" s="1"/>
  <c r="D62" i="67" s="1"/>
  <c r="C28" i="67"/>
  <c r="B28" i="67"/>
  <c r="B29" i="67" s="1"/>
  <c r="N27" i="67"/>
  <c r="N26" i="67"/>
  <c r="N25" i="67"/>
  <c r="N23" i="67"/>
  <c r="N22" i="67"/>
  <c r="N21" i="67"/>
  <c r="N20" i="67"/>
  <c r="N19" i="67"/>
  <c r="N18" i="67"/>
  <c r="N17" i="67"/>
  <c r="N16" i="67"/>
  <c r="N15" i="67"/>
  <c r="N14" i="67"/>
  <c r="N13" i="67"/>
  <c r="N12" i="67"/>
  <c r="N11" i="67"/>
  <c r="N10" i="67"/>
  <c r="E106" i="56"/>
  <c r="L61" i="54"/>
  <c r="B313" i="48"/>
  <c r="I315" i="48"/>
  <c r="I313" i="48"/>
  <c r="I254" i="48"/>
  <c r="H254" i="48"/>
  <c r="G254" i="48"/>
  <c r="F254" i="48"/>
  <c r="E254" i="48"/>
  <c r="B3" i="51"/>
  <c r="J5" i="54"/>
  <c r="E50" i="66"/>
  <c r="D50" i="66"/>
  <c r="F47" i="66"/>
  <c r="G228" i="48"/>
  <c r="G172" i="48"/>
  <c r="G59" i="48"/>
  <c r="G116" i="48"/>
  <c r="F77" i="51"/>
  <c r="F62" i="51"/>
  <c r="A51" i="52"/>
  <c r="I523" i="48"/>
  <c r="A24" i="52"/>
  <c r="A1" i="52"/>
  <c r="G522" i="48"/>
  <c r="G464" i="48"/>
  <c r="G420" i="48"/>
  <c r="G367" i="48"/>
  <c r="G285" i="48"/>
  <c r="B74" i="52"/>
  <c r="F76" i="52"/>
  <c r="E74" i="52"/>
  <c r="I460" i="48"/>
  <c r="I458" i="48"/>
  <c r="I415" i="48"/>
  <c r="I413" i="48"/>
  <c r="I365" i="48"/>
  <c r="I363" i="48"/>
  <c r="I282" i="48"/>
  <c r="I280" i="48"/>
  <c r="I225" i="48"/>
  <c r="I223" i="48"/>
  <c r="I169" i="48"/>
  <c r="I167" i="48"/>
  <c r="I558" i="48"/>
  <c r="I550" i="48"/>
  <c r="I519" i="48"/>
  <c r="I456" i="48"/>
  <c r="I447" i="48"/>
  <c r="I439" i="48"/>
  <c r="I431" i="48"/>
  <c r="I411" i="48"/>
  <c r="I403" i="48"/>
  <c r="I395" i="48"/>
  <c r="I387" i="48"/>
  <c r="I379" i="48"/>
  <c r="I361" i="48"/>
  <c r="I338" i="48"/>
  <c r="I311" i="48"/>
  <c r="I277" i="48"/>
  <c r="I221" i="48"/>
  <c r="I198" i="48"/>
  <c r="I165" i="48"/>
  <c r="I142" i="48"/>
  <c r="I112" i="48"/>
  <c r="I108" i="48"/>
  <c r="I85" i="48"/>
  <c r="I55" i="48"/>
  <c r="I51" i="48"/>
  <c r="I28" i="48"/>
  <c r="H58" i="51"/>
  <c r="H108" i="51"/>
  <c r="H99" i="51"/>
  <c r="F99" i="51"/>
  <c r="B64" i="67" s="1"/>
  <c r="H95" i="51"/>
  <c r="H75" i="51"/>
  <c r="H54" i="51"/>
  <c r="H102" i="51" s="1"/>
  <c r="H43" i="51"/>
  <c r="F541" i="48"/>
  <c r="E91" i="66"/>
  <c r="F91" i="66"/>
  <c r="G91" i="66"/>
  <c r="A94" i="66"/>
  <c r="A43" i="66"/>
  <c r="G96" i="66"/>
  <c r="F94" i="66"/>
  <c r="G86" i="66"/>
  <c r="G59" i="66"/>
  <c r="G87" i="66" s="1"/>
  <c r="G92" i="66" s="1"/>
  <c r="G67" i="66"/>
  <c r="G75" i="66"/>
  <c r="G83" i="66"/>
  <c r="F86" i="66"/>
  <c r="F59" i="66"/>
  <c r="F67" i="66"/>
  <c r="F75" i="66"/>
  <c r="F83" i="66"/>
  <c r="E86" i="66"/>
  <c r="E59" i="66"/>
  <c r="E67" i="66"/>
  <c r="E87" i="66" s="1"/>
  <c r="E92" i="66" s="1"/>
  <c r="E75" i="66"/>
  <c r="E83" i="66"/>
  <c r="D91" i="66"/>
  <c r="D86" i="66"/>
  <c r="D83" i="66"/>
  <c r="D67" i="66"/>
  <c r="D59" i="66"/>
  <c r="D87" i="66" s="1"/>
  <c r="D92" i="66" s="1"/>
  <c r="D75" i="66"/>
  <c r="G45" i="66"/>
  <c r="F43" i="66"/>
  <c r="G17" i="66"/>
  <c r="G41" i="66" s="1"/>
  <c r="G98" i="66" s="1"/>
  <c r="G21" i="66"/>
  <c r="G28" i="66"/>
  <c r="G36" i="66"/>
  <c r="G40" i="66"/>
  <c r="F17" i="66"/>
  <c r="F21" i="66"/>
  <c r="F28" i="66"/>
  <c r="F36" i="66"/>
  <c r="F40" i="66"/>
  <c r="E17" i="66"/>
  <c r="E21" i="66"/>
  <c r="E28" i="66"/>
  <c r="E36" i="66"/>
  <c r="E40" i="66"/>
  <c r="D17" i="66"/>
  <c r="D21" i="66"/>
  <c r="D41" i="66" s="1"/>
  <c r="D28" i="66"/>
  <c r="D36" i="66"/>
  <c r="D40" i="66"/>
  <c r="A3" i="66"/>
  <c r="E8" i="66"/>
  <c r="D8" i="66"/>
  <c r="F5" i="66"/>
  <c r="E379" i="48"/>
  <c r="E387" i="48"/>
  <c r="E395" i="48"/>
  <c r="E403" i="48"/>
  <c r="E411" i="48"/>
  <c r="E431" i="48"/>
  <c r="E439" i="48"/>
  <c r="E447" i="48"/>
  <c r="E456" i="48"/>
  <c r="E483" i="48"/>
  <c r="E491" i="48"/>
  <c r="E499" i="48"/>
  <c r="E507" i="48"/>
  <c r="E515" i="48"/>
  <c r="E533" i="48"/>
  <c r="E541" i="48"/>
  <c r="E475" i="48"/>
  <c r="E28" i="48"/>
  <c r="E51" i="48"/>
  <c r="E85" i="48"/>
  <c r="E108" i="48"/>
  <c r="E142" i="48"/>
  <c r="E165" i="48"/>
  <c r="E198" i="48"/>
  <c r="E221" i="48"/>
  <c r="E277" i="48"/>
  <c r="E311" i="48"/>
  <c r="E338" i="48"/>
  <c r="E361" i="48"/>
  <c r="F379" i="48"/>
  <c r="F387" i="48"/>
  <c r="F395" i="48"/>
  <c r="F403" i="48"/>
  <c r="F411" i="48"/>
  <c r="F431" i="48"/>
  <c r="F439" i="48"/>
  <c r="F447" i="48"/>
  <c r="F456" i="48"/>
  <c r="F483" i="48"/>
  <c r="F491" i="48"/>
  <c r="F499" i="48"/>
  <c r="F507" i="48"/>
  <c r="F515" i="48"/>
  <c r="F533" i="48"/>
  <c r="F475" i="48"/>
  <c r="F28" i="48"/>
  <c r="F51" i="48"/>
  <c r="F85" i="48"/>
  <c r="F108" i="48"/>
  <c r="F142" i="48"/>
  <c r="F165" i="48"/>
  <c r="F198" i="48"/>
  <c r="F221" i="48"/>
  <c r="F277" i="48"/>
  <c r="F311" i="48"/>
  <c r="F338" i="48"/>
  <c r="F361" i="48"/>
  <c r="G550" i="48"/>
  <c r="F32" i="33"/>
  <c r="E32" i="33"/>
  <c r="C32" i="33"/>
  <c r="B32" i="33"/>
  <c r="F19" i="33"/>
  <c r="F33" i="33" s="1"/>
  <c r="E19" i="33"/>
  <c r="E33" i="33"/>
  <c r="C19" i="33"/>
  <c r="B19" i="33"/>
  <c r="B33" i="33"/>
  <c r="A1" i="33"/>
  <c r="G27" i="34"/>
  <c r="E27" i="34"/>
  <c r="F27" i="34"/>
  <c r="D27" i="34"/>
  <c r="E12" i="34"/>
  <c r="F12" i="34"/>
  <c r="G12" i="34"/>
  <c r="D12" i="34"/>
  <c r="B1" i="34"/>
  <c r="A2" i="37"/>
  <c r="B58" i="48"/>
  <c r="A1" i="48"/>
  <c r="D1" i="57"/>
  <c r="A3" i="33"/>
  <c r="C4" i="34"/>
  <c r="H15" i="37"/>
  <c r="F525" i="48"/>
  <c r="E525" i="48"/>
  <c r="F467" i="48"/>
  <c r="E467" i="48"/>
  <c r="F423" i="48"/>
  <c r="E423" i="48"/>
  <c r="F370" i="48"/>
  <c r="E370" i="48"/>
  <c r="F288" i="48"/>
  <c r="E288" i="48"/>
  <c r="F231" i="48"/>
  <c r="E231" i="48"/>
  <c r="F175" i="48"/>
  <c r="E175" i="48"/>
  <c r="F119" i="48"/>
  <c r="E119" i="48"/>
  <c r="F62" i="48"/>
  <c r="E62" i="48"/>
  <c r="A36" i="57"/>
  <c r="H36" i="57"/>
  <c r="A35" i="33"/>
  <c r="E35" i="33"/>
  <c r="F29" i="34"/>
  <c r="A29" i="34"/>
  <c r="A34" i="37"/>
  <c r="J34" i="37"/>
  <c r="B47" i="52"/>
  <c r="F49" i="52"/>
  <c r="E47" i="52"/>
  <c r="H550" i="48"/>
  <c r="F550" i="48"/>
  <c r="E550" i="48"/>
  <c r="K14" i="37"/>
  <c r="D32" i="37"/>
  <c r="I32" i="37"/>
  <c r="J32" i="37"/>
  <c r="K17" i="37"/>
  <c r="K18" i="37"/>
  <c r="K19" i="37"/>
  <c r="K20" i="37"/>
  <c r="K21" i="37"/>
  <c r="K22" i="37"/>
  <c r="K23" i="37"/>
  <c r="K24" i="37"/>
  <c r="K25" i="37"/>
  <c r="K26" i="37"/>
  <c r="K27" i="37"/>
  <c r="K28" i="37"/>
  <c r="K29" i="37"/>
  <c r="K30" i="37"/>
  <c r="K31" i="37"/>
  <c r="I12" i="37"/>
  <c r="H32" i="37"/>
  <c r="E99" i="51"/>
  <c r="G99" i="51"/>
  <c r="D99" i="51"/>
  <c r="E95" i="51"/>
  <c r="F95" i="51"/>
  <c r="G95" i="51"/>
  <c r="D95" i="51"/>
  <c r="D43" i="51"/>
  <c r="D54" i="51"/>
  <c r="D75" i="51"/>
  <c r="E75" i="51"/>
  <c r="F75" i="51"/>
  <c r="G75" i="51"/>
  <c r="E54" i="51"/>
  <c r="F54" i="51"/>
  <c r="G54" i="51"/>
  <c r="G43" i="51"/>
  <c r="E43" i="51"/>
  <c r="F43" i="51"/>
  <c r="F102" i="51" s="1"/>
  <c r="B556" i="48"/>
  <c r="I556" i="48"/>
  <c r="B517" i="48"/>
  <c r="I517" i="48"/>
  <c r="B458" i="48"/>
  <c r="B413" i="48"/>
  <c r="B363" i="48"/>
  <c r="B280" i="48"/>
  <c r="B223" i="48"/>
  <c r="B167" i="48"/>
  <c r="B110" i="48"/>
  <c r="I110" i="48"/>
  <c r="B53" i="48"/>
  <c r="I53" i="48"/>
  <c r="E65" i="51"/>
  <c r="E80" i="51" s="1"/>
  <c r="D65" i="51"/>
  <c r="D80" i="51" s="1"/>
  <c r="A105" i="51"/>
  <c r="G105" i="51"/>
  <c r="A56" i="51"/>
  <c r="N8" i="54"/>
  <c r="N18" i="54" s="1"/>
  <c r="N26" i="54" s="1"/>
  <c r="J50" i="54"/>
  <c r="J35" i="54"/>
  <c r="J36" i="54"/>
  <c r="J37" i="54"/>
  <c r="J38" i="54"/>
  <c r="J39" i="54"/>
  <c r="J40" i="54"/>
  <c r="J41" i="54"/>
  <c r="J42" i="54"/>
  <c r="J43" i="54"/>
  <c r="J44" i="54"/>
  <c r="J45" i="54"/>
  <c r="J46" i="54"/>
  <c r="J47" i="54"/>
  <c r="J48" i="54"/>
  <c r="J49" i="54"/>
  <c r="J51" i="54"/>
  <c r="H53" i="54"/>
  <c r="N5" i="54"/>
  <c r="B31" i="54" s="1"/>
  <c r="J8" i="54"/>
  <c r="J10" i="54"/>
  <c r="F8" i="54"/>
  <c r="F10" i="54"/>
  <c r="G2" i="48"/>
  <c r="F2" i="51"/>
  <c r="G56" i="51"/>
  <c r="A68" i="54"/>
  <c r="F5" i="54"/>
  <c r="J40" i="57"/>
  <c r="F37" i="33"/>
  <c r="G33" i="34"/>
  <c r="K36" i="37"/>
  <c r="N70" i="54"/>
  <c r="F5" i="48"/>
  <c r="E5" i="48"/>
  <c r="E5" i="51"/>
  <c r="D5" i="51"/>
  <c r="J26" i="57"/>
  <c r="A5" i="33"/>
  <c r="B5" i="33" s="1"/>
  <c r="E5" i="33"/>
  <c r="I448" i="48"/>
  <c r="N49" i="67" l="1"/>
  <c r="G53" i="67"/>
  <c r="G62" i="67" s="1"/>
  <c r="I53" i="67"/>
  <c r="I62" i="67" s="1"/>
  <c r="K53" i="67"/>
  <c r="K62" i="67" s="1"/>
  <c r="E4" i="52"/>
  <c r="D98" i="66"/>
  <c r="D102" i="51"/>
  <c r="C33" i="33"/>
  <c r="H448" i="48"/>
  <c r="H544" i="48" s="1"/>
  <c r="H545" i="48" s="1"/>
  <c r="E53" i="67"/>
  <c r="E62" i="67" s="1"/>
  <c r="M53" i="67"/>
  <c r="M62" i="67" s="1"/>
  <c r="E62" i="52"/>
  <c r="F56" i="52"/>
  <c r="D35" i="52"/>
  <c r="D45" i="52" s="1"/>
  <c r="E34" i="52"/>
  <c r="F28" i="52"/>
  <c r="G542" i="48"/>
  <c r="E17" i="52" s="1"/>
  <c r="F17" i="52" s="1"/>
  <c r="E7" i="52"/>
  <c r="F7" i="52" s="1"/>
  <c r="E11" i="52"/>
  <c r="F53" i="67"/>
  <c r="F62" i="67" s="1"/>
  <c r="J53" i="67"/>
  <c r="J62" i="67" s="1"/>
  <c r="F57" i="52"/>
  <c r="F61" i="52"/>
  <c r="F55" i="52"/>
  <c r="H542" i="48"/>
  <c r="E40" i="52" s="1"/>
  <c r="F40" i="52" s="1"/>
  <c r="E29" i="52"/>
  <c r="F29" i="52" s="1"/>
  <c r="F33" i="52"/>
  <c r="C35" i="52"/>
  <c r="D12" i="52"/>
  <c r="D22" i="52" s="1"/>
  <c r="F4" i="52"/>
  <c r="F12" i="52" s="1"/>
  <c r="E102" i="51"/>
  <c r="F41" i="66"/>
  <c r="G102" i="51"/>
  <c r="K32" i="37"/>
  <c r="F542" i="48"/>
  <c r="F448" i="48"/>
  <c r="F544" i="48" s="1"/>
  <c r="F545" i="48" s="1"/>
  <c r="E542" i="48"/>
  <c r="E544" i="48" s="1"/>
  <c r="E545" i="48" s="1"/>
  <c r="E551" i="48" s="1"/>
  <c r="E448" i="48"/>
  <c r="E41" i="66"/>
  <c r="E98" i="66" s="1"/>
  <c r="F87" i="66"/>
  <c r="F92" i="66" s="1"/>
  <c r="C53" i="67"/>
  <c r="C62" i="67" s="1"/>
  <c r="I542" i="48"/>
  <c r="E67" i="52" s="1"/>
  <c r="D71" i="52"/>
  <c r="C44" i="52"/>
  <c r="G448" i="48"/>
  <c r="E15" i="52" s="1"/>
  <c r="D21" i="52"/>
  <c r="F16" i="52"/>
  <c r="E71" i="52"/>
  <c r="E72" i="52" s="1"/>
  <c r="F67" i="52"/>
  <c r="E12" i="52"/>
  <c r="F5" i="52"/>
  <c r="E35" i="52"/>
  <c r="I544" i="48"/>
  <c r="I545" i="48" s="1"/>
  <c r="D72" i="52"/>
  <c r="O28" i="67"/>
  <c r="P28" i="67" s="1"/>
  <c r="B51" i="67"/>
  <c r="C50" i="67"/>
  <c r="C12" i="52"/>
  <c r="C22" i="52" s="1"/>
  <c r="F27" i="52"/>
  <c r="C62" i="52"/>
  <c r="C72" i="52" s="1"/>
  <c r="F34" i="52"/>
  <c r="J18" i="54"/>
  <c r="J26" i="54" s="1"/>
  <c r="F65" i="52"/>
  <c r="F54" i="52"/>
  <c r="F62" i="52" s="1"/>
  <c r="F18" i="54"/>
  <c r="F26" i="54" s="1"/>
  <c r="F11" i="52"/>
  <c r="N28" i="67"/>
  <c r="N53" i="67" s="1"/>
  <c r="B53" i="67"/>
  <c r="C29" i="67"/>
  <c r="J53" i="54"/>
  <c r="L53" i="54" s="1"/>
  <c r="J31" i="54" s="1"/>
  <c r="L58" i="54" s="1"/>
  <c r="L64" i="54" s="1"/>
  <c r="E21" i="52" l="1"/>
  <c r="F15" i="52"/>
  <c r="F21" i="52" s="1"/>
  <c r="G544" i="48"/>
  <c r="G545" i="48" s="1"/>
  <c r="G554" i="48" s="1"/>
  <c r="F98" i="66"/>
  <c r="C45" i="52"/>
  <c r="F71" i="52"/>
  <c r="F72" i="52" s="1"/>
  <c r="E38" i="52"/>
  <c r="E44" i="52" s="1"/>
  <c r="E45" i="52" s="1"/>
  <c r="B30" i="67"/>
  <c r="E22" i="52"/>
  <c r="F553" i="48"/>
  <c r="F551" i="48"/>
  <c r="F22" i="52"/>
  <c r="O49" i="67" s="1"/>
  <c r="P49" i="67" s="1"/>
  <c r="P53" i="67" s="1"/>
  <c r="F554" i="48"/>
  <c r="H551" i="48"/>
  <c r="H553" i="48"/>
  <c r="I553" i="48"/>
  <c r="I551" i="48"/>
  <c r="E554" i="48"/>
  <c r="F35" i="52"/>
  <c r="C51" i="67"/>
  <c r="D50" i="67"/>
  <c r="I554" i="48"/>
  <c r="H554" i="48"/>
  <c r="B62" i="67"/>
  <c r="B66" i="67" s="1"/>
  <c r="C64" i="67" s="1"/>
  <c r="C66" i="67" s="1"/>
  <c r="D64" i="67" s="1"/>
  <c r="D66" i="67" s="1"/>
  <c r="E64" i="67" s="1"/>
  <c r="E66" i="67" s="1"/>
  <c r="F64" i="67" s="1"/>
  <c r="F66" i="67" s="1"/>
  <c r="G64" i="67" s="1"/>
  <c r="G66" i="67" s="1"/>
  <c r="H64" i="67" s="1"/>
  <c r="H66" i="67" s="1"/>
  <c r="I64" i="67" s="1"/>
  <c r="I66" i="67" s="1"/>
  <c r="J64" i="67" s="1"/>
  <c r="J66" i="67" s="1"/>
  <c r="K64" i="67" s="1"/>
  <c r="K66" i="67" s="1"/>
  <c r="L64" i="67" s="1"/>
  <c r="L66" i="67" s="1"/>
  <c r="M64" i="67" s="1"/>
  <c r="M66" i="67" s="1"/>
  <c r="B54" i="67"/>
  <c r="C54" i="67" s="1"/>
  <c r="D54" i="67" s="1"/>
  <c r="D55" i="67" s="1"/>
  <c r="N62" i="67"/>
  <c r="N66" i="67" s="1"/>
  <c r="D29" i="67"/>
  <c r="C30" i="67"/>
  <c r="N64" i="54"/>
  <c r="G551" i="48" l="1"/>
  <c r="G553" i="48"/>
  <c r="F38" i="52"/>
  <c r="F44" i="52" s="1"/>
  <c r="F45" i="52" s="1"/>
  <c r="E50" i="67"/>
  <c r="D51" i="67"/>
  <c r="E54" i="67"/>
  <c r="E55" i="67" s="1"/>
  <c r="O53" i="67"/>
  <c r="B55" i="67"/>
  <c r="C55" i="67"/>
  <c r="D30" i="67"/>
  <c r="E29" i="67"/>
  <c r="F54" i="67" l="1"/>
  <c r="E51" i="67"/>
  <c r="F50" i="67"/>
  <c r="E30" i="67"/>
  <c r="F29" i="67"/>
  <c r="F55" i="67"/>
  <c r="G54" i="67"/>
  <c r="F51" i="67" l="1"/>
  <c r="G50" i="67"/>
  <c r="F30" i="67"/>
  <c r="G29" i="67"/>
  <c r="G55" i="67"/>
  <c r="H54" i="67"/>
  <c r="H50" i="67" l="1"/>
  <c r="G51" i="67"/>
  <c r="G30" i="67"/>
  <c r="H29" i="67"/>
  <c r="H55" i="67"/>
  <c r="I54" i="67"/>
  <c r="H51" i="67" l="1"/>
  <c r="I50" i="67"/>
  <c r="H30" i="67"/>
  <c r="I29" i="67"/>
  <c r="I55" i="67"/>
  <c r="J54" i="67"/>
  <c r="I51" i="67" l="1"/>
  <c r="J50" i="67"/>
  <c r="I30" i="67"/>
  <c r="J29" i="67"/>
  <c r="J55" i="67"/>
  <c r="K54" i="67"/>
  <c r="K50" i="67" l="1"/>
  <c r="J51" i="67"/>
  <c r="J30" i="67"/>
  <c r="K29" i="67"/>
  <c r="K55" i="67"/>
  <c r="L54" i="67"/>
  <c r="K51" i="67" l="1"/>
  <c r="L50" i="67"/>
  <c r="K30" i="67"/>
  <c r="L29" i="67"/>
  <c r="M54" i="67"/>
  <c r="M55" i="67" s="1"/>
  <c r="L55" i="67"/>
  <c r="L51" i="67" l="1"/>
  <c r="M50" i="67"/>
  <c r="M51" i="67" s="1"/>
  <c r="M29" i="67"/>
  <c r="M30" i="67" s="1"/>
  <c r="L30" i="6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Stefani Hogan</author>
    <author>tc={23385211-44BD-40BE-B21D-C99998C035BA}</author>
  </authors>
  <commentList>
    <comment ref="F34" authorId="0" shapeId="0" xr:uid="{00000000-0006-0000-0200-000001000000}">
      <text>
        <r>
          <rPr>
            <b/>
            <sz val="9"/>
            <color indexed="81"/>
            <rFont val="Tahoma"/>
            <family val="2"/>
          </rPr>
          <t xml:space="preserve">Source:  2020 DSA Payment Book </t>
        </r>
        <r>
          <rPr>
            <sz val="9"/>
            <color indexed="81"/>
            <rFont val="Tahoma"/>
            <family val="2"/>
          </rPr>
          <t xml:space="preserve">
Feb 1, 2020 2.2 Funding Sources</t>
        </r>
      </text>
    </comment>
    <comment ref="N34" authorId="0" shapeId="0" xr:uid="{00000000-0006-0000-0200-000002000000}">
      <text>
        <r>
          <rPr>
            <b/>
            <sz val="9"/>
            <color indexed="81"/>
            <rFont val="Tahoma"/>
            <family val="2"/>
          </rPr>
          <t>Note:  Data provided here is from the FY20 actuals; updated projections for FY20-21 are not available at this time.
Source: 2020 Feb 1 DSA Payment workbook, tab 3 support FY average outside revenue per pupil.</t>
        </r>
      </text>
    </comment>
    <comment ref="J55" authorId="1" shapeId="0" xr:uid="{23385211-44BD-40BE-B21D-C99998C035BA}">
      <text>
        <t>[Threaded comment]
Your version of Excel allows you to read this threaded comment; however, any edits to it will get removed if the file is opened in a newer version of Excel. Learn more: https://go.microsoft.com/fwlink/?linkid=870924
Comment:
    FY2021 NDE workbook June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tc={7F87C26C-A774-4DF1-BB3C-5BB1B6848BF0}</author>
  </authors>
  <commentList>
    <comment ref="D98" authorId="0" shapeId="0" xr:uid="{7F87C26C-A774-4DF1-BB3C-5BB1B6848BF0}">
      <text>
        <t>[Threaded comment]
Your version of Excel allows you to read this threaded comment; however, any edits to it will get removed if the file is opened in a newer version of Excel. Learn more: https://go.microsoft.com/fwlink/?linkid=870924
Comment:
    Per auditor report FY20221</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Adrienne Lawrence</author>
  </authors>
  <commentList>
    <comment ref="G548" authorId="0" shapeId="0" xr:uid="{00000000-0006-0000-0400-00000100000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H548" authorId="0" shapeId="0" xr:uid="{00000000-0006-0000-0400-000002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8" authorId="0" shapeId="0" xr:uid="{00000000-0006-0000-0400-000003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549" authorId="0" shapeId="0" xr:uid="{00000000-0006-0000-0400-000004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49" authorId="0" shapeId="0" xr:uid="{00000000-0006-0000-0400-000005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9" authorId="0" shapeId="0" xr:uid="{00000000-0006-0000-0400-000006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50" authorId="0" shapeId="0" xr:uid="{00000000-0006-0000-0400-000007000000}">
      <text>
        <r>
          <rPr>
            <sz val="10"/>
            <color indexed="81"/>
            <rFont val="Tahoma"/>
            <family val="2"/>
          </rPr>
          <t>Reminder: The budget must have a POSITIVE ending balance.</t>
        </r>
        <r>
          <rPr>
            <sz val="8"/>
            <color indexed="81"/>
            <rFont val="Tahoma"/>
            <family val="2"/>
          </rPr>
          <t xml:space="preserve">
</t>
        </r>
      </text>
    </comment>
    <comment ref="I550" authorId="0" shapeId="0" xr:uid="{00000000-0006-0000-0400-000008000000}">
      <text>
        <r>
          <rPr>
            <sz val="10"/>
            <color indexed="81"/>
            <rFont val="Tahoma"/>
            <family val="2"/>
          </rPr>
          <t>Reminder: The budget must have a POSITIVE ending balance.</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Adrienne Lawrence</author>
  </authors>
  <commentList>
    <comment ref="F89" authorId="0" shapeId="0" xr:uid="{00000000-0006-0000-0600-00000100000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G89" authorId="0" shapeId="0" xr:uid="{00000000-0006-0000-0600-000002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F90" authorId="0" shapeId="0" xr:uid="{00000000-0006-0000-0600-000003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0" authorId="0" shapeId="0" xr:uid="{00000000-0006-0000-0600-000004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1" authorId="0" shapeId="0" xr:uid="{00000000-0006-0000-0600-000005000000}">
      <text>
        <r>
          <rPr>
            <sz val="10"/>
            <color indexed="81"/>
            <rFont val="Tahoma"/>
            <family val="2"/>
          </rPr>
          <t>Reminder: The budget must have a POSITIVE ending balance.</t>
        </r>
        <r>
          <rPr>
            <sz val="8"/>
            <color indexed="81"/>
            <rFont val="Tahoma"/>
            <family val="2"/>
          </rPr>
          <t xml:space="preserve">
</t>
        </r>
      </text>
    </comment>
    <comment ref="G92" authorId="0" shapeId="0" xr:uid="{00000000-0006-0000-0600-000006000000}">
      <text>
        <r>
          <rPr>
            <sz val="10"/>
            <color indexed="81"/>
            <rFont val="Tahoma"/>
            <family val="2"/>
          </rPr>
          <t>Reminder: The budget must have a POSITIVE ending balance.</t>
        </r>
        <r>
          <rPr>
            <sz val="8"/>
            <color indexed="81"/>
            <rFont val="Tahoma"/>
            <family val="2"/>
          </rPr>
          <t xml:space="preserve">
</t>
        </r>
      </text>
    </comment>
  </commentList>
</comments>
</file>

<file path=xl/sharedStrings.xml><?xml version="1.0" encoding="utf-8"?>
<sst xmlns="http://schemas.openxmlformats.org/spreadsheetml/2006/main" count="1827" uniqueCount="695">
  <si>
    <t>Form 7 is only filled out if you currently have or anticipate loans.</t>
  </si>
  <si>
    <t>FORM 8 - TUITION AND TRANSPORTATION</t>
  </si>
  <si>
    <t>FORM 8 is only filled out if you receive or pay tuition or transportation costs to another education entity.</t>
  </si>
  <si>
    <t>Enter any tuition revenue received from NV individuals or NV school districts in column (1) under Revenue.</t>
  </si>
  <si>
    <t>PROPRIETARY OR ENTERPRISE FUND</t>
  </si>
  <si>
    <t>Form 6 Proprietary/Enterprise</t>
  </si>
  <si>
    <t>Form 6 is only filled out if you maintain proprietary or enterprise funds.  This is unusual for charter schools.</t>
  </si>
  <si>
    <t>Enter tuition paid to Nevada school districts under object code 561, column (1), by program.</t>
  </si>
  <si>
    <t>Enter transportation paid to Nevada school districts under object code 511, column (2), by program.</t>
  </si>
  <si>
    <t>Enter transportation paid to out-of-state school districts under object code 512, column (4), by program.</t>
  </si>
  <si>
    <t>Enter tuition paid to out-of-state school districts under object code 562, column (3), by program.</t>
  </si>
  <si>
    <t>Totals will calculate.</t>
  </si>
  <si>
    <t>FORM 9 is filled out if you have more than one fund, and transfer funds from one fund to another.</t>
  </si>
  <si>
    <t>In column (3) General Fund, enter the amount of each transfer next to the fund listed in item #2.</t>
  </si>
  <si>
    <t>In column (5) General Fund, enter the amount of each transfer next to the fund listed in item #3.</t>
  </si>
  <si>
    <t>The totals will calculate and should balance.</t>
  </si>
  <si>
    <t>In column (3) Special Revenue Fund, enter the amount of each transfer next to the fund listed in item #2.</t>
  </si>
  <si>
    <t>In column (5) Special Revenue Fund, enter the amount of each transfer next to the fund listed in item #3.</t>
  </si>
  <si>
    <t>Form 10 is only filled out if you anticipate lobby expenses.</t>
  </si>
  <si>
    <t>Item #2, enter the source of the funding.</t>
  </si>
  <si>
    <t>Item #3, enter the anticipated costs for transportation.</t>
  </si>
  <si>
    <t>Item #1, enter the lobbying activity.</t>
  </si>
  <si>
    <t>Item #4, enter the anticipated costs for lodging and meals.</t>
  </si>
  <si>
    <t>Item #5, enter the anticipated costs for salaries and wages.</t>
  </si>
  <si>
    <t>Item #6, enter the anticipated costs for compensation to lobbyists.</t>
  </si>
  <si>
    <t>Item #7, enter the anticipated costs for entertainment.</t>
  </si>
  <si>
    <t xml:space="preserve">Enter the Entity involved in the lobbying effort. </t>
  </si>
  <si>
    <t>The total anticipated expenditures will calculate.</t>
  </si>
  <si>
    <t>Form 11 CASH FLOW</t>
  </si>
  <si>
    <t>Enter the anticipated cash flow, for each revenue source, per month.  The totals will calculate.</t>
  </si>
  <si>
    <t>Enter basic revenue sources in the left column under "REVENUES, Type:".</t>
  </si>
  <si>
    <t>ENROLLMENT AND BASIC SUPPORT GUARANTEE INFORMATION</t>
  </si>
  <si>
    <t>ESTIMATED</t>
  </si>
  <si>
    <t>Pre-kindergarten</t>
  </si>
  <si>
    <t>x .6 =</t>
  </si>
  <si>
    <t>Kindergarten</t>
  </si>
  <si>
    <t>Elementary</t>
  </si>
  <si>
    <t>Secondary</t>
  </si>
  <si>
    <t>Ungraded</t>
  </si>
  <si>
    <t>Nevada from out-of-state</t>
  </si>
  <si>
    <t>another state</t>
  </si>
  <si>
    <t>$</t>
  </si>
  <si>
    <t>1.</t>
  </si>
  <si>
    <t>3.</t>
  </si>
  <si>
    <t>4.</t>
  </si>
  <si>
    <t>5.</t>
  </si>
  <si>
    <t>(1)</t>
  </si>
  <si>
    <t>(2)</t>
  </si>
  <si>
    <t>(3)</t>
  </si>
  <si>
    <t>(4)</t>
  </si>
  <si>
    <t>(5)</t>
  </si>
  <si>
    <t>(6)</t>
  </si>
  <si>
    <t>(7)</t>
  </si>
  <si>
    <t>(8)</t>
  </si>
  <si>
    <t>T R A N S F E R S   I N</t>
  </si>
  <si>
    <t>T R A N S F E R S   O U T</t>
  </si>
  <si>
    <t>FUND TYPE</t>
  </si>
  <si>
    <t>FROM FUND</t>
  </si>
  <si>
    <t>AMOUNT</t>
  </si>
  <si>
    <t>TO FUND</t>
  </si>
  <si>
    <t>GENERAL FUND</t>
  </si>
  <si>
    <t>SUBTOTAL</t>
  </si>
  <si>
    <t>SPECIAL REVENUE FUNDS</t>
  </si>
  <si>
    <t>TOTAL TRANSFERS</t>
  </si>
  <si>
    <t>School District</t>
  </si>
  <si>
    <t>REPORT FOR ALL FUNDS</t>
  </si>
  <si>
    <t xml:space="preserve">(1) </t>
  </si>
  <si>
    <t>TUITION</t>
  </si>
  <si>
    <t>TRANSPORTATION</t>
  </si>
  <si>
    <t>REVENUES</t>
  </si>
  <si>
    <t>CODES</t>
  </si>
  <si>
    <t>EXPENDITURES</t>
  </si>
  <si>
    <t>100 - Regular Programs</t>
  </si>
  <si>
    <t>200 - Special Programs</t>
  </si>
  <si>
    <t>300 - Vocational Programs</t>
  </si>
  <si>
    <t>400 - Other PK-12 Programs</t>
  </si>
  <si>
    <t>500 - Nonpublic Programs</t>
  </si>
  <si>
    <t>600 - Adult Programs</t>
  </si>
  <si>
    <t>TOTALS</t>
  </si>
  <si>
    <t>PROGRAM FUNCTION OBJECT</t>
  </si>
  <si>
    <t>1600</t>
  </si>
  <si>
    <t>100</t>
  </si>
  <si>
    <t>Salaries</t>
  </si>
  <si>
    <t>200</t>
  </si>
  <si>
    <t>Benefits</t>
  </si>
  <si>
    <t>600</t>
  </si>
  <si>
    <t>Supplies</t>
  </si>
  <si>
    <t>800</t>
  </si>
  <si>
    <t>Other</t>
  </si>
  <si>
    <t>700</t>
  </si>
  <si>
    <t>1500</t>
  </si>
  <si>
    <t>4000</t>
  </si>
  <si>
    <t>5300</t>
  </si>
  <si>
    <t xml:space="preserve"> 6  -  Medium-Term Financing - Lease Purchase</t>
  </si>
  <si>
    <t xml:space="preserve">          ALL EXISTING OR PROPOSED</t>
  </si>
  <si>
    <t>1  -  General Obligation Bonds</t>
  </si>
  <si>
    <t xml:space="preserve"> 7  -  Capital Leases</t>
  </si>
  <si>
    <t>2  -  G. O. Revenue Supported Bonds</t>
  </si>
  <si>
    <t xml:space="preserve"> 8  -  Special Assessment Bonds</t>
  </si>
  <si>
    <t>3  -  G. O. Special Assessment Bonds</t>
  </si>
  <si>
    <t xml:space="preserve"> 9  -  Mortgages</t>
  </si>
  <si>
    <t>4  -  Revenue Bonds</t>
  </si>
  <si>
    <t>10 -  Other (Specify Type)</t>
  </si>
  <si>
    <t>5  -  Medium-Term Financing</t>
  </si>
  <si>
    <t>11 -  Proposed (Specify Type)</t>
  </si>
  <si>
    <t>(9)</t>
  </si>
  <si>
    <t>(10)</t>
  </si>
  <si>
    <t>(11)</t>
  </si>
  <si>
    <t>REQUIREMENTS FOR FISCAL</t>
  </si>
  <si>
    <t>BEGINNING</t>
  </si>
  <si>
    <t>ORIGINAL</t>
  </si>
  <si>
    <t xml:space="preserve">FINAL </t>
  </si>
  <si>
    <t>OUTSTANDING</t>
  </si>
  <si>
    <t>AMOUNT OF</t>
  </si>
  <si>
    <t xml:space="preserve">ISSUE </t>
  </si>
  <si>
    <t>PAYMENT</t>
  </si>
  <si>
    <t xml:space="preserve">INTEREST </t>
  </si>
  <si>
    <t>BALANCE</t>
  </si>
  <si>
    <t xml:space="preserve">PRINCIPAL </t>
  </si>
  <si>
    <t>List and Subtotal By Fund</t>
  </si>
  <si>
    <t>*</t>
  </si>
  <si>
    <t>TERM</t>
  </si>
  <si>
    <t>ISSUE</t>
  </si>
  <si>
    <t>DATE</t>
  </si>
  <si>
    <t>RATE</t>
  </si>
  <si>
    <t>PAYABLE</t>
  </si>
  <si>
    <t>TOTAL</t>
  </si>
  <si>
    <t>FUND:</t>
  </si>
  <si>
    <t>TOTAL ALL DEBT SERVICE</t>
  </si>
  <si>
    <t>1110</t>
  </si>
  <si>
    <t>1190</t>
  </si>
  <si>
    <t>4900</t>
  </si>
  <si>
    <t>Other (All Objects)</t>
  </si>
  <si>
    <t>300/400/500  Purchased Services</t>
  </si>
  <si>
    <t>Property</t>
  </si>
  <si>
    <t>4900  SUBTOTAL</t>
  </si>
  <si>
    <t>5200</t>
  </si>
  <si>
    <t xml:space="preserve">000  </t>
  </si>
  <si>
    <t>TOTAL UNDISTRIBUTED EXPENDITURES</t>
  </si>
  <si>
    <t>TOTAL ALL EXPENDITURES</t>
  </si>
  <si>
    <t>6000</t>
  </si>
  <si>
    <t>XXXXXXXXXXXXXXXXXXXXXXXXXXXXXXXXXXXX</t>
  </si>
  <si>
    <t>Reserved Ending Balance</t>
  </si>
  <si>
    <t>Unreserved Ending Balance</t>
  </si>
  <si>
    <t>TOTAL ENDING FUND BALANCE</t>
  </si>
  <si>
    <t>TOTAL APPLICATIONS</t>
  </si>
  <si>
    <r>
      <t>Contingency</t>
    </r>
    <r>
      <rPr>
        <sz val="11"/>
        <rFont val="Arial"/>
        <family val="2"/>
      </rPr>
      <t xml:space="preserve"> (not to exceed 3% of Total Expenditures)</t>
    </r>
  </si>
  <si>
    <t>4200</t>
  </si>
  <si>
    <t>Site Improvement</t>
  </si>
  <si>
    <t>4200  SUBTOTAL</t>
  </si>
  <si>
    <t>4300</t>
  </si>
  <si>
    <t>Architecture/Engineering</t>
  </si>
  <si>
    <t>4300  SUBTOTAL</t>
  </si>
  <si>
    <t>4500</t>
  </si>
  <si>
    <t>4600</t>
  </si>
  <si>
    <t>Building Improvement</t>
  </si>
  <si>
    <t>2600</t>
  </si>
  <si>
    <t>Operating/Maintenance Plant Service</t>
  </si>
  <si>
    <t>2600  SUBTOTAL</t>
  </si>
  <si>
    <t>2700</t>
  </si>
  <si>
    <t>Student Transportation</t>
  </si>
  <si>
    <t>2700  SUBTOTAL</t>
  </si>
  <si>
    <t>2900</t>
  </si>
  <si>
    <t>Other Support (All Objects)</t>
  </si>
  <si>
    <t>2900  SUBTOTAL</t>
  </si>
  <si>
    <t>4100</t>
  </si>
  <si>
    <t>Land Acquisition</t>
  </si>
  <si>
    <t>4100  SUBTOTAL</t>
  </si>
  <si>
    <t>2100  SUBTOTAL</t>
  </si>
  <si>
    <t>2200</t>
  </si>
  <si>
    <t>2200  SUBTOTAL</t>
  </si>
  <si>
    <t>2300</t>
  </si>
  <si>
    <t>2300  SUBTOTAL</t>
  </si>
  <si>
    <t>2400</t>
  </si>
  <si>
    <t>2400  SUBTOTAL</t>
  </si>
  <si>
    <t>2500</t>
  </si>
  <si>
    <t>2500  SUBTOTAL</t>
  </si>
  <si>
    <t>1000</t>
  </si>
  <si>
    <t>Instruction</t>
  </si>
  <si>
    <t>3100</t>
  </si>
  <si>
    <t>420</t>
  </si>
  <si>
    <t>440</t>
  </si>
  <si>
    <t>300</t>
  </si>
  <si>
    <t>REGULAR PROGRAMS</t>
  </si>
  <si>
    <t>100 TOTAL REGULAR PROGRAMS</t>
  </si>
  <si>
    <t>SPECIAL PROGRAMS</t>
  </si>
  <si>
    <t>5000</t>
  </si>
  <si>
    <t>5100</t>
  </si>
  <si>
    <t>5400</t>
  </si>
  <si>
    <t>TOTAL OTHER SOURCES</t>
  </si>
  <si>
    <t>Reserved Opening Balance</t>
  </si>
  <si>
    <t>Unreserved Opening Balance</t>
  </si>
  <si>
    <t>TOTAL OPENING FUND BALANCE</t>
  </si>
  <si>
    <t>Prior Period Adjustments</t>
  </si>
  <si>
    <t>Residual Equity Transfers</t>
  </si>
  <si>
    <t>TOTAL ALL RESOURCES</t>
  </si>
  <si>
    <t>REVENUE</t>
  </si>
  <si>
    <t>FEDERAL SOURCES</t>
  </si>
  <si>
    <t>Adult Education</t>
  </si>
  <si>
    <t>4800</t>
  </si>
  <si>
    <t>Revenue in Lieu of Taxes</t>
  </si>
  <si>
    <t>TOTAL FEDERAL SOURCES</t>
  </si>
  <si>
    <t>LOCAL SOURCES</t>
  </si>
  <si>
    <t>1100</t>
  </si>
  <si>
    <t>Taxes</t>
  </si>
  <si>
    <t>1111</t>
  </si>
  <si>
    <t>Net Proceed of Mines</t>
  </si>
  <si>
    <t>1120</t>
  </si>
  <si>
    <t>1140</t>
  </si>
  <si>
    <t>1200</t>
  </si>
  <si>
    <t>1300</t>
  </si>
  <si>
    <t>Tuition</t>
  </si>
  <si>
    <t>1310</t>
  </si>
  <si>
    <t>1320</t>
  </si>
  <si>
    <t>1330</t>
  </si>
  <si>
    <t>1400</t>
  </si>
  <si>
    <t>Transportation Fees</t>
  </si>
  <si>
    <t>1410</t>
  </si>
  <si>
    <t>1420</t>
  </si>
  <si>
    <t>1610</t>
  </si>
  <si>
    <t>1620</t>
  </si>
  <si>
    <t>1630</t>
  </si>
  <si>
    <t>1700</t>
  </si>
  <si>
    <t>1800</t>
  </si>
  <si>
    <t>Community Service Activities</t>
  </si>
  <si>
    <t>1900</t>
  </si>
  <si>
    <t>Other Revenues</t>
  </si>
  <si>
    <t>1910</t>
  </si>
  <si>
    <t>Rent</t>
  </si>
  <si>
    <t>1920</t>
  </si>
  <si>
    <t>Donations</t>
  </si>
  <si>
    <t>1990</t>
  </si>
  <si>
    <t>TOTAL LOCAL SOURCES</t>
  </si>
  <si>
    <t>3000</t>
  </si>
  <si>
    <t>REVENUE FROM STATE SOURCES</t>
  </si>
  <si>
    <t>3200</t>
  </si>
  <si>
    <t>3800</t>
  </si>
  <si>
    <t>3900</t>
  </si>
  <si>
    <t>TOTAL STATE SOURCES</t>
  </si>
  <si>
    <t xml:space="preserve"> (2)             SALARIES      AND                        WAGES</t>
  </si>
  <si>
    <t>(3)         EMPLOYEE BENEFITS</t>
  </si>
  <si>
    <t>Regular</t>
  </si>
  <si>
    <t>Special</t>
  </si>
  <si>
    <t>Vocational</t>
  </si>
  <si>
    <t>Other PK-12</t>
  </si>
  <si>
    <t>Nonpublic School</t>
  </si>
  <si>
    <t>Community Services</t>
  </si>
  <si>
    <t>Undistributed Expenditures</t>
  </si>
  <si>
    <t>Facility Acquisition and Construction</t>
  </si>
  <si>
    <t>Contingency</t>
  </si>
  <si>
    <t>Ending Balance</t>
  </si>
  <si>
    <t>Food Service</t>
  </si>
  <si>
    <t xml:space="preserve"> </t>
  </si>
  <si>
    <t>Debt Service</t>
  </si>
  <si>
    <t>Entity:</t>
  </si>
  <si>
    <t xml:space="preserve">separate statement of anticipated expenses relating to activities designed to influence the passage </t>
  </si>
  <si>
    <t>or defeat of legislation in an upcoming legislative session.</t>
  </si>
  <si>
    <t>1.  Activity:</t>
  </si>
  <si>
    <t>2.  Funding Source:</t>
  </si>
  <si>
    <t>3.  Transportation</t>
  </si>
  <si>
    <t>5.  Salaries and Wages</t>
  </si>
  <si>
    <t xml:space="preserve">8.  Supplies, equipment &amp; facilities; other personnel and </t>
  </si>
  <si>
    <t xml:space="preserve">     services spent in Carson City</t>
  </si>
  <si>
    <t>Total</t>
  </si>
  <si>
    <r>
      <t xml:space="preserve">Pursuant to NRS 354.600 (3), </t>
    </r>
    <r>
      <rPr>
        <b/>
        <sz val="10"/>
        <rFont val="Arial"/>
        <family val="2"/>
      </rPr>
      <t>each</t>
    </r>
    <r>
      <rPr>
        <sz val="10"/>
        <rFont val="Arial"/>
        <family val="2"/>
      </rPr>
      <t xml:space="preserve"> (emphasis added) local government budget must obtain a</t>
    </r>
  </si>
  <si>
    <t>4.  Lodging and meals</t>
  </si>
  <si>
    <t>6.  Compensation to lobbyists</t>
  </si>
  <si>
    <t>7.  Entertainment</t>
  </si>
  <si>
    <t>Update all fiscal year reference to the appropriate fiscal year.</t>
  </si>
  <si>
    <t>Estimated Current</t>
  </si>
  <si>
    <t>Budget Year</t>
  </si>
  <si>
    <t>ACTUAL PRIOR</t>
  </si>
  <si>
    <t>YEAR ENDING</t>
  </si>
  <si>
    <t xml:space="preserve">CURRENT </t>
  </si>
  <si>
    <t xml:space="preserve">TENTATIVE </t>
  </si>
  <si>
    <t>APPROVED</t>
  </si>
  <si>
    <t xml:space="preserve">OTHER RESOURCES AND </t>
  </si>
  <si>
    <t>FUND BALANCE</t>
  </si>
  <si>
    <t xml:space="preserve">   1st day of budget year</t>
  </si>
  <si>
    <t>7.</t>
  </si>
  <si>
    <t>9.</t>
  </si>
  <si>
    <t>12.</t>
  </si>
  <si>
    <t xml:space="preserve">Updated on </t>
  </si>
  <si>
    <t>11.</t>
  </si>
  <si>
    <t>13.</t>
  </si>
  <si>
    <t>14.</t>
  </si>
  <si>
    <t>Support Services</t>
  </si>
  <si>
    <t>000</t>
  </si>
  <si>
    <t>2100</t>
  </si>
  <si>
    <t>UNDISTRIBUTED EXPENDITURES</t>
  </si>
  <si>
    <t>10.</t>
  </si>
  <si>
    <t>2.</t>
  </si>
  <si>
    <t>8.</t>
  </si>
  <si>
    <t>Obj 100</t>
  </si>
  <si>
    <t>Obj 200</t>
  </si>
  <si>
    <t>Obj 300-900</t>
  </si>
  <si>
    <t>Ad Valorem Taxes</t>
  </si>
  <si>
    <t>Sales &amp; Use/School Support Taxes</t>
  </si>
  <si>
    <t>Penalties &amp; Interest on Tax</t>
  </si>
  <si>
    <t>1150</t>
  </si>
  <si>
    <t>Residential Construction Tax</t>
  </si>
  <si>
    <t>Revenue from Local Govmt Units other than School Districts</t>
  </si>
  <si>
    <t>Tuition from Individuals</t>
  </si>
  <si>
    <t>Tuition-other Govt sources within State</t>
  </si>
  <si>
    <t>Tuition-other Govt sources out of State</t>
  </si>
  <si>
    <t>Trans Fees from Individuals</t>
  </si>
  <si>
    <t>1430</t>
  </si>
  <si>
    <t>1440</t>
  </si>
  <si>
    <t>Trans Fees - other Govt within State</t>
  </si>
  <si>
    <t>Trans Fees - other Govt out of State</t>
  </si>
  <si>
    <t>Trans Fees - Other Private Sources</t>
  </si>
  <si>
    <t>Investment Income</t>
  </si>
  <si>
    <t>Food Services</t>
  </si>
  <si>
    <t>Daily Sales - Reimbursable Program</t>
  </si>
  <si>
    <t>Daily Sales - Non-Reimbursable Progrm</t>
  </si>
  <si>
    <t>Special Functions</t>
  </si>
  <si>
    <t>1650</t>
  </si>
  <si>
    <t>Daily Sales - Summer Food Program</t>
  </si>
  <si>
    <t>Direct Activities</t>
  </si>
  <si>
    <t>Miscellaneous - local sources</t>
  </si>
  <si>
    <t>1930</t>
  </si>
  <si>
    <t>Gains/Loss on Sales of Capital Assets</t>
  </si>
  <si>
    <t>1940</t>
  </si>
  <si>
    <t>Textbook Sales &amp; Rentals</t>
  </si>
  <si>
    <t>1950</t>
  </si>
  <si>
    <t>Misc Revenues from Other Districts</t>
  </si>
  <si>
    <t>1960</t>
  </si>
  <si>
    <t>1970</t>
  </si>
  <si>
    <t>1980</t>
  </si>
  <si>
    <t>Misc Revenues from Other Local Govt</t>
  </si>
  <si>
    <t>Operating Revenues</t>
  </si>
  <si>
    <t>Refund of Prior Year's Expenditures</t>
  </si>
  <si>
    <t>Unrestricted Grants-in-Aid</t>
  </si>
  <si>
    <t>State Govt Restricted Funding</t>
  </si>
  <si>
    <t>3110</t>
  </si>
  <si>
    <t>Distributive School Account (DSA)</t>
  </si>
  <si>
    <t>3115</t>
  </si>
  <si>
    <t>Special Ed portion of DSA</t>
  </si>
  <si>
    <t>3210</t>
  </si>
  <si>
    <t>3220</t>
  </si>
  <si>
    <t>3230</t>
  </si>
  <si>
    <t>Special Transportation</t>
  </si>
  <si>
    <t>Adult High School Diploma Program Fnd</t>
  </si>
  <si>
    <t>Class Size Reduction</t>
  </si>
  <si>
    <t>Revenue for/on Behalf of School Dist</t>
  </si>
  <si>
    <t>4103</t>
  </si>
  <si>
    <t>E-Rate Funds</t>
  </si>
  <si>
    <t>4700</t>
  </si>
  <si>
    <t>Grants-in-Aid from Fed Govt Thru Other Intermediate Agencies</t>
  </si>
  <si>
    <t>Unrestricted Grants-in-Aid DIRECT from Fed Govt</t>
  </si>
  <si>
    <t>Revenue for/on Behalf of School District</t>
  </si>
  <si>
    <t>OTHER FINANCING SOURCES</t>
  </si>
  <si>
    <t>Issuance of Bonds</t>
  </si>
  <si>
    <t>5110</t>
  </si>
  <si>
    <t>Bond Principal</t>
  </si>
  <si>
    <t>5120</t>
  </si>
  <si>
    <t>Premium of Discount on the Issuance of Bonds</t>
  </si>
  <si>
    <t>Fund Transfers In</t>
  </si>
  <si>
    <t>Proceeds from the Disposal of Real or Personal Property</t>
  </si>
  <si>
    <t>5500</t>
  </si>
  <si>
    <t>5600</t>
  </si>
  <si>
    <t>Loan Proceeds</t>
  </si>
  <si>
    <t>Capital Lease Proceeds</t>
  </si>
  <si>
    <t>Other Long-Term Debt Proceeds</t>
  </si>
  <si>
    <t>Other Items</t>
  </si>
  <si>
    <t>6100</t>
  </si>
  <si>
    <t>6200</t>
  </si>
  <si>
    <t>6300</t>
  </si>
  <si>
    <t>6400</t>
  </si>
  <si>
    <t>Capital Contributions</t>
  </si>
  <si>
    <t>Amortization of Premium on Issuance of Bonds</t>
  </si>
  <si>
    <t>Extraordinary Items</t>
  </si>
  <si>
    <t>8000 OPENING FUND BALANCE</t>
  </si>
  <si>
    <t>140</t>
  </si>
  <si>
    <t>Summer School for Reg Programs</t>
  </si>
  <si>
    <t>140 TOTAL Summer School - Reg Prog</t>
  </si>
  <si>
    <t>240</t>
  </si>
  <si>
    <t>200 SPECIAL PROGRAMS</t>
  </si>
  <si>
    <t>Summer School for Special Programs</t>
  </si>
  <si>
    <t>240 TOTAL Summer School - Spec Prog</t>
  </si>
  <si>
    <t>270</t>
  </si>
  <si>
    <t>Gifted and Talented Programs</t>
  </si>
  <si>
    <t>270 TOTAL Gifted &amp; Talented Programs</t>
  </si>
  <si>
    <t>Vocational &amp; Technical Programs</t>
  </si>
  <si>
    <t>Total Vocational &amp; Technical Prog</t>
  </si>
  <si>
    <t>340</t>
  </si>
  <si>
    <t>Summer School for Voc &amp; Tech</t>
  </si>
  <si>
    <t>Total Summer School for Voc &amp; Tech</t>
  </si>
  <si>
    <t>English for Speakers of Other Lang</t>
  </si>
  <si>
    <t>Summer School for Other Inst Prog</t>
  </si>
  <si>
    <t>2100-2600, 2900 Other Support Services</t>
  </si>
  <si>
    <t>2700 Student Transportation</t>
  </si>
  <si>
    <t>Community Services Programs</t>
  </si>
  <si>
    <t>800 Total Community Services Programs</t>
  </si>
  <si>
    <t>900 Co-curricular &amp; Extra-Curricular</t>
  </si>
  <si>
    <t>Support Services-Students</t>
  </si>
  <si>
    <t>Support Services-Instruction</t>
  </si>
  <si>
    <t>Support Services-Gen Admin</t>
  </si>
  <si>
    <t>Support Serv-School Admin</t>
  </si>
  <si>
    <t>Central Services</t>
  </si>
  <si>
    <t>Land Improvement</t>
  </si>
  <si>
    <t>4400</t>
  </si>
  <si>
    <t>Educational Specifications Dev</t>
  </si>
  <si>
    <t>4400 SUBTOTAL</t>
  </si>
  <si>
    <t>4500 SUBTOTAL</t>
  </si>
  <si>
    <t>4600 SUBTOTAL</t>
  </si>
  <si>
    <t>4700 SUBTOTAL</t>
  </si>
  <si>
    <t>8000 ENDING FUND BALANCE</t>
  </si>
  <si>
    <t>NAME OF LOAN</t>
  </si>
  <si>
    <t>Revenue</t>
  </si>
  <si>
    <t xml:space="preserve">6.     </t>
  </si>
  <si>
    <t>Subtotal</t>
  </si>
  <si>
    <t>Total WEIGHTED enrollment</t>
  </si>
  <si>
    <t>Hold Harmless</t>
  </si>
  <si>
    <t>15.</t>
  </si>
  <si>
    <t>TOTAL BASIC SUPPORT GUARANTEE (Number 13 +14)</t>
  </si>
  <si>
    <t>Carson City</t>
  </si>
  <si>
    <t>Churchill</t>
  </si>
  <si>
    <t>Clark</t>
  </si>
  <si>
    <t>Douglas</t>
  </si>
  <si>
    <t>Elko</t>
  </si>
  <si>
    <t>Esmeralda</t>
  </si>
  <si>
    <t>Eureka</t>
  </si>
  <si>
    <t>Humboldt</t>
  </si>
  <si>
    <t>Lander</t>
  </si>
  <si>
    <t>Lincoln</t>
  </si>
  <si>
    <t>Lyon</t>
  </si>
  <si>
    <t>Mineral</t>
  </si>
  <si>
    <t>Nye</t>
  </si>
  <si>
    <t>Pershing</t>
  </si>
  <si>
    <t>Storey</t>
  </si>
  <si>
    <t>Washoe</t>
  </si>
  <si>
    <t>White Pine</t>
  </si>
  <si>
    <t>Multidistict</t>
  </si>
  <si>
    <t xml:space="preserve">Charter School </t>
  </si>
  <si>
    <t>Use rates below:</t>
  </si>
  <si>
    <t>Total Weighted-#9</t>
  </si>
  <si>
    <t>Hold Harmless-#10</t>
  </si>
  <si>
    <t>This is the per pupil share of local taxes, etc, from the district.</t>
  </si>
  <si>
    <t>Estimated "Outside Revenue" (Supplemental Support) per pupil</t>
  </si>
  <si>
    <t>Reference amounts for #12</t>
  </si>
  <si>
    <t>Form 3</t>
  </si>
  <si>
    <t>Page 2 of 2</t>
  </si>
  <si>
    <t>Page 1 of 2</t>
  </si>
  <si>
    <t>(9) + (10)</t>
  </si>
  <si>
    <t>Type</t>
  </si>
  <si>
    <t>INTEREST</t>
  </si>
  <si>
    <t>Form 4 Expenditures</t>
  </si>
  <si>
    <t>Form 3 Revenues</t>
  </si>
  <si>
    <t>Form 2 Enrollment - DSA</t>
  </si>
  <si>
    <t>3100  TOTAL FOOD SERVICES</t>
  </si>
  <si>
    <t>420 Total Speakers of Other Lang</t>
  </si>
  <si>
    <t>490</t>
  </si>
  <si>
    <t>Other Instructional Programs</t>
  </si>
  <si>
    <t>Total Other Instructional Programs</t>
  </si>
  <si>
    <t>PROGRAM EXPENDITURES</t>
  </si>
  <si>
    <t>PROGRAM TOTALS</t>
  </si>
  <si>
    <t>Co-Curricular/Extra Curricular</t>
  </si>
  <si>
    <t>UNDISTRIBUTED TOTALS</t>
  </si>
  <si>
    <t>Restricted Grants-in-Aid Direct - Fed</t>
  </si>
  <si>
    <t>Unrestricted Grants-in-Aid from Fed Govt pass thru the State</t>
  </si>
  <si>
    <t>Restricted Grants-in-Aid Fed Govnt pass-thru the State</t>
  </si>
  <si>
    <t>(5)                      SUB-TOTAL             REQUIRE-    MENTS</t>
  </si>
  <si>
    <t xml:space="preserve">Lobbying Expense Estimate, </t>
  </si>
  <si>
    <t>PROJECTED</t>
  </si>
  <si>
    <t>July</t>
  </si>
  <si>
    <t>August</t>
  </si>
  <si>
    <t>September</t>
  </si>
  <si>
    <t>October</t>
  </si>
  <si>
    <t>November</t>
  </si>
  <si>
    <t>December</t>
  </si>
  <si>
    <t>January</t>
  </si>
  <si>
    <t>February</t>
  </si>
  <si>
    <t>March</t>
  </si>
  <si>
    <t>April</t>
  </si>
  <si>
    <t xml:space="preserve">May </t>
  </si>
  <si>
    <t>June</t>
  </si>
  <si>
    <t>Total Revenues</t>
  </si>
  <si>
    <t>Total Revenues Y-T-D</t>
  </si>
  <si>
    <t>Begin Cash Balance(F/B)</t>
  </si>
  <si>
    <t>End Cash Balance (F/B)</t>
  </si>
  <si>
    <t>(4)                SERVICES                SUPPLIES               AND OTHER</t>
  </si>
  <si>
    <r>
      <t xml:space="preserve">TOTAL ALL FUNDS </t>
    </r>
    <r>
      <rPr>
        <b/>
        <u/>
        <sz val="11"/>
        <rFont val="Arial"/>
        <family val="2"/>
      </rPr>
      <t>FINAL</t>
    </r>
    <r>
      <rPr>
        <b/>
        <sz val="11"/>
        <rFont val="Arial"/>
        <family val="2"/>
      </rPr>
      <t xml:space="preserve"> BUDGET</t>
    </r>
  </si>
  <si>
    <r>
      <t xml:space="preserve">TOTAL ALL FUNDS </t>
    </r>
    <r>
      <rPr>
        <b/>
        <u/>
        <sz val="11"/>
        <rFont val="Arial"/>
        <family val="2"/>
      </rPr>
      <t>TENTATIVE</t>
    </r>
  </si>
  <si>
    <t>Form 5 Exp Summary</t>
  </si>
  <si>
    <t>Page 1 of 1</t>
  </si>
  <si>
    <t>Form 4</t>
  </si>
  <si>
    <t>Total basic support for enrollee including outside revenue</t>
  </si>
  <si>
    <t>Total Weighted</t>
  </si>
  <si>
    <t>Form 6</t>
  </si>
  <si>
    <t xml:space="preserve">4000s </t>
  </si>
  <si>
    <t>2000s  TOTAL SUPPORT SERVICES</t>
  </si>
  <si>
    <t>*  -  Type - use codes 1-11</t>
  </si>
  <si>
    <t>Object Codes</t>
  </si>
  <si>
    <t>1321 NV School Dist</t>
  </si>
  <si>
    <t>Nevada School Districts</t>
  </si>
  <si>
    <t>Out-of-state Individuals</t>
  </si>
  <si>
    <t>Nevada Individuals</t>
  </si>
  <si>
    <t>Out-of-State School Districts</t>
  </si>
  <si>
    <t>1421 NV School Dist</t>
  </si>
  <si>
    <t>1331 Out-of-state SD</t>
  </si>
  <si>
    <t>1310 NV Individual</t>
  </si>
  <si>
    <t>1410 NV Individual</t>
  </si>
  <si>
    <t>1310 Out-of-state Ind</t>
  </si>
  <si>
    <t>1410 Out-of-state Ind</t>
  </si>
  <si>
    <t>1431 Out-of-state SD</t>
  </si>
  <si>
    <t>1310/1410</t>
  </si>
  <si>
    <t>1321/1421</t>
  </si>
  <si>
    <t>1331/1431</t>
  </si>
  <si>
    <t>FROM DISTRICTS WITHIN NEVADA</t>
  </si>
  <si>
    <t>FROM DISTRICTS OUTSIDE NEVADA</t>
  </si>
  <si>
    <t>TO DISTRICTS WITHIN NEVADA</t>
  </si>
  <si>
    <t>TO DISTRICTS OUTSIDE NEVADA</t>
  </si>
  <si>
    <t>CHECKS:</t>
  </si>
  <si>
    <t>Contingency cannot exceed:</t>
  </si>
  <si>
    <t>Calculated Total Ending Fund Balance:</t>
  </si>
  <si>
    <t xml:space="preserve"> XXXXXXXX</t>
  </si>
  <si>
    <t>CHARTER SCHOOL BUDGET INSTRUCTIONS</t>
  </si>
  <si>
    <t>Form 7 INDEBTEDNESS</t>
  </si>
  <si>
    <t>FORM 8 - TUITION and TRANSPORTATION</t>
  </si>
  <si>
    <t>FORM 9 FUND TRANSFERS</t>
  </si>
  <si>
    <t>Form 10 LOBBY EXPENSE</t>
  </si>
  <si>
    <t>Fund:</t>
  </si>
  <si>
    <t>FUNCTION / OBJECT</t>
  </si>
  <si>
    <t>200  Benefits</t>
  </si>
  <si>
    <t>100  Salaries</t>
  </si>
  <si>
    <t>600  Supplies</t>
  </si>
  <si>
    <t>700  Property</t>
  </si>
  <si>
    <t>800  Other</t>
  </si>
  <si>
    <t>EXPENSES</t>
  </si>
  <si>
    <t>TOTAL EXPENSES</t>
  </si>
  <si>
    <t>SUBTOTAL INSTRUCTION EXPENSES:</t>
  </si>
  <si>
    <t>SUBTOTAL SUPPORT EXPENSES:</t>
  </si>
  <si>
    <t>2000 Support Services</t>
  </si>
  <si>
    <t>SUBTOTAL FOOD SERVICE EXPENSES:</t>
  </si>
  <si>
    <t>Facilities Acquisition &amp; Construction</t>
  </si>
  <si>
    <t>Miscellaneous</t>
  </si>
  <si>
    <t>SUBTOTAL OTHER SERVICES</t>
  </si>
  <si>
    <t>8000</t>
  </si>
  <si>
    <t>ENDING FUND BALANCE</t>
  </si>
  <si>
    <t>CHECK -Ending fund balance should be:</t>
  </si>
  <si>
    <t>FORM 1 COVER PAGE</t>
  </si>
  <si>
    <t>FORM 2 ENROLLMENT-DSA</t>
  </si>
  <si>
    <t>Enter data in the yellow cells only.</t>
  </si>
  <si>
    <t>#13 will calculate based on the numbers you have provided for #1-12.</t>
  </si>
  <si>
    <t>FORM 3 REVENUES</t>
  </si>
  <si>
    <t>Fill in the amounts of revenue per revenue code in column (2) from your current year estimates.</t>
  </si>
  <si>
    <t>Note: there will be a limited number of revenue sources so most of the revenue codes will be blank.</t>
  </si>
  <si>
    <t xml:space="preserve">Special Items </t>
  </si>
  <si>
    <r>
      <t xml:space="preserve">Enter the </t>
    </r>
    <r>
      <rPr>
        <b/>
        <sz val="10"/>
        <rFont val="Arial"/>
        <family val="2"/>
      </rPr>
      <t>opening balance</t>
    </r>
    <r>
      <rPr>
        <sz val="10"/>
        <rFont val="Arial"/>
        <family val="2"/>
      </rPr>
      <t xml:space="preserve"> under revenue code 8000.  Column (1) will have the audited opening balance.</t>
    </r>
  </si>
  <si>
    <t>Check that the "TOTAL ALL RESOURCES" amounts are correct.</t>
  </si>
  <si>
    <t>FORM 4 EXPENDITURES</t>
  </si>
  <si>
    <t>Fill in the expenditure amounts, per program, in column (2) on pages 1-6, from your current year estimates.</t>
  </si>
  <si>
    <t>FORM 5 EXPENDITURE SUMMARY</t>
  </si>
  <si>
    <t>Fill in the expenditure amounts, per function, in column (2) from your current year estimates.</t>
  </si>
  <si>
    <t>FORM 7 INDEBTEDNESS</t>
  </si>
  <si>
    <t>List each loan in column (1) under the appropriate fund.</t>
  </si>
  <si>
    <t>Enter the type of loan in column (2).  Choices 1-11 are listed at the upper right of the form.</t>
  </si>
  <si>
    <t>Number</t>
  </si>
  <si>
    <t xml:space="preserve">of </t>
  </si>
  <si>
    <t>Months</t>
  </si>
  <si>
    <r>
      <t xml:space="preserve">Enter the term of the loan in number of </t>
    </r>
    <r>
      <rPr>
        <b/>
        <sz val="10"/>
        <rFont val="Arial"/>
        <family val="2"/>
      </rPr>
      <t>MONTHS</t>
    </r>
    <r>
      <rPr>
        <sz val="10"/>
        <rFont val="Arial"/>
        <family val="2"/>
      </rPr>
      <t xml:space="preserve"> in column (3).</t>
    </r>
    <r>
      <rPr>
        <sz val="10"/>
        <rFont val="Arial"/>
        <family val="2"/>
      </rPr>
      <t xml:space="preserve"> Example 2 years = 24 months.</t>
    </r>
  </si>
  <si>
    <t>Enter date of issue in column (5).</t>
  </si>
  <si>
    <t>Enter the original amount of the loan (issue) in column (4).</t>
  </si>
  <si>
    <t>Enter date of final payment in column (6).</t>
  </si>
  <si>
    <t>Enter the interest rate of the loan in column (7).</t>
  </si>
  <si>
    <t>Enter the outstanding balance at the beginning of the current year in column (8).</t>
  </si>
  <si>
    <t>Enter the amount of interest payable in column (9) for the budgeted year beginning July 1.</t>
  </si>
  <si>
    <t>Enter the amount of principal payable in column (10) for the budgeted year beginning July 1.</t>
  </si>
  <si>
    <t>Column 11 will calculate the total interest and principal payables for the budgeted year beginning July 1.</t>
  </si>
  <si>
    <t>WEIGHTED</t>
  </si>
  <si>
    <t>Enter the anticipated cash flow, for each expenditure category, per month.  The totals will calculate.</t>
  </si>
  <si>
    <t>FORM 6 PROPRIETARY OR ENTERPRISE</t>
  </si>
  <si>
    <t>Enter the fund which includes the indebtedness in column (1).</t>
  </si>
  <si>
    <t>Enter the amount into the correct row, under column (1).</t>
  </si>
  <si>
    <t>In column (2) General Fund, list all funds with money transferred INTO the General Fund.</t>
  </si>
  <si>
    <t>In column (4) General Fund, list all funds RECEIVING General Fund transfers.</t>
  </si>
  <si>
    <t>In column (2) Special Revenue Fund, list all funds with money transferred INTO the Special Revenue Fund.</t>
  </si>
  <si>
    <t>In column (4) Special Revenue Fund, list all funds RECEIVING Special Revenue Fund transfers.</t>
  </si>
  <si>
    <t>Enter the basic operating (object) categories in the left column</t>
  </si>
  <si>
    <t>Students transported into</t>
  </si>
  <si>
    <t>Students transported to</t>
  </si>
  <si>
    <t>Estimate:  "Outside Revenue"</t>
  </si>
  <si>
    <t>Enter the number of governmental fund types. You will most likely have one (General Fund) or two (also Special Education).</t>
  </si>
  <si>
    <t>AMENDED</t>
  </si>
  <si>
    <t>Current yr ending</t>
  </si>
  <si>
    <t>Budget yr ending</t>
  </si>
  <si>
    <t>- Estimated</t>
  </si>
  <si>
    <t>Actual Prior Year</t>
  </si>
  <si>
    <t>Last day of FY</t>
  </si>
  <si>
    <t>ACTUAL PRIOR YEAR</t>
  </si>
  <si>
    <t>ACTUAL CURRENT YEAR</t>
  </si>
  <si>
    <r>
      <t xml:space="preserve">TOTAL </t>
    </r>
    <r>
      <rPr>
        <b/>
        <u/>
        <sz val="11"/>
        <rFont val="Arial"/>
        <family val="2"/>
      </rPr>
      <t>FINAL</t>
    </r>
    <r>
      <rPr>
        <b/>
        <sz val="11"/>
        <rFont val="Arial"/>
        <family val="2"/>
      </rPr>
      <t xml:space="preserve"> AMENDED BUDGET</t>
    </r>
  </si>
  <si>
    <t>ADE - YEAR</t>
  </si>
  <si>
    <t>Charter School Fees portion of code 1951</t>
  </si>
  <si>
    <t>430</t>
  </si>
  <si>
    <t>Total Summer School for Other Inst Prog</t>
  </si>
  <si>
    <t>Total At Risk Education Programs</t>
  </si>
  <si>
    <t>At Risk Education Programs</t>
  </si>
  <si>
    <t>General Instructions:</t>
  </si>
  <si>
    <t xml:space="preserve">ADE </t>
  </si>
  <si>
    <t>Enter the total estimated expenditures for governmental funds. This amount must agree with "TOTAL ALL EXPENDITURES" on Form 4 Expenses, page 11.</t>
  </si>
  <si>
    <t>If you have a proprietary fund(s), enter the number of funds and estimated expenses.  It is unusual for Charter Schools to have proprietary funds.  This total must agree with "TOTAL EXPENSES" on Form 6 Proprietary, page 2.</t>
  </si>
  <si>
    <r>
      <t xml:space="preserve">Enter the weighted Average Daily Enrollments (ADE) for </t>
    </r>
    <r>
      <rPr>
        <u/>
        <sz val="10"/>
        <rFont val="Arial"/>
        <family val="2"/>
      </rPr>
      <t>both</t>
    </r>
    <r>
      <rPr>
        <sz val="10"/>
        <rFont val="Arial"/>
        <family val="2"/>
      </rPr>
      <t xml:space="preserve"> "Actual Year Ending 06/30/XX" (columns D/F &amp; H/J) for pre-K, Kindergarten, Elementary, Secondary, and Ungraded.  As well as "Students transported into Nevada from out-of-state" and "Students transported to another state".</t>
    </r>
  </si>
  <si>
    <t>Enter the weighted ADE for "Estimated Year Ending 06/30/XX" for the budget submission year in #1-5, 7-8.</t>
  </si>
  <si>
    <t>Enter the Hold Harmless amount in #10.  As per SB508 (2015) hold harmless may only consider the prior year.</t>
  </si>
  <si>
    <t>Enter the WEIGHTED estimated average daily enrollments based on School District of residence in #11.  If the pupils only reside in one school district, enter the total number of students (WEIGHTED) next to that district.  If they reside in more than one district, allocate the enrollment to the correct school districts.  The rate for basic support will automatically calculate for you.</t>
  </si>
  <si>
    <t>Enter an estimated "Outside Revenue" amount in #12.  The prior year amounts are listed at the far right under #11 as a reference.</t>
  </si>
  <si>
    <t>Fill in the amounts of revenue for the prior fiscal year per revenue code in column (1) from your audited financial statements.</t>
  </si>
  <si>
    <t>Fill in the amounts of revenue  per revenue code in column (2) from your current year estimates.</t>
  </si>
  <si>
    <t>Fill in the amounts of revenue per revenue code in column (3) based on anticipated revenue for the school year to begin July 1 for the tentative budget.</t>
  </si>
  <si>
    <t>Fill in the amounts of revenue per revenue code in column (4) based on the approved and adopted budget for the school year to begin July 1 for the final budget.</t>
  </si>
  <si>
    <r>
      <t xml:space="preserve">Column (2) will have the audited </t>
    </r>
    <r>
      <rPr>
        <b/>
        <sz val="10"/>
        <rFont val="Arial"/>
        <family val="2"/>
      </rPr>
      <t>ending</t>
    </r>
    <r>
      <rPr>
        <sz val="10"/>
        <rFont val="Arial"/>
        <family val="2"/>
      </rPr>
      <t xml:space="preserve"> balance from column (1) as the budgeted opening balances (3) and (4) will be the anticipated ending balance for the current year, column (2).</t>
    </r>
  </si>
  <si>
    <t>Fill in the expenditure amounts, per program, in column (1) on pages 1-6, from your audited financial statements.</t>
  </si>
  <si>
    <t>Fill in the expenditure amounts, per program, in column (3) on pages 1-6, based on anticipated expenditures for the school year to begin July 1 for the tentative budget.</t>
  </si>
  <si>
    <t>Fill in the expenditure amounts, per program, in column (4) on pages 1-6, based on the approved and adopted budget for the school year to begin July 1 for the final budget.</t>
  </si>
  <si>
    <t>Fill in the remaining expenditures (Undistributed, food service, facilities and debt) in column (1) on pages 8-11 from your audited financial statements.  Do not forget to include your charter school sponsorship fees.</t>
  </si>
  <si>
    <t>Fill in the remaining expenditures (Undistributed, food service, facilities and debt) in column (2) on pages 8-11 for your current year expenditures.  Do not forget to include your charter school sponsorship fees.</t>
  </si>
  <si>
    <t>Fill in the remaining expenditures (Undistributed, food service, facilities and debt) in column (3) on pages 8-11 based on anticipated expenditures for the school year beginning July 1.  Do not forget to include your charter school sponsorship fees.</t>
  </si>
  <si>
    <t>Fill in the remaining expenditures (Undistributed, food service, facilities and debt) in column (4) on pages 8-11 based on the approved and adopted budget for the school year beginning July 1.  Do not forget to include your charter school sponsorship fees.</t>
  </si>
  <si>
    <t>Fill in the contingency amount under function 6300, if appropriate.  Note that it is not to exceed 3% of all expenditures.  This amount has been calculated for you at the bottom of page 11.</t>
  </si>
  <si>
    <t>Fill in the ending balance under function 8000.  This amount has been calculated for you at the bottom of page 11.  If you do not agree, please check that all revenue and expense items have been included on Forms 3 and 4.</t>
  </si>
  <si>
    <r>
      <t xml:space="preserve">If the ending balance is less than zero, please reallocate your expenditures and/or revenues.  </t>
    </r>
    <r>
      <rPr>
        <b/>
        <sz val="10"/>
        <rFont val="Arial"/>
        <family val="2"/>
      </rPr>
      <t>We expect all charter schools to be fiscally responsible</t>
    </r>
    <r>
      <rPr>
        <sz val="10"/>
        <rFont val="Arial"/>
        <family val="2"/>
      </rPr>
      <t xml:space="preserve">.  A positive ending balance is required unless prior arrangements have been made and approved by your sponsor AND the Deputy Superintendent of Business Support and Services.    </t>
    </r>
  </si>
  <si>
    <t>This form calculates the information from Forms 3 and 4.  Please check the numbers to verify that they are correct.</t>
  </si>
  <si>
    <t>Fill in the amounts of revenue per revenue code in column (1) from your audited financial statements.</t>
  </si>
  <si>
    <r>
      <t xml:space="preserve">Column (2) will have the audited </t>
    </r>
    <r>
      <rPr>
        <b/>
        <sz val="10"/>
        <rFont val="Arial"/>
        <family val="2"/>
      </rPr>
      <t>ending</t>
    </r>
    <r>
      <rPr>
        <sz val="10"/>
        <rFont val="Arial"/>
        <family val="2"/>
      </rPr>
      <t xml:space="preserve"> balance from column (1).  The budgeted opening balances (3) and (4) will be the aniticipated ending balance for the current year, column (2).</t>
    </r>
  </si>
  <si>
    <t>Fill in the expenditure amounts, per function, in column (1) from your audited financial statements.</t>
  </si>
  <si>
    <t>Fill in the expenditure amounts, per function, in column (3) based on anticipated expenditures for the school year to begin July 1 for the tentative budget.,</t>
  </si>
  <si>
    <t>Fill in the expenditure amounts, per function, in column (4) based on the approved and adopted budget for the school year to begin July 1 for the final budget.</t>
  </si>
  <si>
    <t>Fill in the ending balance under function 8000.  This amount has been calculated for you at the bottom of the page.  If you do not agree, please check that all revenue and expense items have been included.</t>
  </si>
  <si>
    <t>Enter any transportation revenue received from NV individuals or NV school districts in column (2) under Revenue.  Enter the amount into the correct row, under column (2).</t>
  </si>
  <si>
    <t>Enter any tuition revenue received from out-of-state individuals or out-of-state school districts in column (3).  Enter the amount into the correct row, under column (3).</t>
  </si>
  <si>
    <t>Enter any transportation revenue received from out-of-state individuals or out-of-state school districts in column (4).  Enter the amount into the correct row, under column (4).</t>
  </si>
  <si>
    <t>Item #8, enter the anticipated costs for supplies, equipment &amp; facilities; other personnel and services spent in Carson City.</t>
  </si>
  <si>
    <t>Enter the total budgeted revenue per source under the column at the right "Final Approved Budget".  The variance will calculate.</t>
  </si>
  <si>
    <t>Enter the total budgeted expenditures per category under the column at the right "Final Approved Budget".  The variance will calculate.</t>
  </si>
  <si>
    <t>In the bottom section, enter the opening cash balance as of July 1, in the "PROJECTED July" column, in the row "Begin Cash Balance (F/B).  The remaining balances will calculate as additional data is entered.</t>
  </si>
  <si>
    <t>Estimated dollar value of special education weighted funding</t>
  </si>
  <si>
    <t>(NRS 387.123)</t>
  </si>
  <si>
    <t>Per NAC 387.720:</t>
  </si>
  <si>
    <t>TOTAL FACILITIES ACQUISITION &amp; CONSTR</t>
  </si>
  <si>
    <t>(1) 
PROGRAM OR FUNCTION</t>
  </si>
  <si>
    <t>School Name:</t>
  </si>
  <si>
    <t>DSA Sponsorship Fee</t>
  </si>
  <si>
    <t>State Special Ed</t>
  </si>
  <si>
    <t>IDEA - Early Childhood (Part C)</t>
  </si>
  <si>
    <t>IDEA - Special Education (Part B)</t>
  </si>
  <si>
    <t>Title I</t>
  </si>
  <si>
    <t>Title II</t>
  </si>
  <si>
    <t>Title III</t>
  </si>
  <si>
    <t>Bully Prevention (SB504)</t>
  </si>
  <si>
    <t>Pre K</t>
  </si>
  <si>
    <t>Gifted and Talented</t>
  </si>
  <si>
    <t>SPCSA Charter Loan</t>
  </si>
  <si>
    <t>Percent of Revenues Y-T-D</t>
  </si>
  <si>
    <t>Total Expenditures</t>
  </si>
  <si>
    <t>Total Expenditures Y-T-D</t>
  </si>
  <si>
    <t>Percent of Expenditures Y-T-D</t>
  </si>
  <si>
    <t>Projected Cash Balance</t>
  </si>
  <si>
    <t>Net Change in Cash (F/B)</t>
  </si>
  <si>
    <t>Net Change</t>
  </si>
  <si>
    <t>Net Change Y-T-D</t>
  </si>
  <si>
    <t>Percent of Net Change Y-T-D</t>
  </si>
  <si>
    <t>VARIANCE</t>
  </si>
  <si>
    <t>Tentative</t>
  </si>
  <si>
    <t>Final</t>
  </si>
  <si>
    <t>Amended</t>
  </si>
  <si>
    <t>Purchased Services</t>
  </si>
  <si>
    <t>Budget:</t>
  </si>
  <si>
    <t xml:space="preserve">  </t>
  </si>
  <si>
    <t>Select whether this budget is Tentative, Final or Amended from the drop down box in cell B2.</t>
  </si>
  <si>
    <t>DSA (Basic Support)</t>
  </si>
  <si>
    <t>Projected Cash Flow</t>
  </si>
  <si>
    <t>ps</t>
  </si>
  <si>
    <t>TOTAL PROJECTED</t>
  </si>
  <si>
    <t>BUDGET</t>
  </si>
  <si>
    <t>FROM FORM 3</t>
  </si>
  <si>
    <t>TOTAL REVENUES</t>
  </si>
  <si>
    <t>From FORM 5</t>
  </si>
  <si>
    <t>formulas corrected to include 430 at risk programs</t>
  </si>
  <si>
    <t>x 1 =</t>
  </si>
  <si>
    <t>x 1=</t>
  </si>
  <si>
    <t xml:space="preserve">Enter the estimated dollar value of Special Education weighted funding anticipated to be received in FY20 (should be based upon FY19 funding).  </t>
  </si>
  <si>
    <t>FORM 10 LOBBY EXPENSES</t>
  </si>
  <si>
    <t>Actual 2020 per pupil amount used for budgeting purposes</t>
  </si>
  <si>
    <t>Est. SY20-2120</t>
  </si>
  <si>
    <t>2022 - 2023</t>
  </si>
  <si>
    <t>June 30, 2023</t>
  </si>
  <si>
    <t>2021/22</t>
  </si>
  <si>
    <t>July 1, 2022</t>
  </si>
  <si>
    <t>budget2023</t>
  </si>
  <si>
    <t>Charter School Budget - Renewal</t>
  </si>
  <si>
    <t xml:space="preserve">School Name: </t>
  </si>
  <si>
    <t>Grant Other</t>
  </si>
  <si>
    <t>Nevada State High School at Meadowwood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</si>
</sst>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0_);\(0\)"/>
    <numFmt numFmtId="165" formatCode="[$-409]mmmm\ d\,\ yyyy;@"/>
    <numFmt numFmtId="166" formatCode="mm/dd/yy;@"/>
    <numFmt numFmtId="167" formatCode="_(* #,##0.0_);_(* \(#,##0.0\);_(* &quot;-&quot;??_);_(@_)"/>
    <numFmt numFmtId="168" formatCode="_(* #,##0_);_(* \(#,##0\);_(* &quot;-&quot;??_);_(@_)"/>
    <numFmt numFmtId="169" formatCode="&quot;$&quot;#,##0"/>
    <numFmt numFmtId="170" formatCode="#,##0.0"/>
    <numFmt numFmtId="171" formatCode="&quot;$&quot;#,##0\ ;\(&quot;$&quot;#,##0\)"/>
    <numFmt numFmtId="172" formatCode="_(* #,##0.00_);_(* \(#,##0.00\);_(* \-??_);_(@_)"/>
    <numFmt numFmtId="173" formatCode="_(\$* #,##0.00_);_(\$* \(#,##0.00\);_(\$* \-??_);_(@_)"/>
    <numFmt numFmtId="174" formatCode="_ * #,##0.00_ ;_ * \-#,##0.00_ ;_ * \-??_ ;_ @_ "/>
    <numFmt numFmtId="175" formatCode="#,###_);[Red]\(#,###\)"/>
    <numFmt numFmtId="176" formatCode="#,###.00_)%;[Red]\(#,###.00\)%"/>
  </numFmts>
  <fonts count="11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u/>
      <sz val="9"/>
      <name val="Arial"/>
      <family val="2"/>
    </font>
    <font>
      <sz val="11"/>
      <name val="Arial"/>
      <family val="2"/>
    </font>
    <font>
      <b/>
      <sz val="10"/>
      <name val="Arial"/>
      <family val="2"/>
    </font>
    <font>
      <sz val="12"/>
      <name val="Arial"/>
      <family val="2"/>
    </font>
    <font>
      <b/>
      <sz val="11"/>
      <name val="Arial"/>
      <family val="2"/>
    </font>
    <font>
      <sz val="10"/>
      <name val="Arial"/>
      <family val="2"/>
    </font>
    <font>
      <b/>
      <u/>
      <sz val="11"/>
      <name val="Arial"/>
      <family val="2"/>
    </font>
    <font>
      <sz val="8"/>
      <name val="Arial"/>
      <family val="2"/>
    </font>
    <font>
      <sz val="9"/>
      <name val="Arial"/>
      <family val="2"/>
    </font>
    <font>
      <b/>
      <sz val="12"/>
      <name val="Arial"/>
      <family val="2"/>
    </font>
    <font>
      <i/>
      <sz val="10"/>
      <name val="Arial"/>
      <family val="2"/>
    </font>
    <font>
      <b/>
      <u/>
      <sz val="11"/>
      <color indexed="12"/>
      <name val="Arial"/>
      <family val="2"/>
    </font>
    <font>
      <b/>
      <u/>
      <sz val="9"/>
      <name val="Arial"/>
      <family val="2"/>
    </font>
    <font>
      <sz val="9"/>
      <color indexed="12"/>
      <name val="Arial"/>
      <family val="2"/>
    </font>
    <font>
      <b/>
      <sz val="16"/>
      <name val="Arial"/>
      <family val="2"/>
    </font>
    <font>
      <sz val="8"/>
      <color indexed="81"/>
      <name val="Tahoma"/>
      <family val="2"/>
    </font>
    <font>
      <b/>
      <u/>
      <sz val="10"/>
      <name val="Arial"/>
      <family val="2"/>
    </font>
    <font>
      <sz val="10"/>
      <color indexed="81"/>
      <name val="Tahoma"/>
      <family val="2"/>
    </font>
    <font>
      <u/>
      <sz val="10"/>
      <name val="Arial"/>
      <family val="2"/>
    </font>
    <font>
      <u/>
      <sz val="11"/>
      <name val="Arial"/>
      <family val="2"/>
    </font>
    <font>
      <sz val="11"/>
      <color rgb="FFFF0000"/>
      <name val="Arial"/>
      <family val="2"/>
    </font>
    <font>
      <sz val="12"/>
      <color theme="1"/>
      <name val="Calibri"/>
      <family val="2"/>
      <scheme val="minor"/>
    </font>
    <font>
      <sz val="9"/>
      <color indexed="81"/>
      <name val="Tahoma"/>
      <family val="2"/>
    </font>
    <font>
      <b/>
      <sz val="9"/>
      <color indexed="8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0"/>
      <name val="Courier"/>
      <family val="3"/>
    </font>
    <font>
      <sz val="12"/>
      <name val="Helv"/>
    </font>
    <font>
      <b/>
      <sz val="11"/>
      <color rgb="FFFF0000"/>
      <name val="Arial"/>
      <family val="2"/>
    </font>
    <font>
      <sz val="9"/>
      <color rgb="FFFF0000"/>
      <name val="Arial"/>
      <family val="2"/>
    </font>
    <font>
      <sz val="11"/>
      <color indexed="8"/>
      <name val="Calibri"/>
      <family val="2"/>
    </font>
    <font>
      <sz val="18"/>
      <name val="Times New Roman"/>
      <family val="1"/>
    </font>
    <font>
      <sz val="8"/>
      <name val="Times New Roman"/>
      <family val="1"/>
    </font>
    <font>
      <sz val="10"/>
      <color indexed="10"/>
      <name val="Arial"/>
      <family val="2"/>
    </font>
    <font>
      <u/>
      <sz val="10"/>
      <color indexed="12"/>
      <name val="Arial"/>
      <family val="2"/>
    </font>
    <font>
      <b/>
      <sz val="11"/>
      <color indexed="62"/>
      <name val="Arial"/>
      <family val="2"/>
    </font>
    <font>
      <sz val="11"/>
      <color indexed="10"/>
      <name val="Calibri"/>
      <family val="2"/>
    </font>
    <font>
      <sz val="12"/>
      <color indexed="8"/>
      <name val="Verdana"/>
      <family val="2"/>
    </font>
    <font>
      <sz val="10"/>
      <color indexed="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Arial"/>
      <family val="2"/>
      <charset val="1"/>
    </font>
    <font>
      <b/>
      <sz val="10"/>
      <color indexed="8"/>
      <name val="Arial"/>
      <family val="2"/>
    </font>
    <font>
      <b/>
      <sz val="11"/>
      <color indexed="10"/>
      <name val="Calibri"/>
      <family val="2"/>
      <scheme val="minor"/>
    </font>
    <font>
      <i/>
      <sz val="10"/>
      <color rgb="FF7F7F7F"/>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u/>
      <sz val="10"/>
      <color rgb="FF0000FF"/>
      <name val="Arial"/>
      <family val="2"/>
      <charset val="1"/>
    </font>
    <font>
      <sz val="11"/>
      <color indexed="10"/>
      <name val="Calibri"/>
      <family val="2"/>
      <scheme val="minor"/>
    </font>
    <font>
      <sz val="11"/>
      <color indexed="19"/>
      <name val="Calibri"/>
      <family val="2"/>
      <scheme val="minor"/>
    </font>
    <font>
      <b/>
      <sz val="18"/>
      <color indexed="62"/>
      <name val="Cambria"/>
      <family val="2"/>
      <scheme val="major"/>
    </font>
    <font>
      <b/>
      <sz val="11"/>
      <color theme="3"/>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name val="Helv"/>
    </font>
    <font>
      <sz val="11"/>
      <color theme="1"/>
      <name val="Courier New"/>
      <family val="2"/>
    </font>
    <font>
      <b/>
      <sz val="15"/>
      <color theme="3"/>
      <name val="Courier New"/>
      <family val="2"/>
    </font>
    <font>
      <b/>
      <sz val="13"/>
      <color theme="3"/>
      <name val="Courier New"/>
      <family val="2"/>
    </font>
    <font>
      <b/>
      <sz val="11"/>
      <color theme="3"/>
      <name val="Courier New"/>
      <family val="2"/>
    </font>
    <font>
      <sz val="11"/>
      <color rgb="FF006100"/>
      <name val="Courier New"/>
      <family val="2"/>
    </font>
    <font>
      <sz val="11"/>
      <color rgb="FF9C0006"/>
      <name val="Courier New"/>
      <family val="2"/>
    </font>
    <font>
      <sz val="11"/>
      <color rgb="FF9C6500"/>
      <name val="Courier New"/>
      <family val="2"/>
    </font>
    <font>
      <sz val="11"/>
      <color rgb="FF3F3F76"/>
      <name val="Courier New"/>
      <family val="2"/>
    </font>
    <font>
      <b/>
      <sz val="11"/>
      <color rgb="FF3F3F3F"/>
      <name val="Courier New"/>
      <family val="2"/>
    </font>
    <font>
      <b/>
      <sz val="11"/>
      <color rgb="FFFA7D00"/>
      <name val="Courier New"/>
      <family val="2"/>
    </font>
    <font>
      <sz val="11"/>
      <color rgb="FFFA7D00"/>
      <name val="Courier New"/>
      <family val="2"/>
    </font>
    <font>
      <b/>
      <sz val="11"/>
      <color theme="0"/>
      <name val="Courier New"/>
      <family val="2"/>
    </font>
    <font>
      <sz val="11"/>
      <color rgb="FFFF0000"/>
      <name val="Courier New"/>
      <family val="2"/>
    </font>
    <font>
      <i/>
      <sz val="11"/>
      <color rgb="FF7F7F7F"/>
      <name val="Courier New"/>
      <family val="2"/>
    </font>
    <font>
      <b/>
      <sz val="11"/>
      <color theme="1"/>
      <name val="Courier New"/>
      <family val="2"/>
    </font>
    <font>
      <sz val="11"/>
      <color theme="0"/>
      <name val="Courier New"/>
      <family val="2"/>
    </font>
    <font>
      <b/>
      <sz val="18"/>
      <name val="Arial"/>
      <family val="2"/>
    </font>
    <font>
      <b/>
      <i/>
      <sz val="11"/>
      <color theme="1"/>
      <name val="Arial"/>
      <family val="2"/>
    </font>
    <font>
      <sz val="10"/>
      <color theme="1"/>
      <name val="Calibri"/>
      <family val="2"/>
      <scheme val="minor"/>
    </font>
    <font>
      <sz val="10"/>
      <color theme="1"/>
      <name val="Arial"/>
      <family val="2"/>
    </font>
    <font>
      <b/>
      <sz val="8"/>
      <name val="Arial"/>
      <family val="2"/>
    </font>
    <font>
      <b/>
      <sz val="11"/>
      <color rgb="FF0070C0"/>
      <name val="Calibri"/>
      <family val="2"/>
      <scheme val="minor"/>
    </font>
    <font>
      <b/>
      <sz val="11"/>
      <color indexed="8"/>
      <name val="Calibri"/>
      <family val="2"/>
    </font>
    <font>
      <b/>
      <sz val="10"/>
      <color theme="1"/>
      <name val="Arial"/>
      <family val="2"/>
    </font>
    <font>
      <b/>
      <i/>
      <sz val="11"/>
      <name val="Arial"/>
      <family val="2"/>
    </font>
    <font>
      <i/>
      <sz val="11"/>
      <name val="Arial"/>
      <family val="2"/>
    </font>
    <font>
      <sz val="11"/>
      <name val="Calibri"/>
      <family val="2"/>
      <scheme val="minor"/>
    </font>
    <font>
      <sz val="10"/>
      <color rgb="FFFF0000"/>
      <name val="Arial"/>
      <family val="2"/>
    </font>
  </fonts>
  <fills count="65">
    <fill>
      <patternFill patternType="none"/>
    </fill>
    <fill>
      <patternFill patternType="gray125"/>
    </fill>
    <fill>
      <patternFill patternType="solid">
        <fgColor indexed="13"/>
        <bgColor indexed="64"/>
      </patternFill>
    </fill>
    <fill>
      <patternFill patternType="solid">
        <fgColor indexed="55"/>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9"/>
      </patternFill>
    </fill>
    <fill>
      <patternFill patternType="solid">
        <fgColor theme="6" tint="0.79998168889431442"/>
        <bgColor indexed="64"/>
      </patternFill>
    </fill>
    <fill>
      <patternFill patternType="solid">
        <fgColor indexed="40"/>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0" tint="-0.14999847407452621"/>
        <bgColor indexed="64"/>
      </patternFill>
    </fill>
    <fill>
      <patternFill patternType="solid">
        <fgColor rgb="FFFFFF99"/>
        <bgColor indexed="64"/>
      </patternFill>
    </fill>
    <fill>
      <patternFill patternType="solid">
        <fgColor theme="8" tint="0.79998168889431442"/>
        <bgColor indexed="64"/>
      </patternFill>
    </fill>
    <fill>
      <patternFill patternType="solid">
        <fgColor indexed="9"/>
        <bgColor indexed="64"/>
      </patternFill>
    </fill>
    <fill>
      <patternFill patternType="solid">
        <fgColor theme="5" tint="0.59999389629810485"/>
        <bgColor indexed="64"/>
      </patternFill>
    </fill>
  </fills>
  <borders count="87">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top/>
      <bottom style="mediumDashed">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double">
        <color indexed="8"/>
      </top>
      <bottom/>
      <diagonal/>
    </border>
    <border>
      <left/>
      <right/>
      <top style="thin">
        <color indexed="56"/>
      </top>
      <bottom style="double">
        <color indexed="56"/>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double">
        <color indexed="0"/>
      </top>
      <bottom/>
      <diagonal/>
    </border>
    <border>
      <left style="thin">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dashed">
        <color indexed="64"/>
      </left>
      <right/>
      <top style="dash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5648">
    <xf numFmtId="0" fontId="0" fillId="0" borderId="0"/>
    <xf numFmtId="43" fontId="5" fillId="0" borderId="0" applyFont="0" applyFill="0" applyBorder="0" applyAlignment="0" applyProtection="0"/>
    <xf numFmtId="44" fontId="5" fillId="0" borderId="0" applyFont="0" applyFill="0" applyBorder="0" applyAlignment="0" applyProtection="0"/>
    <xf numFmtId="0" fontId="32" fillId="0" borderId="0" applyNumberFormat="0" applyFill="0" applyBorder="0" applyAlignment="0" applyProtection="0"/>
    <xf numFmtId="0" fontId="33" fillId="0" borderId="57" applyNumberFormat="0" applyFill="0" applyAlignment="0" applyProtection="0"/>
    <xf numFmtId="0" fontId="34" fillId="0" borderId="58" applyNumberFormat="0" applyFill="0" applyAlignment="0" applyProtection="0"/>
    <xf numFmtId="0" fontId="35" fillId="0" borderId="59" applyNumberFormat="0" applyFill="0" applyAlignment="0" applyProtection="0"/>
    <xf numFmtId="0" fontId="35" fillId="0" borderId="0" applyNumberFormat="0" applyFill="0" applyBorder="0" applyAlignment="0" applyProtection="0"/>
    <xf numFmtId="0" fontId="36" fillId="5" borderId="0" applyNumberFormat="0" applyBorder="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60" applyNumberFormat="0" applyAlignment="0" applyProtection="0"/>
    <xf numFmtId="0" fontId="40" fillId="9" borderId="61" applyNumberFormat="0" applyAlignment="0" applyProtection="0"/>
    <xf numFmtId="0" fontId="41" fillId="9" borderId="60" applyNumberFormat="0" applyAlignment="0" applyProtection="0"/>
    <xf numFmtId="0" fontId="42" fillId="0" borderId="62" applyNumberFormat="0" applyFill="0" applyAlignment="0" applyProtection="0"/>
    <xf numFmtId="0" fontId="43" fillId="10" borderId="63"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5" applyNumberFormat="0" applyFill="0" applyAlignment="0" applyProtection="0"/>
    <xf numFmtId="0" fontId="47"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7" fillId="35" borderId="0" applyNumberFormat="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50" fillId="0" borderId="0"/>
    <xf numFmtId="0" fontId="5" fillId="0" borderId="0"/>
    <xf numFmtId="44" fontId="5"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11" borderId="64" applyNumberFormat="0" applyFont="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72" fontId="66"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3" fontId="4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173" fontId="66" fillId="0" borderId="0"/>
    <xf numFmtId="173" fontId="66" fillId="0" borderId="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171" fontId="48" fillId="0" borderId="0" applyFont="0" applyFill="0" applyBorder="0" applyAlignment="0" applyProtection="0"/>
    <xf numFmtId="0" fontId="48" fillId="0" borderId="0" applyFont="0" applyFill="0" applyBorder="0" applyAlignment="0" applyProtection="0"/>
    <xf numFmtId="165" fontId="48" fillId="0" borderId="0" applyFont="0" applyFill="0" applyBorder="0" applyAlignment="0" applyProtection="0"/>
    <xf numFmtId="0" fontId="69" fillId="0" borderId="0" applyNumberFormat="0" applyFill="0" applyBorder="0" applyAlignment="0" applyProtection="0"/>
    <xf numFmtId="2" fontId="48" fillId="0" borderId="0" applyFont="0" applyFill="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54" fillId="0" borderId="0" applyNumberFormat="0" applyFill="0" applyBorder="0" applyAlignment="0" applyProtection="0"/>
    <xf numFmtId="165" fontId="54" fillId="0" borderId="0" applyNumberFormat="0" applyFill="0" applyBorder="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70"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54" fillId="0" borderId="0" applyNumberFormat="0" applyFill="0" applyBorder="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71"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55" fillId="0" borderId="0" applyNumberFormat="0" applyFill="0" applyBorder="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72" fillId="0" borderId="70" applyNumberFormat="0" applyFill="0" applyAlignment="0" applyProtection="0"/>
    <xf numFmtId="0" fontId="58"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72"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65" fontId="57" fillId="0" borderId="0" applyNumberFormat="0" applyFill="0" applyBorder="0" applyAlignment="0" applyProtection="0">
      <alignment vertical="top"/>
      <protection locked="0"/>
    </xf>
    <xf numFmtId="0" fontId="73" fillId="0" borderId="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74"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applyNumberFormat="0" applyFill="0" applyBorder="0" applyProtection="0">
      <alignmen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5" fillId="0" borderId="0"/>
    <xf numFmtId="165" fontId="5" fillId="0" borderId="0"/>
    <xf numFmtId="0" fontId="4" fillId="0" borderId="0"/>
    <xf numFmtId="0" fontId="49" fillId="0" borderId="0"/>
    <xf numFmtId="0" fontId="5" fillId="0" borderId="0"/>
    <xf numFmtId="0" fontId="5" fillId="0" borderId="0"/>
    <xf numFmtId="0" fontId="5" fillId="0" borderId="0"/>
    <xf numFmtId="0" fontId="5" fillId="0" borderId="0"/>
    <xf numFmtId="0" fontId="50" fillId="0" borderId="0"/>
    <xf numFmtId="0" fontId="5" fillId="0" borderId="0"/>
    <xf numFmtId="0" fontId="5" fillId="0" borderId="0"/>
    <xf numFmtId="0" fontId="53" fillId="0" borderId="0"/>
    <xf numFmtId="0" fontId="5" fillId="0" borderId="0"/>
    <xf numFmtId="0" fontId="60" fillId="0" borderId="0" applyNumberFormat="0" applyFill="0" applyBorder="0" applyProtection="0">
      <alignment vertical="top" wrapText="1"/>
    </xf>
    <xf numFmtId="0" fontId="60" fillId="0" borderId="0" applyNumberFormat="0" applyFill="0" applyBorder="0" applyProtection="0">
      <alignment vertical="top" wrapText="1"/>
    </xf>
    <xf numFmtId="0" fontId="60" fillId="0" borderId="0" applyNumberFormat="0" applyFill="0" applyBorder="0" applyProtection="0">
      <alignment vertical="top" wrapText="1"/>
    </xf>
    <xf numFmtId="0" fontId="5" fillId="0" borderId="0" applyFill="0"/>
    <xf numFmtId="0" fontId="4" fillId="0" borderId="0"/>
    <xf numFmtId="0" fontId="49" fillId="0" borderId="0"/>
    <xf numFmtId="0" fontId="4" fillId="0" borderId="0"/>
    <xf numFmtId="0" fontId="4" fillId="0" borderId="0"/>
    <xf numFmtId="165" fontId="4" fillId="0" borderId="0"/>
    <xf numFmtId="0" fontId="4" fillId="0" borderId="0"/>
    <xf numFmtId="0" fontId="4" fillId="0" borderId="0"/>
    <xf numFmtId="165" fontId="4"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xf numFmtId="0" fontId="4" fillId="0" borderId="0"/>
    <xf numFmtId="165" fontId="4" fillId="0" borderId="0"/>
    <xf numFmtId="0" fontId="49" fillId="0" borderId="0"/>
    <xf numFmtId="0" fontId="4" fillId="0" borderId="0"/>
    <xf numFmtId="165"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4" fillId="0" borderId="0"/>
    <xf numFmtId="0" fontId="49" fillId="0" borderId="0"/>
    <xf numFmtId="165" fontId="4" fillId="0" borderId="0"/>
    <xf numFmtId="0" fontId="4" fillId="0" borderId="0"/>
    <xf numFmtId="0" fontId="49" fillId="0" borderId="0"/>
    <xf numFmtId="0" fontId="5" fillId="0" borderId="0"/>
    <xf numFmtId="0" fontId="4" fillId="0" borderId="0"/>
    <xf numFmtId="0" fontId="4" fillId="0" borderId="0"/>
    <xf numFmtId="0" fontId="4" fillId="0" borderId="0"/>
    <xf numFmtId="0" fontId="4" fillId="0" borderId="0"/>
    <xf numFmtId="165" fontId="4" fillId="0" borderId="0"/>
    <xf numFmtId="0" fontId="49" fillId="0" borderId="0"/>
    <xf numFmtId="0" fontId="4" fillId="0" borderId="0"/>
    <xf numFmtId="165" fontId="5" fillId="0" borderId="0"/>
    <xf numFmtId="0" fontId="49" fillId="0" borderId="0"/>
    <xf numFmtId="165" fontId="5" fillId="0" borderId="0"/>
    <xf numFmtId="165" fontId="5" fillId="0" borderId="0"/>
    <xf numFmtId="0" fontId="49" fillId="0" borderId="0"/>
    <xf numFmtId="165" fontId="5" fillId="0" borderId="0"/>
    <xf numFmtId="0" fontId="5" fillId="0" borderId="0"/>
    <xf numFmtId="0" fontId="49" fillId="0" borderId="0"/>
    <xf numFmtId="0" fontId="4" fillId="0" borderId="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6" fillId="0" borderId="0"/>
    <xf numFmtId="9" fontId="66" fillId="0" borderId="0"/>
    <xf numFmtId="9" fontId="5" fillId="0" borderId="0" applyFont="0" applyFill="0" applyBorder="0" applyAlignment="0" applyProtection="0"/>
    <xf numFmtId="9" fontId="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4" fontId="66" fillId="0" borderId="0"/>
    <xf numFmtId="0" fontId="65" fillId="0" borderId="0" applyNumberFormat="0" applyFill="0" applyBorder="0" applyAlignment="0" applyProtection="0"/>
    <xf numFmtId="0" fontId="65" fillId="0" borderId="0" applyNumberFormat="0" applyFill="0" applyBorder="0" applyAlignment="0" applyProtection="0"/>
    <xf numFmtId="0" fontId="7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48" fillId="0" borderId="72" applyNumberFormat="0" applyFont="0" applyFill="0" applyAlignment="0" applyProtection="0"/>
    <xf numFmtId="165" fontId="48" fillId="0" borderId="72" applyNumberFormat="0" applyFon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8" fillId="0" borderId="72" applyNumberFormat="0" applyFon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8" fillId="0" borderId="72" applyNumberFormat="0" applyFont="0" applyFill="0" applyAlignment="0" applyProtection="0"/>
    <xf numFmtId="0" fontId="48" fillId="0" borderId="72" applyNumberFormat="0" applyFont="0" applyFill="0" applyAlignment="0" applyProtection="0"/>
    <xf numFmtId="0" fontId="48" fillId="0" borderId="72" applyNumberFormat="0" applyFont="0" applyFill="0" applyAlignment="0" applyProtection="0"/>
    <xf numFmtId="0" fontId="48" fillId="0" borderId="72" applyNumberFormat="0" applyFont="0" applyFill="0" applyAlignment="0" applyProtection="0"/>
    <xf numFmtId="0" fontId="48" fillId="0" borderId="72" applyNumberFormat="0" applyFon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7" fillId="15" borderId="0" applyNumberFormat="0" applyBorder="0" applyAlignment="0" applyProtection="0"/>
    <xf numFmtId="0" fontId="47" fillId="19" borderId="0" applyNumberFormat="0" applyBorder="0" applyAlignment="0" applyProtection="0"/>
    <xf numFmtId="0" fontId="47" fillId="23" borderId="0" applyNumberFormat="0" applyBorder="0" applyAlignment="0" applyProtection="0"/>
    <xf numFmtId="0" fontId="47" fillId="27" borderId="0" applyNumberFormat="0" applyBorder="0" applyAlignment="0" applyProtection="0"/>
    <xf numFmtId="0" fontId="47" fillId="31" borderId="0" applyNumberFormat="0" applyBorder="0" applyAlignment="0" applyProtection="0"/>
    <xf numFmtId="0" fontId="47" fillId="35" borderId="0" applyNumberFormat="0" applyBorder="0" applyAlignment="0" applyProtection="0"/>
    <xf numFmtId="0" fontId="47" fillId="12" borderId="0" applyNumberFormat="0" applyBorder="0" applyAlignment="0" applyProtection="0"/>
    <xf numFmtId="0" fontId="47" fillId="16" borderId="0" applyNumberFormat="0" applyBorder="0" applyAlignment="0" applyProtection="0"/>
    <xf numFmtId="0" fontId="47" fillId="20" borderId="0" applyNumberFormat="0" applyBorder="0" applyAlignment="0" applyProtection="0"/>
    <xf numFmtId="0" fontId="47" fillId="24" borderId="0" applyNumberFormat="0" applyBorder="0" applyAlignment="0" applyProtection="0"/>
    <xf numFmtId="0" fontId="47" fillId="32" borderId="0" applyNumberFormat="0" applyBorder="0" applyAlignment="0" applyProtection="0"/>
    <xf numFmtId="0" fontId="37" fillId="6" borderId="0" applyNumberFormat="0" applyBorder="0" applyAlignment="0" applyProtection="0"/>
    <xf numFmtId="0" fontId="41" fillId="9" borderId="60"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36" fillId="5" borderId="0" applyNumberFormat="0" applyBorder="0" applyAlignment="0" applyProtection="0"/>
    <xf numFmtId="0" fontId="33" fillId="0" borderId="57" applyNumberFormat="0" applyFill="0" applyAlignment="0" applyProtection="0"/>
    <xf numFmtId="0" fontId="34" fillId="0" borderId="58" applyNumberFormat="0" applyFill="0" applyAlignment="0" applyProtection="0"/>
    <xf numFmtId="0" fontId="35" fillId="0" borderId="59" applyNumberFormat="0" applyFill="0" applyAlignment="0" applyProtection="0"/>
    <xf numFmtId="0" fontId="35" fillId="0" borderId="0" applyNumberFormat="0" applyFill="0" applyBorder="0" applyAlignment="0" applyProtection="0"/>
    <xf numFmtId="0" fontId="39" fillId="8" borderId="60" applyNumberFormat="0" applyAlignment="0" applyProtection="0"/>
    <xf numFmtId="0" fontId="42" fillId="0" borderId="62" applyNumberFormat="0" applyFill="0" applyAlignment="0" applyProtection="0"/>
    <xf numFmtId="0" fontId="38" fillId="7" borderId="0" applyNumberFormat="0" applyBorder="0" applyAlignment="0" applyProtection="0"/>
    <xf numFmtId="0" fontId="4" fillId="0" borderId="0"/>
    <xf numFmtId="0" fontId="4" fillId="11" borderId="64" applyNumberFormat="0" applyFont="0" applyAlignment="0" applyProtection="0"/>
    <xf numFmtId="0" fontId="40" fillId="9" borderId="61" applyNumberFormat="0" applyAlignment="0" applyProtection="0"/>
    <xf numFmtId="9" fontId="4" fillId="0" borderId="0" applyFont="0" applyFill="0" applyBorder="0" applyAlignment="0" applyProtection="0"/>
    <xf numFmtId="0" fontId="32" fillId="0" borderId="0" applyNumberFormat="0" applyFill="0" applyBorder="0" applyAlignment="0" applyProtection="0"/>
    <xf numFmtId="0" fontId="46" fillId="0" borderId="65"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5" fillId="0" borderId="0"/>
    <xf numFmtId="0" fontId="5" fillId="0" borderId="0"/>
    <xf numFmtId="0" fontId="4" fillId="0" borderId="0"/>
    <xf numFmtId="0" fontId="5" fillId="0" borderId="0"/>
    <xf numFmtId="0" fontId="5" fillId="0" borderId="0"/>
    <xf numFmtId="0" fontId="5" fillId="0" borderId="0"/>
    <xf numFmtId="9" fontId="5" fillId="0" borderId="0" applyFont="0" applyFill="0" applyBorder="0" applyAlignment="0" applyProtection="0"/>
    <xf numFmtId="0" fontId="4" fillId="11" borderId="64" applyNumberFormat="0" applyFont="0" applyAlignment="0" applyProtection="0"/>
    <xf numFmtId="9" fontId="4" fillId="0" borderId="0" applyFont="0" applyFill="0" applyBorder="0" applyAlignment="0" applyProtection="0"/>
    <xf numFmtId="43" fontId="5"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3" borderId="0" applyNumberFormat="0" applyBorder="0" applyAlignment="0" applyProtection="0"/>
    <xf numFmtId="0" fontId="47" fillId="41"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0" fontId="37" fillId="49" borderId="0" applyNumberFormat="0" applyBorder="0" applyAlignment="0" applyProtection="0"/>
    <xf numFmtId="0" fontId="68" fillId="50" borderId="60" applyNumberFormat="0" applyAlignment="0" applyProtection="0"/>
    <xf numFmtId="43" fontId="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0" fontId="36" fillId="41" borderId="0" applyNumberFormat="0" applyBorder="0" applyAlignment="0" applyProtection="0"/>
    <xf numFmtId="165" fontId="54" fillId="0" borderId="0" applyNumberFormat="0" applyFill="0" applyBorder="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165" fontId="55" fillId="0" borderId="0" applyNumberFormat="0" applyFill="0" applyBorder="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9" fillId="42" borderId="60" applyNumberFormat="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75"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5" fillId="0" borderId="0"/>
    <xf numFmtId="0" fontId="4" fillId="0" borderId="0"/>
    <xf numFmtId="0" fontId="4" fillId="0" borderId="0"/>
    <xf numFmtId="0" fontId="4" fillId="0" borderId="0"/>
    <xf numFmtId="0" fontId="4" fillId="0" borderId="0"/>
    <xf numFmtId="165" fontId="4" fillId="0" borderId="0"/>
    <xf numFmtId="0" fontId="4" fillId="0" borderId="0"/>
    <xf numFmtId="0" fontId="4" fillId="0" borderId="0"/>
    <xf numFmtId="165"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xf numFmtId="0" fontId="4" fillId="0" borderId="0"/>
    <xf numFmtId="165" fontId="4" fillId="0" borderId="0"/>
    <xf numFmtId="0" fontId="4" fillId="0" borderId="0"/>
    <xf numFmtId="165"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xf numFmtId="0" fontId="4" fillId="0" borderId="0"/>
    <xf numFmtId="0" fontId="4" fillId="0" borderId="0"/>
    <xf numFmtId="0" fontId="4" fillId="0" borderId="0"/>
    <xf numFmtId="0" fontId="4" fillId="0" borderId="0"/>
    <xf numFmtId="0" fontId="4" fillId="0" borderId="0"/>
    <xf numFmtId="165" fontId="4" fillId="0" borderId="0"/>
    <xf numFmtId="0" fontId="4" fillId="0" borderId="0"/>
    <xf numFmtId="165" fontId="5" fillId="0" borderId="0"/>
    <xf numFmtId="165" fontId="5" fillId="0" borderId="0"/>
    <xf numFmtId="165" fontId="5" fillId="0" borderId="0"/>
    <xf numFmtId="0" fontId="4" fillId="0" borderId="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40" fillId="50" borderId="61" applyNumberFormat="0" applyAlignment="0" applyProtection="0"/>
    <xf numFmtId="9" fontId="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165" fontId="54" fillId="0" borderId="0" applyNumberForma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4" fillId="0" borderId="0"/>
    <xf numFmtId="165" fontId="5" fillId="0" borderId="0"/>
    <xf numFmtId="0" fontId="4" fillId="0" borderId="0"/>
    <xf numFmtId="0" fontId="77" fillId="0" borderId="59" applyNumberFormat="0" applyFill="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44" fontId="5"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65" fontId="48" fillId="0" borderId="72" applyNumberFormat="0" applyFon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165" fontId="55" fillId="0" borderId="0" applyNumberFormat="0" applyFill="0" applyBorder="0" applyAlignment="0" applyProtection="0"/>
    <xf numFmtId="0" fontId="4" fillId="0" borderId="0"/>
    <xf numFmtId="0" fontId="4" fillId="0" borderId="0"/>
    <xf numFmtId="0" fontId="4" fillId="0" borderId="0"/>
    <xf numFmtId="0" fontId="4" fillId="0" borderId="0"/>
    <xf numFmtId="165" fontId="5" fillId="0" borderId="0"/>
    <xf numFmtId="9" fontId="5" fillId="0" borderId="0" applyFont="0" applyFill="0" applyBorder="0" applyAlignment="0" applyProtection="0"/>
    <xf numFmtId="165" fontId="48" fillId="0" borderId="72" applyNumberFormat="0" applyFont="0" applyFill="0" applyAlignment="0" applyProtection="0"/>
    <xf numFmtId="43" fontId="5" fillId="0" borderId="0" applyFont="0" applyFill="0" applyBorder="0" applyAlignment="0" applyProtection="0"/>
    <xf numFmtId="0" fontId="4" fillId="0" borderId="0"/>
    <xf numFmtId="165" fontId="5" fillId="0" borderId="0"/>
    <xf numFmtId="0" fontId="4" fillId="40"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42"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0" fontId="4" fillId="38" borderId="0" applyNumberFormat="0" applyBorder="0" applyAlignment="0" applyProtection="0"/>
    <xf numFmtId="44" fontId="4" fillId="0" borderId="0" applyFont="0" applyFill="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0" borderId="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11" borderId="64" applyNumberFormat="0" applyFont="0" applyAlignment="0" applyProtection="0"/>
    <xf numFmtId="0" fontId="4" fillId="41" borderId="0" applyNumberFormat="0" applyBorder="0" applyAlignment="0" applyProtection="0"/>
    <xf numFmtId="9" fontId="4" fillId="0" borderId="0" applyFont="0" applyFill="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41" borderId="0" applyNumberFormat="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3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9"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0" borderId="0"/>
    <xf numFmtId="0" fontId="4" fillId="39" borderId="0" applyNumberFormat="0" applyBorder="0" applyAlignment="0" applyProtection="0"/>
    <xf numFmtId="0" fontId="4" fillId="11" borderId="64" applyNumberFormat="0" applyFont="0" applyAlignment="0" applyProtection="0"/>
    <xf numFmtId="0" fontId="4" fillId="42"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39" borderId="0" applyNumberFormat="0" applyBorder="0" applyAlignment="0" applyProtection="0"/>
    <xf numFmtId="0" fontId="4" fillId="0" borderId="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42"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33" fillId="0" borderId="57"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6" fillId="0" borderId="65" applyNumberFormat="0" applyFill="0" applyAlignment="0" applyProtection="0"/>
    <xf numFmtId="0" fontId="34" fillId="0" borderId="58" applyNumberFormat="0" applyFill="0" applyAlignment="0" applyProtection="0"/>
    <xf numFmtId="43" fontId="4" fillId="0" borderId="0" applyFont="0" applyFill="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43" fontId="4" fillId="0" borderId="0" applyFont="0" applyFill="0" applyBorder="0" applyAlignment="0" applyProtection="0"/>
    <xf numFmtId="0" fontId="4" fillId="41" borderId="0" applyNumberFormat="0" applyBorder="0" applyAlignment="0" applyProtection="0"/>
    <xf numFmtId="44" fontId="4" fillId="0" borderId="0" applyFont="0" applyFill="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0" borderId="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5" fontId="4" fillId="0" borderId="0"/>
    <xf numFmtId="0" fontId="4" fillId="0" borderId="0"/>
    <xf numFmtId="0" fontId="4" fillId="42" borderId="0" applyNumberFormat="0" applyBorder="0" applyAlignment="0" applyProtection="0"/>
    <xf numFmtId="0" fontId="4" fillId="0" borderId="0"/>
    <xf numFmtId="165" fontId="4" fillId="0" borderId="0"/>
    <xf numFmtId="0" fontId="4" fillId="0" borderId="0"/>
    <xf numFmtId="165" fontId="4" fillId="0" borderId="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4"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3"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37"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14"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1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2" borderId="0" applyNumberFormat="0" applyBorder="0" applyAlignment="0" applyProtection="0"/>
    <xf numFmtId="0" fontId="4" fillId="17" borderId="0" applyNumberFormat="0" applyBorder="0" applyAlignment="0" applyProtection="0"/>
    <xf numFmtId="0" fontId="4" fillId="37"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3"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14"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4"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1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2" borderId="0" applyNumberFormat="0" applyBorder="0" applyAlignment="0" applyProtection="0"/>
    <xf numFmtId="0" fontId="4" fillId="3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2" borderId="0" applyNumberFormat="0" applyBorder="0" applyAlignment="0" applyProtection="0"/>
    <xf numFmtId="0" fontId="4" fillId="42" borderId="0" applyNumberFormat="0" applyBorder="0" applyAlignment="0" applyProtection="0"/>
    <xf numFmtId="0" fontId="4" fillId="2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7" fillId="15" borderId="0" applyNumberFormat="0" applyBorder="0" applyAlignment="0" applyProtection="0"/>
    <xf numFmtId="0" fontId="47" fillId="41" borderId="0" applyNumberFormat="0" applyBorder="0" applyAlignment="0" applyProtection="0"/>
    <xf numFmtId="0" fontId="47" fillId="19" borderId="0" applyNumberFormat="0" applyBorder="0" applyAlignment="0" applyProtection="0"/>
    <xf numFmtId="0" fontId="47" fillId="44" borderId="0" applyNumberFormat="0" applyBorder="0" applyAlignment="0" applyProtection="0"/>
    <xf numFmtId="0" fontId="47" fillId="23" borderId="0" applyNumberFormat="0" applyBorder="0" applyAlignment="0" applyProtection="0"/>
    <xf numFmtId="0" fontId="47" fillId="45" borderId="0" applyNumberFormat="0" applyBorder="0" applyAlignment="0" applyProtection="0"/>
    <xf numFmtId="0" fontId="47" fillId="27" borderId="0" applyNumberFormat="0" applyBorder="0" applyAlignment="0" applyProtection="0"/>
    <xf numFmtId="0" fontId="47" fillId="43" borderId="0" applyNumberFormat="0" applyBorder="0" applyAlignment="0" applyProtection="0"/>
    <xf numFmtId="0" fontId="47" fillId="31" borderId="0" applyNumberFormat="0" applyBorder="0" applyAlignment="0" applyProtection="0"/>
    <xf numFmtId="0" fontId="47" fillId="41" borderId="0" applyNumberFormat="0" applyBorder="0" applyAlignment="0" applyProtection="0"/>
    <xf numFmtId="0" fontId="47" fillId="35" borderId="0" applyNumberFormat="0" applyBorder="0" applyAlignment="0" applyProtection="0"/>
    <xf numFmtId="0" fontId="47" fillId="38" borderId="0" applyNumberFormat="0" applyBorder="0" applyAlignment="0" applyProtection="0"/>
    <xf numFmtId="0" fontId="47" fillId="12" borderId="0" applyNumberFormat="0" applyBorder="0" applyAlignment="0" applyProtection="0"/>
    <xf numFmtId="0" fontId="47" fillId="46" borderId="0" applyNumberFormat="0" applyBorder="0" applyAlignment="0" applyProtection="0"/>
    <xf numFmtId="0" fontId="47" fillId="16" borderId="0" applyNumberFormat="0" applyBorder="0" applyAlignment="0" applyProtection="0"/>
    <xf numFmtId="0" fontId="47" fillId="44" borderId="0" applyNumberFormat="0" applyBorder="0" applyAlignment="0" applyProtection="0"/>
    <xf numFmtId="0" fontId="47" fillId="20" borderId="0" applyNumberFormat="0" applyBorder="0" applyAlignment="0" applyProtection="0"/>
    <xf numFmtId="0" fontId="47" fillId="45" borderId="0" applyNumberFormat="0" applyBorder="0" applyAlignment="0" applyProtection="0"/>
    <xf numFmtId="0" fontId="47" fillId="24" borderId="0" applyNumberFormat="0" applyBorder="0" applyAlignment="0" applyProtection="0"/>
    <xf numFmtId="0" fontId="47" fillId="47" borderId="0" applyNumberFormat="0" applyBorder="0" applyAlignment="0" applyProtection="0"/>
    <xf numFmtId="0" fontId="47" fillId="32" borderId="0" applyNumberFormat="0" applyBorder="0" applyAlignment="0" applyProtection="0"/>
    <xf numFmtId="0" fontId="47" fillId="48" borderId="0" applyNumberFormat="0" applyBorder="0" applyAlignment="0" applyProtection="0"/>
    <xf numFmtId="0" fontId="37" fillId="6" borderId="0" applyNumberFormat="0" applyBorder="0" applyAlignment="0" applyProtection="0"/>
    <xf numFmtId="0" fontId="37" fillId="49" borderId="0" applyNumberFormat="0" applyBorder="0" applyAlignment="0" applyProtection="0"/>
    <xf numFmtId="0" fontId="41" fillId="9" borderId="60" applyNumberFormat="0" applyAlignment="0" applyProtection="0"/>
    <xf numFmtId="0" fontId="68" fillId="50" borderId="6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3" fillId="0" borderId="0" applyFont="0" applyFill="0" applyBorder="0" applyAlignment="0" applyProtection="0"/>
    <xf numFmtId="43" fontId="4" fillId="0" borderId="0" applyFont="0" applyFill="0" applyBorder="0" applyAlignment="0" applyProtection="0"/>
    <xf numFmtId="43" fontId="53" fillId="0" borderId="0" applyFont="0" applyFill="0" applyBorder="0" applyAlignment="0" applyProtection="0"/>
    <xf numFmtId="43" fontId="4"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72" fontId="66" fillId="0" borderId="0"/>
    <xf numFmtId="43" fontId="5" fillId="0" borderId="0" applyFont="0" applyFill="0" applyBorder="0" applyAlignment="0" applyProtection="0"/>
    <xf numFmtId="172" fontId="66" fillId="0" borderId="0"/>
    <xf numFmtId="44" fontId="5" fillId="0" borderId="0" applyFont="0" applyFill="0" applyBorder="0" applyAlignment="0" applyProtection="0"/>
    <xf numFmtId="173" fontId="66" fillId="0" borderId="0"/>
    <xf numFmtId="44" fontId="5"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4" fillId="0" borderId="0" applyFont="0" applyFill="0" applyBorder="0" applyAlignment="0" applyProtection="0"/>
    <xf numFmtId="44" fontId="53" fillId="0" borderId="0" applyFont="0" applyFill="0" applyBorder="0" applyAlignment="0" applyProtection="0"/>
    <xf numFmtId="44" fontId="4"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173" fontId="66" fillId="0" borderId="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0" fontId="36" fillId="5" borderId="0" applyNumberFormat="0" applyBorder="0" applyAlignment="0" applyProtection="0"/>
    <xf numFmtId="0" fontId="36" fillId="41" borderId="0" applyNumberFormat="0" applyBorder="0" applyAlignment="0" applyProtection="0"/>
    <xf numFmtId="0" fontId="70" fillId="0" borderId="68" applyNumberFormat="0" applyFill="0" applyAlignment="0" applyProtection="0"/>
    <xf numFmtId="0" fontId="62" fillId="0" borderId="68" applyNumberFormat="0" applyFill="0" applyAlignment="0" applyProtection="0"/>
    <xf numFmtId="0" fontId="33" fillId="0" borderId="57" applyNumberFormat="0" applyFill="0" applyAlignment="0" applyProtection="0"/>
    <xf numFmtId="0" fontId="62" fillId="0" borderId="68" applyNumberFormat="0" applyFill="0" applyAlignment="0" applyProtection="0"/>
    <xf numFmtId="0" fontId="71" fillId="0" borderId="69" applyNumberFormat="0" applyFill="0" applyAlignment="0" applyProtection="0"/>
    <xf numFmtId="0" fontId="63" fillId="0" borderId="69" applyNumberFormat="0" applyFill="0" applyAlignment="0" applyProtection="0"/>
    <xf numFmtId="0" fontId="34" fillId="0" borderId="58" applyNumberFormat="0" applyFill="0" applyAlignment="0" applyProtection="0"/>
    <xf numFmtId="0" fontId="63" fillId="0" borderId="69" applyNumberFormat="0" applyFill="0" applyAlignment="0" applyProtection="0"/>
    <xf numFmtId="0" fontId="64" fillId="0" borderId="70" applyNumberFormat="0" applyFill="0" applyAlignment="0" applyProtection="0"/>
    <xf numFmtId="0" fontId="72" fillId="0" borderId="70" applyNumberFormat="0" applyFill="0" applyAlignment="0" applyProtection="0"/>
    <xf numFmtId="0" fontId="64" fillId="0" borderId="70" applyNumberFormat="0" applyFill="0" applyAlignment="0" applyProtection="0"/>
    <xf numFmtId="0" fontId="35" fillId="0" borderId="59" applyNumberFormat="0" applyFill="0" applyAlignment="0" applyProtection="0"/>
    <xf numFmtId="0" fontId="64" fillId="0" borderId="0" applyNumberFormat="0" applyFill="0" applyBorder="0" applyAlignment="0" applyProtection="0"/>
    <xf numFmtId="0" fontId="72" fillId="0" borderId="0" applyNumberFormat="0" applyFill="0" applyBorder="0" applyAlignment="0" applyProtection="0"/>
    <xf numFmtId="0" fontId="64" fillId="0" borderId="0" applyNumberFormat="0" applyFill="0" applyBorder="0" applyAlignment="0" applyProtection="0"/>
    <xf numFmtId="0" fontId="35" fillId="0" borderId="0" applyNumberFormat="0" applyFill="0" applyBorder="0" applyAlignment="0" applyProtection="0"/>
    <xf numFmtId="0" fontId="39" fillId="8" borderId="60" applyNumberFormat="0" applyAlignment="0" applyProtection="0"/>
    <xf numFmtId="0" fontId="39" fillId="42" borderId="60" applyNumberFormat="0" applyAlignment="0" applyProtection="0"/>
    <xf numFmtId="0" fontId="59" fillId="0" borderId="71" applyNumberFormat="0" applyFill="0" applyAlignment="0" applyProtection="0"/>
    <xf numFmtId="0" fontId="74" fillId="0" borderId="71" applyNumberFormat="0" applyFill="0" applyAlignment="0" applyProtection="0"/>
    <xf numFmtId="0" fontId="59" fillId="0" borderId="71" applyNumberFormat="0" applyFill="0" applyAlignment="0" applyProtection="0"/>
    <xf numFmtId="0" fontId="42" fillId="0" borderId="62" applyNumberFormat="0" applyFill="0" applyAlignment="0" applyProtection="0"/>
    <xf numFmtId="0" fontId="38" fillId="7" borderId="0" applyNumberFormat="0" applyBorder="0" applyAlignment="0" applyProtection="0"/>
    <xf numFmtId="0" fontId="75"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applyNumberFormat="0" applyFill="0" applyBorder="0" applyProtection="0">
      <alignment vertical="top" wrapText="1"/>
    </xf>
    <xf numFmtId="0" fontId="4" fillId="0" borderId="0"/>
    <xf numFmtId="0" fontId="66" fillId="0" borderId="0"/>
    <xf numFmtId="0" fontId="4" fillId="0" borderId="0"/>
    <xf numFmtId="0" fontId="5" fillId="0" borderId="0"/>
    <xf numFmtId="0" fontId="5" fillId="0" borderId="0"/>
    <xf numFmtId="0" fontId="5" fillId="0" borderId="0"/>
    <xf numFmtId="0" fontId="5" fillId="0" borderId="0"/>
    <xf numFmtId="0" fontId="60" fillId="0" borderId="0" applyNumberFormat="0" applyFill="0" applyBorder="0" applyProtection="0">
      <alignment vertical="top" wrapText="1"/>
    </xf>
    <xf numFmtId="0" fontId="66" fillId="0" borderId="0"/>
    <xf numFmtId="0" fontId="60" fillId="0" borderId="0" applyNumberFormat="0" applyFill="0" applyBorder="0" applyProtection="0">
      <alignment vertical="top" wrapText="1"/>
    </xf>
    <xf numFmtId="0" fontId="4" fillId="0" borderId="0"/>
    <xf numFmtId="0" fontId="4" fillId="0" borderId="0"/>
    <xf numFmtId="0" fontId="4" fillId="0" borderId="0"/>
    <xf numFmtId="165" fontId="4" fillId="0" borderId="0"/>
    <xf numFmtId="0" fontId="4" fillId="0" borderId="0"/>
    <xf numFmtId="0" fontId="4" fillId="0" borderId="0"/>
    <xf numFmtId="165" fontId="4" fillId="0" borderId="0"/>
    <xf numFmtId="0" fontId="5" fillId="0" borderId="0"/>
    <xf numFmtId="0" fontId="5" fillId="0" borderId="0"/>
    <xf numFmtId="0" fontId="4" fillId="0" borderId="0"/>
    <xf numFmtId="0" fontId="4" fillId="0" borderId="0"/>
    <xf numFmtId="0" fontId="4" fillId="0" borderId="0"/>
    <xf numFmtId="165"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165"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xf numFmtId="0" fontId="4" fillId="0" borderId="0"/>
    <xf numFmtId="0" fontId="4"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4" fillId="11" borderId="64" applyNumberFormat="0" applyFont="0" applyAlignment="0" applyProtection="0"/>
    <xf numFmtId="0" fontId="4" fillId="11" borderId="64" applyNumberFormat="0" applyFont="0" applyAlignment="0" applyProtection="0"/>
    <xf numFmtId="0" fontId="4"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40" fillId="9" borderId="61" applyNumberFormat="0" applyAlignment="0" applyProtection="0"/>
    <xf numFmtId="0" fontId="40" fillId="50" borderId="61" applyNumberFormat="0" applyAlignment="0" applyProtection="0"/>
    <xf numFmtId="9" fontId="53" fillId="0" borderId="0" applyFont="0" applyFill="0" applyBorder="0" applyAlignment="0" applyProtection="0"/>
    <xf numFmtId="9" fontId="4" fillId="0" borderId="0" applyFont="0" applyFill="0" applyBorder="0" applyAlignment="0" applyProtection="0"/>
    <xf numFmtId="9" fontId="53" fillId="0" borderId="0" applyFont="0" applyFill="0" applyBorder="0" applyAlignment="0" applyProtection="0"/>
    <xf numFmtId="9" fontId="4"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66" fillId="0" borderId="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 fillId="0" borderId="0" applyFont="0" applyFill="0" applyBorder="0" applyAlignment="0" applyProtection="0"/>
    <xf numFmtId="9" fontId="66" fillId="0" borderId="0"/>
    <xf numFmtId="9" fontId="5" fillId="0" borderId="0" applyFont="0" applyFill="0" applyBorder="0" applyAlignment="0" applyProtection="0"/>
    <xf numFmtId="0" fontId="65" fillId="0" borderId="0" applyNumberFormat="0" applyFill="0" applyBorder="0" applyAlignment="0" applyProtection="0"/>
    <xf numFmtId="0" fontId="76" fillId="0" borderId="0" applyNumberFormat="0" applyFill="0" applyBorder="0" applyAlignment="0" applyProtection="0"/>
    <xf numFmtId="0" fontId="65" fillId="0" borderId="0" applyNumberFormat="0" applyFill="0" applyBorder="0" applyAlignment="0" applyProtection="0"/>
    <xf numFmtId="0" fontId="32" fillId="0" borderId="0" applyNumberFormat="0" applyFill="0" applyBorder="0" applyAlignment="0" applyProtection="0"/>
    <xf numFmtId="0" fontId="46" fillId="0" borderId="65" applyNumberFormat="0" applyFill="0" applyAlignment="0" applyProtection="0"/>
    <xf numFmtId="0" fontId="46" fillId="0" borderId="73"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5" fontId="4" fillId="0" borderId="0"/>
    <xf numFmtId="0" fontId="4" fillId="0" borderId="0"/>
    <xf numFmtId="0" fontId="4" fillId="0" borderId="0"/>
    <xf numFmtId="165" fontId="4" fillId="0" borderId="0"/>
    <xf numFmtId="0" fontId="4" fillId="0" borderId="0"/>
    <xf numFmtId="165"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5" fontId="4" fillId="0" borderId="0"/>
    <xf numFmtId="0" fontId="4" fillId="0" borderId="0"/>
    <xf numFmtId="0" fontId="4" fillId="0" borderId="0"/>
    <xf numFmtId="165" fontId="4" fillId="0" borderId="0"/>
    <xf numFmtId="0" fontId="4" fillId="0" borderId="0"/>
    <xf numFmtId="165" fontId="4"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3" borderId="0" applyNumberFormat="0" applyBorder="0" applyAlignment="0" applyProtection="0"/>
    <xf numFmtId="0" fontId="47" fillId="41"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0" fontId="37" fillId="49" borderId="0" applyNumberFormat="0" applyBorder="0" applyAlignment="0" applyProtection="0"/>
    <xf numFmtId="0" fontId="68" fillId="50" borderId="60" applyNumberFormat="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0" fontId="36" fillId="41" borderId="0" applyNumberFormat="0" applyBorder="0" applyAlignment="0" applyProtection="0"/>
    <xf numFmtId="0" fontId="62" fillId="0" borderId="68" applyNumberFormat="0" applyFill="0" applyAlignment="0" applyProtection="0"/>
    <xf numFmtId="0" fontId="70" fillId="0" borderId="68" applyNumberFormat="0" applyFill="0" applyAlignment="0" applyProtection="0"/>
    <xf numFmtId="0" fontId="70" fillId="0" borderId="68" applyNumberFormat="0" applyFill="0" applyAlignment="0" applyProtection="0"/>
    <xf numFmtId="0" fontId="70" fillId="0" borderId="68" applyNumberFormat="0" applyFill="0" applyAlignment="0" applyProtection="0"/>
    <xf numFmtId="0" fontId="63" fillId="0" borderId="69" applyNumberFormat="0" applyFill="0" applyAlignment="0" applyProtection="0"/>
    <xf numFmtId="0" fontId="71" fillId="0" borderId="69" applyNumberFormat="0" applyFill="0" applyAlignment="0" applyProtection="0"/>
    <xf numFmtId="0" fontId="71" fillId="0" borderId="69" applyNumberFormat="0" applyFill="0" applyAlignment="0" applyProtection="0"/>
    <xf numFmtId="0" fontId="71" fillId="0" borderId="69" applyNumberFormat="0" applyFill="0" applyAlignment="0" applyProtection="0"/>
    <xf numFmtId="0" fontId="64"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6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39" fillId="42" borderId="60" applyNumberFormat="0" applyAlignment="0" applyProtection="0"/>
    <xf numFmtId="0" fontId="59" fillId="0" borderId="71" applyNumberFormat="0" applyFill="0" applyAlignment="0" applyProtection="0"/>
    <xf numFmtId="0" fontId="74" fillId="0" borderId="71" applyNumberFormat="0" applyFill="0" applyAlignment="0" applyProtection="0"/>
    <xf numFmtId="0" fontId="74" fillId="0" borderId="71" applyNumberFormat="0" applyFill="0" applyAlignment="0" applyProtection="0"/>
    <xf numFmtId="0" fontId="75"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xf numFmtId="0" fontId="4" fillId="0" borderId="0"/>
    <xf numFmtId="0" fontId="4" fillId="0" borderId="0"/>
    <xf numFmtId="165" fontId="4" fillId="0" borderId="0"/>
    <xf numFmtId="0" fontId="4" fillId="0" borderId="0"/>
    <xf numFmtId="0" fontId="4" fillId="0" borderId="0"/>
    <xf numFmtId="0" fontId="4" fillId="0" borderId="0"/>
    <xf numFmtId="165"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xf numFmtId="0" fontId="4" fillId="0" borderId="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40" fillId="50" borderId="61" applyNumberFormat="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6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46" fillId="0" borderId="73" applyNumberFormat="0" applyFill="0" applyAlignment="0" applyProtection="0"/>
    <xf numFmtId="0" fontId="46" fillId="0" borderId="73"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xf numFmtId="0" fontId="4" fillId="0" borderId="0"/>
    <xf numFmtId="0" fontId="4" fillId="0" borderId="0"/>
    <xf numFmtId="0" fontId="4" fillId="0" borderId="0"/>
    <xf numFmtId="165"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xf numFmtId="0" fontId="4" fillId="0" borderId="0"/>
    <xf numFmtId="0" fontId="4" fillId="0" borderId="0"/>
    <xf numFmtId="0" fontId="4" fillId="0" borderId="0"/>
    <xf numFmtId="0" fontId="4" fillId="0" borderId="0"/>
    <xf numFmtId="165" fontId="4" fillId="0" borderId="0"/>
    <xf numFmtId="44" fontId="4" fillId="0" borderId="0" applyFont="0" applyFill="0" applyBorder="0" applyAlignment="0" applyProtection="0"/>
    <xf numFmtId="43" fontId="4" fillId="0" borderId="0" applyFont="0" applyFill="0" applyBorder="0" applyAlignment="0" applyProtection="0"/>
    <xf numFmtId="0" fontId="4" fillId="34" borderId="0" applyNumberFormat="0" applyBorder="0" applyAlignment="0" applyProtection="0"/>
    <xf numFmtId="0" fontId="4" fillId="30" borderId="0" applyNumberFormat="0" applyBorder="0" applyAlignment="0" applyProtection="0"/>
    <xf numFmtId="0" fontId="4" fillId="26" borderId="0" applyNumberFormat="0" applyBorder="0" applyAlignment="0" applyProtection="0"/>
    <xf numFmtId="0" fontId="4" fillId="22"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29" borderId="0" applyNumberFormat="0" applyBorder="0" applyAlignment="0" applyProtection="0"/>
    <xf numFmtId="0" fontId="4" fillId="25" borderId="0" applyNumberFormat="0" applyBorder="0" applyAlignment="0" applyProtection="0"/>
    <xf numFmtId="0" fontId="4" fillId="21" borderId="0" applyNumberFormat="0" applyBorder="0" applyAlignment="0" applyProtection="0"/>
    <xf numFmtId="0" fontId="4" fillId="17" borderId="0" applyNumberFormat="0" applyBorder="0" applyAlignment="0" applyProtection="0"/>
    <xf numFmtId="0" fontId="4" fillId="13" borderId="0" applyNumberFormat="0" applyBorder="0" applyAlignment="0" applyProtection="0"/>
    <xf numFmtId="0" fontId="4" fillId="33"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5" fontId="4" fillId="0" borderId="0"/>
    <xf numFmtId="0" fontId="4" fillId="0" borderId="0"/>
    <xf numFmtId="0" fontId="4" fillId="0" borderId="0"/>
    <xf numFmtId="165" fontId="4" fillId="0" borderId="0"/>
    <xf numFmtId="0" fontId="4" fillId="0" borderId="0"/>
    <xf numFmtId="165"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5" fontId="4" fillId="0" borderId="0"/>
    <xf numFmtId="0" fontId="4" fillId="0" borderId="0"/>
    <xf numFmtId="0" fontId="4" fillId="0" borderId="0"/>
    <xf numFmtId="165" fontId="4" fillId="0" borderId="0"/>
    <xf numFmtId="0" fontId="4" fillId="0" borderId="0"/>
    <xf numFmtId="165"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4" fillId="0" borderId="0"/>
    <xf numFmtId="0" fontId="4" fillId="0" borderId="0"/>
    <xf numFmtId="0" fontId="4" fillId="0" borderId="0"/>
    <xf numFmtId="0" fontId="5" fillId="0" borderId="0"/>
    <xf numFmtId="0" fontId="5" fillId="0" borderId="0">
      <alignment vertical="top"/>
    </xf>
    <xf numFmtId="165" fontId="4" fillId="0" borderId="0"/>
    <xf numFmtId="0" fontId="4" fillId="0" borderId="0"/>
    <xf numFmtId="165" fontId="4" fillId="0" borderId="0"/>
    <xf numFmtId="165" fontId="4" fillId="0" borderId="0"/>
    <xf numFmtId="0" fontId="5" fillId="0" borderId="0">
      <alignment vertical="top"/>
    </xf>
    <xf numFmtId="0" fontId="4" fillId="0" borderId="0"/>
    <xf numFmtId="0" fontId="4" fillId="0" borderId="0"/>
    <xf numFmtId="0" fontId="4" fillId="0" borderId="0"/>
    <xf numFmtId="0" fontId="5" fillId="0" borderId="0"/>
    <xf numFmtId="0" fontId="4" fillId="0" borderId="0"/>
    <xf numFmtId="0" fontId="4" fillId="0" borderId="0"/>
    <xf numFmtId="0" fontId="4" fillId="11" borderId="64" applyNumberFormat="0" applyFont="0" applyAlignment="0" applyProtection="0"/>
    <xf numFmtId="0" fontId="4" fillId="11" borderId="6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 fontId="67" fillId="42" borderId="74" applyNumberFormat="0" applyProtection="0">
      <alignment vertical="center"/>
    </xf>
    <xf numFmtId="4" fontId="78" fillId="42" borderId="74" applyNumberFormat="0" applyProtection="0">
      <alignment vertical="center"/>
    </xf>
    <xf numFmtId="4" fontId="67" fillId="42" borderId="74" applyNumberFormat="0" applyProtection="0">
      <alignment horizontal="left" vertical="center" indent="1"/>
    </xf>
    <xf numFmtId="0" fontId="67" fillId="42" borderId="74" applyNumberFormat="0" applyProtection="0">
      <alignment horizontal="left" vertical="top" indent="1"/>
    </xf>
    <xf numFmtId="4" fontId="67" fillId="52" borderId="0" applyNumberFormat="0" applyProtection="0">
      <alignment horizontal="left" vertical="center" indent="1"/>
    </xf>
    <xf numFmtId="4" fontId="61" fillId="43" borderId="74" applyNumberFormat="0" applyProtection="0">
      <alignment horizontal="right" vertical="center"/>
    </xf>
    <xf numFmtId="4" fontId="61" fillId="38" borderId="74" applyNumberFormat="0" applyProtection="0">
      <alignment horizontal="right" vertical="center"/>
    </xf>
    <xf numFmtId="4" fontId="61" fillId="48" borderId="74" applyNumberFormat="0" applyProtection="0">
      <alignment horizontal="right" vertical="center"/>
    </xf>
    <xf numFmtId="4" fontId="61" fillId="45" borderId="74" applyNumberFormat="0" applyProtection="0">
      <alignment horizontal="right" vertical="center"/>
    </xf>
    <xf numFmtId="4" fontId="61" fillId="53" borderId="74" applyNumberFormat="0" applyProtection="0">
      <alignment horizontal="right" vertical="center"/>
    </xf>
    <xf numFmtId="4" fontId="61" fillId="44" borderId="74" applyNumberFormat="0" applyProtection="0">
      <alignment horizontal="right" vertical="center"/>
    </xf>
    <xf numFmtId="4" fontId="61" fillId="54" borderId="74" applyNumberFormat="0" applyProtection="0">
      <alignment horizontal="right" vertical="center"/>
    </xf>
    <xf numFmtId="4" fontId="61" fillId="55" borderId="74" applyNumberFormat="0" applyProtection="0">
      <alignment horizontal="right" vertical="center"/>
    </xf>
    <xf numFmtId="4" fontId="61" fillId="56" borderId="74" applyNumberFormat="0" applyProtection="0">
      <alignment horizontal="right" vertical="center"/>
    </xf>
    <xf numFmtId="4" fontId="67" fillId="57" borderId="75" applyNumberFormat="0" applyProtection="0">
      <alignment horizontal="left" vertical="center" indent="1"/>
    </xf>
    <xf numFmtId="4" fontId="61" fillId="58" borderId="0" applyNumberFormat="0" applyProtection="0">
      <alignment horizontal="left" vertical="center" indent="1"/>
    </xf>
    <xf numFmtId="4" fontId="79" fillId="47" borderId="0" applyNumberFormat="0" applyProtection="0">
      <alignment horizontal="left" vertical="center" indent="1"/>
    </xf>
    <xf numFmtId="4" fontId="61" fillId="52" borderId="74" applyNumberFormat="0" applyProtection="0">
      <alignment horizontal="right" vertical="center"/>
    </xf>
    <xf numFmtId="4" fontId="61" fillId="58" borderId="0" applyNumberFormat="0" applyProtection="0">
      <alignment horizontal="left" vertical="center" indent="1"/>
    </xf>
    <xf numFmtId="4" fontId="61" fillId="52" borderId="0" applyNumberFormat="0" applyProtection="0">
      <alignment horizontal="left" vertical="center" indent="1"/>
    </xf>
    <xf numFmtId="0" fontId="5" fillId="47" borderId="74" applyNumberFormat="0" applyProtection="0">
      <alignment horizontal="left" vertical="center" indent="1"/>
    </xf>
    <xf numFmtId="0" fontId="5" fillId="47" borderId="74" applyNumberFormat="0" applyProtection="0">
      <alignment horizontal="left" vertical="top" indent="1"/>
    </xf>
    <xf numFmtId="0" fontId="5" fillId="52" borderId="74" applyNumberFormat="0" applyProtection="0">
      <alignment horizontal="left" vertical="center" indent="1"/>
    </xf>
    <xf numFmtId="0" fontId="5" fillId="52" borderId="74" applyNumberFormat="0" applyProtection="0">
      <alignment horizontal="left" vertical="top" indent="1"/>
    </xf>
    <xf numFmtId="0" fontId="5" fillId="37" borderId="74" applyNumberFormat="0" applyProtection="0">
      <alignment horizontal="left" vertical="center" indent="1"/>
    </xf>
    <xf numFmtId="0" fontId="5" fillId="37" borderId="74" applyNumberFormat="0" applyProtection="0">
      <alignment horizontal="left" vertical="top" indent="1"/>
    </xf>
    <xf numFmtId="0" fontId="5" fillId="58" borderId="74" applyNumberFormat="0" applyProtection="0">
      <alignment horizontal="left" vertical="center" indent="1"/>
    </xf>
    <xf numFmtId="0" fontId="5" fillId="58" borderId="74" applyNumberFormat="0" applyProtection="0">
      <alignment horizontal="left" vertical="top" indent="1"/>
    </xf>
    <xf numFmtId="0" fontId="5" fillId="50" borderId="6" applyNumberFormat="0">
      <protection locked="0"/>
    </xf>
    <xf numFmtId="4" fontId="61" fillId="39" borderId="74" applyNumberFormat="0" applyProtection="0">
      <alignment vertical="center"/>
    </xf>
    <xf numFmtId="4" fontId="80" fillId="39" borderId="74" applyNumberFormat="0" applyProtection="0">
      <alignment vertical="center"/>
    </xf>
    <xf numFmtId="4" fontId="61" fillId="39" borderId="74" applyNumberFormat="0" applyProtection="0">
      <alignment horizontal="left" vertical="center" indent="1"/>
    </xf>
    <xf numFmtId="0" fontId="61" fillId="39" borderId="74" applyNumberFormat="0" applyProtection="0">
      <alignment horizontal="left" vertical="top" indent="1"/>
    </xf>
    <xf numFmtId="4" fontId="61" fillId="58" borderId="74" applyNumberFormat="0" applyProtection="0">
      <alignment horizontal="right" vertical="center"/>
    </xf>
    <xf numFmtId="4" fontId="80" fillId="58" borderId="74" applyNumberFormat="0" applyProtection="0">
      <alignment horizontal="right" vertical="center"/>
    </xf>
    <xf numFmtId="4" fontId="61" fillId="52" borderId="74" applyNumberFormat="0" applyProtection="0">
      <alignment horizontal="left" vertical="center" indent="1"/>
    </xf>
    <xf numFmtId="0" fontId="61" fillId="52" borderId="74" applyNumberFormat="0" applyProtection="0">
      <alignment horizontal="left" vertical="top" indent="1"/>
    </xf>
    <xf numFmtId="4" fontId="81" fillId="59" borderId="0" applyNumberFormat="0" applyProtection="0">
      <alignment horizontal="left" vertical="center" indent="1"/>
    </xf>
    <xf numFmtId="4" fontId="56" fillId="58" borderId="74" applyNumberFormat="0" applyProtection="0">
      <alignment horizontal="right" vertical="center"/>
    </xf>
    <xf numFmtId="0" fontId="65" fillId="0" borderId="0" applyNumberForma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37" fontId="50" fillId="0" borderId="0"/>
    <xf numFmtId="0" fontId="50" fillId="0" borderId="0"/>
    <xf numFmtId="0" fontId="50" fillId="0" borderId="0"/>
    <xf numFmtId="0" fontId="50" fillId="0" borderId="0"/>
    <xf numFmtId="0" fontId="50" fillId="0" borderId="0"/>
    <xf numFmtId="41" fontId="82" fillId="0" borderId="0"/>
    <xf numFmtId="0" fontId="83" fillId="0" borderId="0"/>
    <xf numFmtId="0" fontId="5" fillId="0" borderId="0"/>
    <xf numFmtId="0" fontId="3" fillId="0" borderId="0"/>
    <xf numFmtId="0" fontId="5" fillId="0" borderId="0"/>
    <xf numFmtId="0" fontId="3" fillId="0" borderId="0"/>
    <xf numFmtId="0" fontId="83" fillId="0" borderId="0"/>
    <xf numFmtId="0" fontId="84" fillId="0" borderId="57" applyNumberFormat="0" applyFill="0" applyAlignment="0" applyProtection="0"/>
    <xf numFmtId="0" fontId="85" fillId="0" borderId="58" applyNumberFormat="0" applyFill="0" applyAlignment="0" applyProtection="0"/>
    <xf numFmtId="0" fontId="86" fillId="0" borderId="59" applyNumberFormat="0" applyFill="0" applyAlignment="0" applyProtection="0"/>
    <xf numFmtId="0" fontId="86" fillId="0" borderId="0" applyNumberFormat="0" applyFill="0" applyBorder="0" applyAlignment="0" applyProtection="0"/>
    <xf numFmtId="0" fontId="87" fillId="5" borderId="0" applyNumberFormat="0" applyBorder="0" applyAlignment="0" applyProtection="0"/>
    <xf numFmtId="0" fontId="88" fillId="6" borderId="0" applyNumberFormat="0" applyBorder="0" applyAlignment="0" applyProtection="0"/>
    <xf numFmtId="0" fontId="89" fillId="7" borderId="0" applyNumberFormat="0" applyBorder="0" applyAlignment="0" applyProtection="0"/>
    <xf numFmtId="0" fontId="90" fillId="8" borderId="60" applyNumberFormat="0" applyAlignment="0" applyProtection="0"/>
    <xf numFmtId="0" fontId="91" fillId="9" borderId="61" applyNumberFormat="0" applyAlignment="0" applyProtection="0"/>
    <xf numFmtId="0" fontId="92" fillId="9" borderId="60" applyNumberFormat="0" applyAlignment="0" applyProtection="0"/>
    <xf numFmtId="0" fontId="93" fillId="0" borderId="62" applyNumberFormat="0" applyFill="0" applyAlignment="0" applyProtection="0"/>
    <xf numFmtId="0" fontId="94" fillId="10" borderId="63" applyNumberFormat="0" applyAlignment="0" applyProtection="0"/>
    <xf numFmtId="0" fontId="95" fillId="0" borderId="0" applyNumberFormat="0" applyFill="0" applyBorder="0" applyAlignment="0" applyProtection="0"/>
    <xf numFmtId="0" fontId="83" fillId="11" borderId="64" applyNumberFormat="0" applyFont="0" applyAlignment="0" applyProtection="0"/>
    <xf numFmtId="0" fontId="96" fillId="0" borderId="0" applyNumberFormat="0" applyFill="0" applyBorder="0" applyAlignment="0" applyProtection="0"/>
    <xf numFmtId="0" fontId="97" fillId="0" borderId="65" applyNumberFormat="0" applyFill="0" applyAlignment="0" applyProtection="0"/>
    <xf numFmtId="0" fontId="98" fillId="12" borderId="0" applyNumberFormat="0" applyBorder="0" applyAlignment="0" applyProtection="0"/>
    <xf numFmtId="0" fontId="83" fillId="13" borderId="0" applyNumberFormat="0" applyBorder="0" applyAlignment="0" applyProtection="0"/>
    <xf numFmtId="0" fontId="83"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83" fillId="25" borderId="0" applyNumberFormat="0" applyBorder="0" applyAlignment="0" applyProtection="0"/>
    <xf numFmtId="0" fontId="83" fillId="26" borderId="0" applyNumberFormat="0" applyBorder="0" applyAlignment="0" applyProtection="0"/>
    <xf numFmtId="0" fontId="98" fillId="27" borderId="0" applyNumberFormat="0" applyBorder="0" applyAlignment="0" applyProtection="0"/>
    <xf numFmtId="0" fontId="98" fillId="28" borderId="0" applyNumberFormat="0" applyBorder="0" applyAlignment="0" applyProtection="0"/>
    <xf numFmtId="0" fontId="83" fillId="29" borderId="0" applyNumberFormat="0" applyBorder="0" applyAlignment="0" applyProtection="0"/>
    <xf numFmtId="0" fontId="83" fillId="30" borderId="0" applyNumberFormat="0" applyBorder="0" applyAlignment="0" applyProtection="0"/>
    <xf numFmtId="0" fontId="98" fillId="31" borderId="0" applyNumberFormat="0" applyBorder="0" applyAlignment="0" applyProtection="0"/>
    <xf numFmtId="0" fontId="98" fillId="32" borderId="0" applyNumberFormat="0" applyBorder="0" applyAlignment="0" applyProtection="0"/>
    <xf numFmtId="0" fontId="83" fillId="33" borderId="0" applyNumberFormat="0" applyBorder="0" applyAlignment="0" applyProtection="0"/>
    <xf numFmtId="0" fontId="83" fillId="34" borderId="0" applyNumberFormat="0" applyBorder="0" applyAlignment="0" applyProtection="0"/>
    <xf numFmtId="0" fontId="98" fillId="35" borderId="0" applyNumberFormat="0" applyBorder="0" applyAlignment="0" applyProtection="0"/>
    <xf numFmtId="0" fontId="5" fillId="0" borderId="0"/>
    <xf numFmtId="44" fontId="83" fillId="0" borderId="0" applyFont="0" applyFill="0" applyBorder="0" applyAlignment="0" applyProtection="0"/>
    <xf numFmtId="43" fontId="83" fillId="0" borderId="0" applyFont="0" applyFill="0" applyBorder="0" applyAlignment="0" applyProtection="0"/>
    <xf numFmtId="0" fontId="5" fillId="0" borderId="0">
      <alignment vertical="top"/>
    </xf>
    <xf numFmtId="4" fontId="5" fillId="0" borderId="0" applyFont="0" applyFill="0" applyBorder="0" applyAlignment="0" applyProtection="0"/>
    <xf numFmtId="7" fontId="5" fillId="0" borderId="0" applyFont="0" applyFill="0" applyBorder="0" applyAlignment="0" applyProtection="0"/>
    <xf numFmtId="0" fontId="99" fillId="0" borderId="0" applyNumberFormat="0" applyFont="0" applyFill="0" applyAlignment="0" applyProtection="0"/>
    <xf numFmtId="0" fontId="17" fillId="0" borderId="0" applyNumberFormat="0" applyFont="0" applyFill="0" applyAlignment="0" applyProtection="0"/>
    <xf numFmtId="0" fontId="5" fillId="0" borderId="79" applyNumberFormat="0" applyFont="0" applyBorder="0" applyAlignment="0" applyProtection="0"/>
    <xf numFmtId="0" fontId="5" fillId="0" borderId="0">
      <alignment vertical="top"/>
    </xf>
    <xf numFmtId="0" fontId="5" fillId="0" borderId="0">
      <alignment vertical="top"/>
    </xf>
    <xf numFmtId="44" fontId="83" fillId="0" borderId="0" applyFont="0" applyFill="0" applyBorder="0" applyAlignment="0" applyProtection="0"/>
    <xf numFmtId="9" fontId="83" fillId="0" borderId="0" applyFont="0" applyFill="0" applyBorder="0" applyAlignment="0" applyProtection="0"/>
    <xf numFmtId="0" fontId="3" fillId="0" borderId="0"/>
    <xf numFmtId="0" fontId="3" fillId="0" borderId="0"/>
    <xf numFmtId="0" fontId="57" fillId="0" borderId="0" applyNumberFormat="0" applyFill="0" applyBorder="0" applyAlignment="0" applyProtection="0">
      <alignment vertical="top"/>
      <protection locked="0"/>
    </xf>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2" fillId="0" borderId="0"/>
    <xf numFmtId="44" fontId="15" fillId="0" borderId="0" applyFont="0" applyFill="0" applyBorder="0" applyAlignment="0" applyProtection="0"/>
    <xf numFmtId="0" fontId="103" fillId="0" borderId="3">
      <alignment horizontal="left"/>
    </xf>
    <xf numFmtId="49" fontId="15" fillId="0" borderId="27" applyFont="0" applyFill="0" applyBorder="0" applyAlignment="0" applyProtection="0">
      <alignment horizontal="right"/>
    </xf>
    <xf numFmtId="0" fontId="104" fillId="61" borderId="81" applyNumberFormat="0" applyAlignment="0" applyProtection="0">
      <alignment horizontal="center" vertical="top"/>
    </xf>
    <xf numFmtId="0" fontId="105" fillId="63" borderId="82" applyNumberFormat="0" applyFont="0" applyFill="0" applyAlignment="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1" borderId="64" applyNumberFormat="0" applyFont="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0" fontId="1" fillId="38" borderId="0" applyNumberFormat="0" applyBorder="0" applyAlignment="0" applyProtection="0"/>
    <xf numFmtId="44" fontId="1" fillId="0" borderId="0" applyFont="0" applyFill="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0" borderId="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11" borderId="64" applyNumberFormat="0" applyFont="0" applyAlignment="0" applyProtection="0"/>
    <xf numFmtId="0" fontId="1" fillId="41" borderId="0" applyNumberFormat="0" applyBorder="0" applyAlignment="0" applyProtection="0"/>
    <xf numFmtId="9" fontId="1" fillId="0" borderId="0" applyFont="0" applyFill="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41" borderId="0" applyNumberFormat="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3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9"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0" borderId="0"/>
    <xf numFmtId="0" fontId="1" fillId="39" borderId="0" applyNumberFormat="0" applyBorder="0" applyAlignment="0" applyProtection="0"/>
    <xf numFmtId="0" fontId="1" fillId="11" borderId="64" applyNumberFormat="0" applyFont="0" applyAlignment="0" applyProtection="0"/>
    <xf numFmtId="0" fontId="1" fillId="42"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39" borderId="0" applyNumberFormat="0" applyBorder="0" applyAlignment="0" applyProtection="0"/>
    <xf numFmtId="0" fontId="1" fillId="0" borderId="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41" borderId="0" applyNumberFormat="0" applyBorder="0" applyAlignment="0" applyProtection="0"/>
    <xf numFmtId="44" fontId="1" fillId="0" borderId="0" applyFont="0" applyFill="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0" borderId="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5" fontId="1" fillId="0" borderId="0"/>
    <xf numFmtId="0" fontId="1" fillId="0" borderId="0"/>
    <xf numFmtId="0" fontId="1" fillId="42" borderId="0" applyNumberFormat="0" applyBorder="0" applyAlignment="0" applyProtection="0"/>
    <xf numFmtId="0" fontId="1" fillId="0" borderId="0"/>
    <xf numFmtId="165" fontId="1" fillId="0" borderId="0"/>
    <xf numFmtId="0" fontId="1" fillId="0" borderId="0"/>
    <xf numFmtId="165" fontId="1" fillId="0" borderId="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21"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21"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3"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2"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1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3"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1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5"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165"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11" borderId="64" applyNumberFormat="0" applyFont="0" applyAlignment="0" applyProtection="0"/>
    <xf numFmtId="0" fontId="1" fillId="11" borderId="64" applyNumberFormat="0" applyFont="0" applyAlignment="0" applyProtection="0"/>
    <xf numFmtId="0" fontId="1" fillId="11" borderId="64" applyNumberFormat="0" applyFont="0" applyAlignment="0" applyProtection="0"/>
    <xf numFmtId="0" fontId="1" fillId="11" borderId="6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165"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165" fontId="1" fillId="0" borderId="0"/>
    <xf numFmtId="44" fontId="1" fillId="0" borderId="0" applyFont="0" applyFill="0" applyBorder="0" applyAlignment="0" applyProtection="0"/>
    <xf numFmtId="43" fontId="1" fillId="0" borderId="0" applyFont="0" applyFill="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33"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165" fontId="1" fillId="0" borderId="0"/>
    <xf numFmtId="0"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11" borderId="64" applyNumberFormat="0" applyFont="0" applyAlignment="0" applyProtection="0"/>
    <xf numFmtId="0" fontId="1" fillId="11" borderId="6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0" borderId="0"/>
  </cellStyleXfs>
  <cellXfs count="594">
    <xf numFmtId="0" fontId="0" fillId="0" borderId="0" xfId="0"/>
    <xf numFmtId="0" fontId="7" fillId="0" borderId="0" xfId="0" applyFont="1" applyProtection="1"/>
    <xf numFmtId="14" fontId="7" fillId="0" borderId="0" xfId="0" applyNumberFormat="1" applyFont="1" applyAlignment="1" applyProtection="1">
      <alignment horizontal="right"/>
      <protection hidden="1"/>
    </xf>
    <xf numFmtId="0" fontId="9" fillId="0" borderId="0" xfId="0" applyFont="1" applyProtection="1">
      <protection hidden="1"/>
    </xf>
    <xf numFmtId="166" fontId="9" fillId="0" borderId="1" xfId="0" applyNumberFormat="1" applyFont="1" applyBorder="1" applyAlignment="1" applyProtection="1">
      <alignment horizontal="center" wrapText="1"/>
      <protection hidden="1"/>
    </xf>
    <xf numFmtId="0" fontId="9" fillId="0" borderId="2" xfId="0" applyFont="1" applyBorder="1" applyAlignment="1" applyProtection="1">
      <alignment horizontal="center"/>
      <protection hidden="1"/>
    </xf>
    <xf numFmtId="0" fontId="9" fillId="0" borderId="1" xfId="0" applyFont="1" applyBorder="1" applyAlignment="1" applyProtection="1">
      <alignment horizontal="center"/>
      <protection hidden="1"/>
    </xf>
    <xf numFmtId="49" fontId="7" fillId="0" borderId="0" xfId="0" applyNumberFormat="1" applyFont="1" applyAlignment="1" applyProtection="1">
      <alignment horizontal="left"/>
    </xf>
    <xf numFmtId="0" fontId="7" fillId="0" borderId="0" xfId="0" applyFont="1" applyAlignment="1" applyProtection="1">
      <alignment horizontal="center"/>
    </xf>
    <xf numFmtId="0" fontId="7" fillId="0" borderId="3" xfId="0" applyFont="1" applyBorder="1" applyAlignment="1" applyProtection="1">
      <alignment horizontal="center"/>
    </xf>
    <xf numFmtId="43" fontId="7" fillId="0" borderId="0" xfId="0" applyNumberFormat="1" applyFont="1" applyBorder="1" applyAlignment="1" applyProtection="1">
      <alignment horizontal="center"/>
    </xf>
    <xf numFmtId="0" fontId="7" fillId="0" borderId="0" xfId="0" quotePrefix="1" applyFont="1" applyProtection="1"/>
    <xf numFmtId="0" fontId="7" fillId="0" borderId="0" xfId="0" applyFont="1" applyBorder="1" applyProtection="1"/>
    <xf numFmtId="49" fontId="7" fillId="0" borderId="4" xfId="0" applyNumberFormat="1" applyFont="1" applyBorder="1" applyAlignment="1" applyProtection="1">
      <alignment horizontal="left"/>
    </xf>
    <xf numFmtId="0" fontId="7" fillId="0" borderId="4" xfId="0" applyFont="1" applyBorder="1" applyProtection="1"/>
    <xf numFmtId="0" fontId="7" fillId="0" borderId="5" xfId="0" applyFont="1" applyBorder="1" applyProtection="1"/>
    <xf numFmtId="0" fontId="7" fillId="0" borderId="0" xfId="0" applyFont="1" applyAlignment="1" applyProtection="1">
      <alignment horizontal="left"/>
    </xf>
    <xf numFmtId="5" fontId="7" fillId="0" borderId="0" xfId="0" applyNumberFormat="1" applyFont="1" applyFill="1" applyBorder="1" applyProtection="1"/>
    <xf numFmtId="0" fontId="7" fillId="0" borderId="0" xfId="0" applyFont="1" applyBorder="1" applyAlignment="1" applyProtection="1">
      <alignment horizontal="right"/>
    </xf>
    <xf numFmtId="0" fontId="8" fillId="0" borderId="0" xfId="0" applyFont="1" applyAlignment="1" applyProtection="1">
      <alignment horizontal="right"/>
    </xf>
    <xf numFmtId="0" fontId="8" fillId="0" borderId="0" xfId="0" applyFont="1" applyAlignment="1" applyProtection="1">
      <alignment horizontal="center"/>
    </xf>
    <xf numFmtId="0" fontId="8" fillId="0" borderId="0" xfId="0" applyFont="1" applyAlignment="1" applyProtection="1">
      <alignment horizontal="left"/>
    </xf>
    <xf numFmtId="5" fontId="8" fillId="0" borderId="0" xfId="0" applyNumberFormat="1" applyFont="1" applyFill="1" applyBorder="1" applyProtection="1"/>
    <xf numFmtId="0" fontId="7" fillId="0" borderId="0" xfId="0" applyFont="1" applyAlignment="1" applyProtection="1">
      <alignment horizontal="right"/>
    </xf>
    <xf numFmtId="167" fontId="7" fillId="0" borderId="0" xfId="1" applyNumberFormat="1" applyFont="1" applyAlignment="1" applyProtection="1">
      <alignment horizontal="center"/>
    </xf>
    <xf numFmtId="168" fontId="7" fillId="0" borderId="6" xfId="1" applyNumberFormat="1" applyFont="1" applyBorder="1" applyProtection="1"/>
    <xf numFmtId="44" fontId="7" fillId="0" borderId="3" xfId="2" applyFont="1" applyFill="1" applyBorder="1" applyProtection="1"/>
    <xf numFmtId="44" fontId="7" fillId="0" borderId="3" xfId="2" applyFont="1" applyBorder="1" applyProtection="1"/>
    <xf numFmtId="5" fontId="7" fillId="0" borderId="0" xfId="0" applyNumberFormat="1" applyFont="1" applyBorder="1" applyProtection="1"/>
    <xf numFmtId="49" fontId="10" fillId="0" borderId="0" xfId="0" applyNumberFormat="1" applyFont="1" applyAlignment="1" applyProtection="1">
      <alignment horizontal="left"/>
    </xf>
    <xf numFmtId="14" fontId="7" fillId="0" borderId="0" xfId="0" applyNumberFormat="1" applyFont="1" applyAlignment="1" applyProtection="1">
      <alignment horizontal="right"/>
    </xf>
    <xf numFmtId="14" fontId="9" fillId="0" borderId="7" xfId="0" applyNumberFormat="1" applyFont="1" applyBorder="1" applyAlignment="1" applyProtection="1">
      <alignment horizontal="center"/>
      <protection hidden="1"/>
    </xf>
    <xf numFmtId="0" fontId="9" fillId="0" borderId="8" xfId="0" applyFont="1" applyBorder="1" applyAlignment="1" applyProtection="1">
      <alignment horizontal="center"/>
      <protection hidden="1"/>
    </xf>
    <xf numFmtId="0" fontId="9" fillId="0" borderId="9" xfId="0" applyFont="1" applyBorder="1" applyAlignment="1" applyProtection="1">
      <alignment horizontal="center"/>
      <protection hidden="1"/>
    </xf>
    <xf numFmtId="14" fontId="9" fillId="0" borderId="9" xfId="0" applyNumberFormat="1" applyFont="1" applyBorder="1" applyAlignment="1" applyProtection="1">
      <alignment horizontal="center"/>
      <protection hidden="1"/>
    </xf>
    <xf numFmtId="0" fontId="9" fillId="0" borderId="0" xfId="0" applyFont="1" applyBorder="1" applyAlignment="1" applyProtection="1">
      <protection hidden="1"/>
    </xf>
    <xf numFmtId="0" fontId="12" fillId="0" borderId="0" xfId="0" applyFont="1" applyProtection="1"/>
    <xf numFmtId="0" fontId="12" fillId="0" borderId="8" xfId="0" applyFont="1" applyBorder="1" applyProtection="1"/>
    <xf numFmtId="0" fontId="9" fillId="0" borderId="0" xfId="0" applyFont="1" applyProtection="1"/>
    <xf numFmtId="0" fontId="17" fillId="0" borderId="0" xfId="0" applyFont="1" applyBorder="1" applyProtection="1"/>
    <xf numFmtId="0" fontId="12" fillId="0" borderId="8" xfId="0" applyFont="1" applyBorder="1" applyAlignment="1" applyProtection="1">
      <alignment horizontal="center"/>
    </xf>
    <xf numFmtId="0" fontId="12" fillId="0" borderId="10" xfId="0" quotePrefix="1" applyFont="1" applyBorder="1" applyAlignment="1" applyProtection="1">
      <alignment horizontal="center"/>
    </xf>
    <xf numFmtId="0" fontId="12" fillId="0" borderId="8" xfId="0" quotePrefix="1" applyFont="1" applyBorder="1" applyAlignment="1" applyProtection="1">
      <alignment horizontal="center"/>
    </xf>
    <xf numFmtId="0" fontId="9" fillId="0" borderId="3" xfId="0" applyFont="1" applyBorder="1" applyProtection="1"/>
    <xf numFmtId="0" fontId="9" fillId="0" borderId="1" xfId="0" applyFont="1" applyBorder="1" applyAlignment="1" applyProtection="1">
      <alignment horizontal="center"/>
    </xf>
    <xf numFmtId="0" fontId="12" fillId="0" borderId="11" xfId="0" applyFont="1" applyBorder="1" applyAlignment="1" applyProtection="1">
      <alignment horizontal="center"/>
    </xf>
    <xf numFmtId="0" fontId="12" fillId="0" borderId="1" xfId="0" applyFont="1" applyBorder="1" applyAlignment="1" applyProtection="1">
      <alignment horizontal="center"/>
    </xf>
    <xf numFmtId="0" fontId="9" fillId="0" borderId="8" xfId="0" applyFont="1" applyBorder="1" applyProtection="1"/>
    <xf numFmtId="0" fontId="9" fillId="0" borderId="9" xfId="0" applyFont="1" applyBorder="1" applyAlignment="1" applyProtection="1">
      <alignment horizontal="center"/>
    </xf>
    <xf numFmtId="0" fontId="9" fillId="0" borderId="8" xfId="0" applyFont="1" applyBorder="1" applyAlignment="1" applyProtection="1">
      <alignment horizontal="center"/>
    </xf>
    <xf numFmtId="0" fontId="9" fillId="0" borderId="0" xfId="0" applyFont="1" applyAlignment="1" applyProtection="1">
      <alignment horizontal="center"/>
    </xf>
    <xf numFmtId="0" fontId="9" fillId="0" borderId="1" xfId="0" applyFont="1" applyBorder="1" applyProtection="1"/>
    <xf numFmtId="0" fontId="9" fillId="0" borderId="12" xfId="0" applyFont="1" applyBorder="1" applyProtection="1"/>
    <xf numFmtId="0" fontId="9" fillId="0" borderId="13" xfId="0" applyFont="1" applyBorder="1" applyProtection="1"/>
    <xf numFmtId="0" fontId="9" fillId="0" borderId="14" xfId="0" applyFont="1" applyBorder="1" applyProtection="1"/>
    <xf numFmtId="41" fontId="9" fillId="0" borderId="1" xfId="0" applyNumberFormat="1" applyFont="1" applyBorder="1" applyProtection="1"/>
    <xf numFmtId="0" fontId="12" fillId="0" borderId="15" xfId="0" applyFont="1" applyBorder="1" applyProtection="1"/>
    <xf numFmtId="0" fontId="9" fillId="0" borderId="15" xfId="0" applyFont="1" applyBorder="1" applyProtection="1"/>
    <xf numFmtId="0" fontId="9" fillId="0" borderId="0" xfId="0" applyFont="1" applyBorder="1" applyProtection="1"/>
    <xf numFmtId="44" fontId="7" fillId="0" borderId="3" xfId="0" applyNumberFormat="1" applyFont="1" applyBorder="1" applyProtection="1"/>
    <xf numFmtId="169" fontId="7" fillId="0" borderId="3" xfId="0" applyNumberFormat="1" applyFont="1" applyBorder="1" applyProtection="1"/>
    <xf numFmtId="41" fontId="7" fillId="0" borderId="0" xfId="0" applyNumberFormat="1" applyFont="1" applyFill="1" applyBorder="1" applyProtection="1"/>
    <xf numFmtId="169" fontId="7" fillId="0" borderId="0" xfId="0" applyNumberFormat="1" applyFont="1" applyBorder="1" applyProtection="1"/>
    <xf numFmtId="0" fontId="16" fillId="0" borderId="0" xfId="0" applyFont="1" applyProtection="1"/>
    <xf numFmtId="0" fontId="16" fillId="0" borderId="0" xfId="0" applyFont="1" applyBorder="1" applyProtection="1"/>
    <xf numFmtId="0" fontId="16" fillId="0" borderId="17" xfId="0" applyFont="1" applyBorder="1" applyProtection="1"/>
    <xf numFmtId="0" fontId="0" fillId="0" borderId="0" xfId="0" applyBorder="1" applyProtection="1"/>
    <xf numFmtId="166" fontId="0" fillId="0" borderId="0" xfId="0" quotePrefix="1" applyNumberFormat="1" applyBorder="1" applyProtection="1"/>
    <xf numFmtId="14" fontId="0" fillId="0" borderId="0" xfId="0" quotePrefix="1" applyNumberFormat="1" applyBorder="1" applyAlignment="1" applyProtection="1">
      <alignment horizontal="left"/>
    </xf>
    <xf numFmtId="14" fontId="16" fillId="0" borderId="0" xfId="0" applyNumberFormat="1" applyFont="1" applyBorder="1" applyAlignment="1" applyProtection="1">
      <alignment horizontal="left"/>
    </xf>
    <xf numFmtId="0" fontId="21" fillId="0" borderId="0" xfId="0" applyFont="1" applyBorder="1" applyProtection="1"/>
    <xf numFmtId="14" fontId="21" fillId="0" borderId="0" xfId="0" applyNumberFormat="1" applyFont="1" applyBorder="1" applyProtection="1"/>
    <xf numFmtId="0" fontId="11" fillId="0" borderId="3"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168" fontId="7" fillId="0" borderId="3" xfId="0" applyNumberFormat="1" applyFont="1" applyFill="1" applyBorder="1" applyProtection="1"/>
    <xf numFmtId="49" fontId="9" fillId="0" borderId="20" xfId="0" applyNumberFormat="1" applyFont="1" applyBorder="1" applyAlignment="1" applyProtection="1">
      <alignment horizontal="left"/>
    </xf>
    <xf numFmtId="0" fontId="9" fillId="0" borderId="21" xfId="0" applyFont="1" applyBorder="1" applyProtection="1"/>
    <xf numFmtId="164" fontId="9" fillId="0" borderId="10" xfId="0" applyNumberFormat="1" applyFont="1" applyBorder="1" applyAlignment="1" applyProtection="1">
      <alignment horizontal="center"/>
    </xf>
    <xf numFmtId="164" fontId="9" fillId="0" borderId="21" xfId="0" applyNumberFormat="1" applyFont="1" applyBorder="1" applyAlignment="1" applyProtection="1">
      <alignment horizontal="center"/>
    </xf>
    <xf numFmtId="164" fontId="9" fillId="0" borderId="19" xfId="0" applyNumberFormat="1" applyFont="1" applyBorder="1" applyAlignment="1" applyProtection="1">
      <alignment horizontal="center"/>
    </xf>
    <xf numFmtId="49" fontId="9" fillId="0" borderId="0" xfId="0" applyNumberFormat="1" applyFont="1" applyBorder="1" applyAlignment="1" applyProtection="1">
      <alignment horizontal="left"/>
    </xf>
    <xf numFmtId="0" fontId="11" fillId="0" borderId="0"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9" fillId="0" borderId="8" xfId="0" applyFont="1" applyBorder="1" applyAlignment="1" applyProtection="1">
      <alignment horizontal="center" wrapText="1"/>
    </xf>
    <xf numFmtId="0" fontId="9" fillId="0" borderId="9" xfId="0" applyFont="1" applyBorder="1" applyAlignment="1" applyProtection="1">
      <alignment wrapText="1"/>
    </xf>
    <xf numFmtId="0" fontId="9" fillId="0" borderId="0" xfId="0" applyFont="1" applyAlignment="1" applyProtection="1">
      <alignment wrapText="1"/>
    </xf>
    <xf numFmtId="0" fontId="9" fillId="0" borderId="9" xfId="0" applyFont="1" applyBorder="1" applyAlignment="1" applyProtection="1">
      <alignment horizontal="center" wrapText="1"/>
    </xf>
    <xf numFmtId="0" fontId="9" fillId="0" borderId="0" xfId="0" applyFont="1" applyBorder="1" applyAlignment="1" applyProtection="1">
      <alignment horizontal="center" wrapText="1"/>
    </xf>
    <xf numFmtId="166" fontId="9" fillId="0" borderId="1" xfId="0" applyNumberFormat="1" applyFont="1" applyBorder="1" applyAlignment="1" applyProtection="1">
      <alignment horizontal="center" wrapText="1"/>
    </xf>
    <xf numFmtId="0" fontId="9" fillId="0" borderId="11" xfId="0" applyFont="1" applyBorder="1" applyAlignment="1" applyProtection="1">
      <alignment horizontal="center" wrapText="1"/>
    </xf>
    <xf numFmtId="49" fontId="12" fillId="0" borderId="16" xfId="0" applyNumberFormat="1" applyFont="1" applyBorder="1" applyAlignment="1" applyProtection="1">
      <alignment horizontal="left"/>
    </xf>
    <xf numFmtId="0" fontId="12" fillId="0" borderId="22" xfId="0" applyFont="1" applyBorder="1" applyProtection="1"/>
    <xf numFmtId="4" fontId="9" fillId="0" borderId="8" xfId="0" applyNumberFormat="1" applyFont="1" applyBorder="1" applyProtection="1"/>
    <xf numFmtId="49" fontId="9" fillId="0" borderId="16" xfId="0" applyNumberFormat="1" applyFont="1" applyBorder="1" applyAlignment="1" applyProtection="1">
      <alignment horizontal="left"/>
    </xf>
    <xf numFmtId="49" fontId="9" fillId="0" borderId="3" xfId="0" applyNumberFormat="1" applyFont="1" applyBorder="1" applyAlignment="1" applyProtection="1">
      <alignment horizontal="left"/>
    </xf>
    <xf numFmtId="37" fontId="9" fillId="0" borderId="6" xfId="0" applyNumberFormat="1" applyFont="1" applyBorder="1" applyProtection="1"/>
    <xf numFmtId="37" fontId="9" fillId="0" borderId="1" xfId="0" applyNumberFormat="1" applyFont="1" applyBorder="1" applyProtection="1"/>
    <xf numFmtId="0" fontId="9" fillId="0" borderId="1" xfId="0" applyFont="1" applyBorder="1" applyAlignment="1" applyProtection="1">
      <alignment wrapText="1"/>
    </xf>
    <xf numFmtId="0" fontId="9" fillId="0" borderId="22" xfId="0" applyFont="1" applyBorder="1" applyProtection="1"/>
    <xf numFmtId="49" fontId="9" fillId="0" borderId="0" xfId="0" applyNumberFormat="1" applyFont="1" applyAlignment="1" applyProtection="1">
      <alignment horizontal="left"/>
    </xf>
    <xf numFmtId="49" fontId="12" fillId="0" borderId="4" xfId="0" applyNumberFormat="1" applyFont="1" applyBorder="1" applyAlignment="1" applyProtection="1">
      <alignment horizontal="left"/>
    </xf>
    <xf numFmtId="49" fontId="9" fillId="0" borderId="4" xfId="0" applyNumberFormat="1" applyFont="1" applyBorder="1" applyAlignment="1" applyProtection="1">
      <alignment horizontal="left"/>
    </xf>
    <xf numFmtId="0" fontId="9" fillId="0" borderId="23" xfId="0" applyFont="1" applyBorder="1" applyProtection="1"/>
    <xf numFmtId="37" fontId="9" fillId="0" borderId="23" xfId="0" applyNumberFormat="1" applyFont="1" applyBorder="1" applyProtection="1"/>
    <xf numFmtId="49" fontId="12" fillId="0" borderId="24" xfId="0" applyNumberFormat="1" applyFont="1" applyBorder="1" applyAlignment="1" applyProtection="1">
      <alignment horizontal="left"/>
    </xf>
    <xf numFmtId="49" fontId="9" fillId="0" borderId="24" xfId="0" applyNumberFormat="1" applyFont="1" applyBorder="1" applyAlignment="1" applyProtection="1">
      <alignment horizontal="left"/>
    </xf>
    <xf numFmtId="0" fontId="12" fillId="0" borderId="25" xfId="0" applyFont="1" applyFill="1" applyBorder="1" applyProtection="1"/>
    <xf numFmtId="41" fontId="9" fillId="0" borderId="8" xfId="0" applyNumberFormat="1" applyFont="1" applyBorder="1" applyProtection="1"/>
    <xf numFmtId="49" fontId="9" fillId="0" borderId="6" xfId="0" applyNumberFormat="1" applyFont="1" applyBorder="1" applyAlignment="1" applyProtection="1">
      <alignment horizontal="left"/>
    </xf>
    <xf numFmtId="49" fontId="9" fillId="0" borderId="26" xfId="0" applyNumberFormat="1" applyFont="1" applyBorder="1" applyAlignment="1" applyProtection="1">
      <alignment horizontal="left"/>
    </xf>
    <xf numFmtId="0" fontId="9" fillId="0" borderId="22" xfId="0" applyFont="1" applyFill="1" applyBorder="1" applyProtection="1"/>
    <xf numFmtId="0" fontId="9" fillId="0" borderId="1" xfId="0" applyFont="1" applyFill="1" applyBorder="1" applyProtection="1"/>
    <xf numFmtId="41" fontId="9" fillId="0" borderId="0" xfId="0" applyNumberFormat="1" applyFont="1" applyProtection="1"/>
    <xf numFmtId="49" fontId="9" fillId="0" borderId="5" xfId="0" applyNumberFormat="1" applyFont="1" applyBorder="1" applyAlignment="1" applyProtection="1">
      <alignment horizontal="left"/>
    </xf>
    <xf numFmtId="0" fontId="9" fillId="0" borderId="0" xfId="0" applyNumberFormat="1" applyFont="1" applyBorder="1" applyAlignment="1" applyProtection="1">
      <alignment horizontal="left"/>
    </xf>
    <xf numFmtId="0" fontId="9" fillId="0" borderId="21" xfId="0" applyFont="1" applyBorder="1" applyAlignment="1" applyProtection="1">
      <alignment wrapText="1"/>
    </xf>
    <xf numFmtId="0" fontId="9" fillId="0" borderId="8" xfId="0" applyFont="1" applyBorder="1" applyAlignment="1" applyProtection="1">
      <alignment wrapText="1"/>
    </xf>
    <xf numFmtId="49" fontId="12" fillId="0" borderId="16" xfId="0" applyNumberFormat="1" applyFont="1" applyBorder="1" applyProtection="1"/>
    <xf numFmtId="0" fontId="12" fillId="0" borderId="22" xfId="0" applyFont="1" applyBorder="1" applyAlignment="1" applyProtection="1">
      <alignment wrapText="1"/>
    </xf>
    <xf numFmtId="49" fontId="9" fillId="0" borderId="3" xfId="0" applyNumberFormat="1" applyFont="1" applyBorder="1" applyProtection="1"/>
    <xf numFmtId="3" fontId="9" fillId="0" borderId="6" xfId="0" applyNumberFormat="1" applyFont="1" applyBorder="1" applyProtection="1"/>
    <xf numFmtId="3" fontId="9" fillId="0" borderId="22" xfId="0" applyNumberFormat="1" applyFont="1" applyBorder="1" applyProtection="1"/>
    <xf numFmtId="3" fontId="9" fillId="0" borderId="1" xfId="0" applyNumberFormat="1" applyFont="1" applyBorder="1" applyProtection="1"/>
    <xf numFmtId="49" fontId="9" fillId="0" borderId="4" xfId="0" applyNumberFormat="1" applyFont="1" applyBorder="1" applyProtection="1"/>
    <xf numFmtId="0" fontId="9" fillId="0" borderId="23" xfId="0" applyFont="1" applyBorder="1" applyAlignment="1" applyProtection="1">
      <alignment wrapText="1"/>
    </xf>
    <xf numFmtId="3" fontId="9" fillId="0" borderId="23" xfId="0" applyNumberFormat="1" applyFont="1" applyBorder="1" applyProtection="1"/>
    <xf numFmtId="37" fontId="9" fillId="0" borderId="8" xfId="0" applyNumberFormat="1" applyFont="1" applyBorder="1" applyProtection="1"/>
    <xf numFmtId="37" fontId="9" fillId="0" borderId="0" xfId="0" applyNumberFormat="1" applyFont="1" applyProtection="1"/>
    <xf numFmtId="0" fontId="12" fillId="0" borderId="1" xfId="0" applyFont="1" applyBorder="1" applyAlignment="1" applyProtection="1">
      <alignment wrapText="1"/>
    </xf>
    <xf numFmtId="49" fontId="9" fillId="0" borderId="12" xfId="0" applyNumberFormat="1" applyFont="1" applyBorder="1" applyProtection="1"/>
    <xf numFmtId="37" fontId="9" fillId="0" borderId="13" xfId="0" applyNumberFormat="1" applyFont="1" applyBorder="1" applyProtection="1"/>
    <xf numFmtId="49" fontId="9" fillId="0" borderId="0" xfId="0" applyNumberFormat="1" applyFont="1" applyProtection="1"/>
    <xf numFmtId="49" fontId="9" fillId="0" borderId="0" xfId="0" applyNumberFormat="1" applyFont="1" applyBorder="1" applyProtection="1"/>
    <xf numFmtId="14" fontId="9" fillId="0" borderId="0" xfId="0" applyNumberFormat="1" applyFont="1" applyProtection="1"/>
    <xf numFmtId="49" fontId="12" fillId="0" borderId="0" xfId="0" applyNumberFormat="1" applyFont="1" applyBorder="1" applyProtection="1"/>
    <xf numFmtId="37" fontId="9" fillId="0" borderId="0" xfId="0" applyNumberFormat="1" applyFont="1" applyBorder="1" applyProtection="1"/>
    <xf numFmtId="49" fontId="12" fillId="0" borderId="0" xfId="0" applyNumberFormat="1" applyFont="1" applyBorder="1" applyAlignment="1" applyProtection="1">
      <alignment horizontal="left"/>
    </xf>
    <xf numFmtId="49" fontId="12" fillId="0" borderId="27" xfId="0" applyNumberFormat="1" applyFont="1" applyBorder="1" applyAlignment="1" applyProtection="1">
      <alignment horizontal="left"/>
    </xf>
    <xf numFmtId="49" fontId="9" fillId="0" borderId="27" xfId="0" applyNumberFormat="1" applyFont="1" applyBorder="1" applyAlignment="1" applyProtection="1">
      <alignment horizontal="left"/>
    </xf>
    <xf numFmtId="0" fontId="9" fillId="0" borderId="9" xfId="0" applyFont="1" applyBorder="1" applyProtection="1"/>
    <xf numFmtId="49" fontId="11" fillId="0" borderId="0" xfId="0" applyNumberFormat="1" applyFont="1" applyBorder="1" applyAlignment="1" applyProtection="1">
      <alignment horizontal="left"/>
    </xf>
    <xf numFmtId="0" fontId="9" fillId="0" borderId="6" xfId="0" applyFont="1" applyBorder="1" applyProtection="1"/>
    <xf numFmtId="3" fontId="9" fillId="0" borderId="15" xfId="0" applyNumberFormat="1" applyFont="1" applyBorder="1" applyProtection="1"/>
    <xf numFmtId="0" fontId="12" fillId="0" borderId="25" xfId="0" applyFont="1" applyBorder="1" applyProtection="1"/>
    <xf numFmtId="0" fontId="9" fillId="0" borderId="28" xfId="0" applyFont="1" applyBorder="1" applyProtection="1"/>
    <xf numFmtId="3" fontId="9" fillId="0" borderId="8" xfId="0" applyNumberFormat="1" applyFont="1" applyBorder="1" applyProtection="1"/>
    <xf numFmtId="3" fontId="9" fillId="0" borderId="0" xfId="0" applyNumberFormat="1" applyFont="1" applyBorder="1" applyProtection="1"/>
    <xf numFmtId="3" fontId="9" fillId="0" borderId="11" xfId="0" applyNumberFormat="1" applyFont="1" applyBorder="1" applyProtection="1"/>
    <xf numFmtId="3" fontId="9" fillId="0" borderId="29" xfId="0" applyNumberFormat="1" applyFont="1" applyBorder="1" applyProtection="1"/>
    <xf numFmtId="0" fontId="12" fillId="0" borderId="23" xfId="0" applyFont="1" applyBorder="1" applyProtection="1"/>
    <xf numFmtId="3" fontId="9" fillId="0" borderId="30" xfId="0" applyNumberFormat="1" applyFont="1" applyBorder="1" applyProtection="1"/>
    <xf numFmtId="0" fontId="10" fillId="0" borderId="22" xfId="0" applyFont="1" applyBorder="1" applyProtection="1"/>
    <xf numFmtId="49" fontId="10" fillId="0" borderId="4" xfId="0" applyNumberFormat="1" applyFont="1" applyBorder="1" applyAlignment="1" applyProtection="1">
      <alignment horizontal="left"/>
    </xf>
    <xf numFmtId="49" fontId="12" fillId="0" borderId="3" xfId="0" applyNumberFormat="1" applyFont="1" applyBorder="1" applyAlignment="1" applyProtection="1">
      <alignment horizontal="left"/>
    </xf>
    <xf numFmtId="0" fontId="17" fillId="0" borderId="3" xfId="0" applyFont="1" applyBorder="1" applyAlignment="1" applyProtection="1">
      <alignment horizontal="center" vertical="center" wrapText="1"/>
    </xf>
    <xf numFmtId="0" fontId="17" fillId="0" borderId="3" xfId="0" applyFont="1" applyBorder="1" applyAlignment="1" applyProtection="1">
      <alignment horizontal="left"/>
    </xf>
    <xf numFmtId="0" fontId="17" fillId="0" borderId="1" xfId="0" applyFont="1" applyBorder="1" applyAlignment="1" applyProtection="1">
      <alignment horizontal="center" vertical="center" wrapText="1"/>
    </xf>
    <xf numFmtId="0" fontId="9" fillId="0" borderId="1" xfId="0" applyFont="1" applyBorder="1" applyAlignment="1" applyProtection="1">
      <alignment horizontal="center" wrapText="1"/>
    </xf>
    <xf numFmtId="49" fontId="12" fillId="0" borderId="3" xfId="0" quotePrefix="1" applyNumberFormat="1" applyFont="1" applyBorder="1" applyAlignment="1" applyProtection="1">
      <alignment horizontal="left" vertical="center"/>
    </xf>
    <xf numFmtId="49" fontId="12" fillId="0" borderId="22" xfId="0" applyNumberFormat="1" applyFont="1" applyBorder="1" applyAlignment="1" applyProtection="1">
      <alignment horizontal="left" wrapText="1"/>
    </xf>
    <xf numFmtId="3" fontId="9" fillId="0" borderId="1" xfId="0" applyNumberFormat="1" applyFont="1" applyBorder="1" applyAlignment="1" applyProtection="1">
      <alignment horizontal="center" wrapText="1"/>
    </xf>
    <xf numFmtId="49" fontId="9" fillId="0" borderId="12" xfId="0" applyNumberFormat="1" applyFont="1" applyBorder="1" applyAlignment="1" applyProtection="1">
      <alignment horizontal="left"/>
    </xf>
    <xf numFmtId="49" fontId="12" fillId="0" borderId="12" xfId="0" applyNumberFormat="1" applyFont="1" applyBorder="1" applyAlignment="1" applyProtection="1">
      <alignment horizontal="left"/>
    </xf>
    <xf numFmtId="3" fontId="9" fillId="0" borderId="13" xfId="0" applyNumberFormat="1" applyFont="1" applyBorder="1" applyProtection="1"/>
    <xf numFmtId="0" fontId="12" fillId="0" borderId="1" xfId="0" applyFont="1" applyBorder="1" applyProtection="1"/>
    <xf numFmtId="3" fontId="9" fillId="0" borderId="14" xfId="0" applyNumberFormat="1" applyFont="1" applyBorder="1" applyProtection="1"/>
    <xf numFmtId="49" fontId="12" fillId="0" borderId="3" xfId="0" applyNumberFormat="1" applyFont="1" applyBorder="1" applyAlignment="1" applyProtection="1">
      <alignment horizontal="left" vertical="top"/>
    </xf>
    <xf numFmtId="37" fontId="9" fillId="0" borderId="14" xfId="0" applyNumberFormat="1" applyFont="1" applyBorder="1" applyProtection="1"/>
    <xf numFmtId="37" fontId="12" fillId="0" borderId="30" xfId="0" applyNumberFormat="1" applyFont="1" applyBorder="1" applyProtection="1"/>
    <xf numFmtId="37" fontId="9" fillId="0" borderId="11" xfId="0" applyNumberFormat="1" applyFont="1" applyBorder="1" applyProtection="1"/>
    <xf numFmtId="3" fontId="12" fillId="0" borderId="23" xfId="0" applyNumberFormat="1" applyFont="1" applyBorder="1" applyProtection="1"/>
    <xf numFmtId="49" fontId="12" fillId="0" borderId="31" xfId="0" applyNumberFormat="1" applyFont="1" applyBorder="1" applyAlignment="1" applyProtection="1">
      <alignment horizontal="left" vertical="top"/>
    </xf>
    <xf numFmtId="49" fontId="9" fillId="0" borderId="31" xfId="0" applyNumberFormat="1" applyFont="1" applyBorder="1" applyAlignment="1" applyProtection="1">
      <alignment horizontal="left"/>
    </xf>
    <xf numFmtId="3" fontId="9" fillId="0" borderId="32" xfId="0" applyNumberFormat="1" applyFont="1" applyBorder="1" applyProtection="1"/>
    <xf numFmtId="49" fontId="12" fillId="0" borderId="31" xfId="0" applyNumberFormat="1" applyFont="1" applyBorder="1" applyAlignment="1" applyProtection="1">
      <alignment horizontal="left"/>
    </xf>
    <xf numFmtId="0" fontId="9" fillId="0" borderId="32" xfId="0" applyFont="1" applyBorder="1" applyProtection="1"/>
    <xf numFmtId="3" fontId="12" fillId="0" borderId="32" xfId="0" applyNumberFormat="1" applyFont="1" applyBorder="1" applyProtection="1"/>
    <xf numFmtId="0" fontId="12" fillId="0" borderId="32" xfId="0" applyFont="1" applyBorder="1" applyAlignment="1" applyProtection="1">
      <alignment horizontal="center" wrapText="1"/>
    </xf>
    <xf numFmtId="3" fontId="9" fillId="0" borderId="32" xfId="0" applyNumberFormat="1" applyFont="1" applyBorder="1" applyAlignment="1" applyProtection="1">
      <alignment horizontal="center" wrapText="1"/>
    </xf>
    <xf numFmtId="164" fontId="9" fillId="0" borderId="10" xfId="0" applyNumberFormat="1" applyFont="1" applyBorder="1" applyAlignment="1" applyProtection="1">
      <alignment horizontal="center"/>
      <protection hidden="1"/>
    </xf>
    <xf numFmtId="164" fontId="9" fillId="0" borderId="21" xfId="0" applyNumberFormat="1" applyFont="1" applyBorder="1" applyAlignment="1" applyProtection="1">
      <alignment horizontal="center"/>
      <protection hidden="1"/>
    </xf>
    <xf numFmtId="0" fontId="9" fillId="0" borderId="9" xfId="0" applyFont="1" applyBorder="1" applyProtection="1">
      <protection hidden="1"/>
    </xf>
    <xf numFmtId="0" fontId="9" fillId="0" borderId="8" xfId="0" applyFont="1" applyBorder="1" applyAlignment="1" applyProtection="1">
      <alignment horizontal="center" wrapText="1"/>
      <protection hidden="1"/>
    </xf>
    <xf numFmtId="0" fontId="9" fillId="0" borderId="9" xfId="0" applyFont="1" applyBorder="1" applyAlignment="1" applyProtection="1">
      <alignment wrapText="1"/>
      <protection hidden="1"/>
    </xf>
    <xf numFmtId="0" fontId="9" fillId="0" borderId="9" xfId="0" applyFont="1" applyBorder="1" applyAlignment="1" applyProtection="1">
      <alignment horizontal="center" wrapText="1"/>
      <protection hidden="1"/>
    </xf>
    <xf numFmtId="0" fontId="9" fillId="0" borderId="11" xfId="0" applyFont="1" applyBorder="1" applyAlignment="1" applyProtection="1">
      <alignment horizontal="center" wrapText="1"/>
      <protection hidden="1"/>
    </xf>
    <xf numFmtId="0" fontId="9" fillId="0" borderId="8" xfId="0" applyFont="1" applyBorder="1" applyProtection="1">
      <protection hidden="1"/>
    </xf>
    <xf numFmtId="0" fontId="9" fillId="0" borderId="10" xfId="0" applyFont="1" applyBorder="1" applyAlignment="1" applyProtection="1">
      <alignment wrapText="1"/>
      <protection hidden="1"/>
    </xf>
    <xf numFmtId="3" fontId="12" fillId="0" borderId="0" xfId="0" applyNumberFormat="1" applyFont="1" applyBorder="1" applyProtection="1"/>
    <xf numFmtId="49" fontId="12" fillId="0" borderId="33" xfId="0" applyNumberFormat="1" applyFont="1" applyBorder="1" applyAlignment="1" applyProtection="1">
      <alignment horizontal="left"/>
    </xf>
    <xf numFmtId="49" fontId="9" fillId="0" borderId="33" xfId="0" applyNumberFormat="1" applyFont="1" applyBorder="1" applyAlignment="1" applyProtection="1">
      <alignment horizontal="left"/>
    </xf>
    <xf numFmtId="0" fontId="9" fillId="0" borderId="33" xfId="0" applyFont="1" applyBorder="1" applyProtection="1"/>
    <xf numFmtId="0" fontId="12" fillId="0" borderId="27" xfId="0" applyFont="1" applyBorder="1" applyProtection="1"/>
    <xf numFmtId="0" fontId="12" fillId="0" borderId="0" xfId="0" applyFont="1" applyBorder="1" applyProtection="1"/>
    <xf numFmtId="49" fontId="10" fillId="0" borderId="27" xfId="0" applyNumberFormat="1" applyFont="1" applyBorder="1" applyAlignment="1" applyProtection="1">
      <alignment horizontal="left"/>
    </xf>
    <xf numFmtId="0" fontId="9" fillId="0" borderId="11" xfId="0" applyFont="1" applyBorder="1" applyProtection="1"/>
    <xf numFmtId="37" fontId="9" fillId="0" borderId="13" xfId="0" applyNumberFormat="1" applyFont="1" applyBorder="1" applyAlignment="1" applyProtection="1">
      <alignment horizontal="center" wrapText="1"/>
    </xf>
    <xf numFmtId="0" fontId="9" fillId="0" borderId="34" xfId="0" applyFont="1" applyBorder="1" applyProtection="1"/>
    <xf numFmtId="3" fontId="9" fillId="0" borderId="6" xfId="0" applyNumberFormat="1" applyFont="1" applyFill="1" applyBorder="1" applyProtection="1"/>
    <xf numFmtId="3" fontId="9" fillId="0" borderId="22" xfId="0" applyNumberFormat="1" applyFont="1" applyFill="1" applyBorder="1" applyProtection="1"/>
    <xf numFmtId="3" fontId="9" fillId="0" borderId="1" xfId="0" applyNumberFormat="1" applyFont="1" applyFill="1" applyBorder="1" applyProtection="1"/>
    <xf numFmtId="3" fontId="9" fillId="3" borderId="1" xfId="0" applyNumberFormat="1" applyFont="1" applyFill="1" applyBorder="1" applyProtection="1"/>
    <xf numFmtId="3" fontId="9" fillId="3" borderId="22" xfId="0" applyNumberFormat="1" applyFont="1" applyFill="1" applyBorder="1" applyProtection="1"/>
    <xf numFmtId="0" fontId="9" fillId="0" borderId="16" xfId="0" applyFont="1" applyBorder="1" applyProtection="1"/>
    <xf numFmtId="3" fontId="9" fillId="0" borderId="20" xfId="0" applyNumberFormat="1" applyFont="1" applyFill="1" applyBorder="1" applyProtection="1"/>
    <xf numFmtId="3" fontId="9" fillId="0" borderId="3" xfId="0" applyNumberFormat="1" applyFont="1" applyFill="1" applyBorder="1" applyProtection="1"/>
    <xf numFmtId="0" fontId="9" fillId="0" borderId="1" xfId="0" applyFont="1" applyBorder="1" applyAlignment="1" applyProtection="1">
      <alignment horizontal="left"/>
    </xf>
    <xf numFmtId="0" fontId="12" fillId="0" borderId="35" xfId="0" applyFont="1" applyBorder="1" applyAlignment="1" applyProtection="1">
      <alignment horizontal="left"/>
    </xf>
    <xf numFmtId="3" fontId="9" fillId="0" borderId="35" xfId="0" applyNumberFormat="1" applyFont="1" applyBorder="1" applyProtection="1"/>
    <xf numFmtId="3" fontId="9" fillId="0" borderId="36" xfId="0" applyNumberFormat="1" applyFont="1" applyBorder="1" applyProtection="1"/>
    <xf numFmtId="0" fontId="9" fillId="0" borderId="0" xfId="0" applyFont="1" applyAlignment="1" applyProtection="1">
      <alignment horizontal="left"/>
    </xf>
    <xf numFmtId="3" fontId="9" fillId="0" borderId="6" xfId="0" applyNumberFormat="1" applyFont="1" applyFill="1" applyBorder="1" applyAlignment="1" applyProtection="1">
      <alignment horizontal="right"/>
    </xf>
    <xf numFmtId="3" fontId="9" fillId="0" borderId="22" xfId="0" applyNumberFormat="1" applyFont="1" applyFill="1" applyBorder="1" applyAlignment="1" applyProtection="1">
      <alignment horizontal="right"/>
    </xf>
    <xf numFmtId="3" fontId="9" fillId="0" borderId="1" xfId="0" applyNumberFormat="1" applyFont="1" applyFill="1" applyBorder="1" applyAlignment="1" applyProtection="1">
      <alignment horizontal="right"/>
    </xf>
    <xf numFmtId="3" fontId="9" fillId="3" borderId="1" xfId="0" applyNumberFormat="1" applyFont="1" applyFill="1" applyBorder="1" applyAlignment="1" applyProtection="1">
      <alignment horizontal="right"/>
    </xf>
    <xf numFmtId="37" fontId="9" fillId="0" borderId="6" xfId="0" applyNumberFormat="1" applyFont="1" applyBorder="1" applyAlignment="1" applyProtection="1">
      <alignment horizontal="right"/>
    </xf>
    <xf numFmtId="49" fontId="9" fillId="0" borderId="10" xfId="0" applyNumberFormat="1" applyFont="1" applyBorder="1" applyAlignment="1" applyProtection="1">
      <alignment horizontal="center"/>
    </xf>
    <xf numFmtId="49" fontId="9" fillId="0" borderId="21" xfId="0" applyNumberFormat="1" applyFont="1" applyBorder="1" applyAlignment="1" applyProtection="1">
      <alignment horizontal="center"/>
    </xf>
    <xf numFmtId="49" fontId="9" fillId="0" borderId="20" xfId="0" applyNumberFormat="1" applyFont="1" applyBorder="1" applyAlignment="1" applyProtection="1">
      <alignment horizontal="center"/>
    </xf>
    <xf numFmtId="49" fontId="9" fillId="0" borderId="19" xfId="0" applyNumberFormat="1" applyFont="1" applyBorder="1" applyAlignment="1" applyProtection="1">
      <alignment horizontal="center"/>
    </xf>
    <xf numFmtId="49" fontId="9" fillId="0" borderId="0" xfId="0" applyNumberFormat="1" applyFont="1" applyAlignment="1" applyProtection="1">
      <alignment horizontal="center"/>
    </xf>
    <xf numFmtId="0" fontId="9" fillId="0" borderId="0" xfId="0" applyFont="1" applyBorder="1" applyAlignment="1" applyProtection="1">
      <alignment horizontal="center"/>
    </xf>
    <xf numFmtId="49" fontId="9" fillId="0" borderId="18" xfId="0" applyNumberFormat="1" applyFont="1" applyBorder="1" applyAlignment="1" applyProtection="1"/>
    <xf numFmtId="49" fontId="9" fillId="0" borderId="8" xfId="0" applyNumberFormat="1" applyFont="1" applyBorder="1" applyAlignment="1" applyProtection="1"/>
    <xf numFmtId="49" fontId="9" fillId="0" borderId="9" xfId="0" applyNumberFormat="1" applyFont="1" applyBorder="1" applyAlignment="1" applyProtection="1">
      <alignment horizontal="center"/>
    </xf>
    <xf numFmtId="49" fontId="9" fillId="0" borderId="8" xfId="0" applyNumberFormat="1" applyFont="1" applyBorder="1" applyAlignment="1" applyProtection="1">
      <alignment horizontal="center"/>
    </xf>
    <xf numFmtId="49" fontId="9" fillId="0" borderId="0" xfId="0" applyNumberFormat="1" applyFont="1" applyBorder="1" applyAlignment="1" applyProtection="1">
      <alignment horizontal="center"/>
    </xf>
    <xf numFmtId="0" fontId="12" fillId="0" borderId="37" xfId="0" applyFont="1" applyBorder="1" applyAlignment="1" applyProtection="1">
      <alignment horizontal="center"/>
    </xf>
    <xf numFmtId="0" fontId="9" fillId="0" borderId="35" xfId="0" applyFont="1" applyBorder="1" applyAlignment="1" applyProtection="1">
      <alignment horizontal="center"/>
    </xf>
    <xf numFmtId="0" fontId="9" fillId="0" borderId="37" xfId="0" applyFont="1" applyBorder="1" applyAlignment="1" applyProtection="1">
      <alignment horizontal="center"/>
    </xf>
    <xf numFmtId="49" fontId="9" fillId="0" borderId="37" xfId="0" applyNumberFormat="1" applyFont="1" applyBorder="1" applyAlignment="1" applyProtection="1">
      <alignment horizontal="center"/>
    </xf>
    <xf numFmtId="49" fontId="9" fillId="0" borderId="35" xfId="0" applyNumberFormat="1" applyFont="1" applyBorder="1" applyAlignment="1" applyProtection="1">
      <alignment horizontal="center"/>
    </xf>
    <xf numFmtId="0" fontId="9" fillId="0" borderId="11" xfId="0" applyFont="1" applyBorder="1" applyAlignment="1" applyProtection="1">
      <alignment horizontal="center"/>
    </xf>
    <xf numFmtId="14" fontId="9" fillId="0" borderId="11" xfId="0" applyNumberFormat="1" applyFont="1" applyBorder="1" applyAlignment="1" applyProtection="1">
      <alignment horizontal="center"/>
    </xf>
    <xf numFmtId="10" fontId="9" fillId="0" borderId="11" xfId="0" applyNumberFormat="1" applyFont="1" applyBorder="1" applyAlignment="1" applyProtection="1">
      <alignment horizontal="center"/>
    </xf>
    <xf numFmtId="37" fontId="9" fillId="0" borderId="34" xfId="0" applyNumberFormat="1" applyFont="1" applyBorder="1" applyProtection="1"/>
    <xf numFmtId="0" fontId="12" fillId="0" borderId="6" xfId="0" applyFont="1" applyBorder="1" applyProtection="1"/>
    <xf numFmtId="0" fontId="9" fillId="0" borderId="0" xfId="0" applyFont="1" applyBorder="1" applyAlignment="1" applyProtection="1">
      <alignment horizontal="left"/>
    </xf>
    <xf numFmtId="0" fontId="12" fillId="0" borderId="20" xfId="0" applyFont="1" applyBorder="1" applyProtection="1"/>
    <xf numFmtId="37" fontId="12" fillId="0" borderId="20" xfId="0" applyNumberFormat="1" applyFont="1" applyBorder="1" applyProtection="1"/>
    <xf numFmtId="0" fontId="9" fillId="0" borderId="26" xfId="0" applyFont="1" applyBorder="1" applyProtection="1"/>
    <xf numFmtId="0" fontId="9" fillId="0" borderId="8" xfId="0" applyFont="1" applyFill="1" applyBorder="1" applyProtection="1"/>
    <xf numFmtId="0" fontId="12" fillId="0" borderId="8" xfId="0" applyFont="1" applyFill="1" applyBorder="1" applyAlignment="1" applyProtection="1">
      <alignment horizontal="center"/>
    </xf>
    <xf numFmtId="0" fontId="0" fillId="0" borderId="0" xfId="0" applyProtection="1"/>
    <xf numFmtId="0" fontId="13" fillId="0" borderId="0" xfId="0" applyFont="1" applyProtection="1"/>
    <xf numFmtId="44" fontId="5" fillId="0" borderId="0" xfId="2" applyFont="1" applyProtection="1"/>
    <xf numFmtId="41" fontId="0" fillId="0" borderId="0" xfId="0" applyNumberFormat="1" applyProtection="1"/>
    <xf numFmtId="0" fontId="10" fillId="0" borderId="0" xfId="0" applyFont="1" applyAlignment="1" applyProtection="1">
      <alignment horizontal="right"/>
    </xf>
    <xf numFmtId="41" fontId="0" fillId="0" borderId="4" xfId="0" applyNumberFormat="1" applyBorder="1" applyProtection="1"/>
    <xf numFmtId="0" fontId="0" fillId="0" borderId="0" xfId="0" applyAlignment="1" applyProtection="1">
      <alignment horizontal="right"/>
    </xf>
    <xf numFmtId="0" fontId="10" fillId="0" borderId="0" xfId="0" applyFont="1" applyProtection="1"/>
    <xf numFmtId="0" fontId="12" fillId="0" borderId="10" xfId="0" applyFont="1" applyBorder="1" applyProtection="1"/>
    <xf numFmtId="0" fontId="12" fillId="0" borderId="21" xfId="0" applyFont="1" applyBorder="1" applyProtection="1"/>
    <xf numFmtId="0" fontId="9" fillId="0" borderId="2" xfId="0" applyFont="1" applyBorder="1" applyProtection="1"/>
    <xf numFmtId="164" fontId="9" fillId="0" borderId="9" xfId="0" applyNumberFormat="1" applyFont="1" applyBorder="1" applyAlignment="1" applyProtection="1">
      <alignment horizontal="center"/>
    </xf>
    <xf numFmtId="164" fontId="9" fillId="0" borderId="8" xfId="0" applyNumberFormat="1" applyFont="1" applyBorder="1" applyAlignment="1" applyProtection="1">
      <alignment horizontal="center"/>
    </xf>
    <xf numFmtId="164" fontId="9" fillId="4" borderId="8" xfId="0" applyNumberFormat="1" applyFont="1" applyFill="1" applyBorder="1" applyAlignment="1" applyProtection="1">
      <alignment horizontal="center"/>
    </xf>
    <xf numFmtId="0" fontId="9" fillId="4" borderId="7" xfId="0" applyFont="1" applyFill="1" applyBorder="1" applyAlignment="1" applyProtection="1">
      <alignment horizontal="center"/>
    </xf>
    <xf numFmtId="0" fontId="9" fillId="4" borderId="0" xfId="0" applyFont="1" applyFill="1" applyProtection="1"/>
    <xf numFmtId="0" fontId="9" fillId="4" borderId="7" xfId="0" applyFont="1" applyFill="1" applyBorder="1" applyProtection="1"/>
    <xf numFmtId="0" fontId="9" fillId="0" borderId="44" xfId="0" applyFont="1" applyBorder="1" applyProtection="1"/>
    <xf numFmtId="0" fontId="9" fillId="4" borderId="45" xfId="0" applyFont="1" applyFill="1" applyBorder="1" applyProtection="1"/>
    <xf numFmtId="169" fontId="9" fillId="0" borderId="6" xfId="0" quotePrefix="1" applyNumberFormat="1" applyFont="1" applyFill="1" applyBorder="1" applyAlignment="1" applyProtection="1">
      <alignment horizontal="center"/>
    </xf>
    <xf numFmtId="169" fontId="9" fillId="0" borderId="14" xfId="0" applyNumberFormat="1" applyFont="1" applyBorder="1" applyProtection="1"/>
    <xf numFmtId="169" fontId="9" fillId="0" borderId="29" xfId="0" applyNumberFormat="1" applyFont="1" applyBorder="1" applyProtection="1"/>
    <xf numFmtId="49" fontId="12" fillId="4" borderId="0" xfId="0" applyNumberFormat="1" applyFont="1" applyFill="1" applyBorder="1" applyAlignment="1" applyProtection="1">
      <alignment horizontal="left"/>
    </xf>
    <xf numFmtId="49" fontId="9" fillId="4" borderId="0" xfId="0" applyNumberFormat="1" applyFont="1" applyFill="1" applyBorder="1" applyAlignment="1" applyProtection="1">
      <alignment horizontal="left"/>
    </xf>
    <xf numFmtId="0" fontId="12" fillId="4" borderId="0" xfId="0" applyFont="1" applyFill="1" applyBorder="1" applyAlignment="1" applyProtection="1">
      <alignment horizontal="right"/>
    </xf>
    <xf numFmtId="3" fontId="12" fillId="4" borderId="0" xfId="0" applyNumberFormat="1" applyFont="1" applyFill="1" applyBorder="1" applyProtection="1"/>
    <xf numFmtId="3" fontId="12" fillId="4" borderId="0" xfId="0" applyNumberFormat="1" applyFont="1" applyFill="1" applyBorder="1" applyAlignment="1" applyProtection="1">
      <alignment horizontal="right"/>
    </xf>
    <xf numFmtId="37" fontId="12" fillId="4" borderId="0" xfId="0" applyNumberFormat="1" applyFont="1" applyFill="1" applyProtection="1"/>
    <xf numFmtId="3" fontId="9" fillId="4" borderId="0" xfId="0" applyNumberFormat="1" applyFont="1" applyFill="1" applyBorder="1" applyAlignment="1" applyProtection="1">
      <alignment horizontal="center"/>
    </xf>
    <xf numFmtId="3" fontId="7" fillId="0" borderId="0" xfId="0" quotePrefix="1" applyNumberFormat="1" applyFont="1" applyProtection="1"/>
    <xf numFmtId="3" fontId="7" fillId="0" borderId="0" xfId="0" applyNumberFormat="1" applyFont="1" applyAlignment="1" applyProtection="1">
      <alignment horizontal="center"/>
    </xf>
    <xf numFmtId="3" fontId="7" fillId="0" borderId="0" xfId="0" applyNumberFormat="1" applyFont="1" applyProtection="1"/>
    <xf numFmtId="3" fontId="7" fillId="0" borderId="0" xfId="0" applyNumberFormat="1" applyFont="1" applyBorder="1" applyAlignment="1" applyProtection="1">
      <alignment horizontal="center"/>
    </xf>
    <xf numFmtId="3" fontId="7" fillId="0" borderId="0" xfId="0" applyNumberFormat="1" applyFont="1" applyBorder="1" applyProtection="1"/>
    <xf numFmtId="170" fontId="7" fillId="0" borderId="3" xfId="0" applyNumberFormat="1" applyFont="1" applyBorder="1" applyAlignment="1" applyProtection="1">
      <alignment horizontal="center"/>
    </xf>
    <xf numFmtId="170" fontId="7" fillId="0" borderId="0" xfId="1" applyNumberFormat="1" applyFont="1" applyAlignment="1" applyProtection="1">
      <alignment horizontal="center"/>
    </xf>
    <xf numFmtId="170" fontId="7" fillId="0" borderId="0" xfId="0" applyNumberFormat="1" applyFont="1" applyAlignment="1" applyProtection="1">
      <alignment horizontal="center"/>
    </xf>
    <xf numFmtId="170" fontId="7" fillId="0" borderId="0" xfId="0" applyNumberFormat="1" applyFont="1" applyProtection="1"/>
    <xf numFmtId="0" fontId="12" fillId="0" borderId="0" xfId="0" applyFont="1" applyAlignment="1" applyProtection="1">
      <alignment horizontal="center"/>
    </xf>
    <xf numFmtId="0" fontId="12" fillId="0" borderId="16" xfId="0" applyFont="1" applyBorder="1" applyProtection="1"/>
    <xf numFmtId="41" fontId="9" fillId="0" borderId="10" xfId="0" applyNumberFormat="1" applyFont="1" applyBorder="1" applyProtection="1"/>
    <xf numFmtId="41" fontId="9" fillId="0" borderId="11" xfId="0" applyNumberFormat="1" applyFont="1" applyBorder="1" applyProtection="1"/>
    <xf numFmtId="166" fontId="9" fillId="0" borderId="11" xfId="0" applyNumberFormat="1" applyFont="1" applyBorder="1" applyAlignment="1" applyProtection="1">
      <alignment horizontal="center" wrapText="1"/>
      <protection hidden="1"/>
    </xf>
    <xf numFmtId="164" fontId="9" fillId="0" borderId="19" xfId="0" applyNumberFormat="1" applyFont="1" applyBorder="1" applyAlignment="1" applyProtection="1">
      <alignment horizontal="center"/>
      <protection hidden="1"/>
    </xf>
    <xf numFmtId="3" fontId="9" fillId="0" borderId="11" xfId="0" applyNumberFormat="1" applyFont="1" applyFill="1" applyBorder="1" applyProtection="1"/>
    <xf numFmtId="37" fontId="9" fillId="0" borderId="22" xfId="0" applyNumberFormat="1" applyFont="1" applyBorder="1" applyProtection="1"/>
    <xf numFmtId="49" fontId="9" fillId="0" borderId="22" xfId="0" applyNumberFormat="1" applyFont="1" applyBorder="1" applyAlignment="1" applyProtection="1">
      <alignment horizontal="left"/>
    </xf>
    <xf numFmtId="3" fontId="9" fillId="0" borderId="9" xfId="0" applyNumberFormat="1" applyFont="1" applyFill="1" applyBorder="1" applyProtection="1"/>
    <xf numFmtId="3" fontId="9" fillId="0" borderId="8" xfId="0" applyNumberFormat="1" applyFont="1" applyFill="1" applyBorder="1" applyProtection="1"/>
    <xf numFmtId="0" fontId="9" fillId="0" borderId="31" xfId="0" applyFont="1" applyBorder="1" applyProtection="1"/>
    <xf numFmtId="3" fontId="9" fillId="0" borderId="46" xfId="0" applyNumberFormat="1" applyFont="1" applyBorder="1" applyProtection="1"/>
    <xf numFmtId="49" fontId="9" fillId="0" borderId="27" xfId="0" applyNumberFormat="1" applyFont="1" applyBorder="1" applyProtection="1"/>
    <xf numFmtId="0" fontId="9" fillId="0" borderId="27" xfId="0" applyFont="1" applyBorder="1" applyProtection="1"/>
    <xf numFmtId="0" fontId="9" fillId="0" borderId="0" xfId="0" applyNumberFormat="1" applyFont="1" applyBorder="1" applyProtection="1"/>
    <xf numFmtId="49" fontId="9" fillId="4" borderId="0" xfId="0" applyNumberFormat="1" applyFont="1" applyFill="1" applyAlignment="1" applyProtection="1">
      <alignment horizontal="left"/>
    </xf>
    <xf numFmtId="0" fontId="9" fillId="4" borderId="0" xfId="0" applyFont="1" applyFill="1" applyAlignment="1" applyProtection="1">
      <alignment horizontal="right"/>
    </xf>
    <xf numFmtId="37" fontId="9" fillId="4" borderId="0" xfId="0" applyNumberFormat="1" applyFont="1" applyFill="1" applyProtection="1"/>
    <xf numFmtId="49" fontId="12" fillId="0" borderId="26" xfId="0" applyNumberFormat="1" applyFont="1" applyBorder="1" applyAlignment="1" applyProtection="1">
      <alignment horizontal="left"/>
    </xf>
    <xf numFmtId="4" fontId="9" fillId="0" borderId="21" xfId="0" applyNumberFormat="1" applyFont="1" applyBorder="1" applyProtection="1"/>
    <xf numFmtId="49" fontId="9" fillId="0" borderId="2" xfId="0" applyNumberFormat="1" applyFont="1" applyBorder="1" applyAlignment="1" applyProtection="1">
      <alignment horizontal="left"/>
    </xf>
    <xf numFmtId="49" fontId="12" fillId="0" borderId="47" xfId="0" applyNumberFormat="1" applyFont="1" applyBorder="1" applyAlignment="1" applyProtection="1">
      <alignment horizontal="left"/>
    </xf>
    <xf numFmtId="49" fontId="12" fillId="0" borderId="41" xfId="0" applyNumberFormat="1" applyFont="1" applyBorder="1" applyAlignment="1" applyProtection="1">
      <alignment horizontal="left"/>
    </xf>
    <xf numFmtId="49" fontId="12" fillId="0" borderId="26" xfId="0" applyNumberFormat="1" applyFont="1" applyBorder="1" applyProtection="1"/>
    <xf numFmtId="49" fontId="9" fillId="0" borderId="26" xfId="0" applyNumberFormat="1" applyFont="1" applyBorder="1" applyProtection="1"/>
    <xf numFmtId="49" fontId="9" fillId="0" borderId="2" xfId="0" applyNumberFormat="1" applyFont="1" applyBorder="1" applyProtection="1"/>
    <xf numFmtId="49" fontId="12" fillId="0" borderId="47" xfId="0" applyNumberFormat="1" applyFont="1" applyBorder="1" applyProtection="1"/>
    <xf numFmtId="49" fontId="12" fillId="0" borderId="2" xfId="0" applyNumberFormat="1" applyFont="1" applyBorder="1" applyProtection="1"/>
    <xf numFmtId="49" fontId="12" fillId="0" borderId="40" xfId="0" applyNumberFormat="1" applyFont="1" applyBorder="1" applyProtection="1"/>
    <xf numFmtId="41" fontId="9" fillId="0" borderId="21" xfId="0" applyNumberFormat="1" applyFont="1" applyBorder="1" applyProtection="1"/>
    <xf numFmtId="49" fontId="9" fillId="0" borderId="19" xfId="0" applyNumberFormat="1" applyFont="1" applyBorder="1" applyAlignment="1" applyProtection="1">
      <alignment horizontal="left"/>
    </xf>
    <xf numFmtId="49" fontId="12" fillId="0" borderId="43" xfId="0" applyNumberFormat="1" applyFont="1" applyBorder="1" applyAlignment="1" applyProtection="1">
      <alignment horizontal="left"/>
    </xf>
    <xf numFmtId="49" fontId="12" fillId="0" borderId="18" xfId="0" applyNumberFormat="1" applyFont="1" applyBorder="1" applyAlignment="1" applyProtection="1">
      <alignment horizontal="left"/>
    </xf>
    <xf numFmtId="49" fontId="9" fillId="0" borderId="43" xfId="0" applyNumberFormat="1" applyFont="1" applyBorder="1" applyAlignment="1" applyProtection="1">
      <alignment horizontal="left"/>
    </xf>
    <xf numFmtId="49" fontId="12" fillId="0" borderId="48" xfId="0" applyNumberFormat="1" applyFont="1" applyBorder="1" applyAlignment="1" applyProtection="1">
      <alignment horizontal="left"/>
    </xf>
    <xf numFmtId="5" fontId="9" fillId="0" borderId="1" xfId="2" applyNumberFormat="1" applyFont="1" applyBorder="1" applyProtection="1"/>
    <xf numFmtId="5" fontId="12" fillId="0" borderId="6" xfId="0" applyNumberFormat="1" applyFont="1" applyBorder="1" applyProtection="1"/>
    <xf numFmtId="5" fontId="12" fillId="0" borderId="1" xfId="0" applyNumberFormat="1" applyFont="1" applyBorder="1" applyProtection="1"/>
    <xf numFmtId="0" fontId="12" fillId="0" borderId="21" xfId="0" applyFont="1" applyBorder="1" applyAlignment="1" applyProtection="1">
      <alignment horizontal="center"/>
    </xf>
    <xf numFmtId="166" fontId="9" fillId="0" borderId="11" xfId="0" applyNumberFormat="1" applyFont="1" applyBorder="1" applyAlignment="1" applyProtection="1">
      <alignment horizontal="center" wrapText="1"/>
    </xf>
    <xf numFmtId="4" fontId="9" fillId="0" borderId="9" xfId="0" applyNumberFormat="1" applyFont="1" applyBorder="1" applyProtection="1"/>
    <xf numFmtId="41" fontId="9" fillId="0" borderId="42" xfId="0" applyNumberFormat="1" applyFont="1" applyBorder="1" applyProtection="1"/>
    <xf numFmtId="37" fontId="9" fillId="0" borderId="9" xfId="0" applyNumberFormat="1" applyFont="1" applyBorder="1" applyProtection="1"/>
    <xf numFmtId="49" fontId="9" fillId="0" borderId="18" xfId="0" applyNumberFormat="1" applyFont="1" applyBorder="1" applyAlignment="1" applyProtection="1">
      <alignment horizontal="left" wrapText="1"/>
    </xf>
    <xf numFmtId="49" fontId="9" fillId="0" borderId="2" xfId="0" applyNumberFormat="1" applyFont="1" applyBorder="1" applyAlignment="1" applyProtection="1">
      <alignment horizontal="left" wrapText="1"/>
    </xf>
    <xf numFmtId="49" fontId="9" fillId="0" borderId="49" xfId="0" applyNumberFormat="1" applyFont="1" applyBorder="1" applyAlignment="1" applyProtection="1">
      <alignment horizontal="left"/>
    </xf>
    <xf numFmtId="49" fontId="9" fillId="0" borderId="18" xfId="0" applyNumberFormat="1" applyFont="1" applyBorder="1" applyAlignment="1" applyProtection="1">
      <alignment horizontal="left"/>
    </xf>
    <xf numFmtId="0" fontId="9" fillId="0" borderId="0" xfId="0" applyFont="1" applyBorder="1" applyAlignment="1" applyProtection="1">
      <alignment horizontal="center"/>
      <protection hidden="1"/>
    </xf>
    <xf numFmtId="0" fontId="9" fillId="0" borderId="8" xfId="0" applyFont="1" applyBorder="1" applyAlignment="1" applyProtection="1">
      <alignment wrapText="1"/>
      <protection hidden="1"/>
    </xf>
    <xf numFmtId="0" fontId="9" fillId="0" borderId="1" xfId="0" applyFont="1" applyBorder="1" applyAlignment="1" applyProtection="1">
      <alignment horizontal="center" wrapText="1"/>
      <protection hidden="1"/>
    </xf>
    <xf numFmtId="49" fontId="12" fillId="0" borderId="2" xfId="0" applyNumberFormat="1" applyFont="1" applyBorder="1" applyAlignment="1" applyProtection="1">
      <alignment horizontal="left"/>
    </xf>
    <xf numFmtId="49" fontId="9" fillId="0" borderId="40" xfId="0" applyNumberFormat="1" applyFont="1" applyBorder="1" applyAlignment="1" applyProtection="1">
      <alignment horizontal="left"/>
    </xf>
    <xf numFmtId="49" fontId="12" fillId="0" borderId="40" xfId="0" applyNumberFormat="1" applyFont="1" applyBorder="1" applyAlignment="1" applyProtection="1">
      <alignment horizontal="left"/>
    </xf>
    <xf numFmtId="49" fontId="12" fillId="0" borderId="47" xfId="0" applyNumberFormat="1" applyFont="1" applyBorder="1" applyAlignment="1" applyProtection="1">
      <alignment horizontal="left" vertical="top"/>
    </xf>
    <xf numFmtId="49" fontId="12" fillId="0" borderId="48" xfId="0" applyNumberFormat="1" applyFont="1" applyBorder="1" applyAlignment="1" applyProtection="1">
      <alignment horizontal="left" vertical="top"/>
    </xf>
    <xf numFmtId="49" fontId="9" fillId="0" borderId="48" xfId="0" applyNumberFormat="1" applyFont="1" applyBorder="1" applyAlignment="1" applyProtection="1">
      <alignment horizontal="left"/>
    </xf>
    <xf numFmtId="3" fontId="9" fillId="0" borderId="27" xfId="0" applyNumberFormat="1" applyFont="1" applyBorder="1" applyProtection="1"/>
    <xf numFmtId="14" fontId="7" fillId="0" borderId="0" xfId="0" applyNumberFormat="1" applyFont="1" applyBorder="1" applyAlignment="1" applyProtection="1">
      <alignment horizontal="right"/>
    </xf>
    <xf numFmtId="0" fontId="9" fillId="0" borderId="20" xfId="0" applyNumberFormat="1" applyFont="1" applyBorder="1" applyAlignment="1" applyProtection="1">
      <alignment horizontal="left"/>
    </xf>
    <xf numFmtId="0" fontId="12" fillId="0" borderId="32" xfId="0" applyFont="1" applyBorder="1" applyProtection="1"/>
    <xf numFmtId="0" fontId="9" fillId="0" borderId="46" xfId="0" applyFont="1" applyBorder="1" applyProtection="1"/>
    <xf numFmtId="3" fontId="9" fillId="0" borderId="33" xfId="0" applyNumberFormat="1" applyFont="1" applyBorder="1" applyProtection="1"/>
    <xf numFmtId="37" fontId="9" fillId="0" borderId="33" xfId="0" applyNumberFormat="1" applyFont="1" applyBorder="1" applyProtection="1"/>
    <xf numFmtId="0" fontId="12" fillId="0" borderId="50" xfId="0" applyFont="1" applyBorder="1" applyAlignment="1" applyProtection="1">
      <alignment horizontal="left"/>
    </xf>
    <xf numFmtId="0" fontId="9" fillId="0" borderId="2" xfId="0" applyFont="1" applyBorder="1" applyAlignment="1" applyProtection="1">
      <alignment horizontal="left"/>
    </xf>
    <xf numFmtId="3" fontId="9" fillId="0" borderId="21" xfId="0" applyNumberFormat="1" applyFont="1" applyBorder="1" applyProtection="1"/>
    <xf numFmtId="0" fontId="9" fillId="0" borderId="2" xfId="0" quotePrefix="1" applyFont="1" applyBorder="1" applyAlignment="1" applyProtection="1">
      <alignment horizontal="left"/>
    </xf>
    <xf numFmtId="0" fontId="9" fillId="0" borderId="2" xfId="0" applyFont="1" applyBorder="1" applyAlignment="1" applyProtection="1">
      <alignment horizontal="left" vertical="top"/>
    </xf>
    <xf numFmtId="0" fontId="9" fillId="0" borderId="51" xfId="0" applyFont="1" applyBorder="1" applyAlignment="1" applyProtection="1">
      <alignment horizontal="left"/>
    </xf>
    <xf numFmtId="3" fontId="9" fillId="0" borderId="22" xfId="0" applyNumberFormat="1" applyFont="1" applyBorder="1" applyAlignment="1" applyProtection="1">
      <alignment horizontal="right"/>
    </xf>
    <xf numFmtId="0" fontId="12" fillId="0" borderId="52" xfId="0" applyFont="1" applyBorder="1" applyAlignment="1" applyProtection="1">
      <alignment horizontal="left"/>
    </xf>
    <xf numFmtId="0" fontId="9" fillId="0" borderId="53" xfId="0" applyFont="1" applyBorder="1" applyProtection="1"/>
    <xf numFmtId="3" fontId="9" fillId="0" borderId="53" xfId="0" applyNumberFormat="1" applyFont="1" applyBorder="1" applyProtection="1"/>
    <xf numFmtId="0" fontId="12" fillId="0" borderId="54" xfId="0" applyFont="1" applyBorder="1" applyAlignment="1" applyProtection="1">
      <alignment horizontal="left"/>
    </xf>
    <xf numFmtId="0" fontId="9" fillId="0" borderId="55" xfId="0" applyFont="1" applyBorder="1" applyProtection="1"/>
    <xf numFmtId="0" fontId="9" fillId="0" borderId="19" xfId="0" applyFont="1" applyBorder="1" applyAlignment="1" applyProtection="1">
      <alignment horizontal="left"/>
    </xf>
    <xf numFmtId="0" fontId="12" fillId="0" borderId="0" xfId="0" applyFont="1" applyBorder="1" applyAlignment="1" applyProtection="1">
      <alignment horizontal="left"/>
    </xf>
    <xf numFmtId="0" fontId="9" fillId="0" borderId="19" xfId="0" applyFont="1" applyBorder="1" applyProtection="1"/>
    <xf numFmtId="0" fontId="9" fillId="0" borderId="20" xfId="0" applyFont="1" applyBorder="1" applyProtection="1"/>
    <xf numFmtId="0" fontId="9" fillId="0" borderId="18" xfId="0" applyFont="1" applyBorder="1" applyProtection="1"/>
    <xf numFmtId="0" fontId="9" fillId="0" borderId="18" xfId="0" applyFont="1" applyBorder="1" applyAlignment="1" applyProtection="1">
      <alignment wrapText="1"/>
    </xf>
    <xf numFmtId="4" fontId="9" fillId="0" borderId="10" xfId="0" applyNumberFormat="1" applyFont="1" applyBorder="1" applyProtection="1"/>
    <xf numFmtId="37" fontId="9" fillId="0" borderId="30" xfId="0" applyNumberFormat="1" applyFont="1" applyBorder="1" applyProtection="1"/>
    <xf numFmtId="41" fontId="9" fillId="0" borderId="9" xfId="0" applyNumberFormat="1" applyFont="1" applyBorder="1" applyProtection="1"/>
    <xf numFmtId="49" fontId="12" fillId="0" borderId="27" xfId="0" applyNumberFormat="1" applyFont="1" applyBorder="1" applyProtection="1"/>
    <xf numFmtId="49" fontId="9" fillId="0" borderId="21" xfId="0" applyNumberFormat="1" applyFont="1" applyBorder="1" applyAlignment="1" applyProtection="1">
      <alignment horizontal="left"/>
    </xf>
    <xf numFmtId="49" fontId="11" fillId="0" borderId="3" xfId="0" applyNumberFormat="1" applyFont="1" applyBorder="1" applyAlignment="1" applyProtection="1">
      <alignment horizontal="left"/>
    </xf>
    <xf numFmtId="0" fontId="12" fillId="0" borderId="2" xfId="0" applyFont="1" applyBorder="1" applyProtection="1"/>
    <xf numFmtId="0" fontId="12" fillId="0" borderId="18" xfId="0" applyFont="1" applyFill="1" applyBorder="1" applyProtection="1"/>
    <xf numFmtId="0" fontId="9" fillId="0" borderId="40" xfId="0" applyFont="1" applyBorder="1" applyProtection="1"/>
    <xf numFmtId="0" fontId="12" fillId="0" borderId="26" xfId="0" applyFont="1" applyBorder="1" applyProtection="1"/>
    <xf numFmtId="0" fontId="12" fillId="0" borderId="22" xfId="0" applyFont="1" applyBorder="1" applyAlignment="1" applyProtection="1">
      <alignment horizontal="center" wrapText="1"/>
    </xf>
    <xf numFmtId="0" fontId="9" fillId="0" borderId="43" xfId="0" applyFont="1" applyBorder="1" applyProtection="1"/>
    <xf numFmtId="0" fontId="12" fillId="0" borderId="56" xfId="0" applyFont="1" applyBorder="1" applyProtection="1"/>
    <xf numFmtId="0" fontId="12" fillId="0" borderId="37" xfId="0" applyFont="1" applyBorder="1" applyProtection="1"/>
    <xf numFmtId="0" fontId="12" fillId="0" borderId="44" xfId="0" applyFont="1" applyBorder="1" applyProtection="1"/>
    <xf numFmtId="0" fontId="7" fillId="0" borderId="18" xfId="0" applyFont="1" applyBorder="1" applyProtection="1"/>
    <xf numFmtId="3" fontId="7" fillId="0" borderId="18" xfId="0" applyNumberFormat="1" applyFont="1" applyBorder="1" applyProtection="1"/>
    <xf numFmtId="3" fontId="7" fillId="0" borderId="18" xfId="0" applyNumberFormat="1" applyFont="1" applyBorder="1" applyAlignment="1" applyProtection="1">
      <alignment horizontal="center"/>
    </xf>
    <xf numFmtId="14" fontId="16" fillId="0" borderId="0" xfId="0" applyNumberFormat="1" applyFont="1" applyBorder="1" applyProtection="1"/>
    <xf numFmtId="0" fontId="27" fillId="0" borderId="3" xfId="0" applyNumberFormat="1" applyFont="1" applyBorder="1" applyAlignment="1" applyProtection="1">
      <alignment horizontal="left"/>
    </xf>
    <xf numFmtId="0" fontId="27" fillId="0" borderId="3" xfId="0" applyFont="1" applyBorder="1" applyProtection="1"/>
    <xf numFmtId="0" fontId="9" fillId="0" borderId="0" xfId="0" applyFont="1" applyAlignment="1" applyProtection="1">
      <alignment horizontal="right"/>
    </xf>
    <xf numFmtId="0" fontId="9" fillId="0" borderId="3" xfId="0" applyNumberFormat="1" applyFont="1" applyBorder="1" applyAlignment="1" applyProtection="1">
      <alignment horizontal="left"/>
    </xf>
    <xf numFmtId="0" fontId="9" fillId="0" borderId="0" xfId="0" applyFont="1" applyBorder="1" applyAlignment="1" applyProtection="1">
      <alignment horizontal="right"/>
    </xf>
    <xf numFmtId="0" fontId="7" fillId="0" borderId="0" xfId="0" quotePrefix="1" applyFont="1" applyBorder="1" applyProtection="1"/>
    <xf numFmtId="0" fontId="12" fillId="0" borderId="2" xfId="0" applyFont="1" applyBorder="1" applyAlignment="1" applyProtection="1">
      <alignment horizontal="left"/>
    </xf>
    <xf numFmtId="37" fontId="9" fillId="0" borderId="22" xfId="0" applyNumberFormat="1" applyFont="1" applyBorder="1" applyAlignment="1" applyProtection="1">
      <alignment horizontal="center" wrapText="1"/>
    </xf>
    <xf numFmtId="37" fontId="9" fillId="0" borderId="6" xfId="0" applyNumberFormat="1" applyFont="1" applyFill="1" applyBorder="1" applyAlignment="1" applyProtection="1">
      <alignment horizontal="right"/>
    </xf>
    <xf numFmtId="49" fontId="5" fillId="0" borderId="0" xfId="0" applyNumberFormat="1" applyFont="1" applyBorder="1" applyAlignment="1" applyProtection="1">
      <alignment horizontal="left"/>
    </xf>
    <xf numFmtId="0" fontId="28" fillId="0" borderId="0" xfId="0" applyFont="1" applyProtection="1"/>
    <xf numFmtId="0" fontId="7" fillId="0" borderId="0" xfId="0" applyFont="1" applyAlignment="1" applyProtection="1"/>
    <xf numFmtId="0" fontId="16" fillId="0" borderId="0" xfId="0" applyFont="1" applyAlignment="1" applyProtection="1"/>
    <xf numFmtId="3" fontId="7" fillId="36" borderId="3" xfId="0" applyNumberFormat="1" applyFont="1" applyFill="1" applyBorder="1" applyProtection="1">
      <protection locked="0"/>
    </xf>
    <xf numFmtId="3" fontId="7" fillId="36" borderId="2" xfId="0" applyNumberFormat="1" applyFont="1" applyFill="1" applyBorder="1" applyProtection="1">
      <protection locked="0"/>
    </xf>
    <xf numFmtId="3" fontId="7" fillId="36" borderId="3" xfId="0" applyNumberFormat="1" applyFont="1" applyFill="1" applyBorder="1" applyAlignment="1" applyProtection="1">
      <alignment horizontal="center"/>
      <protection locked="0"/>
    </xf>
    <xf numFmtId="170" fontId="7" fillId="36" borderId="0" xfId="0" applyNumberFormat="1" applyFont="1" applyFill="1" applyBorder="1" applyProtection="1">
      <protection locked="0"/>
    </xf>
    <xf numFmtId="167" fontId="29" fillId="36" borderId="0" xfId="1" applyNumberFormat="1" applyFont="1" applyFill="1" applyProtection="1">
      <protection locked="0"/>
    </xf>
    <xf numFmtId="5" fontId="7" fillId="36" borderId="3" xfId="0" applyNumberFormat="1" applyFont="1" applyFill="1" applyBorder="1" applyProtection="1">
      <protection locked="0"/>
    </xf>
    <xf numFmtId="0" fontId="12" fillId="0" borderId="67" xfId="0" applyFont="1" applyFill="1" applyBorder="1" applyProtection="1"/>
    <xf numFmtId="0" fontId="17" fillId="0" borderId="66" xfId="0" applyFont="1" applyFill="1" applyBorder="1" applyAlignment="1" applyProtection="1">
      <alignment horizontal="center" vertical="center" wrapText="1"/>
    </xf>
    <xf numFmtId="49" fontId="9" fillId="51" borderId="26" xfId="0" applyNumberFormat="1" applyFont="1" applyFill="1" applyBorder="1" applyAlignment="1" applyProtection="1">
      <alignment horizontal="left"/>
    </xf>
    <xf numFmtId="0" fontId="52" fillId="0" borderId="0" xfId="0" applyFont="1" applyProtection="1"/>
    <xf numFmtId="37" fontId="9" fillId="36" borderId="6" xfId="0" applyNumberFormat="1" applyFont="1" applyFill="1" applyBorder="1" applyProtection="1">
      <protection locked="0"/>
    </xf>
    <xf numFmtId="0" fontId="9" fillId="51" borderId="0" xfId="48" applyFont="1" applyFill="1" applyBorder="1" applyProtection="1"/>
    <xf numFmtId="164" fontId="9" fillId="51" borderId="18" xfId="48" applyNumberFormat="1" applyFont="1" applyFill="1" applyBorder="1" applyAlignment="1" applyProtection="1">
      <alignment horizontal="right"/>
    </xf>
    <xf numFmtId="37" fontId="9" fillId="36" borderId="22" xfId="0" applyNumberFormat="1" applyFont="1" applyFill="1" applyBorder="1" applyProtection="1">
      <protection locked="0"/>
    </xf>
    <xf numFmtId="37" fontId="9" fillId="36" borderId="11" xfId="0" applyNumberFormat="1" applyFont="1" applyFill="1" applyBorder="1" applyProtection="1">
      <protection locked="0"/>
    </xf>
    <xf numFmtId="37" fontId="9" fillId="36" borderId="1" xfId="0" applyNumberFormat="1" applyFont="1" applyFill="1" applyBorder="1" applyProtection="1">
      <protection locked="0"/>
    </xf>
    <xf numFmtId="3" fontId="9" fillId="36" borderId="6" xfId="0" applyNumberFormat="1" applyFont="1" applyFill="1" applyBorder="1" applyProtection="1">
      <protection locked="0"/>
    </xf>
    <xf numFmtId="3" fontId="9" fillId="36" borderId="22" xfId="0" applyNumberFormat="1" applyFont="1" applyFill="1" applyBorder="1" applyProtection="1">
      <protection locked="0"/>
    </xf>
    <xf numFmtId="3" fontId="9" fillId="36" borderId="11" xfId="0" applyNumberFormat="1" applyFont="1" applyFill="1" applyBorder="1" applyProtection="1">
      <protection locked="0"/>
    </xf>
    <xf numFmtId="3" fontId="9" fillId="36" borderId="1" xfId="0" applyNumberFormat="1" applyFont="1" applyFill="1" applyBorder="1" applyProtection="1">
      <protection locked="0"/>
    </xf>
    <xf numFmtId="0" fontId="12" fillId="0" borderId="3" xfId="0" applyNumberFormat="1" applyFont="1" applyBorder="1" applyAlignment="1" applyProtection="1">
      <alignment horizontal="left"/>
    </xf>
    <xf numFmtId="0" fontId="12" fillId="0" borderId="19" xfId="0" applyNumberFormat="1" applyFont="1" applyBorder="1" applyAlignment="1" applyProtection="1">
      <alignment horizontal="left"/>
    </xf>
    <xf numFmtId="0" fontId="12" fillId="0" borderId="0" xfId="0" applyNumberFormat="1" applyFont="1" applyBorder="1" applyAlignment="1" applyProtection="1">
      <alignment horizontal="left"/>
    </xf>
    <xf numFmtId="3" fontId="9" fillId="36" borderId="8" xfId="0" applyNumberFormat="1" applyFont="1" applyFill="1" applyBorder="1" applyProtection="1">
      <protection locked="0"/>
    </xf>
    <xf numFmtId="3" fontId="9" fillId="36" borderId="32" xfId="0" applyNumberFormat="1" applyFont="1" applyFill="1" applyBorder="1" applyAlignment="1" applyProtection="1">
      <alignment horizontal="center" wrapText="1"/>
      <protection locked="0"/>
    </xf>
    <xf numFmtId="3" fontId="9" fillId="36" borderId="32" xfId="0" applyNumberFormat="1" applyFont="1" applyFill="1" applyBorder="1" applyProtection="1">
      <protection locked="0"/>
    </xf>
    <xf numFmtId="0" fontId="51" fillId="0" borderId="0" xfId="0" applyFont="1" applyProtection="1"/>
    <xf numFmtId="49" fontId="10" fillId="0" borderId="0" xfId="0" applyNumberFormat="1" applyFont="1" applyBorder="1" applyAlignment="1" applyProtection="1">
      <alignment horizontal="left"/>
    </xf>
    <xf numFmtId="0" fontId="9" fillId="36" borderId="8" xfId="0" applyFont="1" applyFill="1" applyBorder="1" applyProtection="1">
      <protection locked="0"/>
    </xf>
    <xf numFmtId="3" fontId="9" fillId="36" borderId="10" xfId="0" applyNumberFormat="1" applyFont="1" applyFill="1" applyBorder="1" applyProtection="1">
      <protection locked="0"/>
    </xf>
    <xf numFmtId="3" fontId="9" fillId="36" borderId="21" xfId="0" applyNumberFormat="1" applyFont="1" applyFill="1" applyBorder="1" applyProtection="1">
      <protection locked="0"/>
    </xf>
    <xf numFmtId="0" fontId="9" fillId="36" borderId="6" xfId="0" applyFont="1" applyFill="1" applyBorder="1" applyProtection="1">
      <protection locked="0"/>
    </xf>
    <xf numFmtId="0" fontId="9" fillId="36" borderId="6" xfId="0" applyFont="1" applyFill="1" applyBorder="1" applyAlignment="1" applyProtection="1">
      <alignment horizontal="center"/>
      <protection locked="0"/>
    </xf>
    <xf numFmtId="5" fontId="9" fillId="36" borderId="6" xfId="2" applyNumberFormat="1" applyFont="1" applyFill="1" applyBorder="1" applyProtection="1">
      <protection locked="0"/>
    </xf>
    <xf numFmtId="14" fontId="9" fillId="36" borderId="6" xfId="0" applyNumberFormat="1" applyFont="1" applyFill="1" applyBorder="1" applyAlignment="1" applyProtection="1">
      <alignment horizontal="center"/>
      <protection locked="0"/>
    </xf>
    <xf numFmtId="10" fontId="9" fillId="36" borderId="6" xfId="0" applyNumberFormat="1" applyFont="1" applyFill="1" applyBorder="1" applyAlignment="1" applyProtection="1">
      <alignment horizontal="center"/>
      <protection locked="0"/>
    </xf>
    <xf numFmtId="5" fontId="9" fillId="36" borderId="1" xfId="2" applyNumberFormat="1" applyFont="1" applyFill="1" applyBorder="1" applyProtection="1">
      <protection locked="0"/>
    </xf>
    <xf numFmtId="0" fontId="9" fillId="36" borderId="11" xfId="0" applyFont="1" applyFill="1" applyBorder="1" applyProtection="1">
      <protection locked="0"/>
    </xf>
    <xf numFmtId="169" fontId="9" fillId="36" borderId="6" xfId="0" quotePrefix="1" applyNumberFormat="1" applyFont="1" applyFill="1" applyBorder="1" applyAlignment="1" applyProtection="1">
      <alignment horizontal="center"/>
      <protection locked="0"/>
    </xf>
    <xf numFmtId="169" fontId="9" fillId="36" borderId="11" xfId="0" applyNumberFormat="1" applyFont="1" applyFill="1" applyBorder="1" applyProtection="1">
      <protection locked="0"/>
    </xf>
    <xf numFmtId="169" fontId="9" fillId="36" borderId="1" xfId="0" applyNumberFormat="1" applyFont="1" applyFill="1" applyBorder="1" applyProtection="1">
      <protection locked="0"/>
    </xf>
    <xf numFmtId="0" fontId="9" fillId="0" borderId="9" xfId="0" applyFont="1" applyFill="1" applyBorder="1" applyProtection="1">
      <protection locked="0"/>
    </xf>
    <xf numFmtId="0" fontId="0" fillId="36" borderId="3" xfId="0" applyFill="1" applyBorder="1" applyProtection="1">
      <protection locked="0"/>
    </xf>
    <xf numFmtId="41" fontId="0" fillId="36" borderId="3" xfId="0" applyNumberFormat="1" applyFill="1" applyBorder="1" applyProtection="1">
      <protection locked="0"/>
    </xf>
    <xf numFmtId="0" fontId="8" fillId="0" borderId="0" xfId="0" applyFont="1" applyAlignment="1" applyProtection="1">
      <alignment horizontal="center" wrapText="1"/>
    </xf>
    <xf numFmtId="0" fontId="0" fillId="0" borderId="77" xfId="0" applyBorder="1" applyAlignment="1">
      <alignment horizontal="center" vertical="top"/>
    </xf>
    <xf numFmtId="0" fontId="0" fillId="0" borderId="78" xfId="0" applyBorder="1" applyAlignment="1">
      <alignment horizontal="center" vertical="top"/>
    </xf>
    <xf numFmtId="0" fontId="0" fillId="0" borderId="0" xfId="0" applyAlignment="1">
      <alignment horizontal="center" vertical="top"/>
    </xf>
    <xf numFmtId="0" fontId="0" fillId="0" borderId="0" xfId="0" applyBorder="1"/>
    <xf numFmtId="0" fontId="5" fillId="0" borderId="0" xfId="0" applyFont="1" applyBorder="1"/>
    <xf numFmtId="0" fontId="0" fillId="0" borderId="7" xfId="0" applyBorder="1"/>
    <xf numFmtId="0" fontId="10" fillId="60" borderId="33" xfId="0" applyFont="1" applyFill="1" applyBorder="1"/>
    <xf numFmtId="0" fontId="5" fillId="0" borderId="0" xfId="0" applyFont="1" applyBorder="1" applyAlignment="1">
      <alignment vertical="top"/>
    </xf>
    <xf numFmtId="0" fontId="0" fillId="0" borderId="0" xfId="0" applyBorder="1" applyAlignment="1">
      <alignment vertical="top"/>
    </xf>
    <xf numFmtId="0" fontId="5" fillId="0" borderId="7" xfId="0" applyFont="1" applyBorder="1"/>
    <xf numFmtId="0" fontId="16" fillId="0" borderId="0" xfId="0" applyFont="1" applyAlignment="1" applyProtection="1">
      <alignment horizontal="center" vertical="top"/>
    </xf>
    <xf numFmtId="0" fontId="6" fillId="0" borderId="0" xfId="0" applyFont="1" applyAlignment="1" applyProtection="1">
      <alignment horizontal="left" vertical="top"/>
    </xf>
    <xf numFmtId="0" fontId="18" fillId="0" borderId="0" xfId="0" applyFont="1" applyBorder="1"/>
    <xf numFmtId="41" fontId="7" fillId="36" borderId="0" xfId="0" applyNumberFormat="1" applyFont="1" applyFill="1" applyBorder="1" applyProtection="1">
      <protection locked="0"/>
    </xf>
    <xf numFmtId="0" fontId="10" fillId="60" borderId="76" xfId="0" applyFont="1" applyFill="1" applyBorder="1" applyAlignment="1">
      <alignment horizontal="left" vertical="top"/>
    </xf>
    <xf numFmtId="0" fontId="10" fillId="60" borderId="33" xfId="0" applyFont="1" applyFill="1" applyBorder="1" applyAlignment="1">
      <alignment horizontal="left"/>
    </xf>
    <xf numFmtId="0" fontId="6" fillId="0" borderId="0" xfId="0" applyFont="1" applyAlignment="1" applyProtection="1">
      <alignment horizontal="center"/>
    </xf>
    <xf numFmtId="0" fontId="6" fillId="0" borderId="3" xfId="0" applyFont="1" applyBorder="1" applyAlignment="1" applyProtection="1">
      <alignment horizontal="center"/>
    </xf>
    <xf numFmtId="0" fontId="11" fillId="0" borderId="0"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9" fillId="0" borderId="40" xfId="0" quotePrefix="1" applyFont="1" applyBorder="1" applyAlignment="1" applyProtection="1">
      <alignment horizontal="center" wrapText="1"/>
    </xf>
    <xf numFmtId="0" fontId="17" fillId="0" borderId="0" xfId="0" applyFont="1" applyAlignment="1"/>
    <xf numFmtId="0" fontId="20" fillId="0" borderId="0" xfId="0" applyFont="1" applyAlignment="1" applyProtection="1"/>
    <xf numFmtId="0" fontId="6" fillId="0" borderId="0" xfId="0" applyFont="1" applyAlignment="1" applyProtection="1"/>
    <xf numFmtId="0" fontId="10" fillId="60" borderId="76" xfId="0" applyFont="1" applyFill="1" applyBorder="1" applyAlignment="1"/>
    <xf numFmtId="0" fontId="10" fillId="60" borderId="33" xfId="0" applyFont="1" applyFill="1" applyBorder="1" applyAlignment="1"/>
    <xf numFmtId="0" fontId="0" fillId="0" borderId="0" xfId="0" applyBorder="1" applyAlignment="1"/>
    <xf numFmtId="0" fontId="13" fillId="0" borderId="0" xfId="0" applyFont="1" applyBorder="1" applyAlignment="1"/>
    <xf numFmtId="0" fontId="5" fillId="0" borderId="0" xfId="0" applyFont="1" applyBorder="1" applyAlignment="1">
      <alignment wrapText="1"/>
    </xf>
    <xf numFmtId="0" fontId="0" fillId="0" borderId="0" xfId="0" applyBorder="1" applyAlignment="1">
      <alignment wrapText="1"/>
    </xf>
    <xf numFmtId="0" fontId="10" fillId="60" borderId="76" xfId="0" applyFont="1" applyFill="1" applyBorder="1" applyAlignment="1">
      <alignment vertical="center"/>
    </xf>
    <xf numFmtId="0" fontId="10" fillId="60" borderId="33" xfId="0" applyFont="1" applyFill="1" applyBorder="1" applyAlignment="1">
      <alignment vertical="center"/>
    </xf>
    <xf numFmtId="0" fontId="5" fillId="0" borderId="0" xfId="0" applyFont="1" applyBorder="1" applyAlignment="1"/>
    <xf numFmtId="0" fontId="5" fillId="0" borderId="0" xfId="0" applyFont="1" applyBorder="1" applyAlignment="1">
      <alignment vertical="center" wrapText="1"/>
    </xf>
    <xf numFmtId="0" fontId="5" fillId="0" borderId="7" xfId="0" applyFont="1" applyBorder="1" applyAlignment="1">
      <alignment wrapText="1"/>
    </xf>
    <xf numFmtId="0" fontId="10" fillId="60" borderId="76" xfId="0" applyFont="1" applyFill="1" applyBorder="1" applyAlignment="1">
      <alignment vertical="top"/>
    </xf>
    <xf numFmtId="0" fontId="10" fillId="60" borderId="33" xfId="0" applyFont="1" applyFill="1" applyBorder="1" applyAlignment="1">
      <alignment vertical="top"/>
    </xf>
    <xf numFmtId="0" fontId="18" fillId="0" borderId="0" xfId="0" applyFont="1" applyBorder="1" applyAlignment="1"/>
    <xf numFmtId="0" fontId="5" fillId="0" borderId="0" xfId="0" applyFont="1" applyBorder="1" applyAlignment="1">
      <alignment vertical="top" wrapText="1"/>
    </xf>
    <xf numFmtId="0" fontId="22" fillId="0" borderId="0" xfId="0" applyFont="1" applyAlignment="1" applyProtection="1"/>
    <xf numFmtId="0" fontId="16" fillId="0" borderId="0" xfId="0" applyFont="1" applyBorder="1" applyAlignment="1" applyProtection="1">
      <alignment vertical="center"/>
    </xf>
    <xf numFmtId="0" fontId="5" fillId="0" borderId="0" xfId="0" applyFont="1" applyBorder="1" applyProtection="1"/>
    <xf numFmtId="0" fontId="19" fillId="0" borderId="0" xfId="0" applyFont="1" applyBorder="1" applyProtection="1"/>
    <xf numFmtId="0" fontId="20" fillId="0" borderId="0" xfId="0" applyFont="1" applyBorder="1" applyProtection="1"/>
    <xf numFmtId="0" fontId="13" fillId="0" borderId="0" xfId="0" applyFont="1" applyBorder="1" applyProtection="1"/>
    <xf numFmtId="0" fontId="7" fillId="2" borderId="0" xfId="0" applyFont="1" applyFill="1" applyBorder="1" applyProtection="1"/>
    <xf numFmtId="0" fontId="6" fillId="0" borderId="3" xfId="0" applyFont="1" applyBorder="1" applyAlignment="1" applyProtection="1"/>
    <xf numFmtId="0" fontId="9" fillId="0" borderId="18" xfId="0" applyFont="1" applyBorder="1" applyAlignment="1" applyProtection="1"/>
    <xf numFmtId="0" fontId="9" fillId="0" borderId="0" xfId="0" applyFont="1" applyBorder="1" applyAlignment="1" applyProtection="1"/>
    <xf numFmtId="0" fontId="9" fillId="0" borderId="8" xfId="0" applyFont="1" applyBorder="1" applyAlignment="1" applyProtection="1"/>
    <xf numFmtId="0" fontId="11" fillId="0" borderId="0" xfId="0" applyFont="1" applyBorder="1" applyAlignment="1" applyProtection="1">
      <alignment vertical="center" wrapText="1"/>
    </xf>
    <xf numFmtId="0" fontId="11" fillId="0" borderId="8" xfId="0" applyFont="1" applyBorder="1" applyAlignment="1" applyProtection="1">
      <alignment vertical="center" wrapText="1"/>
    </xf>
    <xf numFmtId="0" fontId="9" fillId="0" borderId="18" xfId="0" applyFont="1" applyBorder="1" applyAlignment="1" applyProtection="1">
      <protection hidden="1"/>
    </xf>
    <xf numFmtId="0" fontId="9" fillId="0" borderId="8" xfId="0" applyFont="1" applyBorder="1" applyAlignment="1" applyProtection="1">
      <protection hidden="1"/>
    </xf>
    <xf numFmtId="0" fontId="11" fillId="0" borderId="3" xfId="0" applyFont="1" applyBorder="1" applyAlignment="1" applyProtection="1">
      <alignment vertical="center" wrapText="1"/>
    </xf>
    <xf numFmtId="0" fontId="11" fillId="0" borderId="1" xfId="0" applyFont="1" applyBorder="1" applyAlignment="1" applyProtection="1">
      <alignment vertical="center" wrapText="1"/>
    </xf>
    <xf numFmtId="0" fontId="11" fillId="0" borderId="4" xfId="0" applyFont="1" applyBorder="1" applyAlignment="1" applyProtection="1">
      <alignment vertical="center" wrapText="1"/>
    </xf>
    <xf numFmtId="0" fontId="11" fillId="0" borderId="23" xfId="0" applyFont="1" applyBorder="1" applyAlignment="1" applyProtection="1">
      <alignment vertical="center" wrapText="1"/>
    </xf>
    <xf numFmtId="0" fontId="12" fillId="0" borderId="53" xfId="0" applyFont="1" applyBorder="1" applyAlignment="1" applyProtection="1">
      <alignment wrapText="1"/>
    </xf>
    <xf numFmtId="49" fontId="6" fillId="0" borderId="45" xfId="0" applyNumberFormat="1" applyFont="1" applyBorder="1" applyAlignment="1" applyProtection="1">
      <alignment horizontal="left" vertical="top" wrapText="1"/>
    </xf>
    <xf numFmtId="49" fontId="6" fillId="0" borderId="45" xfId="0" applyNumberFormat="1" applyFont="1" applyBorder="1" applyAlignment="1" applyProtection="1">
      <alignment horizontal="left" vertical="top"/>
    </xf>
    <xf numFmtId="0" fontId="12" fillId="0" borderId="32" xfId="0" applyFont="1" applyBorder="1" applyAlignment="1" applyProtection="1"/>
    <xf numFmtId="49" fontId="10" fillId="0" borderId="31" xfId="0" applyNumberFormat="1" applyFont="1" applyBorder="1" applyAlignment="1" applyProtection="1"/>
    <xf numFmtId="0" fontId="9" fillId="0" borderId="26" xfId="0" quotePrefix="1" applyFont="1" applyBorder="1" applyAlignment="1" applyProtection="1"/>
    <xf numFmtId="0" fontId="9" fillId="0" borderId="40" xfId="0" quotePrefix="1" applyFont="1" applyBorder="1" applyAlignment="1" applyProtection="1">
      <alignment wrapText="1"/>
    </xf>
    <xf numFmtId="0" fontId="12" fillId="0" borderId="26" xfId="0" applyFont="1" applyBorder="1" applyAlignment="1" applyProtection="1">
      <protection hidden="1"/>
    </xf>
    <xf numFmtId="0" fontId="12" fillId="0" borderId="22" xfId="0" applyFont="1" applyBorder="1" applyAlignment="1" applyProtection="1">
      <protection hidden="1"/>
    </xf>
    <xf numFmtId="0" fontId="12" fillId="0" borderId="2" xfId="0" applyFont="1" applyBorder="1" applyAlignment="1" applyProtection="1">
      <protection hidden="1"/>
    </xf>
    <xf numFmtId="0" fontId="12" fillId="0" borderId="1" xfId="0" applyFont="1" applyBorder="1" applyAlignment="1" applyProtection="1">
      <protection hidden="1"/>
    </xf>
    <xf numFmtId="0" fontId="9" fillId="0" borderId="2" xfId="0" applyFont="1" applyBorder="1" applyAlignment="1" applyProtection="1"/>
    <xf numFmtId="0" fontId="9" fillId="0" borderId="1" xfId="0" applyFont="1" applyBorder="1" applyAlignment="1" applyProtection="1"/>
    <xf numFmtId="0" fontId="12" fillId="0" borderId="26" xfId="0" applyFont="1" applyBorder="1" applyAlignment="1" applyProtection="1"/>
    <xf numFmtId="0" fontId="12" fillId="0" borderId="22" xfId="0" applyFont="1" applyBorder="1" applyAlignment="1" applyProtection="1"/>
    <xf numFmtId="0" fontId="12" fillId="0" borderId="21" xfId="0" applyFont="1" applyBorder="1" applyAlignment="1" applyProtection="1"/>
    <xf numFmtId="0" fontId="12" fillId="0" borderId="19" xfId="0" applyFont="1" applyBorder="1" applyAlignment="1" applyProtection="1">
      <alignment horizontal="right"/>
    </xf>
    <xf numFmtId="0" fontId="12" fillId="0" borderId="21" xfId="0" applyFont="1" applyBorder="1" applyAlignment="1" applyProtection="1">
      <alignment horizontal="right"/>
    </xf>
    <xf numFmtId="0" fontId="17" fillId="0" borderId="4" xfId="0" applyFont="1" applyBorder="1" applyAlignment="1" applyProtection="1">
      <alignment horizontal="left"/>
    </xf>
    <xf numFmtId="0" fontId="18" fillId="0" borderId="0" xfId="0" applyFont="1" applyAlignment="1" applyProtection="1"/>
    <xf numFmtId="0" fontId="12" fillId="0" borderId="0" xfId="8652" applyNumberFormat="1" applyFont="1" applyBorder="1" applyAlignment="1" applyProtection="1">
      <alignment horizontal="left"/>
    </xf>
    <xf numFmtId="44" fontId="12" fillId="0" borderId="0" xfId="49" applyFont="1" applyProtection="1"/>
    <xf numFmtId="0" fontId="9" fillId="0" borderId="0" xfId="8652" applyFont="1" applyProtection="1"/>
    <xf numFmtId="0" fontId="2" fillId="0" borderId="0" xfId="8672" applyFont="1" applyProtection="1"/>
    <xf numFmtId="0" fontId="101" fillId="0" borderId="0" xfId="8672" applyFont="1" applyProtection="1"/>
    <xf numFmtId="0" fontId="10" fillId="0" borderId="0" xfId="8652" applyFont="1" applyProtection="1"/>
    <xf numFmtId="44" fontId="10" fillId="0" borderId="0" xfId="49" applyFont="1" applyProtection="1"/>
    <xf numFmtId="0" fontId="5" fillId="0" borderId="0" xfId="8652" applyFont="1" applyProtection="1"/>
    <xf numFmtId="0" fontId="24" fillId="0" borderId="0" xfId="8652" applyFont="1" applyProtection="1"/>
    <xf numFmtId="40" fontId="10" fillId="0" borderId="80" xfId="49" applyNumberFormat="1" applyFont="1" applyBorder="1" applyAlignment="1" applyProtection="1">
      <alignment horizontal="center"/>
    </xf>
    <xf numFmtId="40" fontId="10" fillId="0" borderId="8" xfId="49" applyNumberFormat="1" applyFont="1" applyBorder="1" applyAlignment="1" applyProtection="1">
      <alignment horizontal="center"/>
    </xf>
    <xf numFmtId="40" fontId="10" fillId="62" borderId="8" xfId="8652" applyNumberFormat="1" applyFont="1" applyFill="1" applyBorder="1" applyAlignment="1" applyProtection="1">
      <alignment horizontal="center" wrapText="1"/>
    </xf>
    <xf numFmtId="175" fontId="5" fillId="62" borderId="9" xfId="8652" applyNumberFormat="1" applyFont="1" applyFill="1" applyBorder="1" applyProtection="1"/>
    <xf numFmtId="175" fontId="10" fillId="0" borderId="9" xfId="49" applyNumberFormat="1" applyFont="1" applyBorder="1" applyProtection="1"/>
    <xf numFmtId="9" fontId="10" fillId="0" borderId="0" xfId="1616" applyFont="1" applyProtection="1"/>
    <xf numFmtId="176" fontId="10" fillId="0" borderId="11" xfId="1616" applyNumberFormat="1" applyFont="1" applyBorder="1" applyProtection="1"/>
    <xf numFmtId="175" fontId="10" fillId="0" borderId="29" xfId="49" applyNumberFormat="1" applyFont="1" applyBorder="1" applyProtection="1"/>
    <xf numFmtId="44" fontId="5" fillId="0" borderId="0" xfId="8652" applyNumberFormat="1" applyFont="1" applyFill="1" applyBorder="1" applyProtection="1"/>
    <xf numFmtId="44" fontId="5" fillId="0" borderId="0" xfId="49" applyFont="1" applyProtection="1"/>
    <xf numFmtId="175" fontId="10" fillId="62" borderId="29" xfId="49" applyNumberFormat="1" applyFont="1" applyFill="1" applyBorder="1" applyProtection="1"/>
    <xf numFmtId="44" fontId="5" fillId="0" borderId="0" xfId="49" applyFont="1" applyBorder="1" applyProtection="1"/>
    <xf numFmtId="44" fontId="5" fillId="0" borderId="0" xfId="8652" applyNumberFormat="1" applyFont="1" applyBorder="1" applyProtection="1"/>
    <xf numFmtId="175" fontId="5" fillId="62" borderId="80" xfId="49" applyNumberFormat="1" applyFont="1" applyFill="1" applyBorder="1" applyProtection="1"/>
    <xf numFmtId="175" fontId="5" fillId="62" borderId="9" xfId="49" applyNumberFormat="1" applyFont="1" applyFill="1" applyBorder="1" applyProtection="1"/>
    <xf numFmtId="175" fontId="5" fillId="62" borderId="11" xfId="8652" applyNumberFormat="1" applyFont="1" applyFill="1" applyBorder="1" applyProtection="1"/>
    <xf numFmtId="44" fontId="10" fillId="0" borderId="0" xfId="49" applyFont="1" applyBorder="1" applyProtection="1"/>
    <xf numFmtId="0" fontId="102" fillId="0" borderId="0" xfId="8672" applyFont="1" applyProtection="1"/>
    <xf numFmtId="0" fontId="102" fillId="0" borderId="0" xfId="8672" applyFont="1" applyAlignment="1" applyProtection="1">
      <alignment horizontal="right"/>
    </xf>
    <xf numFmtId="0" fontId="100" fillId="0" borderId="0" xfId="8672" applyFont="1" applyAlignment="1" applyProtection="1">
      <alignment horizontal="right"/>
    </xf>
    <xf numFmtId="0" fontId="106" fillId="0" borderId="0" xfId="8672" applyFont="1" applyProtection="1"/>
    <xf numFmtId="44" fontId="107" fillId="0" borderId="0" xfId="49" applyFont="1" applyProtection="1"/>
    <xf numFmtId="0" fontId="10" fillId="62" borderId="83" xfId="8652" applyFont="1" applyFill="1" applyBorder="1" applyAlignment="1" applyProtection="1">
      <alignment horizontal="center" wrapText="1"/>
    </xf>
    <xf numFmtId="44" fontId="108" fillId="0" borderId="0" xfId="49" applyFont="1" applyProtection="1"/>
    <xf numFmtId="44" fontId="10" fillId="64" borderId="38" xfId="49" applyFont="1" applyFill="1" applyBorder="1" applyAlignment="1" applyProtection="1">
      <alignment horizontal="center" vertical="center"/>
    </xf>
    <xf numFmtId="44" fontId="10" fillId="64" borderId="39" xfId="49" applyFont="1" applyFill="1" applyBorder="1" applyAlignment="1" applyProtection="1">
      <alignment horizontal="center"/>
    </xf>
    <xf numFmtId="175" fontId="5" fillId="36" borderId="9" xfId="49" applyNumberFormat="1" applyFont="1" applyFill="1" applyBorder="1" applyProtection="1">
      <protection locked="0"/>
    </xf>
    <xf numFmtId="176" fontId="10" fillId="0" borderId="9" xfId="1616" applyNumberFormat="1" applyFont="1" applyBorder="1" applyProtection="1"/>
    <xf numFmtId="176" fontId="10" fillId="0" borderId="18" xfId="1616" applyNumberFormat="1" applyFont="1" applyBorder="1" applyProtection="1"/>
    <xf numFmtId="38" fontId="5" fillId="0" borderId="0" xfId="8652" applyNumberFormat="1" applyFont="1" applyBorder="1" applyProtection="1"/>
    <xf numFmtId="44" fontId="10" fillId="64" borderId="38" xfId="49" applyFont="1" applyFill="1" applyBorder="1" applyAlignment="1" applyProtection="1">
      <alignment horizontal="center"/>
    </xf>
    <xf numFmtId="175" fontId="5" fillId="36" borderId="8" xfId="49" applyNumberFormat="1" applyFont="1" applyFill="1" applyBorder="1" applyProtection="1">
      <protection locked="0"/>
    </xf>
    <xf numFmtId="0" fontId="5" fillId="0" borderId="78" xfId="8652" applyFont="1" applyBorder="1" applyProtection="1"/>
    <xf numFmtId="0" fontId="101" fillId="0" borderId="0" xfId="8672" applyFont="1" applyBorder="1" applyProtection="1"/>
    <xf numFmtId="175" fontId="10" fillId="0" borderId="30" xfId="49" applyNumberFormat="1" applyFont="1" applyBorder="1" applyAlignment="1" applyProtection="1">
      <alignment horizontal="right"/>
    </xf>
    <xf numFmtId="175" fontId="10" fillId="62" borderId="30" xfId="49" applyNumberFormat="1" applyFont="1" applyFill="1" applyBorder="1" applyAlignment="1" applyProtection="1">
      <alignment horizontal="right"/>
    </xf>
    <xf numFmtId="175" fontId="10" fillId="62" borderId="30" xfId="49" applyNumberFormat="1" applyFont="1" applyFill="1" applyBorder="1" applyProtection="1"/>
    <xf numFmtId="0" fontId="5" fillId="0" borderId="6" xfId="8652" applyFont="1" applyFill="1" applyBorder="1" applyProtection="1"/>
    <xf numFmtId="175" fontId="5" fillId="36" borderId="6" xfId="49" applyNumberFormat="1" applyFont="1" applyFill="1" applyBorder="1" applyProtection="1">
      <protection locked="0"/>
    </xf>
    <xf numFmtId="175" fontId="5" fillId="62" borderId="6" xfId="8652" applyNumberFormat="1" applyFont="1" applyFill="1" applyBorder="1" applyProtection="1"/>
    <xf numFmtId="175" fontId="5" fillId="36" borderId="6" xfId="49" applyNumberFormat="1" applyFont="1" applyFill="1" applyBorder="1" applyAlignment="1" applyProtection="1">
      <protection locked="0"/>
    </xf>
    <xf numFmtId="0" fontId="5" fillId="36" borderId="6" xfId="8652" applyFont="1" applyFill="1" applyBorder="1" applyProtection="1">
      <protection locked="0"/>
    </xf>
    <xf numFmtId="175" fontId="10" fillId="62" borderId="23" xfId="49" applyNumberFormat="1" applyFont="1" applyFill="1" applyBorder="1" applyProtection="1"/>
    <xf numFmtId="0" fontId="5" fillId="0" borderId="6" xfId="8652" applyFont="1" applyBorder="1" applyProtection="1"/>
    <xf numFmtId="175" fontId="10" fillId="0" borderId="6" xfId="49" applyNumberFormat="1" applyFont="1" applyBorder="1" applyProtection="1"/>
    <xf numFmtId="175" fontId="10" fillId="0" borderId="10" xfId="49" applyNumberFormat="1" applyFont="1" applyBorder="1" applyProtection="1"/>
    <xf numFmtId="176" fontId="10" fillId="0" borderId="6" xfId="1616" applyNumberFormat="1" applyFont="1" applyBorder="1" applyProtection="1"/>
    <xf numFmtId="44" fontId="10" fillId="64" borderId="84" xfId="49" applyFont="1" applyFill="1" applyBorder="1" applyAlignment="1" applyProtection="1">
      <alignment horizontal="center"/>
    </xf>
    <xf numFmtId="175" fontId="5" fillId="0" borderId="6" xfId="49" applyNumberFormat="1" applyFont="1" applyBorder="1" applyProtection="1"/>
    <xf numFmtId="175" fontId="5" fillId="0" borderId="6" xfId="49" applyNumberFormat="1" applyFont="1" applyFill="1" applyBorder="1" applyProtection="1"/>
    <xf numFmtId="0" fontId="10" fillId="62" borderId="38" xfId="8652" applyFont="1" applyFill="1" applyBorder="1" applyAlignment="1" applyProtection="1">
      <alignment horizontal="center" wrapText="1"/>
    </xf>
    <xf numFmtId="0" fontId="10" fillId="62" borderId="39" xfId="8652" applyFont="1" applyFill="1" applyBorder="1" applyAlignment="1" applyProtection="1">
      <alignment horizontal="center" wrapText="1"/>
    </xf>
    <xf numFmtId="44" fontId="12" fillId="0" borderId="0" xfId="49" applyFont="1" applyAlignment="1" applyProtection="1"/>
    <xf numFmtId="0" fontId="12" fillId="0" borderId="0" xfId="8652" applyFont="1" applyAlignment="1" applyProtection="1"/>
    <xf numFmtId="168" fontId="109" fillId="0" borderId="0" xfId="1" applyNumberFormat="1" applyFont="1" applyFill="1" applyBorder="1" applyAlignment="1">
      <alignment horizontal="center" vertical="center"/>
    </xf>
    <xf numFmtId="0" fontId="12" fillId="36" borderId="0" xfId="8652" applyNumberFormat="1" applyFont="1" applyFill="1" applyBorder="1" applyAlignment="1" applyProtection="1">
      <alignment horizontal="left"/>
      <protection locked="0"/>
    </xf>
    <xf numFmtId="0" fontId="10" fillId="60" borderId="33" xfId="0" applyFont="1" applyFill="1" applyBorder="1" applyAlignment="1">
      <alignment vertical="top" wrapText="1"/>
    </xf>
    <xf numFmtId="168" fontId="7" fillId="0" borderId="0" xfId="0" applyNumberFormat="1" applyFont="1" applyProtection="1"/>
    <xf numFmtId="43" fontId="52" fillId="0" borderId="0" xfId="1" applyFont="1" applyProtection="1"/>
    <xf numFmtId="0" fontId="110" fillId="0" borderId="0" xfId="0" applyFont="1"/>
    <xf numFmtId="43" fontId="52" fillId="0" borderId="0" xfId="0" applyNumberFormat="1" applyFont="1" applyProtection="1"/>
    <xf numFmtId="4" fontId="44" fillId="0" borderId="0" xfId="8585" applyNumberFormat="1" applyFont="1" applyFill="1" applyBorder="1" applyAlignment="1">
      <alignment horizontal="right"/>
    </xf>
    <xf numFmtId="0" fontId="7" fillId="0" borderId="85" xfId="0" applyFont="1" applyBorder="1" applyAlignment="1" applyProtection="1">
      <alignment horizontal="center"/>
    </xf>
    <xf numFmtId="0" fontId="16" fillId="0" borderId="86" xfId="0" applyFont="1" applyBorder="1" applyAlignment="1" applyProtection="1">
      <alignment horizontal="center"/>
    </xf>
    <xf numFmtId="0" fontId="16" fillId="0" borderId="66" xfId="0" applyFont="1" applyBorder="1" applyAlignment="1" applyProtection="1">
      <alignment horizontal="center"/>
    </xf>
  </cellXfs>
  <cellStyles count="15648">
    <cellStyle name="20% - Accent1" xfId="20" builtinId="30" customBuiltin="1"/>
    <cellStyle name="20% - Accent1 10" xfId="80" xr:uid="{00000000-0005-0000-0000-000001000000}"/>
    <cellStyle name="20% - Accent1 10 2" xfId="1834" xr:uid="{00000000-0005-0000-0000-000002000000}"/>
    <cellStyle name="20% - Accent1 10 2 2" xfId="3743" xr:uid="{00000000-0005-0000-0000-000003000000}"/>
    <cellStyle name="20% - Accent1 10 2 2 2" xfId="11251" xr:uid="{00000000-0005-0000-0000-000004000000}"/>
    <cellStyle name="20% - Accent1 10 2 3" xfId="5888" xr:uid="{00000000-0005-0000-0000-000005000000}"/>
    <cellStyle name="20% - Accent1 10 2 3 2" xfId="13166" xr:uid="{00000000-0005-0000-0000-000006000000}"/>
    <cellStyle name="20% - Accent1 10 2 4" xfId="9630" xr:uid="{00000000-0005-0000-0000-000007000000}"/>
    <cellStyle name="20% - Accent1 10 3" xfId="3702" xr:uid="{00000000-0005-0000-0000-000008000000}"/>
    <cellStyle name="20% - Accent1 10 3 2" xfId="11210" xr:uid="{00000000-0005-0000-0000-000009000000}"/>
    <cellStyle name="20% - Accent1 10 4" xfId="5889" xr:uid="{00000000-0005-0000-0000-00000A000000}"/>
    <cellStyle name="20% - Accent1 10 4 2" xfId="13167" xr:uid="{00000000-0005-0000-0000-00000B000000}"/>
    <cellStyle name="20% - Accent1 10 5" xfId="8474" xr:uid="{00000000-0005-0000-0000-00000C000000}"/>
    <cellStyle name="20% - Accent1 10 5 2" xfId="15517" xr:uid="{00000000-0005-0000-0000-00000D000000}"/>
    <cellStyle name="20% - Accent1 10 6" xfId="8713" xr:uid="{00000000-0005-0000-0000-00000E000000}"/>
    <cellStyle name="20% - Accent1 11" xfId="65" xr:uid="{00000000-0005-0000-0000-00000F000000}"/>
    <cellStyle name="20% - Accent1 11 2" xfId="1835" xr:uid="{00000000-0005-0000-0000-000010000000}"/>
    <cellStyle name="20% - Accent1 11 2 2" xfId="9631" xr:uid="{00000000-0005-0000-0000-000011000000}"/>
    <cellStyle name="20% - Accent1 11 3" xfId="3934" xr:uid="{00000000-0005-0000-0000-000012000000}"/>
    <cellStyle name="20% - Accent1 11 3 2" xfId="11442" xr:uid="{00000000-0005-0000-0000-000013000000}"/>
    <cellStyle name="20% - Accent1 11 4" xfId="5887" xr:uid="{00000000-0005-0000-0000-000014000000}"/>
    <cellStyle name="20% - Accent1 11 4 2" xfId="13165" xr:uid="{00000000-0005-0000-0000-000015000000}"/>
    <cellStyle name="20% - Accent1 11 5" xfId="8563" xr:uid="{00000000-0005-0000-0000-000016000000}"/>
    <cellStyle name="20% - Accent1 11 5 2" xfId="15606" xr:uid="{00000000-0005-0000-0000-000017000000}"/>
    <cellStyle name="20% - Accent1 11 6" xfId="8698" xr:uid="{00000000-0005-0000-0000-000018000000}"/>
    <cellStyle name="20% - Accent1 12" xfId="66" xr:uid="{00000000-0005-0000-0000-000019000000}"/>
    <cellStyle name="20% - Accent1 12 2" xfId="67" xr:uid="{00000000-0005-0000-0000-00001A000000}"/>
    <cellStyle name="20% - Accent1 12 2 2" xfId="1837" xr:uid="{00000000-0005-0000-0000-00001B000000}"/>
    <cellStyle name="20% - Accent1 12 2 2 2" xfId="9633" xr:uid="{00000000-0005-0000-0000-00001C000000}"/>
    <cellStyle name="20% - Accent1 12 2 3" xfId="4054" xr:uid="{00000000-0005-0000-0000-00001D000000}"/>
    <cellStyle name="20% - Accent1 12 2 3 2" xfId="11562" xr:uid="{00000000-0005-0000-0000-00001E000000}"/>
    <cellStyle name="20% - Accent1 12 2 4" xfId="5885" xr:uid="{00000000-0005-0000-0000-00001F000000}"/>
    <cellStyle name="20% - Accent1 12 2 4 2" xfId="13163" xr:uid="{00000000-0005-0000-0000-000020000000}"/>
    <cellStyle name="20% - Accent1 12 2 5" xfId="8700" xr:uid="{00000000-0005-0000-0000-000021000000}"/>
    <cellStyle name="20% - Accent1 12 3" xfId="1836" xr:uid="{00000000-0005-0000-0000-000022000000}"/>
    <cellStyle name="20% - Accent1 12 3 2" xfId="9632" xr:uid="{00000000-0005-0000-0000-000023000000}"/>
    <cellStyle name="20% - Accent1 12 4" xfId="3722" xr:uid="{00000000-0005-0000-0000-000024000000}"/>
    <cellStyle name="20% - Accent1 12 4 2" xfId="11230" xr:uid="{00000000-0005-0000-0000-000025000000}"/>
    <cellStyle name="20% - Accent1 12 5" xfId="5886" xr:uid="{00000000-0005-0000-0000-000026000000}"/>
    <cellStyle name="20% - Accent1 12 5 2" xfId="13164" xr:uid="{00000000-0005-0000-0000-000027000000}"/>
    <cellStyle name="20% - Accent1 12 6" xfId="7715" xr:uid="{00000000-0005-0000-0000-000028000000}"/>
    <cellStyle name="20% - Accent1 12 6 2" xfId="14807" xr:uid="{00000000-0005-0000-0000-000029000000}"/>
    <cellStyle name="20% - Accent1 12 7" xfId="8699" xr:uid="{00000000-0005-0000-0000-00002A000000}"/>
    <cellStyle name="20% - Accent1 13" xfId="79" xr:uid="{00000000-0005-0000-0000-00002B000000}"/>
    <cellStyle name="20% - Accent1 13 2" xfId="1838" xr:uid="{00000000-0005-0000-0000-00002C000000}"/>
    <cellStyle name="20% - Accent1 13 2 2" xfId="9634" xr:uid="{00000000-0005-0000-0000-00002D000000}"/>
    <cellStyle name="20% - Accent1 13 3" xfId="3923" xr:uid="{00000000-0005-0000-0000-00002E000000}"/>
    <cellStyle name="20% - Accent1 13 3 2" xfId="11431" xr:uid="{00000000-0005-0000-0000-00002F000000}"/>
    <cellStyle name="20% - Accent1 13 4" xfId="5884" xr:uid="{00000000-0005-0000-0000-000030000000}"/>
    <cellStyle name="20% - Accent1 13 4 2" xfId="13162" xr:uid="{00000000-0005-0000-0000-000031000000}"/>
    <cellStyle name="20% - Accent1 13 5" xfId="8712" xr:uid="{00000000-0005-0000-0000-000032000000}"/>
    <cellStyle name="20% - Accent1 14" xfId="71" xr:uid="{00000000-0005-0000-0000-000033000000}"/>
    <cellStyle name="20% - Accent1 14 2" xfId="1839" xr:uid="{00000000-0005-0000-0000-000034000000}"/>
    <cellStyle name="20% - Accent1 14 2 2" xfId="9635" xr:uid="{00000000-0005-0000-0000-000035000000}"/>
    <cellStyle name="20% - Accent1 14 3" xfId="3891" xr:uid="{00000000-0005-0000-0000-000036000000}"/>
    <cellStyle name="20% - Accent1 14 3 2" xfId="11399" xr:uid="{00000000-0005-0000-0000-000037000000}"/>
    <cellStyle name="20% - Accent1 14 4" xfId="5883" xr:uid="{00000000-0005-0000-0000-000038000000}"/>
    <cellStyle name="20% - Accent1 14 4 2" xfId="13161" xr:uid="{00000000-0005-0000-0000-000039000000}"/>
    <cellStyle name="20% - Accent1 14 5" xfId="8704" xr:uid="{00000000-0005-0000-0000-00003A000000}"/>
    <cellStyle name="20% - Accent1 15" xfId="64" xr:uid="{00000000-0005-0000-0000-00003B000000}"/>
    <cellStyle name="20% - Accent1 15 2" xfId="1840" xr:uid="{00000000-0005-0000-0000-00003C000000}"/>
    <cellStyle name="20% - Accent1 15 2 2" xfId="9636" xr:uid="{00000000-0005-0000-0000-00003D000000}"/>
    <cellStyle name="20% - Accent1 15 3" xfId="3764" xr:uid="{00000000-0005-0000-0000-00003E000000}"/>
    <cellStyle name="20% - Accent1 15 3 2" xfId="11272" xr:uid="{00000000-0005-0000-0000-00003F000000}"/>
    <cellStyle name="20% - Accent1 15 4" xfId="5882" xr:uid="{00000000-0005-0000-0000-000040000000}"/>
    <cellStyle name="20% - Accent1 15 4 2" xfId="13160" xr:uid="{00000000-0005-0000-0000-000041000000}"/>
    <cellStyle name="20% - Accent1 15 5" xfId="8697" xr:uid="{00000000-0005-0000-0000-000042000000}"/>
    <cellStyle name="20% - Accent1 16" xfId="70" xr:uid="{00000000-0005-0000-0000-000043000000}"/>
    <cellStyle name="20% - Accent1 16 2" xfId="1841" xr:uid="{00000000-0005-0000-0000-000044000000}"/>
    <cellStyle name="20% - Accent1 16 2 2" xfId="9637" xr:uid="{00000000-0005-0000-0000-000045000000}"/>
    <cellStyle name="20% - Accent1 16 3" xfId="3787" xr:uid="{00000000-0005-0000-0000-000046000000}"/>
    <cellStyle name="20% - Accent1 16 3 2" xfId="11295" xr:uid="{00000000-0005-0000-0000-000047000000}"/>
    <cellStyle name="20% - Accent1 16 4" xfId="5881" xr:uid="{00000000-0005-0000-0000-000048000000}"/>
    <cellStyle name="20% - Accent1 16 4 2" xfId="13159" xr:uid="{00000000-0005-0000-0000-000049000000}"/>
    <cellStyle name="20% - Accent1 16 5" xfId="8703" xr:uid="{00000000-0005-0000-0000-00004A000000}"/>
    <cellStyle name="20% - Accent1 17" xfId="75" xr:uid="{00000000-0005-0000-0000-00004B000000}"/>
    <cellStyle name="20% - Accent1 17 2" xfId="1842" xr:uid="{00000000-0005-0000-0000-00004C000000}"/>
    <cellStyle name="20% - Accent1 17 2 2" xfId="9638" xr:uid="{00000000-0005-0000-0000-00004D000000}"/>
    <cellStyle name="20% - Accent1 17 3" xfId="3401" xr:uid="{00000000-0005-0000-0000-00004E000000}"/>
    <cellStyle name="20% - Accent1 17 3 2" xfId="10909" xr:uid="{00000000-0005-0000-0000-00004F000000}"/>
    <cellStyle name="20% - Accent1 17 4" xfId="5880" xr:uid="{00000000-0005-0000-0000-000050000000}"/>
    <cellStyle name="20% - Accent1 17 4 2" xfId="13158" xr:uid="{00000000-0005-0000-0000-000051000000}"/>
    <cellStyle name="20% - Accent1 17 5" xfId="8708" xr:uid="{00000000-0005-0000-0000-000052000000}"/>
    <cellStyle name="20% - Accent1 18" xfId="78" xr:uid="{00000000-0005-0000-0000-000053000000}"/>
    <cellStyle name="20% - Accent1 18 2" xfId="1843" xr:uid="{00000000-0005-0000-0000-000054000000}"/>
    <cellStyle name="20% - Accent1 18 2 2" xfId="9639" xr:uid="{00000000-0005-0000-0000-000055000000}"/>
    <cellStyle name="20% - Accent1 18 3" xfId="4091" xr:uid="{00000000-0005-0000-0000-000056000000}"/>
    <cellStyle name="20% - Accent1 18 3 2" xfId="11599" xr:uid="{00000000-0005-0000-0000-000057000000}"/>
    <cellStyle name="20% - Accent1 18 4" xfId="5829" xr:uid="{00000000-0005-0000-0000-000058000000}"/>
    <cellStyle name="20% - Accent1 18 4 2" xfId="13107" xr:uid="{00000000-0005-0000-0000-000059000000}"/>
    <cellStyle name="20% - Accent1 18 5" xfId="8711" xr:uid="{00000000-0005-0000-0000-00005A000000}"/>
    <cellStyle name="20% - Accent1 19" xfId="1749" xr:uid="{00000000-0005-0000-0000-00005B000000}"/>
    <cellStyle name="20% - Accent1 19 2" xfId="2999" xr:uid="{00000000-0005-0000-0000-00005C000000}"/>
    <cellStyle name="20% - Accent1 19 2 2" xfId="10516" xr:uid="{00000000-0005-0000-0000-00005D000000}"/>
    <cellStyle name="20% - Accent1 19 3" xfId="4046" xr:uid="{00000000-0005-0000-0000-00005E000000}"/>
    <cellStyle name="20% - Accent1 19 3 2" xfId="11554" xr:uid="{00000000-0005-0000-0000-00005F000000}"/>
    <cellStyle name="20% - Accent1 19 4" xfId="5879" xr:uid="{00000000-0005-0000-0000-000060000000}"/>
    <cellStyle name="20% - Accent1 19 4 2" xfId="13157" xr:uid="{00000000-0005-0000-0000-000061000000}"/>
    <cellStyle name="20% - Accent1 19 5" xfId="9578" xr:uid="{00000000-0005-0000-0000-000062000000}"/>
    <cellStyle name="20% - Accent1 2" xfId="74" xr:uid="{00000000-0005-0000-0000-000063000000}"/>
    <cellStyle name="20% - Accent1 2 10" xfId="3124" xr:uid="{00000000-0005-0000-0000-000064000000}"/>
    <cellStyle name="20% - Accent1 2 10 2" xfId="5877" xr:uid="{00000000-0005-0000-0000-000065000000}"/>
    <cellStyle name="20% - Accent1 2 10 2 2" xfId="13155" xr:uid="{00000000-0005-0000-0000-000066000000}"/>
    <cellStyle name="20% - Accent1 2 10 3" xfId="10635" xr:uid="{00000000-0005-0000-0000-000067000000}"/>
    <cellStyle name="20% - Accent1 2 11" xfId="4007" xr:uid="{00000000-0005-0000-0000-000068000000}"/>
    <cellStyle name="20% - Accent1 2 11 2" xfId="11515" xr:uid="{00000000-0005-0000-0000-000069000000}"/>
    <cellStyle name="20% - Accent1 2 12" xfId="4724" xr:uid="{00000000-0005-0000-0000-00006A000000}"/>
    <cellStyle name="20% - Accent1 2 12 2" xfId="12002" xr:uid="{00000000-0005-0000-0000-00006B000000}"/>
    <cellStyle name="20% - Accent1 2 13" xfId="5305" xr:uid="{00000000-0005-0000-0000-00006C000000}"/>
    <cellStyle name="20% - Accent1 2 13 2" xfId="12583" xr:uid="{00000000-0005-0000-0000-00006D000000}"/>
    <cellStyle name="20% - Accent1 2 14" xfId="5878" xr:uid="{00000000-0005-0000-0000-00006E000000}"/>
    <cellStyle name="20% - Accent1 2 14 2" xfId="13156" xr:uid="{00000000-0005-0000-0000-00006F000000}"/>
    <cellStyle name="20% - Accent1 2 15" xfId="7191" xr:uid="{00000000-0005-0000-0000-000070000000}"/>
    <cellStyle name="20% - Accent1 2 15 2" xfId="14283" xr:uid="{00000000-0005-0000-0000-000071000000}"/>
    <cellStyle name="20% - Accent1 2 16" xfId="8629" xr:uid="{00000000-0005-0000-0000-000072000000}"/>
    <cellStyle name="20% - Accent1 2 17" xfId="8707" xr:uid="{00000000-0005-0000-0000-000073000000}"/>
    <cellStyle name="20% - Accent1 2 2" xfId="62" xr:uid="{00000000-0005-0000-0000-000074000000}"/>
    <cellStyle name="20% - Accent1 2 2 10" xfId="5876" xr:uid="{00000000-0005-0000-0000-000075000000}"/>
    <cellStyle name="20% - Accent1 2 2 10 2" xfId="13154" xr:uid="{00000000-0005-0000-0000-000076000000}"/>
    <cellStyle name="20% - Accent1 2 2 11" xfId="7237" xr:uid="{00000000-0005-0000-0000-000077000000}"/>
    <cellStyle name="20% - Accent1 2 2 11 2" xfId="14329" xr:uid="{00000000-0005-0000-0000-000078000000}"/>
    <cellStyle name="20% - Accent1 2 2 12" xfId="8695" xr:uid="{00000000-0005-0000-0000-000079000000}"/>
    <cellStyle name="20% - Accent1 2 2 2" xfId="73" xr:uid="{00000000-0005-0000-0000-00007A000000}"/>
    <cellStyle name="20% - Accent1 2 2 2 10" xfId="7380" xr:uid="{00000000-0005-0000-0000-00007B000000}"/>
    <cellStyle name="20% - Accent1 2 2 2 10 2" xfId="14472" xr:uid="{00000000-0005-0000-0000-00007C000000}"/>
    <cellStyle name="20% - Accent1 2 2 2 11" xfId="8706" xr:uid="{00000000-0005-0000-0000-00007D000000}"/>
    <cellStyle name="20% - Accent1 2 2 2 2" xfId="77" xr:uid="{00000000-0005-0000-0000-00007E000000}"/>
    <cellStyle name="20% - Accent1 2 2 2 2 10" xfId="8710" xr:uid="{00000000-0005-0000-0000-00007F000000}"/>
    <cellStyle name="20% - Accent1 2 2 2 2 2" xfId="68" xr:uid="{00000000-0005-0000-0000-000080000000}"/>
    <cellStyle name="20% - Accent1 2 2 2 2 2 2" xfId="1848" xr:uid="{00000000-0005-0000-0000-000081000000}"/>
    <cellStyle name="20% - Accent1 2 2 2 2 2 2 2" xfId="9644" xr:uid="{00000000-0005-0000-0000-000082000000}"/>
    <cellStyle name="20% - Accent1 2 2 2 2 2 3" xfId="3778" xr:uid="{00000000-0005-0000-0000-000083000000}"/>
    <cellStyle name="20% - Accent1 2 2 2 2 2 3 2" xfId="11286" xr:uid="{00000000-0005-0000-0000-000084000000}"/>
    <cellStyle name="20% - Accent1 2 2 2 2 2 4" xfId="5873" xr:uid="{00000000-0005-0000-0000-000085000000}"/>
    <cellStyle name="20% - Accent1 2 2 2 2 2 4 2" xfId="13151" xr:uid="{00000000-0005-0000-0000-000086000000}"/>
    <cellStyle name="20% - Accent1 2 2 2 2 2 5" xfId="8250" xr:uid="{00000000-0005-0000-0000-000087000000}"/>
    <cellStyle name="20% - Accent1 2 2 2 2 2 5 2" xfId="15342" xr:uid="{00000000-0005-0000-0000-000088000000}"/>
    <cellStyle name="20% - Accent1 2 2 2 2 2 6" xfId="8701" xr:uid="{00000000-0005-0000-0000-000089000000}"/>
    <cellStyle name="20% - Accent1 2 2 2 2 3" xfId="1847" xr:uid="{00000000-0005-0000-0000-00008A000000}"/>
    <cellStyle name="20% - Accent1 2 2 2 2 3 2" xfId="5872" xr:uid="{00000000-0005-0000-0000-00008B000000}"/>
    <cellStyle name="20% - Accent1 2 2 2 2 3 2 2" xfId="13150" xr:uid="{00000000-0005-0000-0000-00008C000000}"/>
    <cellStyle name="20% - Accent1 2 2 2 2 3 3" xfId="9643" xr:uid="{00000000-0005-0000-0000-00008D000000}"/>
    <cellStyle name="20% - Accent1 2 2 2 2 4" xfId="3638" xr:uid="{00000000-0005-0000-0000-00008E000000}"/>
    <cellStyle name="20% - Accent1 2 2 2 2 4 2" xfId="11146" xr:uid="{00000000-0005-0000-0000-00008F000000}"/>
    <cellStyle name="20% - Accent1 2 2 2 2 5" xfId="4066" xr:uid="{00000000-0005-0000-0000-000090000000}"/>
    <cellStyle name="20% - Accent1 2 2 2 2 5 2" xfId="11574" xr:uid="{00000000-0005-0000-0000-000091000000}"/>
    <cellStyle name="20% - Accent1 2 2 2 2 6" xfId="5202" xr:uid="{00000000-0005-0000-0000-000092000000}"/>
    <cellStyle name="20% - Accent1 2 2 2 2 6 2" xfId="12480" xr:uid="{00000000-0005-0000-0000-000093000000}"/>
    <cellStyle name="20% - Accent1 2 2 2 2 7" xfId="5783" xr:uid="{00000000-0005-0000-0000-000094000000}"/>
    <cellStyle name="20% - Accent1 2 2 2 2 7 2" xfId="13061" xr:uid="{00000000-0005-0000-0000-000095000000}"/>
    <cellStyle name="20% - Accent1 2 2 2 2 8" xfId="5874" xr:uid="{00000000-0005-0000-0000-000096000000}"/>
    <cellStyle name="20% - Accent1 2 2 2 2 8 2" xfId="13152" xr:uid="{00000000-0005-0000-0000-000097000000}"/>
    <cellStyle name="20% - Accent1 2 2 2 2 9" xfId="7669" xr:uid="{00000000-0005-0000-0000-000098000000}"/>
    <cellStyle name="20% - Accent1 2 2 2 2 9 2" xfId="14761" xr:uid="{00000000-0005-0000-0000-000099000000}"/>
    <cellStyle name="20% - Accent1 2 2 2 3" xfId="69" xr:uid="{00000000-0005-0000-0000-00009A000000}"/>
    <cellStyle name="20% - Accent1 2 2 2 3 2" xfId="1849" xr:uid="{00000000-0005-0000-0000-00009B000000}"/>
    <cellStyle name="20% - Accent1 2 2 2 3 2 2" xfId="9645" xr:uid="{00000000-0005-0000-0000-00009C000000}"/>
    <cellStyle name="20% - Accent1 2 2 2 3 3" xfId="3065" xr:uid="{00000000-0005-0000-0000-00009D000000}"/>
    <cellStyle name="20% - Accent1 2 2 2 3 3 2" xfId="10576" xr:uid="{00000000-0005-0000-0000-00009E000000}"/>
    <cellStyle name="20% - Accent1 2 2 2 3 4" xfId="5871" xr:uid="{00000000-0005-0000-0000-00009F000000}"/>
    <cellStyle name="20% - Accent1 2 2 2 3 4 2" xfId="13149" xr:uid="{00000000-0005-0000-0000-0000A0000000}"/>
    <cellStyle name="20% - Accent1 2 2 2 3 5" xfId="7961" xr:uid="{00000000-0005-0000-0000-0000A1000000}"/>
    <cellStyle name="20% - Accent1 2 2 2 3 5 2" xfId="15053" xr:uid="{00000000-0005-0000-0000-0000A2000000}"/>
    <cellStyle name="20% - Accent1 2 2 2 3 6" xfId="8702" xr:uid="{00000000-0005-0000-0000-0000A3000000}"/>
    <cellStyle name="20% - Accent1 2 2 2 4" xfId="1846" xr:uid="{00000000-0005-0000-0000-0000A4000000}"/>
    <cellStyle name="20% - Accent1 2 2 2 4 2" xfId="5870" xr:uid="{00000000-0005-0000-0000-0000A5000000}"/>
    <cellStyle name="20% - Accent1 2 2 2 4 2 2" xfId="13148" xr:uid="{00000000-0005-0000-0000-0000A6000000}"/>
    <cellStyle name="20% - Accent1 2 2 2 4 3" xfId="9642" xr:uid="{00000000-0005-0000-0000-0000A7000000}"/>
    <cellStyle name="20% - Accent1 2 2 2 5" xfId="3338" xr:uid="{00000000-0005-0000-0000-0000A8000000}"/>
    <cellStyle name="20% - Accent1 2 2 2 5 2" xfId="10849" xr:uid="{00000000-0005-0000-0000-0000A9000000}"/>
    <cellStyle name="20% - Accent1 2 2 2 6" xfId="4039" xr:uid="{00000000-0005-0000-0000-0000AA000000}"/>
    <cellStyle name="20% - Accent1 2 2 2 6 2" xfId="11547" xr:uid="{00000000-0005-0000-0000-0000AB000000}"/>
    <cellStyle name="20% - Accent1 2 2 2 7" xfId="4913" xr:uid="{00000000-0005-0000-0000-0000AC000000}"/>
    <cellStyle name="20% - Accent1 2 2 2 7 2" xfId="12191" xr:uid="{00000000-0005-0000-0000-0000AD000000}"/>
    <cellStyle name="20% - Accent1 2 2 2 8" xfId="5494" xr:uid="{00000000-0005-0000-0000-0000AE000000}"/>
    <cellStyle name="20% - Accent1 2 2 2 8 2" xfId="12772" xr:uid="{00000000-0005-0000-0000-0000AF000000}"/>
    <cellStyle name="20% - Accent1 2 2 2 9" xfId="5875" xr:uid="{00000000-0005-0000-0000-0000B0000000}"/>
    <cellStyle name="20% - Accent1 2 2 2 9 2" xfId="13153" xr:uid="{00000000-0005-0000-0000-0000B1000000}"/>
    <cellStyle name="20% - Accent1 2 2 3" xfId="82" xr:uid="{00000000-0005-0000-0000-0000B2000000}"/>
    <cellStyle name="20% - Accent1 2 2 3 10" xfId="8715" xr:uid="{00000000-0005-0000-0000-0000B3000000}"/>
    <cellStyle name="20% - Accent1 2 2 3 2" xfId="63" xr:uid="{00000000-0005-0000-0000-0000B4000000}"/>
    <cellStyle name="20% - Accent1 2 2 3 2 2" xfId="1851" xr:uid="{00000000-0005-0000-0000-0000B5000000}"/>
    <cellStyle name="20% - Accent1 2 2 3 2 2 2" xfId="9647" xr:uid="{00000000-0005-0000-0000-0000B6000000}"/>
    <cellStyle name="20% - Accent1 2 2 3 2 3" xfId="4002" xr:uid="{00000000-0005-0000-0000-0000B7000000}"/>
    <cellStyle name="20% - Accent1 2 2 3 2 3 2" xfId="11510" xr:uid="{00000000-0005-0000-0000-0000B8000000}"/>
    <cellStyle name="20% - Accent1 2 2 3 2 4" xfId="5868" xr:uid="{00000000-0005-0000-0000-0000B9000000}"/>
    <cellStyle name="20% - Accent1 2 2 3 2 4 2" xfId="13146" xr:uid="{00000000-0005-0000-0000-0000BA000000}"/>
    <cellStyle name="20% - Accent1 2 2 3 2 5" xfId="8107" xr:uid="{00000000-0005-0000-0000-0000BB000000}"/>
    <cellStyle name="20% - Accent1 2 2 3 2 5 2" xfId="15199" xr:uid="{00000000-0005-0000-0000-0000BC000000}"/>
    <cellStyle name="20% - Accent1 2 2 3 2 6" xfId="8696" xr:uid="{00000000-0005-0000-0000-0000BD000000}"/>
    <cellStyle name="20% - Accent1 2 2 3 3" xfId="1850" xr:uid="{00000000-0005-0000-0000-0000BE000000}"/>
    <cellStyle name="20% - Accent1 2 2 3 3 2" xfId="5867" xr:uid="{00000000-0005-0000-0000-0000BF000000}"/>
    <cellStyle name="20% - Accent1 2 2 3 3 2 2" xfId="13145" xr:uid="{00000000-0005-0000-0000-0000C0000000}"/>
    <cellStyle name="20% - Accent1 2 2 3 3 3" xfId="9646" xr:uid="{00000000-0005-0000-0000-0000C1000000}"/>
    <cellStyle name="20% - Accent1 2 2 3 4" xfId="3495" xr:uid="{00000000-0005-0000-0000-0000C2000000}"/>
    <cellStyle name="20% - Accent1 2 2 3 4 2" xfId="11003" xr:uid="{00000000-0005-0000-0000-0000C3000000}"/>
    <cellStyle name="20% - Accent1 2 2 3 5" xfId="3868" xr:uid="{00000000-0005-0000-0000-0000C4000000}"/>
    <cellStyle name="20% - Accent1 2 2 3 5 2" xfId="11376" xr:uid="{00000000-0005-0000-0000-0000C5000000}"/>
    <cellStyle name="20% - Accent1 2 2 3 6" xfId="5059" xr:uid="{00000000-0005-0000-0000-0000C6000000}"/>
    <cellStyle name="20% - Accent1 2 2 3 6 2" xfId="12337" xr:uid="{00000000-0005-0000-0000-0000C7000000}"/>
    <cellStyle name="20% - Accent1 2 2 3 7" xfId="5640" xr:uid="{00000000-0005-0000-0000-0000C8000000}"/>
    <cellStyle name="20% - Accent1 2 2 3 7 2" xfId="12918" xr:uid="{00000000-0005-0000-0000-0000C9000000}"/>
    <cellStyle name="20% - Accent1 2 2 3 8" xfId="5869" xr:uid="{00000000-0005-0000-0000-0000CA000000}"/>
    <cellStyle name="20% - Accent1 2 2 3 8 2" xfId="13147" xr:uid="{00000000-0005-0000-0000-0000CB000000}"/>
    <cellStyle name="20% - Accent1 2 2 3 9" xfId="7526" xr:uid="{00000000-0005-0000-0000-0000CC000000}"/>
    <cellStyle name="20% - Accent1 2 2 3 9 2" xfId="14618" xr:uid="{00000000-0005-0000-0000-0000CD000000}"/>
    <cellStyle name="20% - Accent1 2 2 4" xfId="81" xr:uid="{00000000-0005-0000-0000-0000CE000000}"/>
    <cellStyle name="20% - Accent1 2 2 4 2" xfId="1852" xr:uid="{00000000-0005-0000-0000-0000CF000000}"/>
    <cellStyle name="20% - Accent1 2 2 4 2 2" xfId="9648" xr:uid="{00000000-0005-0000-0000-0000D0000000}"/>
    <cellStyle name="20% - Accent1 2 2 4 3" xfId="3404" xr:uid="{00000000-0005-0000-0000-0000D1000000}"/>
    <cellStyle name="20% - Accent1 2 2 4 3 2" xfId="10912" xr:uid="{00000000-0005-0000-0000-0000D2000000}"/>
    <cellStyle name="20% - Accent1 2 2 4 4" xfId="5866" xr:uid="{00000000-0005-0000-0000-0000D3000000}"/>
    <cellStyle name="20% - Accent1 2 2 4 4 2" xfId="13144" xr:uid="{00000000-0005-0000-0000-0000D4000000}"/>
    <cellStyle name="20% - Accent1 2 2 4 5" xfId="8454" xr:uid="{00000000-0005-0000-0000-0000D5000000}"/>
    <cellStyle name="20% - Accent1 2 2 4 5 2" xfId="15497" xr:uid="{00000000-0005-0000-0000-0000D6000000}"/>
    <cellStyle name="20% - Accent1 2 2 4 6" xfId="8714" xr:uid="{00000000-0005-0000-0000-0000D7000000}"/>
    <cellStyle name="20% - Accent1 2 2 5" xfId="1845" xr:uid="{00000000-0005-0000-0000-0000D8000000}"/>
    <cellStyle name="20% - Accent1 2 2 5 2" xfId="5865" xr:uid="{00000000-0005-0000-0000-0000D9000000}"/>
    <cellStyle name="20% - Accent1 2 2 5 2 2" xfId="13143" xr:uid="{00000000-0005-0000-0000-0000DA000000}"/>
    <cellStyle name="20% - Accent1 2 2 5 3" xfId="8543" xr:uid="{00000000-0005-0000-0000-0000DB000000}"/>
    <cellStyle name="20% - Accent1 2 2 5 3 2" xfId="15586" xr:uid="{00000000-0005-0000-0000-0000DC000000}"/>
    <cellStyle name="20% - Accent1 2 2 5 4" xfId="9641" xr:uid="{00000000-0005-0000-0000-0000DD000000}"/>
    <cellStyle name="20% - Accent1 2 2 6" xfId="3193" xr:uid="{00000000-0005-0000-0000-0000DE000000}"/>
    <cellStyle name="20% - Accent1 2 2 6 2" xfId="7818" xr:uid="{00000000-0005-0000-0000-0000DF000000}"/>
    <cellStyle name="20% - Accent1 2 2 6 2 2" xfId="14910" xr:uid="{00000000-0005-0000-0000-0000E0000000}"/>
    <cellStyle name="20% - Accent1 2 2 6 3" xfId="10704" xr:uid="{00000000-0005-0000-0000-0000E1000000}"/>
    <cellStyle name="20% - Accent1 2 2 7" xfId="3705" xr:uid="{00000000-0005-0000-0000-0000E2000000}"/>
    <cellStyle name="20% - Accent1 2 2 7 2" xfId="11213" xr:uid="{00000000-0005-0000-0000-0000E3000000}"/>
    <cellStyle name="20% - Accent1 2 2 8" xfId="4770" xr:uid="{00000000-0005-0000-0000-0000E4000000}"/>
    <cellStyle name="20% - Accent1 2 2 8 2" xfId="12048" xr:uid="{00000000-0005-0000-0000-0000E5000000}"/>
    <cellStyle name="20% - Accent1 2 2 9" xfId="5351" xr:uid="{00000000-0005-0000-0000-0000E6000000}"/>
    <cellStyle name="20% - Accent1 2 2 9 2" xfId="12629" xr:uid="{00000000-0005-0000-0000-0000E7000000}"/>
    <cellStyle name="20% - Accent1 2 3" xfId="72" xr:uid="{00000000-0005-0000-0000-0000E8000000}"/>
    <cellStyle name="20% - Accent1 2 3 10" xfId="7334" xr:uid="{00000000-0005-0000-0000-0000E9000000}"/>
    <cellStyle name="20% - Accent1 2 3 10 2" xfId="14426" xr:uid="{00000000-0005-0000-0000-0000EA000000}"/>
    <cellStyle name="20% - Accent1 2 3 11" xfId="8705" xr:uid="{00000000-0005-0000-0000-0000EB000000}"/>
    <cellStyle name="20% - Accent1 2 3 2" xfId="96" xr:uid="{00000000-0005-0000-0000-0000EC000000}"/>
    <cellStyle name="20% - Accent1 2 3 2 10" xfId="8729" xr:uid="{00000000-0005-0000-0000-0000ED000000}"/>
    <cellStyle name="20% - Accent1 2 3 2 2" xfId="89" xr:uid="{00000000-0005-0000-0000-0000EE000000}"/>
    <cellStyle name="20% - Accent1 2 3 2 2 2" xfId="1855" xr:uid="{00000000-0005-0000-0000-0000EF000000}"/>
    <cellStyle name="20% - Accent1 2 3 2 2 2 2" xfId="9651" xr:uid="{00000000-0005-0000-0000-0000F0000000}"/>
    <cellStyle name="20% - Accent1 2 3 2 2 3" xfId="3720" xr:uid="{00000000-0005-0000-0000-0000F1000000}"/>
    <cellStyle name="20% - Accent1 2 3 2 2 3 2" xfId="11228" xr:uid="{00000000-0005-0000-0000-0000F2000000}"/>
    <cellStyle name="20% - Accent1 2 3 2 2 4" xfId="5906" xr:uid="{00000000-0005-0000-0000-0000F3000000}"/>
    <cellStyle name="20% - Accent1 2 3 2 2 4 2" xfId="13184" xr:uid="{00000000-0005-0000-0000-0000F4000000}"/>
    <cellStyle name="20% - Accent1 2 3 2 2 5" xfId="8204" xr:uid="{00000000-0005-0000-0000-0000F5000000}"/>
    <cellStyle name="20% - Accent1 2 3 2 2 5 2" xfId="15296" xr:uid="{00000000-0005-0000-0000-0000F6000000}"/>
    <cellStyle name="20% - Accent1 2 3 2 2 6" xfId="8722" xr:uid="{00000000-0005-0000-0000-0000F7000000}"/>
    <cellStyle name="20% - Accent1 2 3 2 3" xfId="1854" xr:uid="{00000000-0005-0000-0000-0000F8000000}"/>
    <cellStyle name="20% - Accent1 2 3 2 3 2" xfId="5864" xr:uid="{00000000-0005-0000-0000-0000F9000000}"/>
    <cellStyle name="20% - Accent1 2 3 2 3 2 2" xfId="13142" xr:uid="{00000000-0005-0000-0000-0000FA000000}"/>
    <cellStyle name="20% - Accent1 2 3 2 3 3" xfId="9650" xr:uid="{00000000-0005-0000-0000-0000FB000000}"/>
    <cellStyle name="20% - Accent1 2 3 2 4" xfId="3592" xr:uid="{00000000-0005-0000-0000-0000FC000000}"/>
    <cellStyle name="20% - Accent1 2 3 2 4 2" xfId="11100" xr:uid="{00000000-0005-0000-0000-0000FD000000}"/>
    <cellStyle name="20% - Accent1 2 3 2 5" xfId="3831" xr:uid="{00000000-0005-0000-0000-0000FE000000}"/>
    <cellStyle name="20% - Accent1 2 3 2 5 2" xfId="11339" xr:uid="{00000000-0005-0000-0000-0000FF000000}"/>
    <cellStyle name="20% - Accent1 2 3 2 6" xfId="5156" xr:uid="{00000000-0005-0000-0000-000000010000}"/>
    <cellStyle name="20% - Accent1 2 3 2 6 2" xfId="12434" xr:uid="{00000000-0005-0000-0000-000001010000}"/>
    <cellStyle name="20% - Accent1 2 3 2 7" xfId="5737" xr:uid="{00000000-0005-0000-0000-000002010000}"/>
    <cellStyle name="20% - Accent1 2 3 2 7 2" xfId="13015" xr:uid="{00000000-0005-0000-0000-000003010000}"/>
    <cellStyle name="20% - Accent1 2 3 2 8" xfId="5904" xr:uid="{00000000-0005-0000-0000-000004010000}"/>
    <cellStyle name="20% - Accent1 2 3 2 8 2" xfId="13182" xr:uid="{00000000-0005-0000-0000-000005010000}"/>
    <cellStyle name="20% - Accent1 2 3 2 9" xfId="7623" xr:uid="{00000000-0005-0000-0000-000006010000}"/>
    <cellStyle name="20% - Accent1 2 3 2 9 2" xfId="14715" xr:uid="{00000000-0005-0000-0000-000007010000}"/>
    <cellStyle name="20% - Accent1 2 3 3" xfId="105" xr:uid="{00000000-0005-0000-0000-000008010000}"/>
    <cellStyle name="20% - Accent1 2 3 3 2" xfId="1856" xr:uid="{00000000-0005-0000-0000-000009010000}"/>
    <cellStyle name="20% - Accent1 2 3 3 2 2" xfId="9652" xr:uid="{00000000-0005-0000-0000-00000A010000}"/>
    <cellStyle name="20% - Accent1 2 3 3 3" xfId="3141" xr:uid="{00000000-0005-0000-0000-00000B010000}"/>
    <cellStyle name="20% - Accent1 2 3 3 3 2" xfId="10652" xr:uid="{00000000-0005-0000-0000-00000C010000}"/>
    <cellStyle name="20% - Accent1 2 3 3 4" xfId="5863" xr:uid="{00000000-0005-0000-0000-00000D010000}"/>
    <cellStyle name="20% - Accent1 2 3 3 4 2" xfId="13141" xr:uid="{00000000-0005-0000-0000-00000E010000}"/>
    <cellStyle name="20% - Accent1 2 3 3 5" xfId="7915" xr:uid="{00000000-0005-0000-0000-00000F010000}"/>
    <cellStyle name="20% - Accent1 2 3 3 5 2" xfId="15007" xr:uid="{00000000-0005-0000-0000-000010010000}"/>
    <cellStyle name="20% - Accent1 2 3 3 6" xfId="8738" xr:uid="{00000000-0005-0000-0000-000011010000}"/>
    <cellStyle name="20% - Accent1 2 3 4" xfId="1853" xr:uid="{00000000-0005-0000-0000-000012010000}"/>
    <cellStyle name="20% - Accent1 2 3 4 2" xfId="5862" xr:uid="{00000000-0005-0000-0000-000013010000}"/>
    <cellStyle name="20% - Accent1 2 3 4 2 2" xfId="13140" xr:uid="{00000000-0005-0000-0000-000014010000}"/>
    <cellStyle name="20% - Accent1 2 3 4 3" xfId="9649" xr:uid="{00000000-0005-0000-0000-000015010000}"/>
    <cellStyle name="20% - Accent1 2 3 5" xfId="3292" xr:uid="{00000000-0005-0000-0000-000016010000}"/>
    <cellStyle name="20% - Accent1 2 3 5 2" xfId="10803" xr:uid="{00000000-0005-0000-0000-000017010000}"/>
    <cellStyle name="20% - Accent1 2 3 6" xfId="3983" xr:uid="{00000000-0005-0000-0000-000018010000}"/>
    <cellStyle name="20% - Accent1 2 3 6 2" xfId="11491" xr:uid="{00000000-0005-0000-0000-000019010000}"/>
    <cellStyle name="20% - Accent1 2 3 7" xfId="4867" xr:uid="{00000000-0005-0000-0000-00001A010000}"/>
    <cellStyle name="20% - Accent1 2 3 7 2" xfId="12145" xr:uid="{00000000-0005-0000-0000-00001B010000}"/>
    <cellStyle name="20% - Accent1 2 3 8" xfId="5448" xr:uid="{00000000-0005-0000-0000-00001C010000}"/>
    <cellStyle name="20% - Accent1 2 3 8 2" xfId="12726" xr:uid="{00000000-0005-0000-0000-00001D010000}"/>
    <cellStyle name="20% - Accent1 2 3 9" xfId="5905" xr:uid="{00000000-0005-0000-0000-00001E010000}"/>
    <cellStyle name="20% - Accent1 2 3 9 2" xfId="13183" xr:uid="{00000000-0005-0000-0000-00001F010000}"/>
    <cellStyle name="20% - Accent1 2 4" xfId="98" xr:uid="{00000000-0005-0000-0000-000020010000}"/>
    <cellStyle name="20% - Accent1 2 4 10" xfId="8731" xr:uid="{00000000-0005-0000-0000-000021010000}"/>
    <cellStyle name="20% - Accent1 2 4 2" xfId="87" xr:uid="{00000000-0005-0000-0000-000022010000}"/>
    <cellStyle name="20% - Accent1 2 4 2 2" xfId="1858" xr:uid="{00000000-0005-0000-0000-000023010000}"/>
    <cellStyle name="20% - Accent1 2 4 2 2 2" xfId="9654" xr:uid="{00000000-0005-0000-0000-000024010000}"/>
    <cellStyle name="20% - Accent1 2 4 2 3" xfId="3046" xr:uid="{00000000-0005-0000-0000-000025010000}"/>
    <cellStyle name="20% - Accent1 2 4 2 3 2" xfId="10557" xr:uid="{00000000-0005-0000-0000-000026010000}"/>
    <cellStyle name="20% - Accent1 2 4 2 4" xfId="5860" xr:uid="{00000000-0005-0000-0000-000027010000}"/>
    <cellStyle name="20% - Accent1 2 4 2 4 2" xfId="13138" xr:uid="{00000000-0005-0000-0000-000028010000}"/>
    <cellStyle name="20% - Accent1 2 4 2 5" xfId="8061" xr:uid="{00000000-0005-0000-0000-000029010000}"/>
    <cellStyle name="20% - Accent1 2 4 2 5 2" xfId="15153" xr:uid="{00000000-0005-0000-0000-00002A010000}"/>
    <cellStyle name="20% - Accent1 2 4 2 6" xfId="8720" xr:uid="{00000000-0005-0000-0000-00002B010000}"/>
    <cellStyle name="20% - Accent1 2 4 3" xfId="1857" xr:uid="{00000000-0005-0000-0000-00002C010000}"/>
    <cellStyle name="20% - Accent1 2 4 3 2" xfId="5859" xr:uid="{00000000-0005-0000-0000-00002D010000}"/>
    <cellStyle name="20% - Accent1 2 4 3 2 2" xfId="13137" xr:uid="{00000000-0005-0000-0000-00002E010000}"/>
    <cellStyle name="20% - Accent1 2 4 3 3" xfId="9653" xr:uid="{00000000-0005-0000-0000-00002F010000}"/>
    <cellStyle name="20% - Accent1 2 4 4" xfId="3449" xr:uid="{00000000-0005-0000-0000-000030010000}"/>
    <cellStyle name="20% - Accent1 2 4 4 2" xfId="10957" xr:uid="{00000000-0005-0000-0000-000031010000}"/>
    <cellStyle name="20% - Accent1 2 4 5" xfId="3798" xr:uid="{00000000-0005-0000-0000-000032010000}"/>
    <cellStyle name="20% - Accent1 2 4 5 2" xfId="11306" xr:uid="{00000000-0005-0000-0000-000033010000}"/>
    <cellStyle name="20% - Accent1 2 4 6" xfId="5013" xr:uid="{00000000-0005-0000-0000-000034010000}"/>
    <cellStyle name="20% - Accent1 2 4 6 2" xfId="12291" xr:uid="{00000000-0005-0000-0000-000035010000}"/>
    <cellStyle name="20% - Accent1 2 4 7" xfId="5594" xr:uid="{00000000-0005-0000-0000-000036010000}"/>
    <cellStyle name="20% - Accent1 2 4 7 2" xfId="12872" xr:uid="{00000000-0005-0000-0000-000037010000}"/>
    <cellStyle name="20% - Accent1 2 4 8" xfId="5861" xr:uid="{00000000-0005-0000-0000-000038010000}"/>
    <cellStyle name="20% - Accent1 2 4 8 2" xfId="13139" xr:uid="{00000000-0005-0000-0000-000039010000}"/>
    <cellStyle name="20% - Accent1 2 4 9" xfId="7480" xr:uid="{00000000-0005-0000-0000-00003A010000}"/>
    <cellStyle name="20% - Accent1 2 4 9 2" xfId="14572" xr:uid="{00000000-0005-0000-0000-00003B010000}"/>
    <cellStyle name="20% - Accent1 2 5" xfId="103" xr:uid="{00000000-0005-0000-0000-00003C010000}"/>
    <cellStyle name="20% - Accent1 2 5 2" xfId="84" xr:uid="{00000000-0005-0000-0000-00003D010000}"/>
    <cellStyle name="20% - Accent1 2 5 2 2" xfId="1860" xr:uid="{00000000-0005-0000-0000-00003E010000}"/>
    <cellStyle name="20% - Accent1 2 5 2 2 2" xfId="9656" xr:uid="{00000000-0005-0000-0000-00003F010000}"/>
    <cellStyle name="20% - Accent1 2 5 2 3" xfId="3970" xr:uid="{00000000-0005-0000-0000-000040010000}"/>
    <cellStyle name="20% - Accent1 2 5 2 3 2" xfId="11478" xr:uid="{00000000-0005-0000-0000-000041010000}"/>
    <cellStyle name="20% - Accent1 2 5 2 4" xfId="5857" xr:uid="{00000000-0005-0000-0000-000042010000}"/>
    <cellStyle name="20% - Accent1 2 5 2 4 2" xfId="13135" xr:uid="{00000000-0005-0000-0000-000043010000}"/>
    <cellStyle name="20% - Accent1 2 5 2 5" xfId="8717" xr:uid="{00000000-0005-0000-0000-000044010000}"/>
    <cellStyle name="20% - Accent1 2 5 3" xfId="1859" xr:uid="{00000000-0005-0000-0000-000045010000}"/>
    <cellStyle name="20% - Accent1 2 5 3 2" xfId="9655" xr:uid="{00000000-0005-0000-0000-000046010000}"/>
    <cellStyle name="20% - Accent1 2 5 4" xfId="3880" xr:uid="{00000000-0005-0000-0000-000047010000}"/>
    <cellStyle name="20% - Accent1 2 5 4 2" xfId="11388" xr:uid="{00000000-0005-0000-0000-000048010000}"/>
    <cellStyle name="20% - Accent1 2 5 5" xfId="5858" xr:uid="{00000000-0005-0000-0000-000049010000}"/>
    <cellStyle name="20% - Accent1 2 5 5 2" xfId="13136" xr:uid="{00000000-0005-0000-0000-00004A010000}"/>
    <cellStyle name="20% - Accent1 2 5 6" xfId="8296" xr:uid="{00000000-0005-0000-0000-00004B010000}"/>
    <cellStyle name="20% - Accent1 2 5 6 2" xfId="15388" xr:uid="{00000000-0005-0000-0000-00004C010000}"/>
    <cellStyle name="20% - Accent1 2 5 7" xfId="8736" xr:uid="{00000000-0005-0000-0000-00004D010000}"/>
    <cellStyle name="20% - Accent1 2 6" xfId="100" xr:uid="{00000000-0005-0000-0000-00004E010000}"/>
    <cellStyle name="20% - Accent1 2 6 2" xfId="1861" xr:uid="{00000000-0005-0000-0000-00004F010000}"/>
    <cellStyle name="20% - Accent1 2 6 2 2" xfId="9657" xr:uid="{00000000-0005-0000-0000-000050010000}"/>
    <cellStyle name="20% - Accent1 2 6 3" xfId="3047" xr:uid="{00000000-0005-0000-0000-000051010000}"/>
    <cellStyle name="20% - Accent1 2 6 3 2" xfId="10558" xr:uid="{00000000-0005-0000-0000-000052010000}"/>
    <cellStyle name="20% - Accent1 2 6 4" xfId="5856" xr:uid="{00000000-0005-0000-0000-000053010000}"/>
    <cellStyle name="20% - Accent1 2 6 4 2" xfId="13134" xr:uid="{00000000-0005-0000-0000-000054010000}"/>
    <cellStyle name="20% - Accent1 2 6 5" xfId="8408" xr:uid="{00000000-0005-0000-0000-000055010000}"/>
    <cellStyle name="20% - Accent1 2 6 5 2" xfId="15451" xr:uid="{00000000-0005-0000-0000-000056010000}"/>
    <cellStyle name="20% - Accent1 2 6 6" xfId="8733" xr:uid="{00000000-0005-0000-0000-000057010000}"/>
    <cellStyle name="20% - Accent1 2 7" xfId="93" xr:uid="{00000000-0005-0000-0000-000058010000}"/>
    <cellStyle name="20% - Accent1 2 7 2" xfId="1862" xr:uid="{00000000-0005-0000-0000-000059010000}"/>
    <cellStyle name="20% - Accent1 2 7 2 2" xfId="9658" xr:uid="{00000000-0005-0000-0000-00005A010000}"/>
    <cellStyle name="20% - Accent1 2 7 3" xfId="3708" xr:uid="{00000000-0005-0000-0000-00005B010000}"/>
    <cellStyle name="20% - Accent1 2 7 3 2" xfId="11216" xr:uid="{00000000-0005-0000-0000-00005C010000}"/>
    <cellStyle name="20% - Accent1 2 7 4" xfId="5855" xr:uid="{00000000-0005-0000-0000-00005D010000}"/>
    <cellStyle name="20% - Accent1 2 7 4 2" xfId="13133" xr:uid="{00000000-0005-0000-0000-00005E010000}"/>
    <cellStyle name="20% - Accent1 2 7 5" xfId="8497" xr:uid="{00000000-0005-0000-0000-00005F010000}"/>
    <cellStyle name="20% - Accent1 2 7 5 2" xfId="15540" xr:uid="{00000000-0005-0000-0000-000060010000}"/>
    <cellStyle name="20% - Accent1 2 7 6" xfId="8726" xr:uid="{00000000-0005-0000-0000-000061010000}"/>
    <cellStyle name="20% - Accent1 2 8" xfId="1816" xr:uid="{00000000-0005-0000-0000-000062010000}"/>
    <cellStyle name="20% - Accent1 2 8 2" xfId="3771" xr:uid="{00000000-0005-0000-0000-000063010000}"/>
    <cellStyle name="20% - Accent1 2 8 2 2" xfId="11279" xr:uid="{00000000-0005-0000-0000-000064010000}"/>
    <cellStyle name="20% - Accent1 2 8 3" xfId="5854" xr:uid="{00000000-0005-0000-0000-000065010000}"/>
    <cellStyle name="20% - Accent1 2 8 3 2" xfId="13132" xr:uid="{00000000-0005-0000-0000-000066010000}"/>
    <cellStyle name="20% - Accent1 2 8 4" xfId="7772" xr:uid="{00000000-0005-0000-0000-000067010000}"/>
    <cellStyle name="20% - Accent1 2 8 4 2" xfId="14864" xr:uid="{00000000-0005-0000-0000-000068010000}"/>
    <cellStyle name="20% - Accent1 2 8 5" xfId="9612" xr:uid="{00000000-0005-0000-0000-000069010000}"/>
    <cellStyle name="20% - Accent1 2 9" xfId="1844" xr:uid="{00000000-0005-0000-0000-00006A010000}"/>
    <cellStyle name="20% - Accent1 2 9 2" xfId="3933" xr:uid="{00000000-0005-0000-0000-00006B010000}"/>
    <cellStyle name="20% - Accent1 2 9 2 2" xfId="11441" xr:uid="{00000000-0005-0000-0000-00006C010000}"/>
    <cellStyle name="20% - Accent1 2 9 3" xfId="5853" xr:uid="{00000000-0005-0000-0000-00006D010000}"/>
    <cellStyle name="20% - Accent1 2 9 3 2" xfId="13131" xr:uid="{00000000-0005-0000-0000-00006E010000}"/>
    <cellStyle name="20% - Accent1 2 9 4" xfId="9640" xr:uid="{00000000-0005-0000-0000-00006F010000}"/>
    <cellStyle name="20% - Accent1 20" xfId="1790" xr:uid="{00000000-0005-0000-0000-000070010000}"/>
    <cellStyle name="20% - Accent1 20 2" xfId="3766" xr:uid="{00000000-0005-0000-0000-000071010000}"/>
    <cellStyle name="20% - Accent1 20 2 2" xfId="11274" xr:uid="{00000000-0005-0000-0000-000072010000}"/>
    <cellStyle name="20% - Accent1 20 3" xfId="5852" xr:uid="{00000000-0005-0000-0000-000073010000}"/>
    <cellStyle name="20% - Accent1 20 3 2" xfId="13130" xr:uid="{00000000-0005-0000-0000-000074010000}"/>
    <cellStyle name="20% - Accent1 20 4" xfId="9595" xr:uid="{00000000-0005-0000-0000-000075010000}"/>
    <cellStyle name="20% - Accent1 21" xfId="1833" xr:uid="{00000000-0005-0000-0000-000076010000}"/>
    <cellStyle name="20% - Accent1 21 2" xfId="4055" xr:uid="{00000000-0005-0000-0000-000077010000}"/>
    <cellStyle name="20% - Accent1 21 2 2" xfId="11563" xr:uid="{00000000-0005-0000-0000-000078010000}"/>
    <cellStyle name="20% - Accent1 21 3" xfId="5851" xr:uid="{00000000-0005-0000-0000-000079010000}"/>
    <cellStyle name="20% - Accent1 21 3 2" xfId="13129" xr:uid="{00000000-0005-0000-0000-00007A010000}"/>
    <cellStyle name="20% - Accent1 21 4" xfId="9629" xr:uid="{00000000-0005-0000-0000-00007B010000}"/>
    <cellStyle name="20% - Accent1 22" xfId="3028" xr:uid="{00000000-0005-0000-0000-00007C010000}"/>
    <cellStyle name="20% - Accent1 22 2" xfId="10539" xr:uid="{00000000-0005-0000-0000-00007D010000}"/>
    <cellStyle name="20% - Accent1 23" xfId="3969" xr:uid="{00000000-0005-0000-0000-00007E010000}"/>
    <cellStyle name="20% - Accent1 23 2" xfId="11477" xr:uid="{00000000-0005-0000-0000-00007F010000}"/>
    <cellStyle name="20% - Accent1 24" xfId="4667" xr:uid="{00000000-0005-0000-0000-000080010000}"/>
    <cellStyle name="20% - Accent1 24 2" xfId="11945" xr:uid="{00000000-0005-0000-0000-000081010000}"/>
    <cellStyle name="20% - Accent1 25" xfId="5248" xr:uid="{00000000-0005-0000-0000-000082010000}"/>
    <cellStyle name="20% - Accent1 25 2" xfId="12526" xr:uid="{00000000-0005-0000-0000-000083010000}"/>
    <cellStyle name="20% - Accent1 26" xfId="5890" xr:uid="{00000000-0005-0000-0000-000084010000}"/>
    <cellStyle name="20% - Accent1 26 2" xfId="13168" xr:uid="{00000000-0005-0000-0000-000085010000}"/>
    <cellStyle name="20% - Accent1 27" xfId="7129" xr:uid="{00000000-0005-0000-0000-000086010000}"/>
    <cellStyle name="20% - Accent1 27 2" xfId="14221" xr:uid="{00000000-0005-0000-0000-000087010000}"/>
    <cellStyle name="20% - Accent1 28" xfId="7134" xr:uid="{00000000-0005-0000-0000-000088010000}"/>
    <cellStyle name="20% - Accent1 28 2" xfId="14226" xr:uid="{00000000-0005-0000-0000-000089010000}"/>
    <cellStyle name="20% - Accent1 29" xfId="76" xr:uid="{00000000-0005-0000-0000-00008A010000}"/>
    <cellStyle name="20% - Accent1 29 2" xfId="8709" xr:uid="{00000000-0005-0000-0000-00008B010000}"/>
    <cellStyle name="20% - Accent1 3" xfId="86" xr:uid="{00000000-0005-0000-0000-00008C010000}"/>
    <cellStyle name="20% - Accent1 3 10" xfId="5328" xr:uid="{00000000-0005-0000-0000-00008D010000}"/>
    <cellStyle name="20% - Accent1 3 10 2" xfId="12606" xr:uid="{00000000-0005-0000-0000-00008E010000}"/>
    <cellStyle name="20% - Accent1 3 11" xfId="5850" xr:uid="{00000000-0005-0000-0000-00008F010000}"/>
    <cellStyle name="20% - Accent1 3 11 2" xfId="13128" xr:uid="{00000000-0005-0000-0000-000090010000}"/>
    <cellStyle name="20% - Accent1 3 12" xfId="7214" xr:uid="{00000000-0005-0000-0000-000091010000}"/>
    <cellStyle name="20% - Accent1 3 12 2" xfId="14306" xr:uid="{00000000-0005-0000-0000-000092010000}"/>
    <cellStyle name="20% - Accent1 3 13" xfId="8719" xr:uid="{00000000-0005-0000-0000-000093010000}"/>
    <cellStyle name="20% - Accent1 3 2" xfId="102" xr:uid="{00000000-0005-0000-0000-000094010000}"/>
    <cellStyle name="20% - Accent1 3 2 10" xfId="7357" xr:uid="{00000000-0005-0000-0000-000095010000}"/>
    <cellStyle name="20% - Accent1 3 2 10 2" xfId="14449" xr:uid="{00000000-0005-0000-0000-000096010000}"/>
    <cellStyle name="20% - Accent1 3 2 11" xfId="8735" xr:uid="{00000000-0005-0000-0000-000097010000}"/>
    <cellStyle name="20% - Accent1 3 2 2" xfId="91" xr:uid="{00000000-0005-0000-0000-000098010000}"/>
    <cellStyle name="20% - Accent1 3 2 2 10" xfId="8724" xr:uid="{00000000-0005-0000-0000-000099010000}"/>
    <cellStyle name="20% - Accent1 3 2 2 2" xfId="88" xr:uid="{00000000-0005-0000-0000-00009A010000}"/>
    <cellStyle name="20% - Accent1 3 2 2 2 2" xfId="1866" xr:uid="{00000000-0005-0000-0000-00009B010000}"/>
    <cellStyle name="20% - Accent1 3 2 2 2 2 2" xfId="9662" xr:uid="{00000000-0005-0000-0000-00009C010000}"/>
    <cellStyle name="20% - Accent1 3 2 2 2 3" xfId="3883" xr:uid="{00000000-0005-0000-0000-00009D010000}"/>
    <cellStyle name="20% - Accent1 3 2 2 2 3 2" xfId="11391" xr:uid="{00000000-0005-0000-0000-00009E010000}"/>
    <cellStyle name="20% - Accent1 3 2 2 2 4" xfId="5847" xr:uid="{00000000-0005-0000-0000-00009F010000}"/>
    <cellStyle name="20% - Accent1 3 2 2 2 4 2" xfId="13125" xr:uid="{00000000-0005-0000-0000-0000A0010000}"/>
    <cellStyle name="20% - Accent1 3 2 2 2 5" xfId="8227" xr:uid="{00000000-0005-0000-0000-0000A1010000}"/>
    <cellStyle name="20% - Accent1 3 2 2 2 5 2" xfId="15319" xr:uid="{00000000-0005-0000-0000-0000A2010000}"/>
    <cellStyle name="20% - Accent1 3 2 2 2 6" xfId="8721" xr:uid="{00000000-0005-0000-0000-0000A3010000}"/>
    <cellStyle name="20% - Accent1 3 2 2 3" xfId="1865" xr:uid="{00000000-0005-0000-0000-0000A4010000}"/>
    <cellStyle name="20% - Accent1 3 2 2 3 2" xfId="5846" xr:uid="{00000000-0005-0000-0000-0000A5010000}"/>
    <cellStyle name="20% - Accent1 3 2 2 3 2 2" xfId="13124" xr:uid="{00000000-0005-0000-0000-0000A6010000}"/>
    <cellStyle name="20% - Accent1 3 2 2 3 3" xfId="9661" xr:uid="{00000000-0005-0000-0000-0000A7010000}"/>
    <cellStyle name="20% - Accent1 3 2 2 4" xfId="3615" xr:uid="{00000000-0005-0000-0000-0000A8010000}"/>
    <cellStyle name="20% - Accent1 3 2 2 4 2" xfId="11123" xr:uid="{00000000-0005-0000-0000-0000A9010000}"/>
    <cellStyle name="20% - Accent1 3 2 2 5" xfId="3815" xr:uid="{00000000-0005-0000-0000-0000AA010000}"/>
    <cellStyle name="20% - Accent1 3 2 2 5 2" xfId="11323" xr:uid="{00000000-0005-0000-0000-0000AB010000}"/>
    <cellStyle name="20% - Accent1 3 2 2 6" xfId="5179" xr:uid="{00000000-0005-0000-0000-0000AC010000}"/>
    <cellStyle name="20% - Accent1 3 2 2 6 2" xfId="12457" xr:uid="{00000000-0005-0000-0000-0000AD010000}"/>
    <cellStyle name="20% - Accent1 3 2 2 7" xfId="5760" xr:uid="{00000000-0005-0000-0000-0000AE010000}"/>
    <cellStyle name="20% - Accent1 3 2 2 7 2" xfId="13038" xr:uid="{00000000-0005-0000-0000-0000AF010000}"/>
    <cellStyle name="20% - Accent1 3 2 2 8" xfId="5848" xr:uid="{00000000-0005-0000-0000-0000B0010000}"/>
    <cellStyle name="20% - Accent1 3 2 2 8 2" xfId="13126" xr:uid="{00000000-0005-0000-0000-0000B1010000}"/>
    <cellStyle name="20% - Accent1 3 2 2 9" xfId="7646" xr:uid="{00000000-0005-0000-0000-0000B2010000}"/>
    <cellStyle name="20% - Accent1 3 2 2 9 2" xfId="14738" xr:uid="{00000000-0005-0000-0000-0000B3010000}"/>
    <cellStyle name="20% - Accent1 3 2 3" xfId="104" xr:uid="{00000000-0005-0000-0000-0000B4010000}"/>
    <cellStyle name="20% - Accent1 3 2 3 2" xfId="1867" xr:uid="{00000000-0005-0000-0000-0000B5010000}"/>
    <cellStyle name="20% - Accent1 3 2 3 2 2" xfId="9663" xr:uid="{00000000-0005-0000-0000-0000B6010000}"/>
    <cellStyle name="20% - Accent1 3 2 3 3" xfId="3886" xr:uid="{00000000-0005-0000-0000-0000B7010000}"/>
    <cellStyle name="20% - Accent1 3 2 3 3 2" xfId="11394" xr:uid="{00000000-0005-0000-0000-0000B8010000}"/>
    <cellStyle name="20% - Accent1 3 2 3 4" xfId="5845" xr:uid="{00000000-0005-0000-0000-0000B9010000}"/>
    <cellStyle name="20% - Accent1 3 2 3 4 2" xfId="13123" xr:uid="{00000000-0005-0000-0000-0000BA010000}"/>
    <cellStyle name="20% - Accent1 3 2 3 5" xfId="7938" xr:uid="{00000000-0005-0000-0000-0000BB010000}"/>
    <cellStyle name="20% - Accent1 3 2 3 5 2" xfId="15030" xr:uid="{00000000-0005-0000-0000-0000BC010000}"/>
    <cellStyle name="20% - Accent1 3 2 3 6" xfId="8737" xr:uid="{00000000-0005-0000-0000-0000BD010000}"/>
    <cellStyle name="20% - Accent1 3 2 4" xfId="1864" xr:uid="{00000000-0005-0000-0000-0000BE010000}"/>
    <cellStyle name="20% - Accent1 3 2 4 2" xfId="5907" xr:uid="{00000000-0005-0000-0000-0000BF010000}"/>
    <cellStyle name="20% - Accent1 3 2 4 2 2" xfId="13185" xr:uid="{00000000-0005-0000-0000-0000C0010000}"/>
    <cellStyle name="20% - Accent1 3 2 4 3" xfId="9660" xr:uid="{00000000-0005-0000-0000-0000C1010000}"/>
    <cellStyle name="20% - Accent1 3 2 5" xfId="3315" xr:uid="{00000000-0005-0000-0000-0000C2010000}"/>
    <cellStyle name="20% - Accent1 3 2 5 2" xfId="10826" xr:uid="{00000000-0005-0000-0000-0000C3010000}"/>
    <cellStyle name="20% - Accent1 3 2 6" xfId="3731" xr:uid="{00000000-0005-0000-0000-0000C4010000}"/>
    <cellStyle name="20% - Accent1 3 2 6 2" xfId="11239" xr:uid="{00000000-0005-0000-0000-0000C5010000}"/>
    <cellStyle name="20% - Accent1 3 2 7" xfId="4890" xr:uid="{00000000-0005-0000-0000-0000C6010000}"/>
    <cellStyle name="20% - Accent1 3 2 7 2" xfId="12168" xr:uid="{00000000-0005-0000-0000-0000C7010000}"/>
    <cellStyle name="20% - Accent1 3 2 8" xfId="5471" xr:uid="{00000000-0005-0000-0000-0000C8010000}"/>
    <cellStyle name="20% - Accent1 3 2 8 2" xfId="12749" xr:uid="{00000000-0005-0000-0000-0000C9010000}"/>
    <cellStyle name="20% - Accent1 3 2 9" xfId="5849" xr:uid="{00000000-0005-0000-0000-0000CA010000}"/>
    <cellStyle name="20% - Accent1 3 2 9 2" xfId="13127" xr:uid="{00000000-0005-0000-0000-0000CB010000}"/>
    <cellStyle name="20% - Accent1 3 3" xfId="97" xr:uid="{00000000-0005-0000-0000-0000CC010000}"/>
    <cellStyle name="20% - Accent1 3 3 10" xfId="8730" xr:uid="{00000000-0005-0000-0000-0000CD010000}"/>
    <cellStyle name="20% - Accent1 3 3 2" xfId="90" xr:uid="{00000000-0005-0000-0000-0000CE010000}"/>
    <cellStyle name="20% - Accent1 3 3 2 2" xfId="1869" xr:uid="{00000000-0005-0000-0000-0000CF010000}"/>
    <cellStyle name="20% - Accent1 3 3 2 2 2" xfId="9665" xr:uid="{00000000-0005-0000-0000-0000D0010000}"/>
    <cellStyle name="20% - Accent1 3 3 2 3" xfId="3759" xr:uid="{00000000-0005-0000-0000-0000D1010000}"/>
    <cellStyle name="20% - Accent1 3 3 2 3 2" xfId="11267" xr:uid="{00000000-0005-0000-0000-0000D2010000}"/>
    <cellStyle name="20% - Accent1 3 3 2 4" xfId="5891" xr:uid="{00000000-0005-0000-0000-0000D3010000}"/>
    <cellStyle name="20% - Accent1 3 3 2 4 2" xfId="13169" xr:uid="{00000000-0005-0000-0000-0000D4010000}"/>
    <cellStyle name="20% - Accent1 3 3 2 5" xfId="8084" xr:uid="{00000000-0005-0000-0000-0000D5010000}"/>
    <cellStyle name="20% - Accent1 3 3 2 5 2" xfId="15176" xr:uid="{00000000-0005-0000-0000-0000D6010000}"/>
    <cellStyle name="20% - Accent1 3 3 2 6" xfId="8723" xr:uid="{00000000-0005-0000-0000-0000D7010000}"/>
    <cellStyle name="20% - Accent1 3 3 3" xfId="1868" xr:uid="{00000000-0005-0000-0000-0000D8010000}"/>
    <cellStyle name="20% - Accent1 3 3 3 2" xfId="5892" xr:uid="{00000000-0005-0000-0000-0000D9010000}"/>
    <cellStyle name="20% - Accent1 3 3 3 2 2" xfId="13170" xr:uid="{00000000-0005-0000-0000-0000DA010000}"/>
    <cellStyle name="20% - Accent1 3 3 3 3" xfId="9664" xr:uid="{00000000-0005-0000-0000-0000DB010000}"/>
    <cellStyle name="20% - Accent1 3 3 4" xfId="3472" xr:uid="{00000000-0005-0000-0000-0000DC010000}"/>
    <cellStyle name="20% - Accent1 3 3 4 2" xfId="10980" xr:uid="{00000000-0005-0000-0000-0000DD010000}"/>
    <cellStyle name="20% - Accent1 3 3 5" xfId="3976" xr:uid="{00000000-0005-0000-0000-0000DE010000}"/>
    <cellStyle name="20% - Accent1 3 3 5 2" xfId="11484" xr:uid="{00000000-0005-0000-0000-0000DF010000}"/>
    <cellStyle name="20% - Accent1 3 3 6" xfId="5036" xr:uid="{00000000-0005-0000-0000-0000E0010000}"/>
    <cellStyle name="20% - Accent1 3 3 6 2" xfId="12314" xr:uid="{00000000-0005-0000-0000-0000E1010000}"/>
    <cellStyle name="20% - Accent1 3 3 7" xfId="5617" xr:uid="{00000000-0005-0000-0000-0000E2010000}"/>
    <cellStyle name="20% - Accent1 3 3 7 2" xfId="12895" xr:uid="{00000000-0005-0000-0000-0000E3010000}"/>
    <cellStyle name="20% - Accent1 3 3 8" xfId="5844" xr:uid="{00000000-0005-0000-0000-0000E4010000}"/>
    <cellStyle name="20% - Accent1 3 3 8 2" xfId="13122" xr:uid="{00000000-0005-0000-0000-0000E5010000}"/>
    <cellStyle name="20% - Accent1 3 3 9" xfId="7503" xr:uid="{00000000-0005-0000-0000-0000E6010000}"/>
    <cellStyle name="20% - Accent1 3 3 9 2" xfId="14595" xr:uid="{00000000-0005-0000-0000-0000E7010000}"/>
    <cellStyle name="20% - Accent1 3 4" xfId="106" xr:uid="{00000000-0005-0000-0000-0000E8010000}"/>
    <cellStyle name="20% - Accent1 3 4 2" xfId="1870" xr:uid="{00000000-0005-0000-0000-0000E9010000}"/>
    <cellStyle name="20% - Accent1 3 4 2 2" xfId="9666" xr:uid="{00000000-0005-0000-0000-0000EA010000}"/>
    <cellStyle name="20% - Accent1 3 4 3" xfId="3072" xr:uid="{00000000-0005-0000-0000-0000EB010000}"/>
    <cellStyle name="20% - Accent1 3 4 3 2" xfId="10583" xr:uid="{00000000-0005-0000-0000-0000EC010000}"/>
    <cellStyle name="20% - Accent1 3 4 4" xfId="5843" xr:uid="{00000000-0005-0000-0000-0000ED010000}"/>
    <cellStyle name="20% - Accent1 3 4 4 2" xfId="13121" xr:uid="{00000000-0005-0000-0000-0000EE010000}"/>
    <cellStyle name="20% - Accent1 3 4 5" xfId="8431" xr:uid="{00000000-0005-0000-0000-0000EF010000}"/>
    <cellStyle name="20% - Accent1 3 4 5 2" xfId="15474" xr:uid="{00000000-0005-0000-0000-0000F0010000}"/>
    <cellStyle name="20% - Accent1 3 4 6" xfId="8739" xr:uid="{00000000-0005-0000-0000-0000F1010000}"/>
    <cellStyle name="20% - Accent1 3 5" xfId="95" xr:uid="{00000000-0005-0000-0000-0000F2010000}"/>
    <cellStyle name="20% - Accent1 3 5 2" xfId="1871" xr:uid="{00000000-0005-0000-0000-0000F3010000}"/>
    <cellStyle name="20% - Accent1 3 5 2 2" xfId="9667" xr:uid="{00000000-0005-0000-0000-0000F4010000}"/>
    <cellStyle name="20% - Accent1 3 5 3" xfId="3999" xr:uid="{00000000-0005-0000-0000-0000F5010000}"/>
    <cellStyle name="20% - Accent1 3 5 3 2" xfId="11507" xr:uid="{00000000-0005-0000-0000-0000F6010000}"/>
    <cellStyle name="20% - Accent1 3 5 4" xfId="5842" xr:uid="{00000000-0005-0000-0000-0000F7010000}"/>
    <cellStyle name="20% - Accent1 3 5 4 2" xfId="13120" xr:uid="{00000000-0005-0000-0000-0000F8010000}"/>
    <cellStyle name="20% - Accent1 3 5 5" xfId="8520" xr:uid="{00000000-0005-0000-0000-0000F9010000}"/>
    <cellStyle name="20% - Accent1 3 5 5 2" xfId="15563" xr:uid="{00000000-0005-0000-0000-0000FA010000}"/>
    <cellStyle name="20% - Accent1 3 5 6" xfId="8728" xr:uid="{00000000-0005-0000-0000-0000FB010000}"/>
    <cellStyle name="20% - Accent1 3 6" xfId="1863" xr:uid="{00000000-0005-0000-0000-0000FC010000}"/>
    <cellStyle name="20% - Accent1 3 6 2" xfId="5841" xr:uid="{00000000-0005-0000-0000-0000FD010000}"/>
    <cellStyle name="20% - Accent1 3 6 2 2" xfId="13119" xr:uid="{00000000-0005-0000-0000-0000FE010000}"/>
    <cellStyle name="20% - Accent1 3 6 3" xfId="7795" xr:uid="{00000000-0005-0000-0000-0000FF010000}"/>
    <cellStyle name="20% - Accent1 3 6 3 2" xfId="14887" xr:uid="{00000000-0005-0000-0000-000000020000}"/>
    <cellStyle name="20% - Accent1 3 6 4" xfId="9659" xr:uid="{00000000-0005-0000-0000-000001020000}"/>
    <cellStyle name="20% - Accent1 3 7" xfId="3167" xr:uid="{00000000-0005-0000-0000-000002020000}"/>
    <cellStyle name="20% - Accent1 3 7 2" xfId="10678" xr:uid="{00000000-0005-0000-0000-000003020000}"/>
    <cellStyle name="20% - Accent1 3 8" xfId="3858" xr:uid="{00000000-0005-0000-0000-000004020000}"/>
    <cellStyle name="20% - Accent1 3 8 2" xfId="11366" xr:uid="{00000000-0005-0000-0000-000005020000}"/>
    <cellStyle name="20% - Accent1 3 9" xfId="4747" xr:uid="{00000000-0005-0000-0000-000006020000}"/>
    <cellStyle name="20% - Accent1 3 9 2" xfId="12025" xr:uid="{00000000-0005-0000-0000-000007020000}"/>
    <cellStyle name="20% - Accent1 30" xfId="8588" xr:uid="{00000000-0005-0000-0000-000008020000}"/>
    <cellStyle name="20% - Accent1 30 2" xfId="15631" xr:uid="{00000000-0005-0000-0000-000009020000}"/>
    <cellStyle name="20% - Accent1 31" xfId="8678" xr:uid="{00000000-0005-0000-0000-00000A020000}"/>
    <cellStyle name="20% - Accent1 4" xfId="92" xr:uid="{00000000-0005-0000-0000-00000B020000}"/>
    <cellStyle name="20% - Accent1 4 10" xfId="5840" xr:uid="{00000000-0005-0000-0000-00000C020000}"/>
    <cellStyle name="20% - Accent1 4 10 2" xfId="13118" xr:uid="{00000000-0005-0000-0000-00000D020000}"/>
    <cellStyle name="20% - Accent1 4 11" xfId="7168" xr:uid="{00000000-0005-0000-0000-00000E020000}"/>
    <cellStyle name="20% - Accent1 4 11 2" xfId="14260" xr:uid="{00000000-0005-0000-0000-00000F020000}"/>
    <cellStyle name="20% - Accent1 4 12" xfId="8725" xr:uid="{00000000-0005-0000-0000-000010020000}"/>
    <cellStyle name="20% - Accent1 4 2" xfId="85" xr:uid="{00000000-0005-0000-0000-000011020000}"/>
    <cellStyle name="20% - Accent1 4 2 10" xfId="7311" xr:uid="{00000000-0005-0000-0000-000012020000}"/>
    <cellStyle name="20% - Accent1 4 2 10 2" xfId="14403" xr:uid="{00000000-0005-0000-0000-000013020000}"/>
    <cellStyle name="20% - Accent1 4 2 11" xfId="8718" xr:uid="{00000000-0005-0000-0000-000014020000}"/>
    <cellStyle name="20% - Accent1 4 2 2" xfId="101" xr:uid="{00000000-0005-0000-0000-000015020000}"/>
    <cellStyle name="20% - Accent1 4 2 2 10" xfId="8734" xr:uid="{00000000-0005-0000-0000-000016020000}"/>
    <cellStyle name="20% - Accent1 4 2 2 2" xfId="94" xr:uid="{00000000-0005-0000-0000-000017020000}"/>
    <cellStyle name="20% - Accent1 4 2 2 2 2" xfId="1875" xr:uid="{00000000-0005-0000-0000-000018020000}"/>
    <cellStyle name="20% - Accent1 4 2 2 2 2 2" xfId="9671" xr:uid="{00000000-0005-0000-0000-000019020000}"/>
    <cellStyle name="20% - Accent1 4 2 2 2 3" xfId="3692" xr:uid="{00000000-0005-0000-0000-00001A020000}"/>
    <cellStyle name="20% - Accent1 4 2 2 2 3 2" xfId="11200" xr:uid="{00000000-0005-0000-0000-00001B020000}"/>
    <cellStyle name="20% - Accent1 4 2 2 2 4" xfId="5837" xr:uid="{00000000-0005-0000-0000-00001C020000}"/>
    <cellStyle name="20% - Accent1 4 2 2 2 4 2" xfId="13115" xr:uid="{00000000-0005-0000-0000-00001D020000}"/>
    <cellStyle name="20% - Accent1 4 2 2 2 5" xfId="8181" xr:uid="{00000000-0005-0000-0000-00001E020000}"/>
    <cellStyle name="20% - Accent1 4 2 2 2 5 2" xfId="15273" xr:uid="{00000000-0005-0000-0000-00001F020000}"/>
    <cellStyle name="20% - Accent1 4 2 2 2 6" xfId="8727" xr:uid="{00000000-0005-0000-0000-000020020000}"/>
    <cellStyle name="20% - Accent1 4 2 2 3" xfId="1874" xr:uid="{00000000-0005-0000-0000-000021020000}"/>
    <cellStyle name="20% - Accent1 4 2 2 3 2" xfId="5836" xr:uid="{00000000-0005-0000-0000-000022020000}"/>
    <cellStyle name="20% - Accent1 4 2 2 3 2 2" xfId="13114" xr:uid="{00000000-0005-0000-0000-000023020000}"/>
    <cellStyle name="20% - Accent1 4 2 2 3 3" xfId="9670" xr:uid="{00000000-0005-0000-0000-000024020000}"/>
    <cellStyle name="20% - Accent1 4 2 2 4" xfId="3569" xr:uid="{00000000-0005-0000-0000-000025020000}"/>
    <cellStyle name="20% - Accent1 4 2 2 4 2" xfId="11077" xr:uid="{00000000-0005-0000-0000-000026020000}"/>
    <cellStyle name="20% - Accent1 4 2 2 5" xfId="4010" xr:uid="{00000000-0005-0000-0000-000027020000}"/>
    <cellStyle name="20% - Accent1 4 2 2 5 2" xfId="11518" xr:uid="{00000000-0005-0000-0000-000028020000}"/>
    <cellStyle name="20% - Accent1 4 2 2 6" xfId="5133" xr:uid="{00000000-0005-0000-0000-000029020000}"/>
    <cellStyle name="20% - Accent1 4 2 2 6 2" xfId="12411" xr:uid="{00000000-0005-0000-0000-00002A020000}"/>
    <cellStyle name="20% - Accent1 4 2 2 7" xfId="5714" xr:uid="{00000000-0005-0000-0000-00002B020000}"/>
    <cellStyle name="20% - Accent1 4 2 2 7 2" xfId="12992" xr:uid="{00000000-0005-0000-0000-00002C020000}"/>
    <cellStyle name="20% - Accent1 4 2 2 8" xfId="5838" xr:uid="{00000000-0005-0000-0000-00002D020000}"/>
    <cellStyle name="20% - Accent1 4 2 2 8 2" xfId="13116" xr:uid="{00000000-0005-0000-0000-00002E020000}"/>
    <cellStyle name="20% - Accent1 4 2 2 9" xfId="7600" xr:uid="{00000000-0005-0000-0000-00002F020000}"/>
    <cellStyle name="20% - Accent1 4 2 2 9 2" xfId="14692" xr:uid="{00000000-0005-0000-0000-000030020000}"/>
    <cellStyle name="20% - Accent1 4 2 3" xfId="83" xr:uid="{00000000-0005-0000-0000-000031020000}"/>
    <cellStyle name="20% - Accent1 4 2 3 2" xfId="1876" xr:uid="{00000000-0005-0000-0000-000032020000}"/>
    <cellStyle name="20% - Accent1 4 2 3 2 2" xfId="9672" xr:uid="{00000000-0005-0000-0000-000033020000}"/>
    <cellStyle name="20% - Accent1 4 2 3 3" xfId="3988" xr:uid="{00000000-0005-0000-0000-000034020000}"/>
    <cellStyle name="20% - Accent1 4 2 3 3 2" xfId="11496" xr:uid="{00000000-0005-0000-0000-000035020000}"/>
    <cellStyle name="20% - Accent1 4 2 3 4" xfId="5835" xr:uid="{00000000-0005-0000-0000-000036020000}"/>
    <cellStyle name="20% - Accent1 4 2 3 4 2" xfId="13113" xr:uid="{00000000-0005-0000-0000-000037020000}"/>
    <cellStyle name="20% - Accent1 4 2 3 5" xfId="7892" xr:uid="{00000000-0005-0000-0000-000038020000}"/>
    <cellStyle name="20% - Accent1 4 2 3 5 2" xfId="14984" xr:uid="{00000000-0005-0000-0000-000039020000}"/>
    <cellStyle name="20% - Accent1 4 2 3 6" xfId="8716" xr:uid="{00000000-0005-0000-0000-00003A020000}"/>
    <cellStyle name="20% - Accent1 4 2 4" xfId="1873" xr:uid="{00000000-0005-0000-0000-00003B020000}"/>
    <cellStyle name="20% - Accent1 4 2 4 2" xfId="5834" xr:uid="{00000000-0005-0000-0000-00003C020000}"/>
    <cellStyle name="20% - Accent1 4 2 4 2 2" xfId="13112" xr:uid="{00000000-0005-0000-0000-00003D020000}"/>
    <cellStyle name="20% - Accent1 4 2 4 3" xfId="9669" xr:uid="{00000000-0005-0000-0000-00003E020000}"/>
    <cellStyle name="20% - Accent1 4 2 5" xfId="3269" xr:uid="{00000000-0005-0000-0000-00003F020000}"/>
    <cellStyle name="20% - Accent1 4 2 5 2" xfId="10780" xr:uid="{00000000-0005-0000-0000-000040020000}"/>
    <cellStyle name="20% - Accent1 4 2 6" xfId="3909" xr:uid="{00000000-0005-0000-0000-000041020000}"/>
    <cellStyle name="20% - Accent1 4 2 6 2" xfId="11417" xr:uid="{00000000-0005-0000-0000-000042020000}"/>
    <cellStyle name="20% - Accent1 4 2 7" xfId="4844" xr:uid="{00000000-0005-0000-0000-000043020000}"/>
    <cellStyle name="20% - Accent1 4 2 7 2" xfId="12122" xr:uid="{00000000-0005-0000-0000-000044020000}"/>
    <cellStyle name="20% - Accent1 4 2 8" xfId="5425" xr:uid="{00000000-0005-0000-0000-000045020000}"/>
    <cellStyle name="20% - Accent1 4 2 8 2" xfId="12703" xr:uid="{00000000-0005-0000-0000-000046020000}"/>
    <cellStyle name="20% - Accent1 4 2 9" xfId="5839" xr:uid="{00000000-0005-0000-0000-000047020000}"/>
    <cellStyle name="20% - Accent1 4 2 9 2" xfId="13117" xr:uid="{00000000-0005-0000-0000-000048020000}"/>
    <cellStyle name="20% - Accent1 4 3" xfId="99" xr:uid="{00000000-0005-0000-0000-000049020000}"/>
    <cellStyle name="20% - Accent1 4 3 10" xfId="8732" xr:uid="{00000000-0005-0000-0000-00004A020000}"/>
    <cellStyle name="20% - Accent1 4 3 2" xfId="107" xr:uid="{00000000-0005-0000-0000-00004B020000}"/>
    <cellStyle name="20% - Accent1 4 3 2 2" xfId="1878" xr:uid="{00000000-0005-0000-0000-00004C020000}"/>
    <cellStyle name="20% - Accent1 4 3 2 2 2" xfId="9674" xr:uid="{00000000-0005-0000-0000-00004D020000}"/>
    <cellStyle name="20% - Accent1 4 3 2 3" xfId="3859" xr:uid="{00000000-0005-0000-0000-00004E020000}"/>
    <cellStyle name="20% - Accent1 4 3 2 3 2" xfId="11367" xr:uid="{00000000-0005-0000-0000-00004F020000}"/>
    <cellStyle name="20% - Accent1 4 3 2 4" xfId="5832" xr:uid="{00000000-0005-0000-0000-000050020000}"/>
    <cellStyle name="20% - Accent1 4 3 2 4 2" xfId="13110" xr:uid="{00000000-0005-0000-0000-000051020000}"/>
    <cellStyle name="20% - Accent1 4 3 2 5" xfId="8041" xr:uid="{00000000-0005-0000-0000-000052020000}"/>
    <cellStyle name="20% - Accent1 4 3 2 5 2" xfId="15133" xr:uid="{00000000-0005-0000-0000-000053020000}"/>
    <cellStyle name="20% - Accent1 4 3 2 6" xfId="8740" xr:uid="{00000000-0005-0000-0000-000054020000}"/>
    <cellStyle name="20% - Accent1 4 3 3" xfId="1877" xr:uid="{00000000-0005-0000-0000-000055020000}"/>
    <cellStyle name="20% - Accent1 4 3 3 2" xfId="5831" xr:uid="{00000000-0005-0000-0000-000056020000}"/>
    <cellStyle name="20% - Accent1 4 3 3 2 2" xfId="13109" xr:uid="{00000000-0005-0000-0000-000057020000}"/>
    <cellStyle name="20% - Accent1 4 3 3 3" xfId="9673" xr:uid="{00000000-0005-0000-0000-000058020000}"/>
    <cellStyle name="20% - Accent1 4 3 4" xfId="3429" xr:uid="{00000000-0005-0000-0000-000059020000}"/>
    <cellStyle name="20% - Accent1 4 3 4 2" xfId="10937" xr:uid="{00000000-0005-0000-0000-00005A020000}"/>
    <cellStyle name="20% - Accent1 4 3 5" xfId="4009" xr:uid="{00000000-0005-0000-0000-00005B020000}"/>
    <cellStyle name="20% - Accent1 4 3 5 2" xfId="11517" xr:uid="{00000000-0005-0000-0000-00005C020000}"/>
    <cellStyle name="20% - Accent1 4 3 6" xfId="4993" xr:uid="{00000000-0005-0000-0000-00005D020000}"/>
    <cellStyle name="20% - Accent1 4 3 6 2" xfId="12271" xr:uid="{00000000-0005-0000-0000-00005E020000}"/>
    <cellStyle name="20% - Accent1 4 3 7" xfId="5574" xr:uid="{00000000-0005-0000-0000-00005F020000}"/>
    <cellStyle name="20% - Accent1 4 3 7 2" xfId="12852" xr:uid="{00000000-0005-0000-0000-000060020000}"/>
    <cellStyle name="20% - Accent1 4 3 8" xfId="5833" xr:uid="{00000000-0005-0000-0000-000061020000}"/>
    <cellStyle name="20% - Accent1 4 3 8 2" xfId="13111" xr:uid="{00000000-0005-0000-0000-000062020000}"/>
    <cellStyle name="20% - Accent1 4 3 9" xfId="7460" xr:uid="{00000000-0005-0000-0000-000063020000}"/>
    <cellStyle name="20% - Accent1 4 3 9 2" xfId="14552" xr:uid="{00000000-0005-0000-0000-000064020000}"/>
    <cellStyle name="20% - Accent1 4 4" xfId="108" xr:uid="{00000000-0005-0000-0000-000065020000}"/>
    <cellStyle name="20% - Accent1 4 4 2" xfId="1879" xr:uid="{00000000-0005-0000-0000-000066020000}"/>
    <cellStyle name="20% - Accent1 4 4 2 2" xfId="9675" xr:uid="{00000000-0005-0000-0000-000067020000}"/>
    <cellStyle name="20% - Accent1 4 4 3" xfId="3987" xr:uid="{00000000-0005-0000-0000-000068020000}"/>
    <cellStyle name="20% - Accent1 4 4 3 2" xfId="11495" xr:uid="{00000000-0005-0000-0000-000069020000}"/>
    <cellStyle name="20% - Accent1 4 4 4" xfId="5830" xr:uid="{00000000-0005-0000-0000-00006A020000}"/>
    <cellStyle name="20% - Accent1 4 4 4 2" xfId="13108" xr:uid="{00000000-0005-0000-0000-00006B020000}"/>
    <cellStyle name="20% - Accent1 4 4 5" xfId="7749" xr:uid="{00000000-0005-0000-0000-00006C020000}"/>
    <cellStyle name="20% - Accent1 4 4 5 2" xfId="14841" xr:uid="{00000000-0005-0000-0000-00006D020000}"/>
    <cellStyle name="20% - Accent1 4 4 6" xfId="8741" xr:uid="{00000000-0005-0000-0000-00006E020000}"/>
    <cellStyle name="20% - Accent1 4 5" xfId="1872" xr:uid="{00000000-0005-0000-0000-00006F020000}"/>
    <cellStyle name="20% - Accent1 4 5 2" xfId="5893" xr:uid="{00000000-0005-0000-0000-000070020000}"/>
    <cellStyle name="20% - Accent1 4 5 2 2" xfId="13171" xr:uid="{00000000-0005-0000-0000-000071020000}"/>
    <cellStyle name="20% - Accent1 4 5 3" xfId="9668" xr:uid="{00000000-0005-0000-0000-000072020000}"/>
    <cellStyle name="20% - Accent1 4 6" xfId="3100" xr:uid="{00000000-0005-0000-0000-000073020000}"/>
    <cellStyle name="20% - Accent1 4 6 2" xfId="10611" xr:uid="{00000000-0005-0000-0000-000074020000}"/>
    <cellStyle name="20% - Accent1 4 7" xfId="4005" xr:uid="{00000000-0005-0000-0000-000075020000}"/>
    <cellStyle name="20% - Accent1 4 7 2" xfId="11513" xr:uid="{00000000-0005-0000-0000-000076020000}"/>
    <cellStyle name="20% - Accent1 4 8" xfId="4701" xr:uid="{00000000-0005-0000-0000-000077020000}"/>
    <cellStyle name="20% - Accent1 4 8 2" xfId="11979" xr:uid="{00000000-0005-0000-0000-000078020000}"/>
    <cellStyle name="20% - Accent1 4 9" xfId="5282" xr:uid="{00000000-0005-0000-0000-000079020000}"/>
    <cellStyle name="20% - Accent1 4 9 2" xfId="12560" xr:uid="{00000000-0005-0000-0000-00007A020000}"/>
    <cellStyle name="20% - Accent1 5" xfId="109" xr:uid="{00000000-0005-0000-0000-00007B020000}"/>
    <cellStyle name="20% - Accent1 5 10" xfId="5894" xr:uid="{00000000-0005-0000-0000-00007C020000}"/>
    <cellStyle name="20% - Accent1 5 10 2" xfId="13172" xr:uid="{00000000-0005-0000-0000-00007D020000}"/>
    <cellStyle name="20% - Accent1 5 11" xfId="7151" xr:uid="{00000000-0005-0000-0000-00007E020000}"/>
    <cellStyle name="20% - Accent1 5 11 2" xfId="14243" xr:uid="{00000000-0005-0000-0000-00007F020000}"/>
    <cellStyle name="20% - Accent1 5 12" xfId="8742" xr:uid="{00000000-0005-0000-0000-000080020000}"/>
    <cellStyle name="20% - Accent1 5 2" xfId="110" xr:uid="{00000000-0005-0000-0000-000081020000}"/>
    <cellStyle name="20% - Accent1 5 2 10" xfId="7294" xr:uid="{00000000-0005-0000-0000-000082020000}"/>
    <cellStyle name="20% - Accent1 5 2 10 2" xfId="14386" xr:uid="{00000000-0005-0000-0000-000083020000}"/>
    <cellStyle name="20% - Accent1 5 2 11" xfId="8743" xr:uid="{00000000-0005-0000-0000-000084020000}"/>
    <cellStyle name="20% - Accent1 5 2 2" xfId="111" xr:uid="{00000000-0005-0000-0000-000085020000}"/>
    <cellStyle name="20% - Accent1 5 2 2 10" xfId="8744" xr:uid="{00000000-0005-0000-0000-000086020000}"/>
    <cellStyle name="20% - Accent1 5 2 2 2" xfId="112" xr:uid="{00000000-0005-0000-0000-000087020000}"/>
    <cellStyle name="20% - Accent1 5 2 2 2 2" xfId="1883" xr:uid="{00000000-0005-0000-0000-000088020000}"/>
    <cellStyle name="20% - Accent1 5 2 2 2 2 2" xfId="9679" xr:uid="{00000000-0005-0000-0000-000089020000}"/>
    <cellStyle name="20% - Accent1 5 2 2 2 3" xfId="3833" xr:uid="{00000000-0005-0000-0000-00008A020000}"/>
    <cellStyle name="20% - Accent1 5 2 2 2 3 2" xfId="11341" xr:uid="{00000000-0005-0000-0000-00008B020000}"/>
    <cellStyle name="20% - Accent1 5 2 2 2 4" xfId="5897" xr:uid="{00000000-0005-0000-0000-00008C020000}"/>
    <cellStyle name="20% - Accent1 5 2 2 2 4 2" xfId="13175" xr:uid="{00000000-0005-0000-0000-00008D020000}"/>
    <cellStyle name="20% - Accent1 5 2 2 2 5" xfId="8164" xr:uid="{00000000-0005-0000-0000-00008E020000}"/>
    <cellStyle name="20% - Accent1 5 2 2 2 5 2" xfId="15256" xr:uid="{00000000-0005-0000-0000-00008F020000}"/>
    <cellStyle name="20% - Accent1 5 2 2 2 6" xfId="8745" xr:uid="{00000000-0005-0000-0000-000090020000}"/>
    <cellStyle name="20% - Accent1 5 2 2 3" xfId="1882" xr:uid="{00000000-0005-0000-0000-000091020000}"/>
    <cellStyle name="20% - Accent1 5 2 2 3 2" xfId="5898" xr:uid="{00000000-0005-0000-0000-000092020000}"/>
    <cellStyle name="20% - Accent1 5 2 2 3 2 2" xfId="13176" xr:uid="{00000000-0005-0000-0000-000093020000}"/>
    <cellStyle name="20% - Accent1 5 2 2 3 3" xfId="9678" xr:uid="{00000000-0005-0000-0000-000094020000}"/>
    <cellStyle name="20% - Accent1 5 2 2 4" xfId="3552" xr:uid="{00000000-0005-0000-0000-000095020000}"/>
    <cellStyle name="20% - Accent1 5 2 2 4 2" xfId="11060" xr:uid="{00000000-0005-0000-0000-000096020000}"/>
    <cellStyle name="20% - Accent1 5 2 2 5" xfId="3902" xr:uid="{00000000-0005-0000-0000-000097020000}"/>
    <cellStyle name="20% - Accent1 5 2 2 5 2" xfId="11410" xr:uid="{00000000-0005-0000-0000-000098020000}"/>
    <cellStyle name="20% - Accent1 5 2 2 6" xfId="5116" xr:uid="{00000000-0005-0000-0000-000099020000}"/>
    <cellStyle name="20% - Accent1 5 2 2 6 2" xfId="12394" xr:uid="{00000000-0005-0000-0000-00009A020000}"/>
    <cellStyle name="20% - Accent1 5 2 2 7" xfId="5697" xr:uid="{00000000-0005-0000-0000-00009B020000}"/>
    <cellStyle name="20% - Accent1 5 2 2 7 2" xfId="12975" xr:uid="{00000000-0005-0000-0000-00009C020000}"/>
    <cellStyle name="20% - Accent1 5 2 2 8" xfId="5896" xr:uid="{00000000-0005-0000-0000-00009D020000}"/>
    <cellStyle name="20% - Accent1 5 2 2 8 2" xfId="13174" xr:uid="{00000000-0005-0000-0000-00009E020000}"/>
    <cellStyle name="20% - Accent1 5 2 2 9" xfId="7583" xr:uid="{00000000-0005-0000-0000-00009F020000}"/>
    <cellStyle name="20% - Accent1 5 2 2 9 2" xfId="14675" xr:uid="{00000000-0005-0000-0000-0000A0020000}"/>
    <cellStyle name="20% - Accent1 5 2 3" xfId="113" xr:uid="{00000000-0005-0000-0000-0000A1020000}"/>
    <cellStyle name="20% - Accent1 5 2 3 2" xfId="1884" xr:uid="{00000000-0005-0000-0000-0000A2020000}"/>
    <cellStyle name="20% - Accent1 5 2 3 2 2" xfId="9680" xr:uid="{00000000-0005-0000-0000-0000A3020000}"/>
    <cellStyle name="20% - Accent1 5 2 3 3" xfId="3945" xr:uid="{00000000-0005-0000-0000-0000A4020000}"/>
    <cellStyle name="20% - Accent1 5 2 3 3 2" xfId="11453" xr:uid="{00000000-0005-0000-0000-0000A5020000}"/>
    <cellStyle name="20% - Accent1 5 2 3 4" xfId="5899" xr:uid="{00000000-0005-0000-0000-0000A6020000}"/>
    <cellStyle name="20% - Accent1 5 2 3 4 2" xfId="13177" xr:uid="{00000000-0005-0000-0000-0000A7020000}"/>
    <cellStyle name="20% - Accent1 5 2 3 5" xfId="7875" xr:uid="{00000000-0005-0000-0000-0000A8020000}"/>
    <cellStyle name="20% - Accent1 5 2 3 5 2" xfId="14967" xr:uid="{00000000-0005-0000-0000-0000A9020000}"/>
    <cellStyle name="20% - Accent1 5 2 3 6" xfId="8746" xr:uid="{00000000-0005-0000-0000-0000AA020000}"/>
    <cellStyle name="20% - Accent1 5 2 4" xfId="1881" xr:uid="{00000000-0005-0000-0000-0000AB020000}"/>
    <cellStyle name="20% - Accent1 5 2 4 2" xfId="5900" xr:uid="{00000000-0005-0000-0000-0000AC020000}"/>
    <cellStyle name="20% - Accent1 5 2 4 2 2" xfId="13178" xr:uid="{00000000-0005-0000-0000-0000AD020000}"/>
    <cellStyle name="20% - Accent1 5 2 4 3" xfId="9677" xr:uid="{00000000-0005-0000-0000-0000AE020000}"/>
    <cellStyle name="20% - Accent1 5 2 5" xfId="3252" xr:uid="{00000000-0005-0000-0000-0000AF020000}"/>
    <cellStyle name="20% - Accent1 5 2 5 2" xfId="10763" xr:uid="{00000000-0005-0000-0000-0000B0020000}"/>
    <cellStyle name="20% - Accent1 5 2 6" xfId="3403" xr:uid="{00000000-0005-0000-0000-0000B1020000}"/>
    <cellStyle name="20% - Accent1 5 2 6 2" xfId="10911" xr:uid="{00000000-0005-0000-0000-0000B2020000}"/>
    <cellStyle name="20% - Accent1 5 2 7" xfId="4827" xr:uid="{00000000-0005-0000-0000-0000B3020000}"/>
    <cellStyle name="20% - Accent1 5 2 7 2" xfId="12105" xr:uid="{00000000-0005-0000-0000-0000B4020000}"/>
    <cellStyle name="20% - Accent1 5 2 8" xfId="5408" xr:uid="{00000000-0005-0000-0000-0000B5020000}"/>
    <cellStyle name="20% - Accent1 5 2 8 2" xfId="12686" xr:uid="{00000000-0005-0000-0000-0000B6020000}"/>
    <cellStyle name="20% - Accent1 5 2 9" xfId="5895" xr:uid="{00000000-0005-0000-0000-0000B7020000}"/>
    <cellStyle name="20% - Accent1 5 2 9 2" xfId="13173" xr:uid="{00000000-0005-0000-0000-0000B8020000}"/>
    <cellStyle name="20% - Accent1 5 3" xfId="114" xr:uid="{00000000-0005-0000-0000-0000B9020000}"/>
    <cellStyle name="20% - Accent1 5 3 10" xfId="8747" xr:uid="{00000000-0005-0000-0000-0000BA020000}"/>
    <cellStyle name="20% - Accent1 5 3 2" xfId="115" xr:uid="{00000000-0005-0000-0000-0000BB020000}"/>
    <cellStyle name="20% - Accent1 5 3 2 2" xfId="1886" xr:uid="{00000000-0005-0000-0000-0000BC020000}"/>
    <cellStyle name="20% - Accent1 5 3 2 2 2" xfId="9682" xr:uid="{00000000-0005-0000-0000-0000BD020000}"/>
    <cellStyle name="20% - Accent1 5 3 2 3" xfId="3753" xr:uid="{00000000-0005-0000-0000-0000BE020000}"/>
    <cellStyle name="20% - Accent1 5 3 2 3 2" xfId="11261" xr:uid="{00000000-0005-0000-0000-0000BF020000}"/>
    <cellStyle name="20% - Accent1 5 3 2 4" xfId="5902" xr:uid="{00000000-0005-0000-0000-0000C0020000}"/>
    <cellStyle name="20% - Accent1 5 3 2 4 2" xfId="13180" xr:uid="{00000000-0005-0000-0000-0000C1020000}"/>
    <cellStyle name="20% - Accent1 5 3 2 5" xfId="8014" xr:uid="{00000000-0005-0000-0000-0000C2020000}"/>
    <cellStyle name="20% - Accent1 5 3 2 5 2" xfId="15106" xr:uid="{00000000-0005-0000-0000-0000C3020000}"/>
    <cellStyle name="20% - Accent1 5 3 2 6" xfId="8748" xr:uid="{00000000-0005-0000-0000-0000C4020000}"/>
    <cellStyle name="20% - Accent1 5 3 3" xfId="1885" xr:uid="{00000000-0005-0000-0000-0000C5020000}"/>
    <cellStyle name="20% - Accent1 5 3 3 2" xfId="5903" xr:uid="{00000000-0005-0000-0000-0000C6020000}"/>
    <cellStyle name="20% - Accent1 5 3 3 2 2" xfId="13181" xr:uid="{00000000-0005-0000-0000-0000C7020000}"/>
    <cellStyle name="20% - Accent1 5 3 3 3" xfId="9681" xr:uid="{00000000-0005-0000-0000-0000C8020000}"/>
    <cellStyle name="20% - Accent1 5 3 4" xfId="3394" xr:uid="{00000000-0005-0000-0000-0000C9020000}"/>
    <cellStyle name="20% - Accent1 5 3 4 2" xfId="10902" xr:uid="{00000000-0005-0000-0000-0000CA020000}"/>
    <cellStyle name="20% - Accent1 5 3 5" xfId="3723" xr:uid="{00000000-0005-0000-0000-0000CB020000}"/>
    <cellStyle name="20% - Accent1 5 3 5 2" xfId="11231" xr:uid="{00000000-0005-0000-0000-0000CC020000}"/>
    <cellStyle name="20% - Accent1 5 3 6" xfId="4966" xr:uid="{00000000-0005-0000-0000-0000CD020000}"/>
    <cellStyle name="20% - Accent1 5 3 6 2" xfId="12244" xr:uid="{00000000-0005-0000-0000-0000CE020000}"/>
    <cellStyle name="20% - Accent1 5 3 7" xfId="5547" xr:uid="{00000000-0005-0000-0000-0000CF020000}"/>
    <cellStyle name="20% - Accent1 5 3 7 2" xfId="12825" xr:uid="{00000000-0005-0000-0000-0000D0020000}"/>
    <cellStyle name="20% - Accent1 5 3 8" xfId="5901" xr:uid="{00000000-0005-0000-0000-0000D1020000}"/>
    <cellStyle name="20% - Accent1 5 3 8 2" xfId="13179" xr:uid="{00000000-0005-0000-0000-0000D2020000}"/>
    <cellStyle name="20% - Accent1 5 3 9" xfId="7433" xr:uid="{00000000-0005-0000-0000-0000D3020000}"/>
    <cellStyle name="20% - Accent1 5 3 9 2" xfId="14525" xr:uid="{00000000-0005-0000-0000-0000D4020000}"/>
    <cellStyle name="20% - Accent1 5 4" xfId="116" xr:uid="{00000000-0005-0000-0000-0000D5020000}"/>
    <cellStyle name="20% - Accent1 5 4 2" xfId="1887" xr:uid="{00000000-0005-0000-0000-0000D6020000}"/>
    <cellStyle name="20% - Accent1 5 4 2 2" xfId="9683" xr:uid="{00000000-0005-0000-0000-0000D7020000}"/>
    <cellStyle name="20% - Accent1 5 4 3" xfId="3717" xr:uid="{00000000-0005-0000-0000-0000D8020000}"/>
    <cellStyle name="20% - Accent1 5 4 3 2" xfId="11225" xr:uid="{00000000-0005-0000-0000-0000D9020000}"/>
    <cellStyle name="20% - Accent1 5 4 4" xfId="5908" xr:uid="{00000000-0005-0000-0000-0000DA020000}"/>
    <cellStyle name="20% - Accent1 5 4 4 2" xfId="13186" xr:uid="{00000000-0005-0000-0000-0000DB020000}"/>
    <cellStyle name="20% - Accent1 5 4 5" xfId="7732" xr:uid="{00000000-0005-0000-0000-0000DC020000}"/>
    <cellStyle name="20% - Accent1 5 4 5 2" xfId="14824" xr:uid="{00000000-0005-0000-0000-0000DD020000}"/>
    <cellStyle name="20% - Accent1 5 4 6" xfId="8749" xr:uid="{00000000-0005-0000-0000-0000DE020000}"/>
    <cellStyle name="20% - Accent1 5 5" xfId="1880" xr:uid="{00000000-0005-0000-0000-0000DF020000}"/>
    <cellStyle name="20% - Accent1 5 5 2" xfId="5909" xr:uid="{00000000-0005-0000-0000-0000E0020000}"/>
    <cellStyle name="20% - Accent1 5 5 2 2" xfId="13187" xr:uid="{00000000-0005-0000-0000-0000E1020000}"/>
    <cellStyle name="20% - Accent1 5 5 3" xfId="9676" xr:uid="{00000000-0005-0000-0000-0000E2020000}"/>
    <cellStyle name="20% - Accent1 5 6" xfId="3083" xr:uid="{00000000-0005-0000-0000-0000E3020000}"/>
    <cellStyle name="20% - Accent1 5 6 2" xfId="10594" xr:uid="{00000000-0005-0000-0000-0000E4020000}"/>
    <cellStyle name="20% - Accent1 5 7" xfId="3845" xr:uid="{00000000-0005-0000-0000-0000E5020000}"/>
    <cellStyle name="20% - Accent1 5 7 2" xfId="11353" xr:uid="{00000000-0005-0000-0000-0000E6020000}"/>
    <cellStyle name="20% - Accent1 5 8" xfId="4684" xr:uid="{00000000-0005-0000-0000-0000E7020000}"/>
    <cellStyle name="20% - Accent1 5 8 2" xfId="11962" xr:uid="{00000000-0005-0000-0000-0000E8020000}"/>
    <cellStyle name="20% - Accent1 5 9" xfId="5265" xr:uid="{00000000-0005-0000-0000-0000E9020000}"/>
    <cellStyle name="20% - Accent1 5 9 2" xfId="12543" xr:uid="{00000000-0005-0000-0000-0000EA020000}"/>
    <cellStyle name="20% - Accent1 6" xfId="117" xr:uid="{00000000-0005-0000-0000-0000EB020000}"/>
    <cellStyle name="20% - Accent1 6 10" xfId="5910" xr:uid="{00000000-0005-0000-0000-0000EC020000}"/>
    <cellStyle name="20% - Accent1 6 10 2" xfId="13188" xr:uid="{00000000-0005-0000-0000-0000ED020000}"/>
    <cellStyle name="20% - Accent1 6 11" xfId="7257" xr:uid="{00000000-0005-0000-0000-0000EE020000}"/>
    <cellStyle name="20% - Accent1 6 11 2" xfId="14349" xr:uid="{00000000-0005-0000-0000-0000EF020000}"/>
    <cellStyle name="20% - Accent1 6 12" xfId="8750" xr:uid="{00000000-0005-0000-0000-0000F0020000}"/>
    <cellStyle name="20% - Accent1 6 2" xfId="118" xr:uid="{00000000-0005-0000-0000-0000F1020000}"/>
    <cellStyle name="20% - Accent1 6 2 10" xfId="7400" xr:uid="{00000000-0005-0000-0000-0000F2020000}"/>
    <cellStyle name="20% - Accent1 6 2 10 2" xfId="14492" xr:uid="{00000000-0005-0000-0000-0000F3020000}"/>
    <cellStyle name="20% - Accent1 6 2 11" xfId="8751" xr:uid="{00000000-0005-0000-0000-0000F4020000}"/>
    <cellStyle name="20% - Accent1 6 2 2" xfId="119" xr:uid="{00000000-0005-0000-0000-0000F5020000}"/>
    <cellStyle name="20% - Accent1 6 2 2 10" xfId="8752" xr:uid="{00000000-0005-0000-0000-0000F6020000}"/>
    <cellStyle name="20% - Accent1 6 2 2 2" xfId="120" xr:uid="{00000000-0005-0000-0000-0000F7020000}"/>
    <cellStyle name="20% - Accent1 6 2 2 2 2" xfId="1891" xr:uid="{00000000-0005-0000-0000-0000F8020000}"/>
    <cellStyle name="20% - Accent1 6 2 2 2 2 2" xfId="9687" xr:uid="{00000000-0005-0000-0000-0000F9020000}"/>
    <cellStyle name="20% - Accent1 6 2 2 2 3" xfId="4100" xr:uid="{00000000-0005-0000-0000-0000FA020000}"/>
    <cellStyle name="20% - Accent1 6 2 2 2 3 2" xfId="11608" xr:uid="{00000000-0005-0000-0000-0000FB020000}"/>
    <cellStyle name="20% - Accent1 6 2 2 2 4" xfId="5913" xr:uid="{00000000-0005-0000-0000-0000FC020000}"/>
    <cellStyle name="20% - Accent1 6 2 2 2 4 2" xfId="13191" xr:uid="{00000000-0005-0000-0000-0000FD020000}"/>
    <cellStyle name="20% - Accent1 6 2 2 2 5" xfId="8270" xr:uid="{00000000-0005-0000-0000-0000FE020000}"/>
    <cellStyle name="20% - Accent1 6 2 2 2 5 2" xfId="15362" xr:uid="{00000000-0005-0000-0000-0000FF020000}"/>
    <cellStyle name="20% - Accent1 6 2 2 2 6" xfId="8753" xr:uid="{00000000-0005-0000-0000-000000030000}"/>
    <cellStyle name="20% - Accent1 6 2 2 3" xfId="1890" xr:uid="{00000000-0005-0000-0000-000001030000}"/>
    <cellStyle name="20% - Accent1 6 2 2 3 2" xfId="5914" xr:uid="{00000000-0005-0000-0000-000002030000}"/>
    <cellStyle name="20% - Accent1 6 2 2 3 2 2" xfId="13192" xr:uid="{00000000-0005-0000-0000-000003030000}"/>
    <cellStyle name="20% - Accent1 6 2 2 3 3" xfId="9686" xr:uid="{00000000-0005-0000-0000-000004030000}"/>
    <cellStyle name="20% - Accent1 6 2 2 4" xfId="3658" xr:uid="{00000000-0005-0000-0000-000005030000}"/>
    <cellStyle name="20% - Accent1 6 2 2 4 2" xfId="11166" xr:uid="{00000000-0005-0000-0000-000006030000}"/>
    <cellStyle name="20% - Accent1 6 2 2 5" xfId="4090" xr:uid="{00000000-0005-0000-0000-000007030000}"/>
    <cellStyle name="20% - Accent1 6 2 2 5 2" xfId="11598" xr:uid="{00000000-0005-0000-0000-000008030000}"/>
    <cellStyle name="20% - Accent1 6 2 2 6" xfId="5222" xr:uid="{00000000-0005-0000-0000-000009030000}"/>
    <cellStyle name="20% - Accent1 6 2 2 6 2" xfId="12500" xr:uid="{00000000-0005-0000-0000-00000A030000}"/>
    <cellStyle name="20% - Accent1 6 2 2 7" xfId="5803" xr:uid="{00000000-0005-0000-0000-00000B030000}"/>
    <cellStyle name="20% - Accent1 6 2 2 7 2" xfId="13081" xr:uid="{00000000-0005-0000-0000-00000C030000}"/>
    <cellStyle name="20% - Accent1 6 2 2 8" xfId="5912" xr:uid="{00000000-0005-0000-0000-00000D030000}"/>
    <cellStyle name="20% - Accent1 6 2 2 8 2" xfId="13190" xr:uid="{00000000-0005-0000-0000-00000E030000}"/>
    <cellStyle name="20% - Accent1 6 2 2 9" xfId="7689" xr:uid="{00000000-0005-0000-0000-00000F030000}"/>
    <cellStyle name="20% - Accent1 6 2 2 9 2" xfId="14781" xr:uid="{00000000-0005-0000-0000-000010030000}"/>
    <cellStyle name="20% - Accent1 6 2 3" xfId="121" xr:uid="{00000000-0005-0000-0000-000011030000}"/>
    <cellStyle name="20% - Accent1 6 2 3 2" xfId="1892" xr:uid="{00000000-0005-0000-0000-000012030000}"/>
    <cellStyle name="20% - Accent1 6 2 3 2 2" xfId="9688" xr:uid="{00000000-0005-0000-0000-000013030000}"/>
    <cellStyle name="20% - Accent1 6 2 3 3" xfId="3803" xr:uid="{00000000-0005-0000-0000-000014030000}"/>
    <cellStyle name="20% - Accent1 6 2 3 3 2" xfId="11311" xr:uid="{00000000-0005-0000-0000-000015030000}"/>
    <cellStyle name="20% - Accent1 6 2 3 4" xfId="5915" xr:uid="{00000000-0005-0000-0000-000016030000}"/>
    <cellStyle name="20% - Accent1 6 2 3 4 2" xfId="13193" xr:uid="{00000000-0005-0000-0000-000017030000}"/>
    <cellStyle name="20% - Accent1 6 2 3 5" xfId="7981" xr:uid="{00000000-0005-0000-0000-000018030000}"/>
    <cellStyle name="20% - Accent1 6 2 3 5 2" xfId="15073" xr:uid="{00000000-0005-0000-0000-000019030000}"/>
    <cellStyle name="20% - Accent1 6 2 3 6" xfId="8754" xr:uid="{00000000-0005-0000-0000-00001A030000}"/>
    <cellStyle name="20% - Accent1 6 2 4" xfId="1889" xr:uid="{00000000-0005-0000-0000-00001B030000}"/>
    <cellStyle name="20% - Accent1 6 2 4 2" xfId="5916" xr:uid="{00000000-0005-0000-0000-00001C030000}"/>
    <cellStyle name="20% - Accent1 6 2 4 2 2" xfId="13194" xr:uid="{00000000-0005-0000-0000-00001D030000}"/>
    <cellStyle name="20% - Accent1 6 2 4 3" xfId="9685" xr:uid="{00000000-0005-0000-0000-00001E030000}"/>
    <cellStyle name="20% - Accent1 6 2 5" xfId="3358" xr:uid="{00000000-0005-0000-0000-00001F030000}"/>
    <cellStyle name="20% - Accent1 6 2 5 2" xfId="10869" xr:uid="{00000000-0005-0000-0000-000020030000}"/>
    <cellStyle name="20% - Accent1 6 2 6" xfId="3854" xr:uid="{00000000-0005-0000-0000-000021030000}"/>
    <cellStyle name="20% - Accent1 6 2 6 2" xfId="11362" xr:uid="{00000000-0005-0000-0000-000022030000}"/>
    <cellStyle name="20% - Accent1 6 2 7" xfId="4933" xr:uid="{00000000-0005-0000-0000-000023030000}"/>
    <cellStyle name="20% - Accent1 6 2 7 2" xfId="12211" xr:uid="{00000000-0005-0000-0000-000024030000}"/>
    <cellStyle name="20% - Accent1 6 2 8" xfId="5514" xr:uid="{00000000-0005-0000-0000-000025030000}"/>
    <cellStyle name="20% - Accent1 6 2 8 2" xfId="12792" xr:uid="{00000000-0005-0000-0000-000026030000}"/>
    <cellStyle name="20% - Accent1 6 2 9" xfId="5911" xr:uid="{00000000-0005-0000-0000-000027030000}"/>
    <cellStyle name="20% - Accent1 6 2 9 2" xfId="13189" xr:uid="{00000000-0005-0000-0000-000028030000}"/>
    <cellStyle name="20% - Accent1 6 3" xfId="122" xr:uid="{00000000-0005-0000-0000-000029030000}"/>
    <cellStyle name="20% - Accent1 6 3 10" xfId="8755" xr:uid="{00000000-0005-0000-0000-00002A030000}"/>
    <cellStyle name="20% - Accent1 6 3 2" xfId="123" xr:uid="{00000000-0005-0000-0000-00002B030000}"/>
    <cellStyle name="20% - Accent1 6 3 2 2" xfId="1894" xr:uid="{00000000-0005-0000-0000-00002C030000}"/>
    <cellStyle name="20% - Accent1 6 3 2 2 2" xfId="9690" xr:uid="{00000000-0005-0000-0000-00002D030000}"/>
    <cellStyle name="20% - Accent1 6 3 2 3" xfId="3826" xr:uid="{00000000-0005-0000-0000-00002E030000}"/>
    <cellStyle name="20% - Accent1 6 3 2 3 2" xfId="11334" xr:uid="{00000000-0005-0000-0000-00002F030000}"/>
    <cellStyle name="20% - Accent1 6 3 2 4" xfId="5918" xr:uid="{00000000-0005-0000-0000-000030030000}"/>
    <cellStyle name="20% - Accent1 6 3 2 4 2" xfId="13196" xr:uid="{00000000-0005-0000-0000-000031030000}"/>
    <cellStyle name="20% - Accent1 6 3 2 5" xfId="8127" xr:uid="{00000000-0005-0000-0000-000032030000}"/>
    <cellStyle name="20% - Accent1 6 3 2 5 2" xfId="15219" xr:uid="{00000000-0005-0000-0000-000033030000}"/>
    <cellStyle name="20% - Accent1 6 3 2 6" xfId="8756" xr:uid="{00000000-0005-0000-0000-000034030000}"/>
    <cellStyle name="20% - Accent1 6 3 3" xfId="1893" xr:uid="{00000000-0005-0000-0000-000035030000}"/>
    <cellStyle name="20% - Accent1 6 3 3 2" xfId="5919" xr:uid="{00000000-0005-0000-0000-000036030000}"/>
    <cellStyle name="20% - Accent1 6 3 3 2 2" xfId="13197" xr:uid="{00000000-0005-0000-0000-000037030000}"/>
    <cellStyle name="20% - Accent1 6 3 3 3" xfId="9689" xr:uid="{00000000-0005-0000-0000-000038030000}"/>
    <cellStyle name="20% - Accent1 6 3 4" xfId="3515" xr:uid="{00000000-0005-0000-0000-000039030000}"/>
    <cellStyle name="20% - Accent1 6 3 4 2" xfId="11023" xr:uid="{00000000-0005-0000-0000-00003A030000}"/>
    <cellStyle name="20% - Accent1 6 3 5" xfId="3799" xr:uid="{00000000-0005-0000-0000-00003B030000}"/>
    <cellStyle name="20% - Accent1 6 3 5 2" xfId="11307" xr:uid="{00000000-0005-0000-0000-00003C030000}"/>
    <cellStyle name="20% - Accent1 6 3 6" xfId="5079" xr:uid="{00000000-0005-0000-0000-00003D030000}"/>
    <cellStyle name="20% - Accent1 6 3 6 2" xfId="12357" xr:uid="{00000000-0005-0000-0000-00003E030000}"/>
    <cellStyle name="20% - Accent1 6 3 7" xfId="5660" xr:uid="{00000000-0005-0000-0000-00003F030000}"/>
    <cellStyle name="20% - Accent1 6 3 7 2" xfId="12938" xr:uid="{00000000-0005-0000-0000-000040030000}"/>
    <cellStyle name="20% - Accent1 6 3 8" xfId="5917" xr:uid="{00000000-0005-0000-0000-000041030000}"/>
    <cellStyle name="20% - Accent1 6 3 8 2" xfId="13195" xr:uid="{00000000-0005-0000-0000-000042030000}"/>
    <cellStyle name="20% - Accent1 6 3 9" xfId="7546" xr:uid="{00000000-0005-0000-0000-000043030000}"/>
    <cellStyle name="20% - Accent1 6 3 9 2" xfId="14638" xr:uid="{00000000-0005-0000-0000-000044030000}"/>
    <cellStyle name="20% - Accent1 6 4" xfId="124" xr:uid="{00000000-0005-0000-0000-000045030000}"/>
    <cellStyle name="20% - Accent1 6 4 2" xfId="1895" xr:uid="{00000000-0005-0000-0000-000046030000}"/>
    <cellStyle name="20% - Accent1 6 4 2 2" xfId="9691" xr:uid="{00000000-0005-0000-0000-000047030000}"/>
    <cellStyle name="20% - Accent1 6 4 3" xfId="3770" xr:uid="{00000000-0005-0000-0000-000048030000}"/>
    <cellStyle name="20% - Accent1 6 4 3 2" xfId="11278" xr:uid="{00000000-0005-0000-0000-000049030000}"/>
    <cellStyle name="20% - Accent1 6 4 4" xfId="5920" xr:uid="{00000000-0005-0000-0000-00004A030000}"/>
    <cellStyle name="20% - Accent1 6 4 4 2" xfId="13198" xr:uid="{00000000-0005-0000-0000-00004B030000}"/>
    <cellStyle name="20% - Accent1 6 4 5" xfId="7838" xr:uid="{00000000-0005-0000-0000-00004C030000}"/>
    <cellStyle name="20% - Accent1 6 4 5 2" xfId="14930" xr:uid="{00000000-0005-0000-0000-00004D030000}"/>
    <cellStyle name="20% - Accent1 6 4 6" xfId="8757" xr:uid="{00000000-0005-0000-0000-00004E030000}"/>
    <cellStyle name="20% - Accent1 6 5" xfId="1888" xr:uid="{00000000-0005-0000-0000-00004F030000}"/>
    <cellStyle name="20% - Accent1 6 5 2" xfId="5921" xr:uid="{00000000-0005-0000-0000-000050030000}"/>
    <cellStyle name="20% - Accent1 6 5 2 2" xfId="13199" xr:uid="{00000000-0005-0000-0000-000051030000}"/>
    <cellStyle name="20% - Accent1 6 5 3" xfId="9684" xr:uid="{00000000-0005-0000-0000-000052030000}"/>
    <cellStyle name="20% - Accent1 6 6" xfId="3213" xr:uid="{00000000-0005-0000-0000-000053030000}"/>
    <cellStyle name="20% - Accent1 6 6 2" xfId="10724" xr:uid="{00000000-0005-0000-0000-000054030000}"/>
    <cellStyle name="20% - Accent1 6 7" xfId="3853" xr:uid="{00000000-0005-0000-0000-000055030000}"/>
    <cellStyle name="20% - Accent1 6 7 2" xfId="11361" xr:uid="{00000000-0005-0000-0000-000056030000}"/>
    <cellStyle name="20% - Accent1 6 8" xfId="4790" xr:uid="{00000000-0005-0000-0000-000057030000}"/>
    <cellStyle name="20% - Accent1 6 8 2" xfId="12068" xr:uid="{00000000-0005-0000-0000-000058030000}"/>
    <cellStyle name="20% - Accent1 6 9" xfId="5371" xr:uid="{00000000-0005-0000-0000-000059030000}"/>
    <cellStyle name="20% - Accent1 6 9 2" xfId="12649" xr:uid="{00000000-0005-0000-0000-00005A030000}"/>
    <cellStyle name="20% - Accent1 7" xfId="125" xr:uid="{00000000-0005-0000-0000-00005B030000}"/>
    <cellStyle name="20% - Accent1 7 10" xfId="7277" xr:uid="{00000000-0005-0000-0000-00005C030000}"/>
    <cellStyle name="20% - Accent1 7 10 2" xfId="14369" xr:uid="{00000000-0005-0000-0000-00005D030000}"/>
    <cellStyle name="20% - Accent1 7 11" xfId="8758" xr:uid="{00000000-0005-0000-0000-00005E030000}"/>
    <cellStyle name="20% - Accent1 7 2" xfId="126" xr:uid="{00000000-0005-0000-0000-00005F030000}"/>
    <cellStyle name="20% - Accent1 7 2 10" xfId="8759" xr:uid="{00000000-0005-0000-0000-000060030000}"/>
    <cellStyle name="20% - Accent1 7 2 2" xfId="127" xr:uid="{00000000-0005-0000-0000-000061030000}"/>
    <cellStyle name="20% - Accent1 7 2 2 2" xfId="1898" xr:uid="{00000000-0005-0000-0000-000062030000}"/>
    <cellStyle name="20% - Accent1 7 2 2 2 2" xfId="9694" xr:uid="{00000000-0005-0000-0000-000063030000}"/>
    <cellStyle name="20% - Accent1 7 2 2 3" xfId="3071" xr:uid="{00000000-0005-0000-0000-000064030000}"/>
    <cellStyle name="20% - Accent1 7 2 2 3 2" xfId="10582" xr:uid="{00000000-0005-0000-0000-000065030000}"/>
    <cellStyle name="20% - Accent1 7 2 2 4" xfId="5924" xr:uid="{00000000-0005-0000-0000-000066030000}"/>
    <cellStyle name="20% - Accent1 7 2 2 4 2" xfId="13202" xr:uid="{00000000-0005-0000-0000-000067030000}"/>
    <cellStyle name="20% - Accent1 7 2 2 5" xfId="8147" xr:uid="{00000000-0005-0000-0000-000068030000}"/>
    <cellStyle name="20% - Accent1 7 2 2 5 2" xfId="15239" xr:uid="{00000000-0005-0000-0000-000069030000}"/>
    <cellStyle name="20% - Accent1 7 2 2 6" xfId="8760" xr:uid="{00000000-0005-0000-0000-00006A030000}"/>
    <cellStyle name="20% - Accent1 7 2 3" xfId="1897" xr:uid="{00000000-0005-0000-0000-00006B030000}"/>
    <cellStyle name="20% - Accent1 7 2 3 2" xfId="5925" xr:uid="{00000000-0005-0000-0000-00006C030000}"/>
    <cellStyle name="20% - Accent1 7 2 3 2 2" xfId="13203" xr:uid="{00000000-0005-0000-0000-00006D030000}"/>
    <cellStyle name="20% - Accent1 7 2 3 3" xfId="9693" xr:uid="{00000000-0005-0000-0000-00006E030000}"/>
    <cellStyle name="20% - Accent1 7 2 4" xfId="3535" xr:uid="{00000000-0005-0000-0000-00006F030000}"/>
    <cellStyle name="20% - Accent1 7 2 4 2" xfId="11043" xr:uid="{00000000-0005-0000-0000-000070030000}"/>
    <cellStyle name="20% - Accent1 7 2 5" xfId="3971" xr:uid="{00000000-0005-0000-0000-000071030000}"/>
    <cellStyle name="20% - Accent1 7 2 5 2" xfId="11479" xr:uid="{00000000-0005-0000-0000-000072030000}"/>
    <cellStyle name="20% - Accent1 7 2 6" xfId="5099" xr:uid="{00000000-0005-0000-0000-000073030000}"/>
    <cellStyle name="20% - Accent1 7 2 6 2" xfId="12377" xr:uid="{00000000-0005-0000-0000-000074030000}"/>
    <cellStyle name="20% - Accent1 7 2 7" xfId="5680" xr:uid="{00000000-0005-0000-0000-000075030000}"/>
    <cellStyle name="20% - Accent1 7 2 7 2" xfId="12958" xr:uid="{00000000-0005-0000-0000-000076030000}"/>
    <cellStyle name="20% - Accent1 7 2 8" xfId="5923" xr:uid="{00000000-0005-0000-0000-000077030000}"/>
    <cellStyle name="20% - Accent1 7 2 8 2" xfId="13201" xr:uid="{00000000-0005-0000-0000-000078030000}"/>
    <cellStyle name="20% - Accent1 7 2 9" xfId="7566" xr:uid="{00000000-0005-0000-0000-000079030000}"/>
    <cellStyle name="20% - Accent1 7 2 9 2" xfId="14658" xr:uid="{00000000-0005-0000-0000-00007A030000}"/>
    <cellStyle name="20% - Accent1 7 3" xfId="128" xr:uid="{00000000-0005-0000-0000-00007B030000}"/>
    <cellStyle name="20% - Accent1 7 3 2" xfId="1899" xr:uid="{00000000-0005-0000-0000-00007C030000}"/>
    <cellStyle name="20% - Accent1 7 3 2 2" xfId="9695" xr:uid="{00000000-0005-0000-0000-00007D030000}"/>
    <cellStyle name="20% - Accent1 7 3 3" xfId="3862" xr:uid="{00000000-0005-0000-0000-00007E030000}"/>
    <cellStyle name="20% - Accent1 7 3 3 2" xfId="11370" xr:uid="{00000000-0005-0000-0000-00007F030000}"/>
    <cellStyle name="20% - Accent1 7 3 4" xfId="5926" xr:uid="{00000000-0005-0000-0000-000080030000}"/>
    <cellStyle name="20% - Accent1 7 3 4 2" xfId="13204" xr:uid="{00000000-0005-0000-0000-000081030000}"/>
    <cellStyle name="20% - Accent1 7 3 5" xfId="7858" xr:uid="{00000000-0005-0000-0000-000082030000}"/>
    <cellStyle name="20% - Accent1 7 3 5 2" xfId="14950" xr:uid="{00000000-0005-0000-0000-000083030000}"/>
    <cellStyle name="20% - Accent1 7 3 6" xfId="8761" xr:uid="{00000000-0005-0000-0000-000084030000}"/>
    <cellStyle name="20% - Accent1 7 4" xfId="1896" xr:uid="{00000000-0005-0000-0000-000085030000}"/>
    <cellStyle name="20% - Accent1 7 4 2" xfId="5927" xr:uid="{00000000-0005-0000-0000-000086030000}"/>
    <cellStyle name="20% - Accent1 7 4 2 2" xfId="13205" xr:uid="{00000000-0005-0000-0000-000087030000}"/>
    <cellStyle name="20% - Accent1 7 4 3" xfId="9692" xr:uid="{00000000-0005-0000-0000-000088030000}"/>
    <cellStyle name="20% - Accent1 7 5" xfId="3233" xr:uid="{00000000-0005-0000-0000-000089030000}"/>
    <cellStyle name="20% - Accent1 7 5 2" xfId="10744" xr:uid="{00000000-0005-0000-0000-00008A030000}"/>
    <cellStyle name="20% - Accent1 7 6" xfId="3881" xr:uid="{00000000-0005-0000-0000-00008B030000}"/>
    <cellStyle name="20% - Accent1 7 6 2" xfId="11389" xr:uid="{00000000-0005-0000-0000-00008C030000}"/>
    <cellStyle name="20% - Accent1 7 7" xfId="4810" xr:uid="{00000000-0005-0000-0000-00008D030000}"/>
    <cellStyle name="20% - Accent1 7 7 2" xfId="12088" xr:uid="{00000000-0005-0000-0000-00008E030000}"/>
    <cellStyle name="20% - Accent1 7 8" xfId="5391" xr:uid="{00000000-0005-0000-0000-00008F030000}"/>
    <cellStyle name="20% - Accent1 7 8 2" xfId="12669" xr:uid="{00000000-0005-0000-0000-000090030000}"/>
    <cellStyle name="20% - Accent1 7 9" xfId="5922" xr:uid="{00000000-0005-0000-0000-000091030000}"/>
    <cellStyle name="20% - Accent1 7 9 2" xfId="13200" xr:uid="{00000000-0005-0000-0000-000092030000}"/>
    <cellStyle name="20% - Accent1 8" xfId="129" xr:uid="{00000000-0005-0000-0000-000093030000}"/>
    <cellStyle name="20% - Accent1 8 10" xfId="8762" xr:uid="{00000000-0005-0000-0000-000094030000}"/>
    <cellStyle name="20% - Accent1 8 2" xfId="130" xr:uid="{00000000-0005-0000-0000-000095030000}"/>
    <cellStyle name="20% - Accent1 8 2 2" xfId="1901" xr:uid="{00000000-0005-0000-0000-000096030000}"/>
    <cellStyle name="20% - Accent1 8 2 2 2" xfId="9697" xr:uid="{00000000-0005-0000-0000-000097030000}"/>
    <cellStyle name="20% - Accent1 8 2 3" xfId="4003" xr:uid="{00000000-0005-0000-0000-000098030000}"/>
    <cellStyle name="20% - Accent1 8 2 3 2" xfId="11511" xr:uid="{00000000-0005-0000-0000-000099030000}"/>
    <cellStyle name="20% - Accent1 8 2 4" xfId="5929" xr:uid="{00000000-0005-0000-0000-00009A030000}"/>
    <cellStyle name="20% - Accent1 8 2 4 2" xfId="13207" xr:uid="{00000000-0005-0000-0000-00009B030000}"/>
    <cellStyle name="20% - Accent1 8 2 5" xfId="8001" xr:uid="{00000000-0005-0000-0000-00009C030000}"/>
    <cellStyle name="20% - Accent1 8 2 5 2" xfId="15093" xr:uid="{00000000-0005-0000-0000-00009D030000}"/>
    <cellStyle name="20% - Accent1 8 2 6" xfId="8763" xr:uid="{00000000-0005-0000-0000-00009E030000}"/>
    <cellStyle name="20% - Accent1 8 3" xfId="1900" xr:uid="{00000000-0005-0000-0000-00009F030000}"/>
    <cellStyle name="20% - Accent1 8 3 2" xfId="5930" xr:uid="{00000000-0005-0000-0000-0000A0030000}"/>
    <cellStyle name="20% - Accent1 8 3 2 2" xfId="13208" xr:uid="{00000000-0005-0000-0000-0000A1030000}"/>
    <cellStyle name="20% - Accent1 8 3 3" xfId="9696" xr:uid="{00000000-0005-0000-0000-0000A2030000}"/>
    <cellStyle name="20% - Accent1 8 4" xfId="3379" xr:uid="{00000000-0005-0000-0000-0000A3030000}"/>
    <cellStyle name="20% - Accent1 8 4 2" xfId="10889" xr:uid="{00000000-0005-0000-0000-0000A4030000}"/>
    <cellStyle name="20% - Accent1 8 5" xfId="3869" xr:uid="{00000000-0005-0000-0000-0000A5030000}"/>
    <cellStyle name="20% - Accent1 8 5 2" xfId="11377" xr:uid="{00000000-0005-0000-0000-0000A6030000}"/>
    <cellStyle name="20% - Accent1 8 6" xfId="4953" xr:uid="{00000000-0005-0000-0000-0000A7030000}"/>
    <cellStyle name="20% - Accent1 8 6 2" xfId="12231" xr:uid="{00000000-0005-0000-0000-0000A8030000}"/>
    <cellStyle name="20% - Accent1 8 7" xfId="5534" xr:uid="{00000000-0005-0000-0000-0000A9030000}"/>
    <cellStyle name="20% - Accent1 8 7 2" xfId="12812" xr:uid="{00000000-0005-0000-0000-0000AA030000}"/>
    <cellStyle name="20% - Accent1 8 8" xfId="5928" xr:uid="{00000000-0005-0000-0000-0000AB030000}"/>
    <cellStyle name="20% - Accent1 8 8 2" xfId="13206" xr:uid="{00000000-0005-0000-0000-0000AC030000}"/>
    <cellStyle name="20% - Accent1 8 9" xfId="7420" xr:uid="{00000000-0005-0000-0000-0000AD030000}"/>
    <cellStyle name="20% - Accent1 8 9 2" xfId="14512" xr:uid="{00000000-0005-0000-0000-0000AE030000}"/>
    <cellStyle name="20% - Accent1 9" xfId="131" xr:uid="{00000000-0005-0000-0000-0000AF030000}"/>
    <cellStyle name="20% - Accent1 9 2" xfId="1902" xr:uid="{00000000-0005-0000-0000-0000B0030000}"/>
    <cellStyle name="20% - Accent1 9 2 2" xfId="9698" xr:uid="{00000000-0005-0000-0000-0000B1030000}"/>
    <cellStyle name="20% - Accent1 9 3" xfId="3872" xr:uid="{00000000-0005-0000-0000-0000B2030000}"/>
    <cellStyle name="20% - Accent1 9 3 2" xfId="11380" xr:uid="{00000000-0005-0000-0000-0000B3030000}"/>
    <cellStyle name="20% - Accent1 9 4" xfId="5931" xr:uid="{00000000-0005-0000-0000-0000B4030000}"/>
    <cellStyle name="20% - Accent1 9 4 2" xfId="13209" xr:uid="{00000000-0005-0000-0000-0000B5030000}"/>
    <cellStyle name="20% - Accent1 9 5" xfId="8385" xr:uid="{00000000-0005-0000-0000-0000B6030000}"/>
    <cellStyle name="20% - Accent1 9 5 2" xfId="15428" xr:uid="{00000000-0005-0000-0000-0000B7030000}"/>
    <cellStyle name="20% - Accent1 9 6" xfId="8764" xr:uid="{00000000-0005-0000-0000-0000B8030000}"/>
    <cellStyle name="20% - Accent2" xfId="24" builtinId="34" customBuiltin="1"/>
    <cellStyle name="20% - Accent2 10" xfId="133" xr:uid="{00000000-0005-0000-0000-0000BA030000}"/>
    <cellStyle name="20% - Accent2 10 2" xfId="1904" xr:uid="{00000000-0005-0000-0000-0000BB030000}"/>
    <cellStyle name="20% - Accent2 10 2 2" xfId="3871" xr:uid="{00000000-0005-0000-0000-0000BC030000}"/>
    <cellStyle name="20% - Accent2 10 2 2 2" xfId="11379" xr:uid="{00000000-0005-0000-0000-0000BD030000}"/>
    <cellStyle name="20% - Accent2 10 2 3" xfId="5934" xr:uid="{00000000-0005-0000-0000-0000BE030000}"/>
    <cellStyle name="20% - Accent2 10 2 3 2" xfId="13212" xr:uid="{00000000-0005-0000-0000-0000BF030000}"/>
    <cellStyle name="20% - Accent2 10 2 4" xfId="9700" xr:uid="{00000000-0005-0000-0000-0000C0030000}"/>
    <cellStyle name="20% - Accent2 10 3" xfId="3693" xr:uid="{00000000-0005-0000-0000-0000C1030000}"/>
    <cellStyle name="20% - Accent2 10 3 2" xfId="11201" xr:uid="{00000000-0005-0000-0000-0000C2030000}"/>
    <cellStyle name="20% - Accent2 10 4" xfId="5933" xr:uid="{00000000-0005-0000-0000-0000C3030000}"/>
    <cellStyle name="20% - Accent2 10 4 2" xfId="13211" xr:uid="{00000000-0005-0000-0000-0000C4030000}"/>
    <cellStyle name="20% - Accent2 10 5" xfId="8475" xr:uid="{00000000-0005-0000-0000-0000C5030000}"/>
    <cellStyle name="20% - Accent2 10 5 2" xfId="15518" xr:uid="{00000000-0005-0000-0000-0000C6030000}"/>
    <cellStyle name="20% - Accent2 10 6" xfId="8766" xr:uid="{00000000-0005-0000-0000-0000C7030000}"/>
    <cellStyle name="20% - Accent2 11" xfId="134" xr:uid="{00000000-0005-0000-0000-0000C8030000}"/>
    <cellStyle name="20% - Accent2 11 2" xfId="1905" xr:uid="{00000000-0005-0000-0000-0000C9030000}"/>
    <cellStyle name="20% - Accent2 11 2 2" xfId="9701" xr:uid="{00000000-0005-0000-0000-0000CA030000}"/>
    <cellStyle name="20% - Accent2 11 3" xfId="3827" xr:uid="{00000000-0005-0000-0000-0000CB030000}"/>
    <cellStyle name="20% - Accent2 11 3 2" xfId="11335" xr:uid="{00000000-0005-0000-0000-0000CC030000}"/>
    <cellStyle name="20% - Accent2 11 4" xfId="5935" xr:uid="{00000000-0005-0000-0000-0000CD030000}"/>
    <cellStyle name="20% - Accent2 11 4 2" xfId="13213" xr:uid="{00000000-0005-0000-0000-0000CE030000}"/>
    <cellStyle name="20% - Accent2 11 5" xfId="8564" xr:uid="{00000000-0005-0000-0000-0000CF030000}"/>
    <cellStyle name="20% - Accent2 11 5 2" xfId="15607" xr:uid="{00000000-0005-0000-0000-0000D0030000}"/>
    <cellStyle name="20% - Accent2 11 6" xfId="8767" xr:uid="{00000000-0005-0000-0000-0000D1030000}"/>
    <cellStyle name="20% - Accent2 12" xfId="135" xr:uid="{00000000-0005-0000-0000-0000D2030000}"/>
    <cellStyle name="20% - Accent2 12 2" xfId="136" xr:uid="{00000000-0005-0000-0000-0000D3030000}"/>
    <cellStyle name="20% - Accent2 12 2 2" xfId="1907" xr:uid="{00000000-0005-0000-0000-0000D4030000}"/>
    <cellStyle name="20% - Accent2 12 2 2 2" xfId="9703" xr:uid="{00000000-0005-0000-0000-0000D5030000}"/>
    <cellStyle name="20% - Accent2 12 2 3" xfId="3745" xr:uid="{00000000-0005-0000-0000-0000D6030000}"/>
    <cellStyle name="20% - Accent2 12 2 3 2" xfId="11253" xr:uid="{00000000-0005-0000-0000-0000D7030000}"/>
    <cellStyle name="20% - Accent2 12 2 4" xfId="5937" xr:uid="{00000000-0005-0000-0000-0000D8030000}"/>
    <cellStyle name="20% - Accent2 12 2 4 2" xfId="13215" xr:uid="{00000000-0005-0000-0000-0000D9030000}"/>
    <cellStyle name="20% - Accent2 12 2 5" xfId="8769" xr:uid="{00000000-0005-0000-0000-0000DA030000}"/>
    <cellStyle name="20% - Accent2 12 3" xfId="1906" xr:uid="{00000000-0005-0000-0000-0000DB030000}"/>
    <cellStyle name="20% - Accent2 12 3 2" xfId="9702" xr:uid="{00000000-0005-0000-0000-0000DC030000}"/>
    <cellStyle name="20% - Accent2 12 4" xfId="3847" xr:uid="{00000000-0005-0000-0000-0000DD030000}"/>
    <cellStyle name="20% - Accent2 12 4 2" xfId="11355" xr:uid="{00000000-0005-0000-0000-0000DE030000}"/>
    <cellStyle name="20% - Accent2 12 5" xfId="5936" xr:uid="{00000000-0005-0000-0000-0000DF030000}"/>
    <cellStyle name="20% - Accent2 12 5 2" xfId="13214" xr:uid="{00000000-0005-0000-0000-0000E0030000}"/>
    <cellStyle name="20% - Accent2 12 6" xfId="7716" xr:uid="{00000000-0005-0000-0000-0000E1030000}"/>
    <cellStyle name="20% - Accent2 12 6 2" xfId="14808" xr:uid="{00000000-0005-0000-0000-0000E2030000}"/>
    <cellStyle name="20% - Accent2 12 7" xfId="8768" xr:uid="{00000000-0005-0000-0000-0000E3030000}"/>
    <cellStyle name="20% - Accent2 13" xfId="137" xr:uid="{00000000-0005-0000-0000-0000E4030000}"/>
    <cellStyle name="20% - Accent2 13 2" xfId="1908" xr:uid="{00000000-0005-0000-0000-0000E5030000}"/>
    <cellStyle name="20% - Accent2 13 2 2" xfId="9704" xr:uid="{00000000-0005-0000-0000-0000E6030000}"/>
    <cellStyle name="20% - Accent2 13 3" xfId="3849" xr:uid="{00000000-0005-0000-0000-0000E7030000}"/>
    <cellStyle name="20% - Accent2 13 3 2" xfId="11357" xr:uid="{00000000-0005-0000-0000-0000E8030000}"/>
    <cellStyle name="20% - Accent2 13 4" xfId="5938" xr:uid="{00000000-0005-0000-0000-0000E9030000}"/>
    <cellStyle name="20% - Accent2 13 4 2" xfId="13216" xr:uid="{00000000-0005-0000-0000-0000EA030000}"/>
    <cellStyle name="20% - Accent2 13 5" xfId="8770" xr:uid="{00000000-0005-0000-0000-0000EB030000}"/>
    <cellStyle name="20% - Accent2 14" xfId="138" xr:uid="{00000000-0005-0000-0000-0000EC030000}"/>
    <cellStyle name="20% - Accent2 14 2" xfId="1909" xr:uid="{00000000-0005-0000-0000-0000ED030000}"/>
    <cellStyle name="20% - Accent2 14 2 2" xfId="9705" xr:uid="{00000000-0005-0000-0000-0000EE030000}"/>
    <cellStyle name="20% - Accent2 14 3" xfId="4065" xr:uid="{00000000-0005-0000-0000-0000EF030000}"/>
    <cellStyle name="20% - Accent2 14 3 2" xfId="11573" xr:uid="{00000000-0005-0000-0000-0000F0030000}"/>
    <cellStyle name="20% - Accent2 14 4" xfId="5939" xr:uid="{00000000-0005-0000-0000-0000F1030000}"/>
    <cellStyle name="20% - Accent2 14 4 2" xfId="13217" xr:uid="{00000000-0005-0000-0000-0000F2030000}"/>
    <cellStyle name="20% - Accent2 14 5" xfId="8771" xr:uid="{00000000-0005-0000-0000-0000F3030000}"/>
    <cellStyle name="20% - Accent2 15" xfId="139" xr:uid="{00000000-0005-0000-0000-0000F4030000}"/>
    <cellStyle name="20% - Accent2 15 2" xfId="1910" xr:uid="{00000000-0005-0000-0000-0000F5030000}"/>
    <cellStyle name="20% - Accent2 15 2 2" xfId="9706" xr:uid="{00000000-0005-0000-0000-0000F6030000}"/>
    <cellStyle name="20% - Accent2 15 3" xfId="3954" xr:uid="{00000000-0005-0000-0000-0000F7030000}"/>
    <cellStyle name="20% - Accent2 15 3 2" xfId="11462" xr:uid="{00000000-0005-0000-0000-0000F8030000}"/>
    <cellStyle name="20% - Accent2 15 4" xfId="5940" xr:uid="{00000000-0005-0000-0000-0000F9030000}"/>
    <cellStyle name="20% - Accent2 15 4 2" xfId="13218" xr:uid="{00000000-0005-0000-0000-0000FA030000}"/>
    <cellStyle name="20% - Accent2 15 5" xfId="8772" xr:uid="{00000000-0005-0000-0000-0000FB030000}"/>
    <cellStyle name="20% - Accent2 16" xfId="140" xr:uid="{00000000-0005-0000-0000-0000FC030000}"/>
    <cellStyle name="20% - Accent2 16 2" xfId="1911" xr:uid="{00000000-0005-0000-0000-0000FD030000}"/>
    <cellStyle name="20% - Accent2 16 2 2" xfId="9707" xr:uid="{00000000-0005-0000-0000-0000FE030000}"/>
    <cellStyle name="20% - Accent2 16 3" xfId="3706" xr:uid="{00000000-0005-0000-0000-0000FF030000}"/>
    <cellStyle name="20% - Accent2 16 3 2" xfId="11214" xr:uid="{00000000-0005-0000-0000-000000040000}"/>
    <cellStyle name="20% - Accent2 16 4" xfId="5941" xr:uid="{00000000-0005-0000-0000-000001040000}"/>
    <cellStyle name="20% - Accent2 16 4 2" xfId="13219" xr:uid="{00000000-0005-0000-0000-000002040000}"/>
    <cellStyle name="20% - Accent2 16 5" xfId="8773" xr:uid="{00000000-0005-0000-0000-000003040000}"/>
    <cellStyle name="20% - Accent2 17" xfId="141" xr:uid="{00000000-0005-0000-0000-000004040000}"/>
    <cellStyle name="20% - Accent2 17 2" xfId="1912" xr:uid="{00000000-0005-0000-0000-000005040000}"/>
    <cellStyle name="20% - Accent2 17 2 2" xfId="9708" xr:uid="{00000000-0005-0000-0000-000006040000}"/>
    <cellStyle name="20% - Accent2 17 3" xfId="3814" xr:uid="{00000000-0005-0000-0000-000007040000}"/>
    <cellStyle name="20% - Accent2 17 3 2" xfId="11322" xr:uid="{00000000-0005-0000-0000-000008040000}"/>
    <cellStyle name="20% - Accent2 17 4" xfId="5942" xr:uid="{00000000-0005-0000-0000-000009040000}"/>
    <cellStyle name="20% - Accent2 17 4 2" xfId="13220" xr:uid="{00000000-0005-0000-0000-00000A040000}"/>
    <cellStyle name="20% - Accent2 17 5" xfId="8774" xr:uid="{00000000-0005-0000-0000-00000B040000}"/>
    <cellStyle name="20% - Accent2 18" xfId="142" xr:uid="{00000000-0005-0000-0000-00000C040000}"/>
    <cellStyle name="20% - Accent2 18 2" xfId="1913" xr:uid="{00000000-0005-0000-0000-00000D040000}"/>
    <cellStyle name="20% - Accent2 18 2 2" xfId="9709" xr:uid="{00000000-0005-0000-0000-00000E040000}"/>
    <cellStyle name="20% - Accent2 18 3" xfId="4029" xr:uid="{00000000-0005-0000-0000-00000F040000}"/>
    <cellStyle name="20% - Accent2 18 3 2" xfId="11537" xr:uid="{00000000-0005-0000-0000-000010040000}"/>
    <cellStyle name="20% - Accent2 18 4" xfId="5943" xr:uid="{00000000-0005-0000-0000-000011040000}"/>
    <cellStyle name="20% - Accent2 18 4 2" xfId="13221" xr:uid="{00000000-0005-0000-0000-000012040000}"/>
    <cellStyle name="20% - Accent2 18 5" xfId="8775" xr:uid="{00000000-0005-0000-0000-000013040000}"/>
    <cellStyle name="20% - Accent2 19" xfId="1750" xr:uid="{00000000-0005-0000-0000-000014040000}"/>
    <cellStyle name="20% - Accent2 19 2" xfId="3000" xr:uid="{00000000-0005-0000-0000-000015040000}"/>
    <cellStyle name="20% - Accent2 19 2 2" xfId="10517" xr:uid="{00000000-0005-0000-0000-000016040000}"/>
    <cellStyle name="20% - Accent2 19 3" xfId="3919" xr:uid="{00000000-0005-0000-0000-000017040000}"/>
    <cellStyle name="20% - Accent2 19 3 2" xfId="11427" xr:uid="{00000000-0005-0000-0000-000018040000}"/>
    <cellStyle name="20% - Accent2 19 4" xfId="5944" xr:uid="{00000000-0005-0000-0000-000019040000}"/>
    <cellStyle name="20% - Accent2 19 4 2" xfId="13222" xr:uid="{00000000-0005-0000-0000-00001A040000}"/>
    <cellStyle name="20% - Accent2 19 5" xfId="9579" xr:uid="{00000000-0005-0000-0000-00001B040000}"/>
    <cellStyle name="20% - Accent2 2" xfId="143" xr:uid="{00000000-0005-0000-0000-00001C040000}"/>
    <cellStyle name="20% - Accent2 2 10" xfId="3127" xr:uid="{00000000-0005-0000-0000-00001D040000}"/>
    <cellStyle name="20% - Accent2 2 10 2" xfId="5946" xr:uid="{00000000-0005-0000-0000-00001E040000}"/>
    <cellStyle name="20% - Accent2 2 10 2 2" xfId="13224" xr:uid="{00000000-0005-0000-0000-00001F040000}"/>
    <cellStyle name="20% - Accent2 2 10 3" xfId="10638" xr:uid="{00000000-0005-0000-0000-000020040000}"/>
    <cellStyle name="20% - Accent2 2 11" xfId="3053" xr:uid="{00000000-0005-0000-0000-000021040000}"/>
    <cellStyle name="20% - Accent2 2 11 2" xfId="10564" xr:uid="{00000000-0005-0000-0000-000022040000}"/>
    <cellStyle name="20% - Accent2 2 12" xfId="4726" xr:uid="{00000000-0005-0000-0000-000023040000}"/>
    <cellStyle name="20% - Accent2 2 12 2" xfId="12004" xr:uid="{00000000-0005-0000-0000-000024040000}"/>
    <cellStyle name="20% - Accent2 2 13" xfId="5307" xr:uid="{00000000-0005-0000-0000-000025040000}"/>
    <cellStyle name="20% - Accent2 2 13 2" xfId="12585" xr:uid="{00000000-0005-0000-0000-000026040000}"/>
    <cellStyle name="20% - Accent2 2 14" xfId="5945" xr:uid="{00000000-0005-0000-0000-000027040000}"/>
    <cellStyle name="20% - Accent2 2 14 2" xfId="13223" xr:uid="{00000000-0005-0000-0000-000028040000}"/>
    <cellStyle name="20% - Accent2 2 15" xfId="7193" xr:uid="{00000000-0005-0000-0000-000029040000}"/>
    <cellStyle name="20% - Accent2 2 15 2" xfId="14285" xr:uid="{00000000-0005-0000-0000-00002A040000}"/>
    <cellStyle name="20% - Accent2 2 16" xfId="8633" xr:uid="{00000000-0005-0000-0000-00002B040000}"/>
    <cellStyle name="20% - Accent2 2 17" xfId="8776" xr:uid="{00000000-0005-0000-0000-00002C040000}"/>
    <cellStyle name="20% - Accent2 2 2" xfId="144" xr:uid="{00000000-0005-0000-0000-00002D040000}"/>
    <cellStyle name="20% - Accent2 2 2 10" xfId="5947" xr:uid="{00000000-0005-0000-0000-00002E040000}"/>
    <cellStyle name="20% - Accent2 2 2 10 2" xfId="13225" xr:uid="{00000000-0005-0000-0000-00002F040000}"/>
    <cellStyle name="20% - Accent2 2 2 11" xfId="7239" xr:uid="{00000000-0005-0000-0000-000030040000}"/>
    <cellStyle name="20% - Accent2 2 2 11 2" xfId="14331" xr:uid="{00000000-0005-0000-0000-000031040000}"/>
    <cellStyle name="20% - Accent2 2 2 12" xfId="8777" xr:uid="{00000000-0005-0000-0000-000032040000}"/>
    <cellStyle name="20% - Accent2 2 2 2" xfId="145" xr:uid="{00000000-0005-0000-0000-000033040000}"/>
    <cellStyle name="20% - Accent2 2 2 2 10" xfId="7382" xr:uid="{00000000-0005-0000-0000-000034040000}"/>
    <cellStyle name="20% - Accent2 2 2 2 10 2" xfId="14474" xr:uid="{00000000-0005-0000-0000-000035040000}"/>
    <cellStyle name="20% - Accent2 2 2 2 11" xfId="8778" xr:uid="{00000000-0005-0000-0000-000036040000}"/>
    <cellStyle name="20% - Accent2 2 2 2 2" xfId="146" xr:uid="{00000000-0005-0000-0000-000037040000}"/>
    <cellStyle name="20% - Accent2 2 2 2 2 10" xfId="8779" xr:uid="{00000000-0005-0000-0000-000038040000}"/>
    <cellStyle name="20% - Accent2 2 2 2 2 2" xfId="147" xr:uid="{00000000-0005-0000-0000-000039040000}"/>
    <cellStyle name="20% - Accent2 2 2 2 2 2 2" xfId="1918" xr:uid="{00000000-0005-0000-0000-00003A040000}"/>
    <cellStyle name="20% - Accent2 2 2 2 2 2 2 2" xfId="9714" xr:uid="{00000000-0005-0000-0000-00003B040000}"/>
    <cellStyle name="20% - Accent2 2 2 2 2 2 3" xfId="3951" xr:uid="{00000000-0005-0000-0000-00003C040000}"/>
    <cellStyle name="20% - Accent2 2 2 2 2 2 3 2" xfId="11459" xr:uid="{00000000-0005-0000-0000-00003D040000}"/>
    <cellStyle name="20% - Accent2 2 2 2 2 2 4" xfId="5950" xr:uid="{00000000-0005-0000-0000-00003E040000}"/>
    <cellStyle name="20% - Accent2 2 2 2 2 2 4 2" xfId="13228" xr:uid="{00000000-0005-0000-0000-00003F040000}"/>
    <cellStyle name="20% - Accent2 2 2 2 2 2 5" xfId="8252" xr:uid="{00000000-0005-0000-0000-000040040000}"/>
    <cellStyle name="20% - Accent2 2 2 2 2 2 5 2" xfId="15344" xr:uid="{00000000-0005-0000-0000-000041040000}"/>
    <cellStyle name="20% - Accent2 2 2 2 2 2 6" xfId="8780" xr:uid="{00000000-0005-0000-0000-000042040000}"/>
    <cellStyle name="20% - Accent2 2 2 2 2 3" xfId="1917" xr:uid="{00000000-0005-0000-0000-000043040000}"/>
    <cellStyle name="20% - Accent2 2 2 2 2 3 2" xfId="5951" xr:uid="{00000000-0005-0000-0000-000044040000}"/>
    <cellStyle name="20% - Accent2 2 2 2 2 3 2 2" xfId="13229" xr:uid="{00000000-0005-0000-0000-000045040000}"/>
    <cellStyle name="20% - Accent2 2 2 2 2 3 3" xfId="9713" xr:uid="{00000000-0005-0000-0000-000046040000}"/>
    <cellStyle name="20% - Accent2 2 2 2 2 4" xfId="3640" xr:uid="{00000000-0005-0000-0000-000047040000}"/>
    <cellStyle name="20% - Accent2 2 2 2 2 4 2" xfId="11148" xr:uid="{00000000-0005-0000-0000-000048040000}"/>
    <cellStyle name="20% - Accent2 2 2 2 2 5" xfId="4079" xr:uid="{00000000-0005-0000-0000-000049040000}"/>
    <cellStyle name="20% - Accent2 2 2 2 2 5 2" xfId="11587" xr:uid="{00000000-0005-0000-0000-00004A040000}"/>
    <cellStyle name="20% - Accent2 2 2 2 2 6" xfId="5204" xr:uid="{00000000-0005-0000-0000-00004B040000}"/>
    <cellStyle name="20% - Accent2 2 2 2 2 6 2" xfId="12482" xr:uid="{00000000-0005-0000-0000-00004C040000}"/>
    <cellStyle name="20% - Accent2 2 2 2 2 7" xfId="5785" xr:uid="{00000000-0005-0000-0000-00004D040000}"/>
    <cellStyle name="20% - Accent2 2 2 2 2 7 2" xfId="13063" xr:uid="{00000000-0005-0000-0000-00004E040000}"/>
    <cellStyle name="20% - Accent2 2 2 2 2 8" xfId="5949" xr:uid="{00000000-0005-0000-0000-00004F040000}"/>
    <cellStyle name="20% - Accent2 2 2 2 2 8 2" xfId="13227" xr:uid="{00000000-0005-0000-0000-000050040000}"/>
    <cellStyle name="20% - Accent2 2 2 2 2 9" xfId="7671" xr:uid="{00000000-0005-0000-0000-000051040000}"/>
    <cellStyle name="20% - Accent2 2 2 2 2 9 2" xfId="14763" xr:uid="{00000000-0005-0000-0000-000052040000}"/>
    <cellStyle name="20% - Accent2 2 2 2 3" xfId="148" xr:uid="{00000000-0005-0000-0000-000053040000}"/>
    <cellStyle name="20% - Accent2 2 2 2 3 2" xfId="1919" xr:uid="{00000000-0005-0000-0000-000054040000}"/>
    <cellStyle name="20% - Accent2 2 2 2 3 2 2" xfId="9715" xr:uid="{00000000-0005-0000-0000-000055040000}"/>
    <cellStyle name="20% - Accent2 2 2 2 3 3" xfId="3846" xr:uid="{00000000-0005-0000-0000-000056040000}"/>
    <cellStyle name="20% - Accent2 2 2 2 3 3 2" xfId="11354" xr:uid="{00000000-0005-0000-0000-000057040000}"/>
    <cellStyle name="20% - Accent2 2 2 2 3 4" xfId="5952" xr:uid="{00000000-0005-0000-0000-000058040000}"/>
    <cellStyle name="20% - Accent2 2 2 2 3 4 2" xfId="13230" xr:uid="{00000000-0005-0000-0000-000059040000}"/>
    <cellStyle name="20% - Accent2 2 2 2 3 5" xfId="7963" xr:uid="{00000000-0005-0000-0000-00005A040000}"/>
    <cellStyle name="20% - Accent2 2 2 2 3 5 2" xfId="15055" xr:uid="{00000000-0005-0000-0000-00005B040000}"/>
    <cellStyle name="20% - Accent2 2 2 2 3 6" xfId="8781" xr:uid="{00000000-0005-0000-0000-00005C040000}"/>
    <cellStyle name="20% - Accent2 2 2 2 4" xfId="1916" xr:uid="{00000000-0005-0000-0000-00005D040000}"/>
    <cellStyle name="20% - Accent2 2 2 2 4 2" xfId="5953" xr:uid="{00000000-0005-0000-0000-00005E040000}"/>
    <cellStyle name="20% - Accent2 2 2 2 4 2 2" xfId="13231" xr:uid="{00000000-0005-0000-0000-00005F040000}"/>
    <cellStyle name="20% - Accent2 2 2 2 4 3" xfId="9712" xr:uid="{00000000-0005-0000-0000-000060040000}"/>
    <cellStyle name="20% - Accent2 2 2 2 5" xfId="3340" xr:uid="{00000000-0005-0000-0000-000061040000}"/>
    <cellStyle name="20% - Accent2 2 2 2 5 2" xfId="10851" xr:uid="{00000000-0005-0000-0000-000062040000}"/>
    <cellStyle name="20% - Accent2 2 2 2 6" xfId="4049" xr:uid="{00000000-0005-0000-0000-000063040000}"/>
    <cellStyle name="20% - Accent2 2 2 2 6 2" xfId="11557" xr:uid="{00000000-0005-0000-0000-000064040000}"/>
    <cellStyle name="20% - Accent2 2 2 2 7" xfId="4915" xr:uid="{00000000-0005-0000-0000-000065040000}"/>
    <cellStyle name="20% - Accent2 2 2 2 7 2" xfId="12193" xr:uid="{00000000-0005-0000-0000-000066040000}"/>
    <cellStyle name="20% - Accent2 2 2 2 8" xfId="5496" xr:uid="{00000000-0005-0000-0000-000067040000}"/>
    <cellStyle name="20% - Accent2 2 2 2 8 2" xfId="12774" xr:uid="{00000000-0005-0000-0000-000068040000}"/>
    <cellStyle name="20% - Accent2 2 2 2 9" xfId="5948" xr:uid="{00000000-0005-0000-0000-000069040000}"/>
    <cellStyle name="20% - Accent2 2 2 2 9 2" xfId="13226" xr:uid="{00000000-0005-0000-0000-00006A040000}"/>
    <cellStyle name="20% - Accent2 2 2 3" xfId="149" xr:uid="{00000000-0005-0000-0000-00006B040000}"/>
    <cellStyle name="20% - Accent2 2 2 3 10" xfId="8782" xr:uid="{00000000-0005-0000-0000-00006C040000}"/>
    <cellStyle name="20% - Accent2 2 2 3 2" xfId="150" xr:uid="{00000000-0005-0000-0000-00006D040000}"/>
    <cellStyle name="20% - Accent2 2 2 3 2 2" xfId="1921" xr:uid="{00000000-0005-0000-0000-00006E040000}"/>
    <cellStyle name="20% - Accent2 2 2 3 2 2 2" xfId="9717" xr:uid="{00000000-0005-0000-0000-00006F040000}"/>
    <cellStyle name="20% - Accent2 2 2 3 2 3" xfId="4038" xr:uid="{00000000-0005-0000-0000-000070040000}"/>
    <cellStyle name="20% - Accent2 2 2 3 2 3 2" xfId="11546" xr:uid="{00000000-0005-0000-0000-000071040000}"/>
    <cellStyle name="20% - Accent2 2 2 3 2 4" xfId="5955" xr:uid="{00000000-0005-0000-0000-000072040000}"/>
    <cellStyle name="20% - Accent2 2 2 3 2 4 2" xfId="13233" xr:uid="{00000000-0005-0000-0000-000073040000}"/>
    <cellStyle name="20% - Accent2 2 2 3 2 5" xfId="8109" xr:uid="{00000000-0005-0000-0000-000074040000}"/>
    <cellStyle name="20% - Accent2 2 2 3 2 5 2" xfId="15201" xr:uid="{00000000-0005-0000-0000-000075040000}"/>
    <cellStyle name="20% - Accent2 2 2 3 2 6" xfId="8783" xr:uid="{00000000-0005-0000-0000-000076040000}"/>
    <cellStyle name="20% - Accent2 2 2 3 3" xfId="1920" xr:uid="{00000000-0005-0000-0000-000077040000}"/>
    <cellStyle name="20% - Accent2 2 2 3 3 2" xfId="5956" xr:uid="{00000000-0005-0000-0000-000078040000}"/>
    <cellStyle name="20% - Accent2 2 2 3 3 2 2" xfId="13234" xr:uid="{00000000-0005-0000-0000-000079040000}"/>
    <cellStyle name="20% - Accent2 2 2 3 3 3" xfId="9716" xr:uid="{00000000-0005-0000-0000-00007A040000}"/>
    <cellStyle name="20% - Accent2 2 2 3 4" xfId="3497" xr:uid="{00000000-0005-0000-0000-00007B040000}"/>
    <cellStyle name="20% - Accent2 2 2 3 4 2" xfId="11005" xr:uid="{00000000-0005-0000-0000-00007C040000}"/>
    <cellStyle name="20% - Accent2 2 2 3 5" xfId="3952" xr:uid="{00000000-0005-0000-0000-00007D040000}"/>
    <cellStyle name="20% - Accent2 2 2 3 5 2" xfId="11460" xr:uid="{00000000-0005-0000-0000-00007E040000}"/>
    <cellStyle name="20% - Accent2 2 2 3 6" xfId="5061" xr:uid="{00000000-0005-0000-0000-00007F040000}"/>
    <cellStyle name="20% - Accent2 2 2 3 6 2" xfId="12339" xr:uid="{00000000-0005-0000-0000-000080040000}"/>
    <cellStyle name="20% - Accent2 2 2 3 7" xfId="5642" xr:uid="{00000000-0005-0000-0000-000081040000}"/>
    <cellStyle name="20% - Accent2 2 2 3 7 2" xfId="12920" xr:uid="{00000000-0005-0000-0000-000082040000}"/>
    <cellStyle name="20% - Accent2 2 2 3 8" xfId="5954" xr:uid="{00000000-0005-0000-0000-000083040000}"/>
    <cellStyle name="20% - Accent2 2 2 3 8 2" xfId="13232" xr:uid="{00000000-0005-0000-0000-000084040000}"/>
    <cellStyle name="20% - Accent2 2 2 3 9" xfId="7528" xr:uid="{00000000-0005-0000-0000-000085040000}"/>
    <cellStyle name="20% - Accent2 2 2 3 9 2" xfId="14620" xr:uid="{00000000-0005-0000-0000-000086040000}"/>
    <cellStyle name="20% - Accent2 2 2 4" xfId="151" xr:uid="{00000000-0005-0000-0000-000087040000}"/>
    <cellStyle name="20% - Accent2 2 2 4 2" xfId="1922" xr:uid="{00000000-0005-0000-0000-000088040000}"/>
    <cellStyle name="20% - Accent2 2 2 4 2 2" xfId="9718" xr:uid="{00000000-0005-0000-0000-000089040000}"/>
    <cellStyle name="20% - Accent2 2 2 4 3" xfId="3839" xr:uid="{00000000-0005-0000-0000-00008A040000}"/>
    <cellStyle name="20% - Accent2 2 2 4 3 2" xfId="11347" xr:uid="{00000000-0005-0000-0000-00008B040000}"/>
    <cellStyle name="20% - Accent2 2 2 4 4" xfId="5957" xr:uid="{00000000-0005-0000-0000-00008C040000}"/>
    <cellStyle name="20% - Accent2 2 2 4 4 2" xfId="13235" xr:uid="{00000000-0005-0000-0000-00008D040000}"/>
    <cellStyle name="20% - Accent2 2 2 4 5" xfId="8456" xr:uid="{00000000-0005-0000-0000-00008E040000}"/>
    <cellStyle name="20% - Accent2 2 2 4 5 2" xfId="15499" xr:uid="{00000000-0005-0000-0000-00008F040000}"/>
    <cellStyle name="20% - Accent2 2 2 4 6" xfId="8784" xr:uid="{00000000-0005-0000-0000-000090040000}"/>
    <cellStyle name="20% - Accent2 2 2 5" xfId="1915" xr:uid="{00000000-0005-0000-0000-000091040000}"/>
    <cellStyle name="20% - Accent2 2 2 5 2" xfId="5958" xr:uid="{00000000-0005-0000-0000-000092040000}"/>
    <cellStyle name="20% - Accent2 2 2 5 2 2" xfId="13236" xr:uid="{00000000-0005-0000-0000-000093040000}"/>
    <cellStyle name="20% - Accent2 2 2 5 3" xfId="8545" xr:uid="{00000000-0005-0000-0000-000094040000}"/>
    <cellStyle name="20% - Accent2 2 2 5 3 2" xfId="15588" xr:uid="{00000000-0005-0000-0000-000095040000}"/>
    <cellStyle name="20% - Accent2 2 2 5 4" xfId="9711" xr:uid="{00000000-0005-0000-0000-000096040000}"/>
    <cellStyle name="20% - Accent2 2 2 6" xfId="3195" xr:uid="{00000000-0005-0000-0000-000097040000}"/>
    <cellStyle name="20% - Accent2 2 2 6 2" xfId="7820" xr:uid="{00000000-0005-0000-0000-000098040000}"/>
    <cellStyle name="20% - Accent2 2 2 6 2 2" xfId="14912" xr:uid="{00000000-0005-0000-0000-000099040000}"/>
    <cellStyle name="20% - Accent2 2 2 6 3" xfId="10706" xr:uid="{00000000-0005-0000-0000-00009A040000}"/>
    <cellStyle name="20% - Accent2 2 2 7" xfId="3162" xr:uid="{00000000-0005-0000-0000-00009B040000}"/>
    <cellStyle name="20% - Accent2 2 2 7 2" xfId="10673" xr:uid="{00000000-0005-0000-0000-00009C040000}"/>
    <cellStyle name="20% - Accent2 2 2 8" xfId="4772" xr:uid="{00000000-0005-0000-0000-00009D040000}"/>
    <cellStyle name="20% - Accent2 2 2 8 2" xfId="12050" xr:uid="{00000000-0005-0000-0000-00009E040000}"/>
    <cellStyle name="20% - Accent2 2 2 9" xfId="5353" xr:uid="{00000000-0005-0000-0000-00009F040000}"/>
    <cellStyle name="20% - Accent2 2 2 9 2" xfId="12631" xr:uid="{00000000-0005-0000-0000-0000A0040000}"/>
    <cellStyle name="20% - Accent2 2 3" xfId="152" xr:uid="{00000000-0005-0000-0000-0000A1040000}"/>
    <cellStyle name="20% - Accent2 2 3 10" xfId="7336" xr:uid="{00000000-0005-0000-0000-0000A2040000}"/>
    <cellStyle name="20% - Accent2 2 3 10 2" xfId="14428" xr:uid="{00000000-0005-0000-0000-0000A3040000}"/>
    <cellStyle name="20% - Accent2 2 3 11" xfId="8785" xr:uid="{00000000-0005-0000-0000-0000A4040000}"/>
    <cellStyle name="20% - Accent2 2 3 2" xfId="153" xr:uid="{00000000-0005-0000-0000-0000A5040000}"/>
    <cellStyle name="20% - Accent2 2 3 2 10" xfId="8786" xr:uid="{00000000-0005-0000-0000-0000A6040000}"/>
    <cellStyle name="20% - Accent2 2 3 2 2" xfId="154" xr:uid="{00000000-0005-0000-0000-0000A7040000}"/>
    <cellStyle name="20% - Accent2 2 3 2 2 2" xfId="1925" xr:uid="{00000000-0005-0000-0000-0000A8040000}"/>
    <cellStyle name="20% - Accent2 2 3 2 2 2 2" xfId="9721" xr:uid="{00000000-0005-0000-0000-0000A9040000}"/>
    <cellStyle name="20% - Accent2 2 3 2 2 3" xfId="3936" xr:uid="{00000000-0005-0000-0000-0000AA040000}"/>
    <cellStyle name="20% - Accent2 2 3 2 2 3 2" xfId="11444" xr:uid="{00000000-0005-0000-0000-0000AB040000}"/>
    <cellStyle name="20% - Accent2 2 3 2 2 4" xfId="5961" xr:uid="{00000000-0005-0000-0000-0000AC040000}"/>
    <cellStyle name="20% - Accent2 2 3 2 2 4 2" xfId="13239" xr:uid="{00000000-0005-0000-0000-0000AD040000}"/>
    <cellStyle name="20% - Accent2 2 3 2 2 5" xfId="8206" xr:uid="{00000000-0005-0000-0000-0000AE040000}"/>
    <cellStyle name="20% - Accent2 2 3 2 2 5 2" xfId="15298" xr:uid="{00000000-0005-0000-0000-0000AF040000}"/>
    <cellStyle name="20% - Accent2 2 3 2 2 6" xfId="8787" xr:uid="{00000000-0005-0000-0000-0000B0040000}"/>
    <cellStyle name="20% - Accent2 2 3 2 3" xfId="1924" xr:uid="{00000000-0005-0000-0000-0000B1040000}"/>
    <cellStyle name="20% - Accent2 2 3 2 3 2" xfId="5962" xr:uid="{00000000-0005-0000-0000-0000B2040000}"/>
    <cellStyle name="20% - Accent2 2 3 2 3 2 2" xfId="13240" xr:uid="{00000000-0005-0000-0000-0000B3040000}"/>
    <cellStyle name="20% - Accent2 2 3 2 3 3" xfId="9720" xr:uid="{00000000-0005-0000-0000-0000B4040000}"/>
    <cellStyle name="20% - Accent2 2 3 2 4" xfId="3594" xr:uid="{00000000-0005-0000-0000-0000B5040000}"/>
    <cellStyle name="20% - Accent2 2 3 2 4 2" xfId="11102" xr:uid="{00000000-0005-0000-0000-0000B6040000}"/>
    <cellStyle name="20% - Accent2 2 3 2 5" xfId="3712" xr:uid="{00000000-0005-0000-0000-0000B7040000}"/>
    <cellStyle name="20% - Accent2 2 3 2 5 2" xfId="11220" xr:uid="{00000000-0005-0000-0000-0000B8040000}"/>
    <cellStyle name="20% - Accent2 2 3 2 6" xfId="5158" xr:uid="{00000000-0005-0000-0000-0000B9040000}"/>
    <cellStyle name="20% - Accent2 2 3 2 6 2" xfId="12436" xr:uid="{00000000-0005-0000-0000-0000BA040000}"/>
    <cellStyle name="20% - Accent2 2 3 2 7" xfId="5739" xr:uid="{00000000-0005-0000-0000-0000BB040000}"/>
    <cellStyle name="20% - Accent2 2 3 2 7 2" xfId="13017" xr:uid="{00000000-0005-0000-0000-0000BC040000}"/>
    <cellStyle name="20% - Accent2 2 3 2 8" xfId="5960" xr:uid="{00000000-0005-0000-0000-0000BD040000}"/>
    <cellStyle name="20% - Accent2 2 3 2 8 2" xfId="13238" xr:uid="{00000000-0005-0000-0000-0000BE040000}"/>
    <cellStyle name="20% - Accent2 2 3 2 9" xfId="7625" xr:uid="{00000000-0005-0000-0000-0000BF040000}"/>
    <cellStyle name="20% - Accent2 2 3 2 9 2" xfId="14717" xr:uid="{00000000-0005-0000-0000-0000C0040000}"/>
    <cellStyle name="20% - Accent2 2 3 3" xfId="155" xr:uid="{00000000-0005-0000-0000-0000C1040000}"/>
    <cellStyle name="20% - Accent2 2 3 3 2" xfId="1926" xr:uid="{00000000-0005-0000-0000-0000C2040000}"/>
    <cellStyle name="20% - Accent2 2 3 3 2 2" xfId="9722" xr:uid="{00000000-0005-0000-0000-0000C3040000}"/>
    <cellStyle name="20% - Accent2 2 3 3 3" xfId="3967" xr:uid="{00000000-0005-0000-0000-0000C4040000}"/>
    <cellStyle name="20% - Accent2 2 3 3 3 2" xfId="11475" xr:uid="{00000000-0005-0000-0000-0000C5040000}"/>
    <cellStyle name="20% - Accent2 2 3 3 4" xfId="5963" xr:uid="{00000000-0005-0000-0000-0000C6040000}"/>
    <cellStyle name="20% - Accent2 2 3 3 4 2" xfId="13241" xr:uid="{00000000-0005-0000-0000-0000C7040000}"/>
    <cellStyle name="20% - Accent2 2 3 3 5" xfId="7917" xr:uid="{00000000-0005-0000-0000-0000C8040000}"/>
    <cellStyle name="20% - Accent2 2 3 3 5 2" xfId="15009" xr:uid="{00000000-0005-0000-0000-0000C9040000}"/>
    <cellStyle name="20% - Accent2 2 3 3 6" xfId="8788" xr:uid="{00000000-0005-0000-0000-0000CA040000}"/>
    <cellStyle name="20% - Accent2 2 3 4" xfId="1923" xr:uid="{00000000-0005-0000-0000-0000CB040000}"/>
    <cellStyle name="20% - Accent2 2 3 4 2" xfId="5964" xr:uid="{00000000-0005-0000-0000-0000CC040000}"/>
    <cellStyle name="20% - Accent2 2 3 4 2 2" xfId="13242" xr:uid="{00000000-0005-0000-0000-0000CD040000}"/>
    <cellStyle name="20% - Accent2 2 3 4 3" xfId="9719" xr:uid="{00000000-0005-0000-0000-0000CE040000}"/>
    <cellStyle name="20% - Accent2 2 3 5" xfId="3294" xr:uid="{00000000-0005-0000-0000-0000CF040000}"/>
    <cellStyle name="20% - Accent2 2 3 5 2" xfId="10805" xr:uid="{00000000-0005-0000-0000-0000D0040000}"/>
    <cellStyle name="20% - Accent2 2 3 6" xfId="3894" xr:uid="{00000000-0005-0000-0000-0000D1040000}"/>
    <cellStyle name="20% - Accent2 2 3 6 2" xfId="11402" xr:uid="{00000000-0005-0000-0000-0000D2040000}"/>
    <cellStyle name="20% - Accent2 2 3 7" xfId="4869" xr:uid="{00000000-0005-0000-0000-0000D3040000}"/>
    <cellStyle name="20% - Accent2 2 3 7 2" xfId="12147" xr:uid="{00000000-0005-0000-0000-0000D4040000}"/>
    <cellStyle name="20% - Accent2 2 3 8" xfId="5450" xr:uid="{00000000-0005-0000-0000-0000D5040000}"/>
    <cellStyle name="20% - Accent2 2 3 8 2" xfId="12728" xr:uid="{00000000-0005-0000-0000-0000D6040000}"/>
    <cellStyle name="20% - Accent2 2 3 9" xfId="5959" xr:uid="{00000000-0005-0000-0000-0000D7040000}"/>
    <cellStyle name="20% - Accent2 2 3 9 2" xfId="13237" xr:uid="{00000000-0005-0000-0000-0000D8040000}"/>
    <cellStyle name="20% - Accent2 2 4" xfId="156" xr:uid="{00000000-0005-0000-0000-0000D9040000}"/>
    <cellStyle name="20% - Accent2 2 4 10" xfId="8789" xr:uid="{00000000-0005-0000-0000-0000DA040000}"/>
    <cellStyle name="20% - Accent2 2 4 2" xfId="157" xr:uid="{00000000-0005-0000-0000-0000DB040000}"/>
    <cellStyle name="20% - Accent2 2 4 2 2" xfId="1928" xr:uid="{00000000-0005-0000-0000-0000DC040000}"/>
    <cellStyle name="20% - Accent2 2 4 2 2 2" xfId="9724" xr:uid="{00000000-0005-0000-0000-0000DD040000}"/>
    <cellStyle name="20% - Accent2 2 4 2 3" xfId="4063" xr:uid="{00000000-0005-0000-0000-0000DE040000}"/>
    <cellStyle name="20% - Accent2 2 4 2 3 2" xfId="11571" xr:uid="{00000000-0005-0000-0000-0000DF040000}"/>
    <cellStyle name="20% - Accent2 2 4 2 4" xfId="5966" xr:uid="{00000000-0005-0000-0000-0000E0040000}"/>
    <cellStyle name="20% - Accent2 2 4 2 4 2" xfId="13244" xr:uid="{00000000-0005-0000-0000-0000E1040000}"/>
    <cellStyle name="20% - Accent2 2 4 2 5" xfId="8063" xr:uid="{00000000-0005-0000-0000-0000E2040000}"/>
    <cellStyle name="20% - Accent2 2 4 2 5 2" xfId="15155" xr:uid="{00000000-0005-0000-0000-0000E3040000}"/>
    <cellStyle name="20% - Accent2 2 4 2 6" xfId="8790" xr:uid="{00000000-0005-0000-0000-0000E4040000}"/>
    <cellStyle name="20% - Accent2 2 4 3" xfId="1927" xr:uid="{00000000-0005-0000-0000-0000E5040000}"/>
    <cellStyle name="20% - Accent2 2 4 3 2" xfId="5967" xr:uid="{00000000-0005-0000-0000-0000E6040000}"/>
    <cellStyle name="20% - Accent2 2 4 3 2 2" xfId="13245" xr:uid="{00000000-0005-0000-0000-0000E7040000}"/>
    <cellStyle name="20% - Accent2 2 4 3 3" xfId="9723" xr:uid="{00000000-0005-0000-0000-0000E8040000}"/>
    <cellStyle name="20% - Accent2 2 4 4" xfId="3451" xr:uid="{00000000-0005-0000-0000-0000E9040000}"/>
    <cellStyle name="20% - Accent2 2 4 4 2" xfId="10959" xr:uid="{00000000-0005-0000-0000-0000EA040000}"/>
    <cellStyle name="20% - Accent2 2 4 5" xfId="3968" xr:uid="{00000000-0005-0000-0000-0000EB040000}"/>
    <cellStyle name="20% - Accent2 2 4 5 2" xfId="11476" xr:uid="{00000000-0005-0000-0000-0000EC040000}"/>
    <cellStyle name="20% - Accent2 2 4 6" xfId="5015" xr:uid="{00000000-0005-0000-0000-0000ED040000}"/>
    <cellStyle name="20% - Accent2 2 4 6 2" xfId="12293" xr:uid="{00000000-0005-0000-0000-0000EE040000}"/>
    <cellStyle name="20% - Accent2 2 4 7" xfId="5596" xr:uid="{00000000-0005-0000-0000-0000EF040000}"/>
    <cellStyle name="20% - Accent2 2 4 7 2" xfId="12874" xr:uid="{00000000-0005-0000-0000-0000F0040000}"/>
    <cellStyle name="20% - Accent2 2 4 8" xfId="5965" xr:uid="{00000000-0005-0000-0000-0000F1040000}"/>
    <cellStyle name="20% - Accent2 2 4 8 2" xfId="13243" xr:uid="{00000000-0005-0000-0000-0000F2040000}"/>
    <cellStyle name="20% - Accent2 2 4 9" xfId="7482" xr:uid="{00000000-0005-0000-0000-0000F3040000}"/>
    <cellStyle name="20% - Accent2 2 4 9 2" xfId="14574" xr:uid="{00000000-0005-0000-0000-0000F4040000}"/>
    <cellStyle name="20% - Accent2 2 5" xfId="158" xr:uid="{00000000-0005-0000-0000-0000F5040000}"/>
    <cellStyle name="20% - Accent2 2 5 2" xfId="159" xr:uid="{00000000-0005-0000-0000-0000F6040000}"/>
    <cellStyle name="20% - Accent2 2 5 2 2" xfId="1930" xr:uid="{00000000-0005-0000-0000-0000F7040000}"/>
    <cellStyle name="20% - Accent2 2 5 2 2 2" xfId="9726" xr:uid="{00000000-0005-0000-0000-0000F8040000}"/>
    <cellStyle name="20% - Accent2 2 5 2 3" xfId="3822" xr:uid="{00000000-0005-0000-0000-0000F9040000}"/>
    <cellStyle name="20% - Accent2 2 5 2 3 2" xfId="11330" xr:uid="{00000000-0005-0000-0000-0000FA040000}"/>
    <cellStyle name="20% - Accent2 2 5 2 4" xfId="5969" xr:uid="{00000000-0005-0000-0000-0000FB040000}"/>
    <cellStyle name="20% - Accent2 2 5 2 4 2" xfId="13247" xr:uid="{00000000-0005-0000-0000-0000FC040000}"/>
    <cellStyle name="20% - Accent2 2 5 2 5" xfId="8792" xr:uid="{00000000-0005-0000-0000-0000FD040000}"/>
    <cellStyle name="20% - Accent2 2 5 3" xfId="1929" xr:uid="{00000000-0005-0000-0000-0000FE040000}"/>
    <cellStyle name="20% - Accent2 2 5 3 2" xfId="9725" xr:uid="{00000000-0005-0000-0000-0000FF040000}"/>
    <cellStyle name="20% - Accent2 2 5 4" xfId="3812" xr:uid="{00000000-0005-0000-0000-000000050000}"/>
    <cellStyle name="20% - Accent2 2 5 4 2" xfId="11320" xr:uid="{00000000-0005-0000-0000-000001050000}"/>
    <cellStyle name="20% - Accent2 2 5 5" xfId="5968" xr:uid="{00000000-0005-0000-0000-000002050000}"/>
    <cellStyle name="20% - Accent2 2 5 5 2" xfId="13246" xr:uid="{00000000-0005-0000-0000-000003050000}"/>
    <cellStyle name="20% - Accent2 2 5 6" xfId="8297" xr:uid="{00000000-0005-0000-0000-000004050000}"/>
    <cellStyle name="20% - Accent2 2 5 6 2" xfId="15389" xr:uid="{00000000-0005-0000-0000-000005050000}"/>
    <cellStyle name="20% - Accent2 2 5 7" xfId="8791" xr:uid="{00000000-0005-0000-0000-000006050000}"/>
    <cellStyle name="20% - Accent2 2 6" xfId="160" xr:uid="{00000000-0005-0000-0000-000007050000}"/>
    <cellStyle name="20% - Accent2 2 6 2" xfId="1931" xr:uid="{00000000-0005-0000-0000-000008050000}"/>
    <cellStyle name="20% - Accent2 2 6 2 2" xfId="9727" xr:uid="{00000000-0005-0000-0000-000009050000}"/>
    <cellStyle name="20% - Accent2 2 6 3" xfId="3979" xr:uid="{00000000-0005-0000-0000-00000A050000}"/>
    <cellStyle name="20% - Accent2 2 6 3 2" xfId="11487" xr:uid="{00000000-0005-0000-0000-00000B050000}"/>
    <cellStyle name="20% - Accent2 2 6 4" xfId="5970" xr:uid="{00000000-0005-0000-0000-00000C050000}"/>
    <cellStyle name="20% - Accent2 2 6 4 2" xfId="13248" xr:uid="{00000000-0005-0000-0000-00000D050000}"/>
    <cellStyle name="20% - Accent2 2 6 5" xfId="8410" xr:uid="{00000000-0005-0000-0000-00000E050000}"/>
    <cellStyle name="20% - Accent2 2 6 5 2" xfId="15453" xr:uid="{00000000-0005-0000-0000-00000F050000}"/>
    <cellStyle name="20% - Accent2 2 6 6" xfId="8793" xr:uid="{00000000-0005-0000-0000-000010050000}"/>
    <cellStyle name="20% - Accent2 2 7" xfId="161" xr:uid="{00000000-0005-0000-0000-000011050000}"/>
    <cellStyle name="20% - Accent2 2 7 2" xfId="1932" xr:uid="{00000000-0005-0000-0000-000012050000}"/>
    <cellStyle name="20% - Accent2 2 7 2 2" xfId="9728" xr:uid="{00000000-0005-0000-0000-000013050000}"/>
    <cellStyle name="20% - Accent2 2 7 3" xfId="3755" xr:uid="{00000000-0005-0000-0000-000014050000}"/>
    <cellStyle name="20% - Accent2 2 7 3 2" xfId="11263" xr:uid="{00000000-0005-0000-0000-000015050000}"/>
    <cellStyle name="20% - Accent2 2 7 4" xfId="5971" xr:uid="{00000000-0005-0000-0000-000016050000}"/>
    <cellStyle name="20% - Accent2 2 7 4 2" xfId="13249" xr:uid="{00000000-0005-0000-0000-000017050000}"/>
    <cellStyle name="20% - Accent2 2 7 5" xfId="8499" xr:uid="{00000000-0005-0000-0000-000018050000}"/>
    <cellStyle name="20% - Accent2 2 7 5 2" xfId="15542" xr:uid="{00000000-0005-0000-0000-000019050000}"/>
    <cellStyle name="20% - Accent2 2 7 6" xfId="8794" xr:uid="{00000000-0005-0000-0000-00001A050000}"/>
    <cellStyle name="20% - Accent2 2 8" xfId="1817" xr:uid="{00000000-0005-0000-0000-00001B050000}"/>
    <cellStyle name="20% - Accent2 2 8 2" xfId="3861" xr:uid="{00000000-0005-0000-0000-00001C050000}"/>
    <cellStyle name="20% - Accent2 2 8 2 2" xfId="11369" xr:uid="{00000000-0005-0000-0000-00001D050000}"/>
    <cellStyle name="20% - Accent2 2 8 3" xfId="5972" xr:uid="{00000000-0005-0000-0000-00001E050000}"/>
    <cellStyle name="20% - Accent2 2 8 3 2" xfId="13250" xr:uid="{00000000-0005-0000-0000-00001F050000}"/>
    <cellStyle name="20% - Accent2 2 8 4" xfId="7774" xr:uid="{00000000-0005-0000-0000-000020050000}"/>
    <cellStyle name="20% - Accent2 2 8 4 2" xfId="14866" xr:uid="{00000000-0005-0000-0000-000021050000}"/>
    <cellStyle name="20% - Accent2 2 8 5" xfId="9613" xr:uid="{00000000-0005-0000-0000-000022050000}"/>
    <cellStyle name="20% - Accent2 2 9" xfId="1914" xr:uid="{00000000-0005-0000-0000-000023050000}"/>
    <cellStyle name="20% - Accent2 2 9 2" xfId="4078" xr:uid="{00000000-0005-0000-0000-000024050000}"/>
    <cellStyle name="20% - Accent2 2 9 2 2" xfId="11586" xr:uid="{00000000-0005-0000-0000-000025050000}"/>
    <cellStyle name="20% - Accent2 2 9 3" xfId="5973" xr:uid="{00000000-0005-0000-0000-000026050000}"/>
    <cellStyle name="20% - Accent2 2 9 3 2" xfId="13251" xr:uid="{00000000-0005-0000-0000-000027050000}"/>
    <cellStyle name="20% - Accent2 2 9 4" xfId="9710" xr:uid="{00000000-0005-0000-0000-000028050000}"/>
    <cellStyle name="20% - Accent2 20" xfId="1791" xr:uid="{00000000-0005-0000-0000-000029050000}"/>
    <cellStyle name="20% - Accent2 20 2" xfId="3966" xr:uid="{00000000-0005-0000-0000-00002A050000}"/>
    <cellStyle name="20% - Accent2 20 2 2" xfId="11474" xr:uid="{00000000-0005-0000-0000-00002B050000}"/>
    <cellStyle name="20% - Accent2 20 3" xfId="5974" xr:uid="{00000000-0005-0000-0000-00002C050000}"/>
    <cellStyle name="20% - Accent2 20 3 2" xfId="13252" xr:uid="{00000000-0005-0000-0000-00002D050000}"/>
    <cellStyle name="20% - Accent2 20 4" xfId="9596" xr:uid="{00000000-0005-0000-0000-00002E050000}"/>
    <cellStyle name="20% - Accent2 21" xfId="1903" xr:uid="{00000000-0005-0000-0000-00002F050000}"/>
    <cellStyle name="20% - Accent2 21 2" xfId="3828" xr:uid="{00000000-0005-0000-0000-000030050000}"/>
    <cellStyle name="20% - Accent2 21 2 2" xfId="11336" xr:uid="{00000000-0005-0000-0000-000031050000}"/>
    <cellStyle name="20% - Accent2 21 3" xfId="5975" xr:uid="{00000000-0005-0000-0000-000032050000}"/>
    <cellStyle name="20% - Accent2 21 3 2" xfId="13253" xr:uid="{00000000-0005-0000-0000-000033050000}"/>
    <cellStyle name="20% - Accent2 21 4" xfId="9699" xr:uid="{00000000-0005-0000-0000-000034050000}"/>
    <cellStyle name="20% - Accent2 22" xfId="3029" xr:uid="{00000000-0005-0000-0000-000035050000}"/>
    <cellStyle name="20% - Accent2 22 2" xfId="10540" xr:uid="{00000000-0005-0000-0000-000036050000}"/>
    <cellStyle name="20% - Accent2 23" xfId="4067" xr:uid="{00000000-0005-0000-0000-000037050000}"/>
    <cellStyle name="20% - Accent2 23 2" xfId="11575" xr:uid="{00000000-0005-0000-0000-000038050000}"/>
    <cellStyle name="20% - Accent2 24" xfId="4668" xr:uid="{00000000-0005-0000-0000-000039050000}"/>
    <cellStyle name="20% - Accent2 24 2" xfId="11946" xr:uid="{00000000-0005-0000-0000-00003A050000}"/>
    <cellStyle name="20% - Accent2 25" xfId="5249" xr:uid="{00000000-0005-0000-0000-00003B050000}"/>
    <cellStyle name="20% - Accent2 25 2" xfId="12527" xr:uid="{00000000-0005-0000-0000-00003C050000}"/>
    <cellStyle name="20% - Accent2 26" xfId="5932" xr:uid="{00000000-0005-0000-0000-00003D050000}"/>
    <cellStyle name="20% - Accent2 26 2" xfId="13210" xr:uid="{00000000-0005-0000-0000-00003E050000}"/>
    <cellStyle name="20% - Accent2 27" xfId="7128" xr:uid="{00000000-0005-0000-0000-00003F050000}"/>
    <cellStyle name="20% - Accent2 27 2" xfId="14220" xr:uid="{00000000-0005-0000-0000-000040050000}"/>
    <cellStyle name="20% - Accent2 28" xfId="7135" xr:uid="{00000000-0005-0000-0000-000041050000}"/>
    <cellStyle name="20% - Accent2 28 2" xfId="14227" xr:uid="{00000000-0005-0000-0000-000042050000}"/>
    <cellStyle name="20% - Accent2 29" xfId="132" xr:uid="{00000000-0005-0000-0000-000043050000}"/>
    <cellStyle name="20% - Accent2 29 2" xfId="8765" xr:uid="{00000000-0005-0000-0000-000044050000}"/>
    <cellStyle name="20% - Accent2 3" xfId="162" xr:uid="{00000000-0005-0000-0000-000045050000}"/>
    <cellStyle name="20% - Accent2 3 10" xfId="5330" xr:uid="{00000000-0005-0000-0000-000046050000}"/>
    <cellStyle name="20% - Accent2 3 10 2" xfId="12608" xr:uid="{00000000-0005-0000-0000-000047050000}"/>
    <cellStyle name="20% - Accent2 3 11" xfId="5976" xr:uid="{00000000-0005-0000-0000-000048050000}"/>
    <cellStyle name="20% - Accent2 3 11 2" xfId="13254" xr:uid="{00000000-0005-0000-0000-000049050000}"/>
    <cellStyle name="20% - Accent2 3 12" xfId="7216" xr:uid="{00000000-0005-0000-0000-00004A050000}"/>
    <cellStyle name="20% - Accent2 3 12 2" xfId="14308" xr:uid="{00000000-0005-0000-0000-00004B050000}"/>
    <cellStyle name="20% - Accent2 3 13" xfId="8795" xr:uid="{00000000-0005-0000-0000-00004C050000}"/>
    <cellStyle name="20% - Accent2 3 2" xfId="163" xr:uid="{00000000-0005-0000-0000-00004D050000}"/>
    <cellStyle name="20% - Accent2 3 2 10" xfId="7359" xr:uid="{00000000-0005-0000-0000-00004E050000}"/>
    <cellStyle name="20% - Accent2 3 2 10 2" xfId="14451" xr:uid="{00000000-0005-0000-0000-00004F050000}"/>
    <cellStyle name="20% - Accent2 3 2 11" xfId="8796" xr:uid="{00000000-0005-0000-0000-000050050000}"/>
    <cellStyle name="20% - Accent2 3 2 2" xfId="164" xr:uid="{00000000-0005-0000-0000-000051050000}"/>
    <cellStyle name="20% - Accent2 3 2 2 10" xfId="8797" xr:uid="{00000000-0005-0000-0000-000052050000}"/>
    <cellStyle name="20% - Accent2 3 2 2 2" xfId="165" xr:uid="{00000000-0005-0000-0000-000053050000}"/>
    <cellStyle name="20% - Accent2 3 2 2 2 2" xfId="1936" xr:uid="{00000000-0005-0000-0000-000054050000}"/>
    <cellStyle name="20% - Accent2 3 2 2 2 2 2" xfId="9732" xr:uid="{00000000-0005-0000-0000-000055050000}"/>
    <cellStyle name="20% - Accent2 3 2 2 2 3" xfId="4019" xr:uid="{00000000-0005-0000-0000-000056050000}"/>
    <cellStyle name="20% - Accent2 3 2 2 2 3 2" xfId="11527" xr:uid="{00000000-0005-0000-0000-000057050000}"/>
    <cellStyle name="20% - Accent2 3 2 2 2 4" xfId="5979" xr:uid="{00000000-0005-0000-0000-000058050000}"/>
    <cellStyle name="20% - Accent2 3 2 2 2 4 2" xfId="13257" xr:uid="{00000000-0005-0000-0000-000059050000}"/>
    <cellStyle name="20% - Accent2 3 2 2 2 5" xfId="8229" xr:uid="{00000000-0005-0000-0000-00005A050000}"/>
    <cellStyle name="20% - Accent2 3 2 2 2 5 2" xfId="15321" xr:uid="{00000000-0005-0000-0000-00005B050000}"/>
    <cellStyle name="20% - Accent2 3 2 2 2 6" xfId="8798" xr:uid="{00000000-0005-0000-0000-00005C050000}"/>
    <cellStyle name="20% - Accent2 3 2 2 3" xfId="1935" xr:uid="{00000000-0005-0000-0000-00005D050000}"/>
    <cellStyle name="20% - Accent2 3 2 2 3 2" xfId="5980" xr:uid="{00000000-0005-0000-0000-00005E050000}"/>
    <cellStyle name="20% - Accent2 3 2 2 3 2 2" xfId="13258" xr:uid="{00000000-0005-0000-0000-00005F050000}"/>
    <cellStyle name="20% - Accent2 3 2 2 3 3" xfId="9731" xr:uid="{00000000-0005-0000-0000-000060050000}"/>
    <cellStyle name="20% - Accent2 3 2 2 4" xfId="3617" xr:uid="{00000000-0005-0000-0000-000061050000}"/>
    <cellStyle name="20% - Accent2 3 2 2 4 2" xfId="11125" xr:uid="{00000000-0005-0000-0000-000062050000}"/>
    <cellStyle name="20% - Accent2 3 2 2 5" xfId="4045" xr:uid="{00000000-0005-0000-0000-000063050000}"/>
    <cellStyle name="20% - Accent2 3 2 2 5 2" xfId="11553" xr:uid="{00000000-0005-0000-0000-000064050000}"/>
    <cellStyle name="20% - Accent2 3 2 2 6" xfId="5181" xr:uid="{00000000-0005-0000-0000-000065050000}"/>
    <cellStyle name="20% - Accent2 3 2 2 6 2" xfId="12459" xr:uid="{00000000-0005-0000-0000-000066050000}"/>
    <cellStyle name="20% - Accent2 3 2 2 7" xfId="5762" xr:uid="{00000000-0005-0000-0000-000067050000}"/>
    <cellStyle name="20% - Accent2 3 2 2 7 2" xfId="13040" xr:uid="{00000000-0005-0000-0000-000068050000}"/>
    <cellStyle name="20% - Accent2 3 2 2 8" xfId="5978" xr:uid="{00000000-0005-0000-0000-000069050000}"/>
    <cellStyle name="20% - Accent2 3 2 2 8 2" xfId="13256" xr:uid="{00000000-0005-0000-0000-00006A050000}"/>
    <cellStyle name="20% - Accent2 3 2 2 9" xfId="7648" xr:uid="{00000000-0005-0000-0000-00006B050000}"/>
    <cellStyle name="20% - Accent2 3 2 2 9 2" xfId="14740" xr:uid="{00000000-0005-0000-0000-00006C050000}"/>
    <cellStyle name="20% - Accent2 3 2 3" xfId="166" xr:uid="{00000000-0005-0000-0000-00006D050000}"/>
    <cellStyle name="20% - Accent2 3 2 3 2" xfId="1937" xr:uid="{00000000-0005-0000-0000-00006E050000}"/>
    <cellStyle name="20% - Accent2 3 2 3 2 2" xfId="9733" xr:uid="{00000000-0005-0000-0000-00006F050000}"/>
    <cellStyle name="20% - Accent2 3 2 3 3" xfId="3941" xr:uid="{00000000-0005-0000-0000-000070050000}"/>
    <cellStyle name="20% - Accent2 3 2 3 3 2" xfId="11449" xr:uid="{00000000-0005-0000-0000-000071050000}"/>
    <cellStyle name="20% - Accent2 3 2 3 4" xfId="5981" xr:uid="{00000000-0005-0000-0000-000072050000}"/>
    <cellStyle name="20% - Accent2 3 2 3 4 2" xfId="13259" xr:uid="{00000000-0005-0000-0000-000073050000}"/>
    <cellStyle name="20% - Accent2 3 2 3 5" xfId="7940" xr:uid="{00000000-0005-0000-0000-000074050000}"/>
    <cellStyle name="20% - Accent2 3 2 3 5 2" xfId="15032" xr:uid="{00000000-0005-0000-0000-000075050000}"/>
    <cellStyle name="20% - Accent2 3 2 3 6" xfId="8799" xr:uid="{00000000-0005-0000-0000-000076050000}"/>
    <cellStyle name="20% - Accent2 3 2 4" xfId="1934" xr:uid="{00000000-0005-0000-0000-000077050000}"/>
    <cellStyle name="20% - Accent2 3 2 4 2" xfId="5982" xr:uid="{00000000-0005-0000-0000-000078050000}"/>
    <cellStyle name="20% - Accent2 3 2 4 2 2" xfId="13260" xr:uid="{00000000-0005-0000-0000-000079050000}"/>
    <cellStyle name="20% - Accent2 3 2 4 3" xfId="9730" xr:uid="{00000000-0005-0000-0000-00007A050000}"/>
    <cellStyle name="20% - Accent2 3 2 5" xfId="3317" xr:uid="{00000000-0005-0000-0000-00007B050000}"/>
    <cellStyle name="20% - Accent2 3 2 5 2" xfId="10828" xr:uid="{00000000-0005-0000-0000-00007C050000}"/>
    <cellStyle name="20% - Accent2 3 2 6" xfId="3931" xr:uid="{00000000-0005-0000-0000-00007D050000}"/>
    <cellStyle name="20% - Accent2 3 2 6 2" xfId="11439" xr:uid="{00000000-0005-0000-0000-00007E050000}"/>
    <cellStyle name="20% - Accent2 3 2 7" xfId="4892" xr:uid="{00000000-0005-0000-0000-00007F050000}"/>
    <cellStyle name="20% - Accent2 3 2 7 2" xfId="12170" xr:uid="{00000000-0005-0000-0000-000080050000}"/>
    <cellStyle name="20% - Accent2 3 2 8" xfId="5473" xr:uid="{00000000-0005-0000-0000-000081050000}"/>
    <cellStyle name="20% - Accent2 3 2 8 2" xfId="12751" xr:uid="{00000000-0005-0000-0000-000082050000}"/>
    <cellStyle name="20% - Accent2 3 2 9" xfId="5977" xr:uid="{00000000-0005-0000-0000-000083050000}"/>
    <cellStyle name="20% - Accent2 3 2 9 2" xfId="13255" xr:uid="{00000000-0005-0000-0000-000084050000}"/>
    <cellStyle name="20% - Accent2 3 3" xfId="167" xr:uid="{00000000-0005-0000-0000-000085050000}"/>
    <cellStyle name="20% - Accent2 3 3 10" xfId="8800" xr:uid="{00000000-0005-0000-0000-000086050000}"/>
    <cellStyle name="20% - Accent2 3 3 2" xfId="168" xr:uid="{00000000-0005-0000-0000-000087050000}"/>
    <cellStyle name="20% - Accent2 3 3 2 2" xfId="1939" xr:uid="{00000000-0005-0000-0000-000088050000}"/>
    <cellStyle name="20% - Accent2 3 3 2 2 2" xfId="9735" xr:uid="{00000000-0005-0000-0000-000089050000}"/>
    <cellStyle name="20% - Accent2 3 3 2 3" xfId="4080" xr:uid="{00000000-0005-0000-0000-00008A050000}"/>
    <cellStyle name="20% - Accent2 3 3 2 3 2" xfId="11588" xr:uid="{00000000-0005-0000-0000-00008B050000}"/>
    <cellStyle name="20% - Accent2 3 3 2 4" xfId="5984" xr:uid="{00000000-0005-0000-0000-00008C050000}"/>
    <cellStyle name="20% - Accent2 3 3 2 4 2" xfId="13262" xr:uid="{00000000-0005-0000-0000-00008D050000}"/>
    <cellStyle name="20% - Accent2 3 3 2 5" xfId="8086" xr:uid="{00000000-0005-0000-0000-00008E050000}"/>
    <cellStyle name="20% - Accent2 3 3 2 5 2" xfId="15178" xr:uid="{00000000-0005-0000-0000-00008F050000}"/>
    <cellStyle name="20% - Accent2 3 3 2 6" xfId="8801" xr:uid="{00000000-0005-0000-0000-000090050000}"/>
    <cellStyle name="20% - Accent2 3 3 3" xfId="1938" xr:uid="{00000000-0005-0000-0000-000091050000}"/>
    <cellStyle name="20% - Accent2 3 3 3 2" xfId="5985" xr:uid="{00000000-0005-0000-0000-000092050000}"/>
    <cellStyle name="20% - Accent2 3 3 3 2 2" xfId="13263" xr:uid="{00000000-0005-0000-0000-000093050000}"/>
    <cellStyle name="20% - Accent2 3 3 3 3" xfId="9734" xr:uid="{00000000-0005-0000-0000-000094050000}"/>
    <cellStyle name="20% - Accent2 3 3 4" xfId="3474" xr:uid="{00000000-0005-0000-0000-000095050000}"/>
    <cellStyle name="20% - Accent2 3 3 4 2" xfId="10982" xr:uid="{00000000-0005-0000-0000-000096050000}"/>
    <cellStyle name="20% - Accent2 3 3 5" xfId="4023" xr:uid="{00000000-0005-0000-0000-000097050000}"/>
    <cellStyle name="20% - Accent2 3 3 5 2" xfId="11531" xr:uid="{00000000-0005-0000-0000-000098050000}"/>
    <cellStyle name="20% - Accent2 3 3 6" xfId="5038" xr:uid="{00000000-0005-0000-0000-000099050000}"/>
    <cellStyle name="20% - Accent2 3 3 6 2" xfId="12316" xr:uid="{00000000-0005-0000-0000-00009A050000}"/>
    <cellStyle name="20% - Accent2 3 3 7" xfId="5619" xr:uid="{00000000-0005-0000-0000-00009B050000}"/>
    <cellStyle name="20% - Accent2 3 3 7 2" xfId="12897" xr:uid="{00000000-0005-0000-0000-00009C050000}"/>
    <cellStyle name="20% - Accent2 3 3 8" xfId="5983" xr:uid="{00000000-0005-0000-0000-00009D050000}"/>
    <cellStyle name="20% - Accent2 3 3 8 2" xfId="13261" xr:uid="{00000000-0005-0000-0000-00009E050000}"/>
    <cellStyle name="20% - Accent2 3 3 9" xfId="7505" xr:uid="{00000000-0005-0000-0000-00009F050000}"/>
    <cellStyle name="20% - Accent2 3 3 9 2" xfId="14597" xr:uid="{00000000-0005-0000-0000-0000A0050000}"/>
    <cellStyle name="20% - Accent2 3 4" xfId="169" xr:uid="{00000000-0005-0000-0000-0000A1050000}"/>
    <cellStyle name="20% - Accent2 3 4 2" xfId="1940" xr:uid="{00000000-0005-0000-0000-0000A2050000}"/>
    <cellStyle name="20% - Accent2 3 4 2 2" xfId="9736" xr:uid="{00000000-0005-0000-0000-0000A3050000}"/>
    <cellStyle name="20% - Accent2 3 4 3" xfId="4047" xr:uid="{00000000-0005-0000-0000-0000A4050000}"/>
    <cellStyle name="20% - Accent2 3 4 3 2" xfId="11555" xr:uid="{00000000-0005-0000-0000-0000A5050000}"/>
    <cellStyle name="20% - Accent2 3 4 4" xfId="5986" xr:uid="{00000000-0005-0000-0000-0000A6050000}"/>
    <cellStyle name="20% - Accent2 3 4 4 2" xfId="13264" xr:uid="{00000000-0005-0000-0000-0000A7050000}"/>
    <cellStyle name="20% - Accent2 3 4 5" xfId="8433" xr:uid="{00000000-0005-0000-0000-0000A8050000}"/>
    <cellStyle name="20% - Accent2 3 4 5 2" xfId="15476" xr:uid="{00000000-0005-0000-0000-0000A9050000}"/>
    <cellStyle name="20% - Accent2 3 4 6" xfId="8802" xr:uid="{00000000-0005-0000-0000-0000AA050000}"/>
    <cellStyle name="20% - Accent2 3 5" xfId="170" xr:uid="{00000000-0005-0000-0000-0000AB050000}"/>
    <cellStyle name="20% - Accent2 3 5 2" xfId="1941" xr:uid="{00000000-0005-0000-0000-0000AC050000}"/>
    <cellStyle name="20% - Accent2 3 5 2 2" xfId="9737" xr:uid="{00000000-0005-0000-0000-0000AD050000}"/>
    <cellStyle name="20% - Accent2 3 5 3" xfId="3713" xr:uid="{00000000-0005-0000-0000-0000AE050000}"/>
    <cellStyle name="20% - Accent2 3 5 3 2" xfId="11221" xr:uid="{00000000-0005-0000-0000-0000AF050000}"/>
    <cellStyle name="20% - Accent2 3 5 4" xfId="5987" xr:uid="{00000000-0005-0000-0000-0000B0050000}"/>
    <cellStyle name="20% - Accent2 3 5 4 2" xfId="13265" xr:uid="{00000000-0005-0000-0000-0000B1050000}"/>
    <cellStyle name="20% - Accent2 3 5 5" xfId="8522" xr:uid="{00000000-0005-0000-0000-0000B2050000}"/>
    <cellStyle name="20% - Accent2 3 5 5 2" xfId="15565" xr:uid="{00000000-0005-0000-0000-0000B3050000}"/>
    <cellStyle name="20% - Accent2 3 5 6" xfId="8803" xr:uid="{00000000-0005-0000-0000-0000B4050000}"/>
    <cellStyle name="20% - Accent2 3 6" xfId="1933" xr:uid="{00000000-0005-0000-0000-0000B5050000}"/>
    <cellStyle name="20% - Accent2 3 6 2" xfId="5988" xr:uid="{00000000-0005-0000-0000-0000B6050000}"/>
    <cellStyle name="20% - Accent2 3 6 2 2" xfId="13266" xr:uid="{00000000-0005-0000-0000-0000B7050000}"/>
    <cellStyle name="20% - Accent2 3 6 3" xfId="7797" xr:uid="{00000000-0005-0000-0000-0000B8050000}"/>
    <cellStyle name="20% - Accent2 3 6 3 2" xfId="14889" xr:uid="{00000000-0005-0000-0000-0000B9050000}"/>
    <cellStyle name="20% - Accent2 3 6 4" xfId="9729" xr:uid="{00000000-0005-0000-0000-0000BA050000}"/>
    <cellStyle name="20% - Accent2 3 7" xfId="3169" xr:uid="{00000000-0005-0000-0000-0000BB050000}"/>
    <cellStyle name="20% - Accent2 3 7 2" xfId="10680" xr:uid="{00000000-0005-0000-0000-0000BC050000}"/>
    <cellStyle name="20% - Accent2 3 8" xfId="4044" xr:uid="{00000000-0005-0000-0000-0000BD050000}"/>
    <cellStyle name="20% - Accent2 3 8 2" xfId="11552" xr:uid="{00000000-0005-0000-0000-0000BE050000}"/>
    <cellStyle name="20% - Accent2 3 9" xfId="4749" xr:uid="{00000000-0005-0000-0000-0000BF050000}"/>
    <cellStyle name="20% - Accent2 3 9 2" xfId="12027" xr:uid="{00000000-0005-0000-0000-0000C0050000}"/>
    <cellStyle name="20% - Accent2 30" xfId="8590" xr:uid="{00000000-0005-0000-0000-0000C1050000}"/>
    <cellStyle name="20% - Accent2 30 2" xfId="15633" xr:uid="{00000000-0005-0000-0000-0000C2050000}"/>
    <cellStyle name="20% - Accent2 31" xfId="8680" xr:uid="{00000000-0005-0000-0000-0000C3050000}"/>
    <cellStyle name="20% - Accent2 4" xfId="171" xr:uid="{00000000-0005-0000-0000-0000C4050000}"/>
    <cellStyle name="20% - Accent2 4 10" xfId="5989" xr:uid="{00000000-0005-0000-0000-0000C5050000}"/>
    <cellStyle name="20% - Accent2 4 10 2" xfId="13267" xr:uid="{00000000-0005-0000-0000-0000C6050000}"/>
    <cellStyle name="20% - Accent2 4 11" xfId="7169" xr:uid="{00000000-0005-0000-0000-0000C7050000}"/>
    <cellStyle name="20% - Accent2 4 11 2" xfId="14261" xr:uid="{00000000-0005-0000-0000-0000C8050000}"/>
    <cellStyle name="20% - Accent2 4 12" xfId="8804" xr:uid="{00000000-0005-0000-0000-0000C9050000}"/>
    <cellStyle name="20% - Accent2 4 2" xfId="172" xr:uid="{00000000-0005-0000-0000-0000CA050000}"/>
    <cellStyle name="20% - Accent2 4 2 10" xfId="7312" xr:uid="{00000000-0005-0000-0000-0000CB050000}"/>
    <cellStyle name="20% - Accent2 4 2 10 2" xfId="14404" xr:uid="{00000000-0005-0000-0000-0000CC050000}"/>
    <cellStyle name="20% - Accent2 4 2 11" xfId="8805" xr:uid="{00000000-0005-0000-0000-0000CD050000}"/>
    <cellStyle name="20% - Accent2 4 2 2" xfId="173" xr:uid="{00000000-0005-0000-0000-0000CE050000}"/>
    <cellStyle name="20% - Accent2 4 2 2 10" xfId="8806" xr:uid="{00000000-0005-0000-0000-0000CF050000}"/>
    <cellStyle name="20% - Accent2 4 2 2 2" xfId="174" xr:uid="{00000000-0005-0000-0000-0000D0050000}"/>
    <cellStyle name="20% - Accent2 4 2 2 2 2" xfId="1945" xr:uid="{00000000-0005-0000-0000-0000D1050000}"/>
    <cellStyle name="20% - Accent2 4 2 2 2 2 2" xfId="9741" xr:uid="{00000000-0005-0000-0000-0000D2050000}"/>
    <cellStyle name="20% - Accent2 4 2 2 2 3" xfId="3904" xr:uid="{00000000-0005-0000-0000-0000D3050000}"/>
    <cellStyle name="20% - Accent2 4 2 2 2 3 2" xfId="11412" xr:uid="{00000000-0005-0000-0000-0000D4050000}"/>
    <cellStyle name="20% - Accent2 4 2 2 2 4" xfId="5992" xr:uid="{00000000-0005-0000-0000-0000D5050000}"/>
    <cellStyle name="20% - Accent2 4 2 2 2 4 2" xfId="13270" xr:uid="{00000000-0005-0000-0000-0000D6050000}"/>
    <cellStyle name="20% - Accent2 4 2 2 2 5" xfId="8182" xr:uid="{00000000-0005-0000-0000-0000D7050000}"/>
    <cellStyle name="20% - Accent2 4 2 2 2 5 2" xfId="15274" xr:uid="{00000000-0005-0000-0000-0000D8050000}"/>
    <cellStyle name="20% - Accent2 4 2 2 2 6" xfId="8807" xr:uid="{00000000-0005-0000-0000-0000D9050000}"/>
    <cellStyle name="20% - Accent2 4 2 2 3" xfId="1944" xr:uid="{00000000-0005-0000-0000-0000DA050000}"/>
    <cellStyle name="20% - Accent2 4 2 2 3 2" xfId="5993" xr:uid="{00000000-0005-0000-0000-0000DB050000}"/>
    <cellStyle name="20% - Accent2 4 2 2 3 2 2" xfId="13271" xr:uid="{00000000-0005-0000-0000-0000DC050000}"/>
    <cellStyle name="20% - Accent2 4 2 2 3 3" xfId="9740" xr:uid="{00000000-0005-0000-0000-0000DD050000}"/>
    <cellStyle name="20% - Accent2 4 2 2 4" xfId="3570" xr:uid="{00000000-0005-0000-0000-0000DE050000}"/>
    <cellStyle name="20% - Accent2 4 2 2 4 2" xfId="11078" xr:uid="{00000000-0005-0000-0000-0000DF050000}"/>
    <cellStyle name="20% - Accent2 4 2 2 5" xfId="3068" xr:uid="{00000000-0005-0000-0000-0000E0050000}"/>
    <cellStyle name="20% - Accent2 4 2 2 5 2" xfId="10579" xr:uid="{00000000-0005-0000-0000-0000E1050000}"/>
    <cellStyle name="20% - Accent2 4 2 2 6" xfId="5134" xr:uid="{00000000-0005-0000-0000-0000E2050000}"/>
    <cellStyle name="20% - Accent2 4 2 2 6 2" xfId="12412" xr:uid="{00000000-0005-0000-0000-0000E3050000}"/>
    <cellStyle name="20% - Accent2 4 2 2 7" xfId="5715" xr:uid="{00000000-0005-0000-0000-0000E4050000}"/>
    <cellStyle name="20% - Accent2 4 2 2 7 2" xfId="12993" xr:uid="{00000000-0005-0000-0000-0000E5050000}"/>
    <cellStyle name="20% - Accent2 4 2 2 8" xfId="5991" xr:uid="{00000000-0005-0000-0000-0000E6050000}"/>
    <cellStyle name="20% - Accent2 4 2 2 8 2" xfId="13269" xr:uid="{00000000-0005-0000-0000-0000E7050000}"/>
    <cellStyle name="20% - Accent2 4 2 2 9" xfId="7601" xr:uid="{00000000-0005-0000-0000-0000E8050000}"/>
    <cellStyle name="20% - Accent2 4 2 2 9 2" xfId="14693" xr:uid="{00000000-0005-0000-0000-0000E9050000}"/>
    <cellStyle name="20% - Accent2 4 2 3" xfId="175" xr:uid="{00000000-0005-0000-0000-0000EA050000}"/>
    <cellStyle name="20% - Accent2 4 2 3 2" xfId="1946" xr:uid="{00000000-0005-0000-0000-0000EB050000}"/>
    <cellStyle name="20% - Accent2 4 2 3 2 2" xfId="9742" xr:uid="{00000000-0005-0000-0000-0000EC050000}"/>
    <cellStyle name="20% - Accent2 4 2 3 3" xfId="3051" xr:uid="{00000000-0005-0000-0000-0000ED050000}"/>
    <cellStyle name="20% - Accent2 4 2 3 3 2" xfId="10562" xr:uid="{00000000-0005-0000-0000-0000EE050000}"/>
    <cellStyle name="20% - Accent2 4 2 3 4" xfId="5994" xr:uid="{00000000-0005-0000-0000-0000EF050000}"/>
    <cellStyle name="20% - Accent2 4 2 3 4 2" xfId="13272" xr:uid="{00000000-0005-0000-0000-0000F0050000}"/>
    <cellStyle name="20% - Accent2 4 2 3 5" xfId="7893" xr:uid="{00000000-0005-0000-0000-0000F1050000}"/>
    <cellStyle name="20% - Accent2 4 2 3 5 2" xfId="14985" xr:uid="{00000000-0005-0000-0000-0000F2050000}"/>
    <cellStyle name="20% - Accent2 4 2 3 6" xfId="8808" xr:uid="{00000000-0005-0000-0000-0000F3050000}"/>
    <cellStyle name="20% - Accent2 4 2 4" xfId="1943" xr:uid="{00000000-0005-0000-0000-0000F4050000}"/>
    <cellStyle name="20% - Accent2 4 2 4 2" xfId="5995" xr:uid="{00000000-0005-0000-0000-0000F5050000}"/>
    <cellStyle name="20% - Accent2 4 2 4 2 2" xfId="13273" xr:uid="{00000000-0005-0000-0000-0000F6050000}"/>
    <cellStyle name="20% - Accent2 4 2 4 3" xfId="9739" xr:uid="{00000000-0005-0000-0000-0000F7050000}"/>
    <cellStyle name="20% - Accent2 4 2 5" xfId="3270" xr:uid="{00000000-0005-0000-0000-0000F8050000}"/>
    <cellStyle name="20% - Accent2 4 2 5 2" xfId="10781" xr:uid="{00000000-0005-0000-0000-0000F9050000}"/>
    <cellStyle name="20% - Accent2 4 2 6" xfId="4035" xr:uid="{00000000-0005-0000-0000-0000FA050000}"/>
    <cellStyle name="20% - Accent2 4 2 6 2" xfId="11543" xr:uid="{00000000-0005-0000-0000-0000FB050000}"/>
    <cellStyle name="20% - Accent2 4 2 7" xfId="4845" xr:uid="{00000000-0005-0000-0000-0000FC050000}"/>
    <cellStyle name="20% - Accent2 4 2 7 2" xfId="12123" xr:uid="{00000000-0005-0000-0000-0000FD050000}"/>
    <cellStyle name="20% - Accent2 4 2 8" xfId="5426" xr:uid="{00000000-0005-0000-0000-0000FE050000}"/>
    <cellStyle name="20% - Accent2 4 2 8 2" xfId="12704" xr:uid="{00000000-0005-0000-0000-0000FF050000}"/>
    <cellStyle name="20% - Accent2 4 2 9" xfId="5990" xr:uid="{00000000-0005-0000-0000-000000060000}"/>
    <cellStyle name="20% - Accent2 4 2 9 2" xfId="13268" xr:uid="{00000000-0005-0000-0000-000001060000}"/>
    <cellStyle name="20% - Accent2 4 3" xfId="176" xr:uid="{00000000-0005-0000-0000-000002060000}"/>
    <cellStyle name="20% - Accent2 4 3 10" xfId="8809" xr:uid="{00000000-0005-0000-0000-000003060000}"/>
    <cellStyle name="20% - Accent2 4 3 2" xfId="177" xr:uid="{00000000-0005-0000-0000-000004060000}"/>
    <cellStyle name="20% - Accent2 4 3 2 2" xfId="1948" xr:uid="{00000000-0005-0000-0000-000005060000}"/>
    <cellStyle name="20% - Accent2 4 3 2 2 2" xfId="9744" xr:uid="{00000000-0005-0000-0000-000006060000}"/>
    <cellStyle name="20% - Accent2 4 3 2 3" xfId="3873" xr:uid="{00000000-0005-0000-0000-000007060000}"/>
    <cellStyle name="20% - Accent2 4 3 2 3 2" xfId="11381" xr:uid="{00000000-0005-0000-0000-000008060000}"/>
    <cellStyle name="20% - Accent2 4 3 2 4" xfId="5997" xr:uid="{00000000-0005-0000-0000-000009060000}"/>
    <cellStyle name="20% - Accent2 4 3 2 4 2" xfId="13275" xr:uid="{00000000-0005-0000-0000-00000A060000}"/>
    <cellStyle name="20% - Accent2 4 3 2 5" xfId="8042" xr:uid="{00000000-0005-0000-0000-00000B060000}"/>
    <cellStyle name="20% - Accent2 4 3 2 5 2" xfId="15134" xr:uid="{00000000-0005-0000-0000-00000C060000}"/>
    <cellStyle name="20% - Accent2 4 3 2 6" xfId="8810" xr:uid="{00000000-0005-0000-0000-00000D060000}"/>
    <cellStyle name="20% - Accent2 4 3 3" xfId="1947" xr:uid="{00000000-0005-0000-0000-00000E060000}"/>
    <cellStyle name="20% - Accent2 4 3 3 2" xfId="5998" xr:uid="{00000000-0005-0000-0000-00000F060000}"/>
    <cellStyle name="20% - Accent2 4 3 3 2 2" xfId="13276" xr:uid="{00000000-0005-0000-0000-000010060000}"/>
    <cellStyle name="20% - Accent2 4 3 3 3" xfId="9743" xr:uid="{00000000-0005-0000-0000-000011060000}"/>
    <cellStyle name="20% - Accent2 4 3 4" xfId="3430" xr:uid="{00000000-0005-0000-0000-000012060000}"/>
    <cellStyle name="20% - Accent2 4 3 4 2" xfId="10938" xr:uid="{00000000-0005-0000-0000-000013060000}"/>
    <cellStyle name="20% - Accent2 4 3 5" xfId="3073" xr:uid="{00000000-0005-0000-0000-000014060000}"/>
    <cellStyle name="20% - Accent2 4 3 5 2" xfId="10584" xr:uid="{00000000-0005-0000-0000-000015060000}"/>
    <cellStyle name="20% - Accent2 4 3 6" xfId="4994" xr:uid="{00000000-0005-0000-0000-000016060000}"/>
    <cellStyle name="20% - Accent2 4 3 6 2" xfId="12272" xr:uid="{00000000-0005-0000-0000-000017060000}"/>
    <cellStyle name="20% - Accent2 4 3 7" xfId="5575" xr:uid="{00000000-0005-0000-0000-000018060000}"/>
    <cellStyle name="20% - Accent2 4 3 7 2" xfId="12853" xr:uid="{00000000-0005-0000-0000-000019060000}"/>
    <cellStyle name="20% - Accent2 4 3 8" xfId="5996" xr:uid="{00000000-0005-0000-0000-00001A060000}"/>
    <cellStyle name="20% - Accent2 4 3 8 2" xfId="13274" xr:uid="{00000000-0005-0000-0000-00001B060000}"/>
    <cellStyle name="20% - Accent2 4 3 9" xfId="7461" xr:uid="{00000000-0005-0000-0000-00001C060000}"/>
    <cellStyle name="20% - Accent2 4 3 9 2" xfId="14553" xr:uid="{00000000-0005-0000-0000-00001D060000}"/>
    <cellStyle name="20% - Accent2 4 4" xfId="178" xr:uid="{00000000-0005-0000-0000-00001E060000}"/>
    <cellStyle name="20% - Accent2 4 4 2" xfId="1949" xr:uid="{00000000-0005-0000-0000-00001F060000}"/>
    <cellStyle name="20% - Accent2 4 4 2 2" xfId="9745" xr:uid="{00000000-0005-0000-0000-000020060000}"/>
    <cellStyle name="20% - Accent2 4 4 3" xfId="3830" xr:uid="{00000000-0005-0000-0000-000021060000}"/>
    <cellStyle name="20% - Accent2 4 4 3 2" xfId="11338" xr:uid="{00000000-0005-0000-0000-000022060000}"/>
    <cellStyle name="20% - Accent2 4 4 4" xfId="5999" xr:uid="{00000000-0005-0000-0000-000023060000}"/>
    <cellStyle name="20% - Accent2 4 4 4 2" xfId="13277" xr:uid="{00000000-0005-0000-0000-000024060000}"/>
    <cellStyle name="20% - Accent2 4 4 5" xfId="7750" xr:uid="{00000000-0005-0000-0000-000025060000}"/>
    <cellStyle name="20% - Accent2 4 4 5 2" xfId="14842" xr:uid="{00000000-0005-0000-0000-000026060000}"/>
    <cellStyle name="20% - Accent2 4 4 6" xfId="8811" xr:uid="{00000000-0005-0000-0000-000027060000}"/>
    <cellStyle name="20% - Accent2 4 5" xfId="1942" xr:uid="{00000000-0005-0000-0000-000028060000}"/>
    <cellStyle name="20% - Accent2 4 5 2" xfId="6000" xr:uid="{00000000-0005-0000-0000-000029060000}"/>
    <cellStyle name="20% - Accent2 4 5 2 2" xfId="13278" xr:uid="{00000000-0005-0000-0000-00002A060000}"/>
    <cellStyle name="20% - Accent2 4 5 3" xfId="9738" xr:uid="{00000000-0005-0000-0000-00002B060000}"/>
    <cellStyle name="20% - Accent2 4 6" xfId="3101" xr:uid="{00000000-0005-0000-0000-00002C060000}"/>
    <cellStyle name="20% - Accent2 4 6 2" xfId="10612" xr:uid="{00000000-0005-0000-0000-00002D060000}"/>
    <cellStyle name="20% - Accent2 4 7" xfId="3838" xr:uid="{00000000-0005-0000-0000-00002E060000}"/>
    <cellStyle name="20% - Accent2 4 7 2" xfId="11346" xr:uid="{00000000-0005-0000-0000-00002F060000}"/>
    <cellStyle name="20% - Accent2 4 8" xfId="4702" xr:uid="{00000000-0005-0000-0000-000030060000}"/>
    <cellStyle name="20% - Accent2 4 8 2" xfId="11980" xr:uid="{00000000-0005-0000-0000-000031060000}"/>
    <cellStyle name="20% - Accent2 4 9" xfId="5283" xr:uid="{00000000-0005-0000-0000-000032060000}"/>
    <cellStyle name="20% - Accent2 4 9 2" xfId="12561" xr:uid="{00000000-0005-0000-0000-000033060000}"/>
    <cellStyle name="20% - Accent2 5" xfId="179" xr:uid="{00000000-0005-0000-0000-000034060000}"/>
    <cellStyle name="20% - Accent2 5 10" xfId="6001" xr:uid="{00000000-0005-0000-0000-000035060000}"/>
    <cellStyle name="20% - Accent2 5 10 2" xfId="13279" xr:uid="{00000000-0005-0000-0000-000036060000}"/>
    <cellStyle name="20% - Accent2 5 11" xfId="7152" xr:uid="{00000000-0005-0000-0000-000037060000}"/>
    <cellStyle name="20% - Accent2 5 11 2" xfId="14244" xr:uid="{00000000-0005-0000-0000-000038060000}"/>
    <cellStyle name="20% - Accent2 5 12" xfId="8812" xr:uid="{00000000-0005-0000-0000-000039060000}"/>
    <cellStyle name="20% - Accent2 5 2" xfId="180" xr:uid="{00000000-0005-0000-0000-00003A060000}"/>
    <cellStyle name="20% - Accent2 5 2 10" xfId="7295" xr:uid="{00000000-0005-0000-0000-00003B060000}"/>
    <cellStyle name="20% - Accent2 5 2 10 2" xfId="14387" xr:uid="{00000000-0005-0000-0000-00003C060000}"/>
    <cellStyle name="20% - Accent2 5 2 11" xfId="8813" xr:uid="{00000000-0005-0000-0000-00003D060000}"/>
    <cellStyle name="20% - Accent2 5 2 2" xfId="181" xr:uid="{00000000-0005-0000-0000-00003E060000}"/>
    <cellStyle name="20% - Accent2 5 2 2 10" xfId="8814" xr:uid="{00000000-0005-0000-0000-00003F060000}"/>
    <cellStyle name="20% - Accent2 5 2 2 2" xfId="182" xr:uid="{00000000-0005-0000-0000-000040060000}"/>
    <cellStyle name="20% - Accent2 5 2 2 2 2" xfId="1953" xr:uid="{00000000-0005-0000-0000-000041060000}"/>
    <cellStyle name="20% - Accent2 5 2 2 2 2 2" xfId="9749" xr:uid="{00000000-0005-0000-0000-000042060000}"/>
    <cellStyle name="20% - Accent2 5 2 2 2 3" xfId="3762" xr:uid="{00000000-0005-0000-0000-000043060000}"/>
    <cellStyle name="20% - Accent2 5 2 2 2 3 2" xfId="11270" xr:uid="{00000000-0005-0000-0000-000044060000}"/>
    <cellStyle name="20% - Accent2 5 2 2 2 4" xfId="6004" xr:uid="{00000000-0005-0000-0000-000045060000}"/>
    <cellStyle name="20% - Accent2 5 2 2 2 4 2" xfId="13282" xr:uid="{00000000-0005-0000-0000-000046060000}"/>
    <cellStyle name="20% - Accent2 5 2 2 2 5" xfId="8165" xr:uid="{00000000-0005-0000-0000-000047060000}"/>
    <cellStyle name="20% - Accent2 5 2 2 2 5 2" xfId="15257" xr:uid="{00000000-0005-0000-0000-000048060000}"/>
    <cellStyle name="20% - Accent2 5 2 2 2 6" xfId="8815" xr:uid="{00000000-0005-0000-0000-000049060000}"/>
    <cellStyle name="20% - Accent2 5 2 2 3" xfId="1952" xr:uid="{00000000-0005-0000-0000-00004A060000}"/>
    <cellStyle name="20% - Accent2 5 2 2 3 2" xfId="6005" xr:uid="{00000000-0005-0000-0000-00004B060000}"/>
    <cellStyle name="20% - Accent2 5 2 2 3 2 2" xfId="13283" xr:uid="{00000000-0005-0000-0000-00004C060000}"/>
    <cellStyle name="20% - Accent2 5 2 2 3 3" xfId="9748" xr:uid="{00000000-0005-0000-0000-00004D060000}"/>
    <cellStyle name="20% - Accent2 5 2 2 4" xfId="3553" xr:uid="{00000000-0005-0000-0000-00004E060000}"/>
    <cellStyle name="20% - Accent2 5 2 2 4 2" xfId="11061" xr:uid="{00000000-0005-0000-0000-00004F060000}"/>
    <cellStyle name="20% - Accent2 5 2 2 5" xfId="3855" xr:uid="{00000000-0005-0000-0000-000050060000}"/>
    <cellStyle name="20% - Accent2 5 2 2 5 2" xfId="11363" xr:uid="{00000000-0005-0000-0000-000051060000}"/>
    <cellStyle name="20% - Accent2 5 2 2 6" xfId="5117" xr:uid="{00000000-0005-0000-0000-000052060000}"/>
    <cellStyle name="20% - Accent2 5 2 2 6 2" xfId="12395" xr:uid="{00000000-0005-0000-0000-000053060000}"/>
    <cellStyle name="20% - Accent2 5 2 2 7" xfId="5698" xr:uid="{00000000-0005-0000-0000-000054060000}"/>
    <cellStyle name="20% - Accent2 5 2 2 7 2" xfId="12976" xr:uid="{00000000-0005-0000-0000-000055060000}"/>
    <cellStyle name="20% - Accent2 5 2 2 8" xfId="6003" xr:uid="{00000000-0005-0000-0000-000056060000}"/>
    <cellStyle name="20% - Accent2 5 2 2 8 2" xfId="13281" xr:uid="{00000000-0005-0000-0000-000057060000}"/>
    <cellStyle name="20% - Accent2 5 2 2 9" xfId="7584" xr:uid="{00000000-0005-0000-0000-000058060000}"/>
    <cellStyle name="20% - Accent2 5 2 2 9 2" xfId="14676" xr:uid="{00000000-0005-0000-0000-000059060000}"/>
    <cellStyle name="20% - Accent2 5 2 3" xfId="183" xr:uid="{00000000-0005-0000-0000-00005A060000}"/>
    <cellStyle name="20% - Accent2 5 2 3 2" xfId="1954" xr:uid="{00000000-0005-0000-0000-00005B060000}"/>
    <cellStyle name="20% - Accent2 5 2 3 2 2" xfId="9750" xr:uid="{00000000-0005-0000-0000-00005C060000}"/>
    <cellStyle name="20% - Accent2 5 2 3 3" xfId="3735" xr:uid="{00000000-0005-0000-0000-00005D060000}"/>
    <cellStyle name="20% - Accent2 5 2 3 3 2" xfId="11243" xr:uid="{00000000-0005-0000-0000-00005E060000}"/>
    <cellStyle name="20% - Accent2 5 2 3 4" xfId="6006" xr:uid="{00000000-0005-0000-0000-00005F060000}"/>
    <cellStyle name="20% - Accent2 5 2 3 4 2" xfId="13284" xr:uid="{00000000-0005-0000-0000-000060060000}"/>
    <cellStyle name="20% - Accent2 5 2 3 5" xfId="7876" xr:uid="{00000000-0005-0000-0000-000061060000}"/>
    <cellStyle name="20% - Accent2 5 2 3 5 2" xfId="14968" xr:uid="{00000000-0005-0000-0000-000062060000}"/>
    <cellStyle name="20% - Accent2 5 2 3 6" xfId="8816" xr:uid="{00000000-0005-0000-0000-000063060000}"/>
    <cellStyle name="20% - Accent2 5 2 4" xfId="1951" xr:uid="{00000000-0005-0000-0000-000064060000}"/>
    <cellStyle name="20% - Accent2 5 2 4 2" xfId="6007" xr:uid="{00000000-0005-0000-0000-000065060000}"/>
    <cellStyle name="20% - Accent2 5 2 4 2 2" xfId="13285" xr:uid="{00000000-0005-0000-0000-000066060000}"/>
    <cellStyle name="20% - Accent2 5 2 4 3" xfId="9747" xr:uid="{00000000-0005-0000-0000-000067060000}"/>
    <cellStyle name="20% - Accent2 5 2 5" xfId="3253" xr:uid="{00000000-0005-0000-0000-000068060000}"/>
    <cellStyle name="20% - Accent2 5 2 5 2" xfId="10764" xr:uid="{00000000-0005-0000-0000-000069060000}"/>
    <cellStyle name="20% - Accent2 5 2 6" xfId="3792" xr:uid="{00000000-0005-0000-0000-00006A060000}"/>
    <cellStyle name="20% - Accent2 5 2 6 2" xfId="11300" xr:uid="{00000000-0005-0000-0000-00006B060000}"/>
    <cellStyle name="20% - Accent2 5 2 7" xfId="4828" xr:uid="{00000000-0005-0000-0000-00006C060000}"/>
    <cellStyle name="20% - Accent2 5 2 7 2" xfId="12106" xr:uid="{00000000-0005-0000-0000-00006D060000}"/>
    <cellStyle name="20% - Accent2 5 2 8" xfId="5409" xr:uid="{00000000-0005-0000-0000-00006E060000}"/>
    <cellStyle name="20% - Accent2 5 2 8 2" xfId="12687" xr:uid="{00000000-0005-0000-0000-00006F060000}"/>
    <cellStyle name="20% - Accent2 5 2 9" xfId="6002" xr:uid="{00000000-0005-0000-0000-000070060000}"/>
    <cellStyle name="20% - Accent2 5 2 9 2" xfId="13280" xr:uid="{00000000-0005-0000-0000-000071060000}"/>
    <cellStyle name="20% - Accent2 5 3" xfId="184" xr:uid="{00000000-0005-0000-0000-000072060000}"/>
    <cellStyle name="20% - Accent2 5 3 10" xfId="8817" xr:uid="{00000000-0005-0000-0000-000073060000}"/>
    <cellStyle name="20% - Accent2 5 3 2" xfId="185" xr:uid="{00000000-0005-0000-0000-000074060000}"/>
    <cellStyle name="20% - Accent2 5 3 2 2" xfId="1956" xr:uid="{00000000-0005-0000-0000-000075060000}"/>
    <cellStyle name="20% - Accent2 5 3 2 2 2" xfId="9752" xr:uid="{00000000-0005-0000-0000-000076060000}"/>
    <cellStyle name="20% - Accent2 5 3 2 3" xfId="3835" xr:uid="{00000000-0005-0000-0000-000077060000}"/>
    <cellStyle name="20% - Accent2 5 3 2 3 2" xfId="11343" xr:uid="{00000000-0005-0000-0000-000078060000}"/>
    <cellStyle name="20% - Accent2 5 3 2 4" xfId="6009" xr:uid="{00000000-0005-0000-0000-000079060000}"/>
    <cellStyle name="20% - Accent2 5 3 2 4 2" xfId="13287" xr:uid="{00000000-0005-0000-0000-00007A060000}"/>
    <cellStyle name="20% - Accent2 5 3 2 5" xfId="8019" xr:uid="{00000000-0005-0000-0000-00007B060000}"/>
    <cellStyle name="20% - Accent2 5 3 2 5 2" xfId="15111" xr:uid="{00000000-0005-0000-0000-00007C060000}"/>
    <cellStyle name="20% - Accent2 5 3 2 6" xfId="8818" xr:uid="{00000000-0005-0000-0000-00007D060000}"/>
    <cellStyle name="20% - Accent2 5 3 3" xfId="1955" xr:uid="{00000000-0005-0000-0000-00007E060000}"/>
    <cellStyle name="20% - Accent2 5 3 3 2" xfId="6010" xr:uid="{00000000-0005-0000-0000-00007F060000}"/>
    <cellStyle name="20% - Accent2 5 3 3 2 2" xfId="13288" xr:uid="{00000000-0005-0000-0000-000080060000}"/>
    <cellStyle name="20% - Accent2 5 3 3 3" xfId="9751" xr:uid="{00000000-0005-0000-0000-000081060000}"/>
    <cellStyle name="20% - Accent2 5 3 4" xfId="3407" xr:uid="{00000000-0005-0000-0000-000082060000}"/>
    <cellStyle name="20% - Accent2 5 3 4 2" xfId="10915" xr:uid="{00000000-0005-0000-0000-000083060000}"/>
    <cellStyle name="20% - Accent2 5 3 5" xfId="3041" xr:uid="{00000000-0005-0000-0000-000084060000}"/>
    <cellStyle name="20% - Accent2 5 3 5 2" xfId="10552" xr:uid="{00000000-0005-0000-0000-000085060000}"/>
    <cellStyle name="20% - Accent2 5 3 6" xfId="4971" xr:uid="{00000000-0005-0000-0000-000086060000}"/>
    <cellStyle name="20% - Accent2 5 3 6 2" xfId="12249" xr:uid="{00000000-0005-0000-0000-000087060000}"/>
    <cellStyle name="20% - Accent2 5 3 7" xfId="5552" xr:uid="{00000000-0005-0000-0000-000088060000}"/>
    <cellStyle name="20% - Accent2 5 3 7 2" xfId="12830" xr:uid="{00000000-0005-0000-0000-000089060000}"/>
    <cellStyle name="20% - Accent2 5 3 8" xfId="6008" xr:uid="{00000000-0005-0000-0000-00008A060000}"/>
    <cellStyle name="20% - Accent2 5 3 8 2" xfId="13286" xr:uid="{00000000-0005-0000-0000-00008B060000}"/>
    <cellStyle name="20% - Accent2 5 3 9" xfId="7438" xr:uid="{00000000-0005-0000-0000-00008C060000}"/>
    <cellStyle name="20% - Accent2 5 3 9 2" xfId="14530" xr:uid="{00000000-0005-0000-0000-00008D060000}"/>
    <cellStyle name="20% - Accent2 5 4" xfId="186" xr:uid="{00000000-0005-0000-0000-00008E060000}"/>
    <cellStyle name="20% - Accent2 5 4 2" xfId="1957" xr:uid="{00000000-0005-0000-0000-00008F060000}"/>
    <cellStyle name="20% - Accent2 5 4 2 2" xfId="9753" xr:uid="{00000000-0005-0000-0000-000090060000}"/>
    <cellStyle name="20% - Accent2 5 4 3" xfId="3856" xr:uid="{00000000-0005-0000-0000-000091060000}"/>
    <cellStyle name="20% - Accent2 5 4 3 2" xfId="11364" xr:uid="{00000000-0005-0000-0000-000092060000}"/>
    <cellStyle name="20% - Accent2 5 4 4" xfId="6011" xr:uid="{00000000-0005-0000-0000-000093060000}"/>
    <cellStyle name="20% - Accent2 5 4 4 2" xfId="13289" xr:uid="{00000000-0005-0000-0000-000094060000}"/>
    <cellStyle name="20% - Accent2 5 4 5" xfId="7733" xr:uid="{00000000-0005-0000-0000-000095060000}"/>
    <cellStyle name="20% - Accent2 5 4 5 2" xfId="14825" xr:uid="{00000000-0005-0000-0000-000096060000}"/>
    <cellStyle name="20% - Accent2 5 4 6" xfId="8819" xr:uid="{00000000-0005-0000-0000-000097060000}"/>
    <cellStyle name="20% - Accent2 5 5" xfId="1950" xr:uid="{00000000-0005-0000-0000-000098060000}"/>
    <cellStyle name="20% - Accent2 5 5 2" xfId="6012" xr:uid="{00000000-0005-0000-0000-000099060000}"/>
    <cellStyle name="20% - Accent2 5 5 2 2" xfId="13290" xr:uid="{00000000-0005-0000-0000-00009A060000}"/>
    <cellStyle name="20% - Accent2 5 5 3" xfId="9746" xr:uid="{00000000-0005-0000-0000-00009B060000}"/>
    <cellStyle name="20% - Accent2 5 6" xfId="3084" xr:uid="{00000000-0005-0000-0000-00009C060000}"/>
    <cellStyle name="20% - Accent2 5 6 2" xfId="10595" xr:uid="{00000000-0005-0000-0000-00009D060000}"/>
    <cellStyle name="20% - Accent2 5 7" xfId="3701" xr:uid="{00000000-0005-0000-0000-00009E060000}"/>
    <cellStyle name="20% - Accent2 5 7 2" xfId="11209" xr:uid="{00000000-0005-0000-0000-00009F060000}"/>
    <cellStyle name="20% - Accent2 5 8" xfId="4685" xr:uid="{00000000-0005-0000-0000-0000A0060000}"/>
    <cellStyle name="20% - Accent2 5 8 2" xfId="11963" xr:uid="{00000000-0005-0000-0000-0000A1060000}"/>
    <cellStyle name="20% - Accent2 5 9" xfId="5266" xr:uid="{00000000-0005-0000-0000-0000A2060000}"/>
    <cellStyle name="20% - Accent2 5 9 2" xfId="12544" xr:uid="{00000000-0005-0000-0000-0000A3060000}"/>
    <cellStyle name="20% - Accent2 6" xfId="187" xr:uid="{00000000-0005-0000-0000-0000A4060000}"/>
    <cellStyle name="20% - Accent2 6 10" xfId="6013" xr:uid="{00000000-0005-0000-0000-0000A5060000}"/>
    <cellStyle name="20% - Accent2 6 10 2" xfId="13291" xr:uid="{00000000-0005-0000-0000-0000A6060000}"/>
    <cellStyle name="20% - Accent2 6 11" xfId="7258" xr:uid="{00000000-0005-0000-0000-0000A7060000}"/>
    <cellStyle name="20% - Accent2 6 11 2" xfId="14350" xr:uid="{00000000-0005-0000-0000-0000A8060000}"/>
    <cellStyle name="20% - Accent2 6 12" xfId="8820" xr:uid="{00000000-0005-0000-0000-0000A9060000}"/>
    <cellStyle name="20% - Accent2 6 2" xfId="188" xr:uid="{00000000-0005-0000-0000-0000AA060000}"/>
    <cellStyle name="20% - Accent2 6 2 10" xfId="7401" xr:uid="{00000000-0005-0000-0000-0000AB060000}"/>
    <cellStyle name="20% - Accent2 6 2 10 2" xfId="14493" xr:uid="{00000000-0005-0000-0000-0000AC060000}"/>
    <cellStyle name="20% - Accent2 6 2 11" xfId="8821" xr:uid="{00000000-0005-0000-0000-0000AD060000}"/>
    <cellStyle name="20% - Accent2 6 2 2" xfId="189" xr:uid="{00000000-0005-0000-0000-0000AE060000}"/>
    <cellStyle name="20% - Accent2 6 2 2 10" xfId="8822" xr:uid="{00000000-0005-0000-0000-0000AF060000}"/>
    <cellStyle name="20% - Accent2 6 2 2 2" xfId="190" xr:uid="{00000000-0005-0000-0000-0000B0060000}"/>
    <cellStyle name="20% - Accent2 6 2 2 2 2" xfId="1961" xr:uid="{00000000-0005-0000-0000-0000B1060000}"/>
    <cellStyle name="20% - Accent2 6 2 2 2 2 2" xfId="9757" xr:uid="{00000000-0005-0000-0000-0000B2060000}"/>
    <cellStyle name="20% - Accent2 6 2 2 2 3" xfId="3982" xr:uid="{00000000-0005-0000-0000-0000B3060000}"/>
    <cellStyle name="20% - Accent2 6 2 2 2 3 2" xfId="11490" xr:uid="{00000000-0005-0000-0000-0000B4060000}"/>
    <cellStyle name="20% - Accent2 6 2 2 2 4" xfId="6016" xr:uid="{00000000-0005-0000-0000-0000B5060000}"/>
    <cellStyle name="20% - Accent2 6 2 2 2 4 2" xfId="13294" xr:uid="{00000000-0005-0000-0000-0000B6060000}"/>
    <cellStyle name="20% - Accent2 6 2 2 2 5" xfId="8271" xr:uid="{00000000-0005-0000-0000-0000B7060000}"/>
    <cellStyle name="20% - Accent2 6 2 2 2 5 2" xfId="15363" xr:uid="{00000000-0005-0000-0000-0000B8060000}"/>
    <cellStyle name="20% - Accent2 6 2 2 2 6" xfId="8823" xr:uid="{00000000-0005-0000-0000-0000B9060000}"/>
    <cellStyle name="20% - Accent2 6 2 2 3" xfId="1960" xr:uid="{00000000-0005-0000-0000-0000BA060000}"/>
    <cellStyle name="20% - Accent2 6 2 2 3 2" xfId="6017" xr:uid="{00000000-0005-0000-0000-0000BB060000}"/>
    <cellStyle name="20% - Accent2 6 2 2 3 2 2" xfId="13295" xr:uid="{00000000-0005-0000-0000-0000BC060000}"/>
    <cellStyle name="20% - Accent2 6 2 2 3 3" xfId="9756" xr:uid="{00000000-0005-0000-0000-0000BD060000}"/>
    <cellStyle name="20% - Accent2 6 2 2 4" xfId="3659" xr:uid="{00000000-0005-0000-0000-0000BE060000}"/>
    <cellStyle name="20% - Accent2 6 2 2 4 2" xfId="11167" xr:uid="{00000000-0005-0000-0000-0000BF060000}"/>
    <cellStyle name="20% - Accent2 6 2 2 5" xfId="4074" xr:uid="{00000000-0005-0000-0000-0000C0060000}"/>
    <cellStyle name="20% - Accent2 6 2 2 5 2" xfId="11582" xr:uid="{00000000-0005-0000-0000-0000C1060000}"/>
    <cellStyle name="20% - Accent2 6 2 2 6" xfId="5223" xr:uid="{00000000-0005-0000-0000-0000C2060000}"/>
    <cellStyle name="20% - Accent2 6 2 2 6 2" xfId="12501" xr:uid="{00000000-0005-0000-0000-0000C3060000}"/>
    <cellStyle name="20% - Accent2 6 2 2 7" xfId="5804" xr:uid="{00000000-0005-0000-0000-0000C4060000}"/>
    <cellStyle name="20% - Accent2 6 2 2 7 2" xfId="13082" xr:uid="{00000000-0005-0000-0000-0000C5060000}"/>
    <cellStyle name="20% - Accent2 6 2 2 8" xfId="6015" xr:uid="{00000000-0005-0000-0000-0000C6060000}"/>
    <cellStyle name="20% - Accent2 6 2 2 8 2" xfId="13293" xr:uid="{00000000-0005-0000-0000-0000C7060000}"/>
    <cellStyle name="20% - Accent2 6 2 2 9" xfId="7690" xr:uid="{00000000-0005-0000-0000-0000C8060000}"/>
    <cellStyle name="20% - Accent2 6 2 2 9 2" xfId="14782" xr:uid="{00000000-0005-0000-0000-0000C9060000}"/>
    <cellStyle name="20% - Accent2 6 2 3" xfId="191" xr:uid="{00000000-0005-0000-0000-0000CA060000}"/>
    <cellStyle name="20% - Accent2 6 2 3 2" xfId="1962" xr:uid="{00000000-0005-0000-0000-0000CB060000}"/>
    <cellStyle name="20% - Accent2 6 2 3 2 2" xfId="9758" xr:uid="{00000000-0005-0000-0000-0000CC060000}"/>
    <cellStyle name="20% - Accent2 6 2 3 3" xfId="3146" xr:uid="{00000000-0005-0000-0000-0000CD060000}"/>
    <cellStyle name="20% - Accent2 6 2 3 3 2" xfId="10657" xr:uid="{00000000-0005-0000-0000-0000CE060000}"/>
    <cellStyle name="20% - Accent2 6 2 3 4" xfId="6018" xr:uid="{00000000-0005-0000-0000-0000CF060000}"/>
    <cellStyle name="20% - Accent2 6 2 3 4 2" xfId="13296" xr:uid="{00000000-0005-0000-0000-0000D0060000}"/>
    <cellStyle name="20% - Accent2 6 2 3 5" xfId="7982" xr:uid="{00000000-0005-0000-0000-0000D1060000}"/>
    <cellStyle name="20% - Accent2 6 2 3 5 2" xfId="15074" xr:uid="{00000000-0005-0000-0000-0000D2060000}"/>
    <cellStyle name="20% - Accent2 6 2 3 6" xfId="8824" xr:uid="{00000000-0005-0000-0000-0000D3060000}"/>
    <cellStyle name="20% - Accent2 6 2 4" xfId="1959" xr:uid="{00000000-0005-0000-0000-0000D4060000}"/>
    <cellStyle name="20% - Accent2 6 2 4 2" xfId="6019" xr:uid="{00000000-0005-0000-0000-0000D5060000}"/>
    <cellStyle name="20% - Accent2 6 2 4 2 2" xfId="13297" xr:uid="{00000000-0005-0000-0000-0000D6060000}"/>
    <cellStyle name="20% - Accent2 6 2 4 3" xfId="9755" xr:uid="{00000000-0005-0000-0000-0000D7060000}"/>
    <cellStyle name="20% - Accent2 6 2 5" xfId="3359" xr:uid="{00000000-0005-0000-0000-0000D8060000}"/>
    <cellStyle name="20% - Accent2 6 2 5 2" xfId="10870" xr:uid="{00000000-0005-0000-0000-0000D9060000}"/>
    <cellStyle name="20% - Accent2 6 2 6" xfId="4073" xr:uid="{00000000-0005-0000-0000-0000DA060000}"/>
    <cellStyle name="20% - Accent2 6 2 6 2" xfId="11581" xr:uid="{00000000-0005-0000-0000-0000DB060000}"/>
    <cellStyle name="20% - Accent2 6 2 7" xfId="4934" xr:uid="{00000000-0005-0000-0000-0000DC060000}"/>
    <cellStyle name="20% - Accent2 6 2 7 2" xfId="12212" xr:uid="{00000000-0005-0000-0000-0000DD060000}"/>
    <cellStyle name="20% - Accent2 6 2 8" xfId="5515" xr:uid="{00000000-0005-0000-0000-0000DE060000}"/>
    <cellStyle name="20% - Accent2 6 2 8 2" xfId="12793" xr:uid="{00000000-0005-0000-0000-0000DF060000}"/>
    <cellStyle name="20% - Accent2 6 2 9" xfId="6014" xr:uid="{00000000-0005-0000-0000-0000E0060000}"/>
    <cellStyle name="20% - Accent2 6 2 9 2" xfId="13292" xr:uid="{00000000-0005-0000-0000-0000E1060000}"/>
    <cellStyle name="20% - Accent2 6 3" xfId="192" xr:uid="{00000000-0005-0000-0000-0000E2060000}"/>
    <cellStyle name="20% - Accent2 6 3 10" xfId="8825" xr:uid="{00000000-0005-0000-0000-0000E3060000}"/>
    <cellStyle name="20% - Accent2 6 3 2" xfId="193" xr:uid="{00000000-0005-0000-0000-0000E4060000}"/>
    <cellStyle name="20% - Accent2 6 3 2 2" xfId="1964" xr:uid="{00000000-0005-0000-0000-0000E5060000}"/>
    <cellStyle name="20% - Accent2 6 3 2 2 2" xfId="9760" xr:uid="{00000000-0005-0000-0000-0000E6060000}"/>
    <cellStyle name="20% - Accent2 6 3 2 3" xfId="4015" xr:uid="{00000000-0005-0000-0000-0000E7060000}"/>
    <cellStyle name="20% - Accent2 6 3 2 3 2" xfId="11523" xr:uid="{00000000-0005-0000-0000-0000E8060000}"/>
    <cellStyle name="20% - Accent2 6 3 2 4" xfId="6021" xr:uid="{00000000-0005-0000-0000-0000E9060000}"/>
    <cellStyle name="20% - Accent2 6 3 2 4 2" xfId="13299" xr:uid="{00000000-0005-0000-0000-0000EA060000}"/>
    <cellStyle name="20% - Accent2 6 3 2 5" xfId="8128" xr:uid="{00000000-0005-0000-0000-0000EB060000}"/>
    <cellStyle name="20% - Accent2 6 3 2 5 2" xfId="15220" xr:uid="{00000000-0005-0000-0000-0000EC060000}"/>
    <cellStyle name="20% - Accent2 6 3 2 6" xfId="8826" xr:uid="{00000000-0005-0000-0000-0000ED060000}"/>
    <cellStyle name="20% - Accent2 6 3 3" xfId="1963" xr:uid="{00000000-0005-0000-0000-0000EE060000}"/>
    <cellStyle name="20% - Accent2 6 3 3 2" xfId="6022" xr:uid="{00000000-0005-0000-0000-0000EF060000}"/>
    <cellStyle name="20% - Accent2 6 3 3 2 2" xfId="13300" xr:uid="{00000000-0005-0000-0000-0000F0060000}"/>
    <cellStyle name="20% - Accent2 6 3 3 3" xfId="9759" xr:uid="{00000000-0005-0000-0000-0000F1060000}"/>
    <cellStyle name="20% - Accent2 6 3 4" xfId="3516" xr:uid="{00000000-0005-0000-0000-0000F2060000}"/>
    <cellStyle name="20% - Accent2 6 3 4 2" xfId="11024" xr:uid="{00000000-0005-0000-0000-0000F3060000}"/>
    <cellStyle name="20% - Accent2 6 3 5" xfId="4020" xr:uid="{00000000-0005-0000-0000-0000F4060000}"/>
    <cellStyle name="20% - Accent2 6 3 5 2" xfId="11528" xr:uid="{00000000-0005-0000-0000-0000F5060000}"/>
    <cellStyle name="20% - Accent2 6 3 6" xfId="5080" xr:uid="{00000000-0005-0000-0000-0000F6060000}"/>
    <cellStyle name="20% - Accent2 6 3 6 2" xfId="12358" xr:uid="{00000000-0005-0000-0000-0000F7060000}"/>
    <cellStyle name="20% - Accent2 6 3 7" xfId="5661" xr:uid="{00000000-0005-0000-0000-0000F8060000}"/>
    <cellStyle name="20% - Accent2 6 3 7 2" xfId="12939" xr:uid="{00000000-0005-0000-0000-0000F9060000}"/>
    <cellStyle name="20% - Accent2 6 3 8" xfId="6020" xr:uid="{00000000-0005-0000-0000-0000FA060000}"/>
    <cellStyle name="20% - Accent2 6 3 8 2" xfId="13298" xr:uid="{00000000-0005-0000-0000-0000FB060000}"/>
    <cellStyle name="20% - Accent2 6 3 9" xfId="7547" xr:uid="{00000000-0005-0000-0000-0000FC060000}"/>
    <cellStyle name="20% - Accent2 6 3 9 2" xfId="14639" xr:uid="{00000000-0005-0000-0000-0000FD060000}"/>
    <cellStyle name="20% - Accent2 6 4" xfId="194" xr:uid="{00000000-0005-0000-0000-0000FE060000}"/>
    <cellStyle name="20% - Accent2 6 4 2" xfId="1965" xr:uid="{00000000-0005-0000-0000-0000FF060000}"/>
    <cellStyle name="20% - Accent2 6 4 2 2" xfId="9761" xr:uid="{00000000-0005-0000-0000-000000070000}"/>
    <cellStyle name="20% - Accent2 6 4 3" xfId="4042" xr:uid="{00000000-0005-0000-0000-000001070000}"/>
    <cellStyle name="20% - Accent2 6 4 3 2" xfId="11550" xr:uid="{00000000-0005-0000-0000-000002070000}"/>
    <cellStyle name="20% - Accent2 6 4 4" xfId="6023" xr:uid="{00000000-0005-0000-0000-000003070000}"/>
    <cellStyle name="20% - Accent2 6 4 4 2" xfId="13301" xr:uid="{00000000-0005-0000-0000-000004070000}"/>
    <cellStyle name="20% - Accent2 6 4 5" xfId="7839" xr:uid="{00000000-0005-0000-0000-000005070000}"/>
    <cellStyle name="20% - Accent2 6 4 5 2" xfId="14931" xr:uid="{00000000-0005-0000-0000-000006070000}"/>
    <cellStyle name="20% - Accent2 6 4 6" xfId="8827" xr:uid="{00000000-0005-0000-0000-000007070000}"/>
    <cellStyle name="20% - Accent2 6 5" xfId="1958" xr:uid="{00000000-0005-0000-0000-000008070000}"/>
    <cellStyle name="20% - Accent2 6 5 2" xfId="6024" xr:uid="{00000000-0005-0000-0000-000009070000}"/>
    <cellStyle name="20% - Accent2 6 5 2 2" xfId="13302" xr:uid="{00000000-0005-0000-0000-00000A070000}"/>
    <cellStyle name="20% - Accent2 6 5 3" xfId="9754" xr:uid="{00000000-0005-0000-0000-00000B070000}"/>
    <cellStyle name="20% - Accent2 6 6" xfId="3214" xr:uid="{00000000-0005-0000-0000-00000C070000}"/>
    <cellStyle name="20% - Accent2 6 6 2" xfId="10725" xr:uid="{00000000-0005-0000-0000-00000D070000}"/>
    <cellStyle name="20% - Accent2 6 7" xfId="3716" xr:uid="{00000000-0005-0000-0000-00000E070000}"/>
    <cellStyle name="20% - Accent2 6 7 2" xfId="11224" xr:uid="{00000000-0005-0000-0000-00000F070000}"/>
    <cellStyle name="20% - Accent2 6 8" xfId="4791" xr:uid="{00000000-0005-0000-0000-000010070000}"/>
    <cellStyle name="20% - Accent2 6 8 2" xfId="12069" xr:uid="{00000000-0005-0000-0000-000011070000}"/>
    <cellStyle name="20% - Accent2 6 9" xfId="5372" xr:uid="{00000000-0005-0000-0000-000012070000}"/>
    <cellStyle name="20% - Accent2 6 9 2" xfId="12650" xr:uid="{00000000-0005-0000-0000-000013070000}"/>
    <cellStyle name="20% - Accent2 7" xfId="195" xr:uid="{00000000-0005-0000-0000-000014070000}"/>
    <cellStyle name="20% - Accent2 7 10" xfId="7279" xr:uid="{00000000-0005-0000-0000-000015070000}"/>
    <cellStyle name="20% - Accent2 7 10 2" xfId="14371" xr:uid="{00000000-0005-0000-0000-000016070000}"/>
    <cellStyle name="20% - Accent2 7 11" xfId="8828" xr:uid="{00000000-0005-0000-0000-000017070000}"/>
    <cellStyle name="20% - Accent2 7 2" xfId="196" xr:uid="{00000000-0005-0000-0000-000018070000}"/>
    <cellStyle name="20% - Accent2 7 2 10" xfId="8829" xr:uid="{00000000-0005-0000-0000-000019070000}"/>
    <cellStyle name="20% - Accent2 7 2 2" xfId="197" xr:uid="{00000000-0005-0000-0000-00001A070000}"/>
    <cellStyle name="20% - Accent2 7 2 2 2" xfId="1968" xr:uid="{00000000-0005-0000-0000-00001B070000}"/>
    <cellStyle name="20% - Accent2 7 2 2 2 2" xfId="9764" xr:uid="{00000000-0005-0000-0000-00001C070000}"/>
    <cellStyle name="20% - Accent2 7 2 2 3" xfId="3772" xr:uid="{00000000-0005-0000-0000-00001D070000}"/>
    <cellStyle name="20% - Accent2 7 2 2 3 2" xfId="11280" xr:uid="{00000000-0005-0000-0000-00001E070000}"/>
    <cellStyle name="20% - Accent2 7 2 2 4" xfId="6027" xr:uid="{00000000-0005-0000-0000-00001F070000}"/>
    <cellStyle name="20% - Accent2 7 2 2 4 2" xfId="13305" xr:uid="{00000000-0005-0000-0000-000020070000}"/>
    <cellStyle name="20% - Accent2 7 2 2 5" xfId="8149" xr:uid="{00000000-0005-0000-0000-000021070000}"/>
    <cellStyle name="20% - Accent2 7 2 2 5 2" xfId="15241" xr:uid="{00000000-0005-0000-0000-000022070000}"/>
    <cellStyle name="20% - Accent2 7 2 2 6" xfId="8830" xr:uid="{00000000-0005-0000-0000-000023070000}"/>
    <cellStyle name="20% - Accent2 7 2 3" xfId="1967" xr:uid="{00000000-0005-0000-0000-000024070000}"/>
    <cellStyle name="20% - Accent2 7 2 3 2" xfId="6028" xr:uid="{00000000-0005-0000-0000-000025070000}"/>
    <cellStyle name="20% - Accent2 7 2 3 2 2" xfId="13306" xr:uid="{00000000-0005-0000-0000-000026070000}"/>
    <cellStyle name="20% - Accent2 7 2 3 3" xfId="9763" xr:uid="{00000000-0005-0000-0000-000027070000}"/>
    <cellStyle name="20% - Accent2 7 2 4" xfId="3537" xr:uid="{00000000-0005-0000-0000-000028070000}"/>
    <cellStyle name="20% - Accent2 7 2 4 2" xfId="11045" xr:uid="{00000000-0005-0000-0000-000029070000}"/>
    <cellStyle name="20% - Accent2 7 2 5" xfId="3133" xr:uid="{00000000-0005-0000-0000-00002A070000}"/>
    <cellStyle name="20% - Accent2 7 2 5 2" xfId="10644" xr:uid="{00000000-0005-0000-0000-00002B070000}"/>
    <cellStyle name="20% - Accent2 7 2 6" xfId="5101" xr:uid="{00000000-0005-0000-0000-00002C070000}"/>
    <cellStyle name="20% - Accent2 7 2 6 2" xfId="12379" xr:uid="{00000000-0005-0000-0000-00002D070000}"/>
    <cellStyle name="20% - Accent2 7 2 7" xfId="5682" xr:uid="{00000000-0005-0000-0000-00002E070000}"/>
    <cellStyle name="20% - Accent2 7 2 7 2" xfId="12960" xr:uid="{00000000-0005-0000-0000-00002F070000}"/>
    <cellStyle name="20% - Accent2 7 2 8" xfId="6026" xr:uid="{00000000-0005-0000-0000-000030070000}"/>
    <cellStyle name="20% - Accent2 7 2 8 2" xfId="13304" xr:uid="{00000000-0005-0000-0000-000031070000}"/>
    <cellStyle name="20% - Accent2 7 2 9" xfId="7568" xr:uid="{00000000-0005-0000-0000-000032070000}"/>
    <cellStyle name="20% - Accent2 7 2 9 2" xfId="14660" xr:uid="{00000000-0005-0000-0000-000033070000}"/>
    <cellStyle name="20% - Accent2 7 3" xfId="198" xr:uid="{00000000-0005-0000-0000-000034070000}"/>
    <cellStyle name="20% - Accent2 7 3 2" xfId="1969" xr:uid="{00000000-0005-0000-0000-000035070000}"/>
    <cellStyle name="20% - Accent2 7 3 2 2" xfId="9765" xr:uid="{00000000-0005-0000-0000-000036070000}"/>
    <cellStyle name="20% - Accent2 7 3 3" xfId="3893" xr:uid="{00000000-0005-0000-0000-000037070000}"/>
    <cellStyle name="20% - Accent2 7 3 3 2" xfId="11401" xr:uid="{00000000-0005-0000-0000-000038070000}"/>
    <cellStyle name="20% - Accent2 7 3 4" xfId="6029" xr:uid="{00000000-0005-0000-0000-000039070000}"/>
    <cellStyle name="20% - Accent2 7 3 4 2" xfId="13307" xr:uid="{00000000-0005-0000-0000-00003A070000}"/>
    <cellStyle name="20% - Accent2 7 3 5" xfId="7860" xr:uid="{00000000-0005-0000-0000-00003B070000}"/>
    <cellStyle name="20% - Accent2 7 3 5 2" xfId="14952" xr:uid="{00000000-0005-0000-0000-00003C070000}"/>
    <cellStyle name="20% - Accent2 7 3 6" xfId="8831" xr:uid="{00000000-0005-0000-0000-00003D070000}"/>
    <cellStyle name="20% - Accent2 7 4" xfId="1966" xr:uid="{00000000-0005-0000-0000-00003E070000}"/>
    <cellStyle name="20% - Accent2 7 4 2" xfId="6030" xr:uid="{00000000-0005-0000-0000-00003F070000}"/>
    <cellStyle name="20% - Accent2 7 4 2 2" xfId="13308" xr:uid="{00000000-0005-0000-0000-000040070000}"/>
    <cellStyle name="20% - Accent2 7 4 3" xfId="9762" xr:uid="{00000000-0005-0000-0000-000041070000}"/>
    <cellStyle name="20% - Accent2 7 5" xfId="3235" xr:uid="{00000000-0005-0000-0000-000042070000}"/>
    <cellStyle name="20% - Accent2 7 5 2" xfId="10746" xr:uid="{00000000-0005-0000-0000-000043070000}"/>
    <cellStyle name="20% - Accent2 7 6" xfId="3875" xr:uid="{00000000-0005-0000-0000-000044070000}"/>
    <cellStyle name="20% - Accent2 7 6 2" xfId="11383" xr:uid="{00000000-0005-0000-0000-000045070000}"/>
    <cellStyle name="20% - Accent2 7 7" xfId="4812" xr:uid="{00000000-0005-0000-0000-000046070000}"/>
    <cellStyle name="20% - Accent2 7 7 2" xfId="12090" xr:uid="{00000000-0005-0000-0000-000047070000}"/>
    <cellStyle name="20% - Accent2 7 8" xfId="5393" xr:uid="{00000000-0005-0000-0000-000048070000}"/>
    <cellStyle name="20% - Accent2 7 8 2" xfId="12671" xr:uid="{00000000-0005-0000-0000-000049070000}"/>
    <cellStyle name="20% - Accent2 7 9" xfId="6025" xr:uid="{00000000-0005-0000-0000-00004A070000}"/>
    <cellStyle name="20% - Accent2 7 9 2" xfId="13303" xr:uid="{00000000-0005-0000-0000-00004B070000}"/>
    <cellStyle name="20% - Accent2 8" xfId="199" xr:uid="{00000000-0005-0000-0000-00004C070000}"/>
    <cellStyle name="20% - Accent2 8 10" xfId="8832" xr:uid="{00000000-0005-0000-0000-00004D070000}"/>
    <cellStyle name="20% - Accent2 8 2" xfId="200" xr:uid="{00000000-0005-0000-0000-00004E070000}"/>
    <cellStyle name="20% - Accent2 8 2 2" xfId="1971" xr:uid="{00000000-0005-0000-0000-00004F070000}"/>
    <cellStyle name="20% - Accent2 8 2 2 2" xfId="9767" xr:uid="{00000000-0005-0000-0000-000050070000}"/>
    <cellStyle name="20% - Accent2 8 2 3" xfId="4086" xr:uid="{00000000-0005-0000-0000-000051070000}"/>
    <cellStyle name="20% - Accent2 8 2 3 2" xfId="11594" xr:uid="{00000000-0005-0000-0000-000052070000}"/>
    <cellStyle name="20% - Accent2 8 2 4" xfId="6032" xr:uid="{00000000-0005-0000-0000-000053070000}"/>
    <cellStyle name="20% - Accent2 8 2 4 2" xfId="13310" xr:uid="{00000000-0005-0000-0000-000054070000}"/>
    <cellStyle name="20% - Accent2 8 2 5" xfId="8002" xr:uid="{00000000-0005-0000-0000-000055070000}"/>
    <cellStyle name="20% - Accent2 8 2 5 2" xfId="15094" xr:uid="{00000000-0005-0000-0000-000056070000}"/>
    <cellStyle name="20% - Accent2 8 2 6" xfId="8833" xr:uid="{00000000-0005-0000-0000-000057070000}"/>
    <cellStyle name="20% - Accent2 8 3" xfId="1970" xr:uid="{00000000-0005-0000-0000-000058070000}"/>
    <cellStyle name="20% - Accent2 8 3 2" xfId="6033" xr:uid="{00000000-0005-0000-0000-000059070000}"/>
    <cellStyle name="20% - Accent2 8 3 2 2" xfId="13311" xr:uid="{00000000-0005-0000-0000-00005A070000}"/>
    <cellStyle name="20% - Accent2 8 3 3" xfId="9766" xr:uid="{00000000-0005-0000-0000-00005B070000}"/>
    <cellStyle name="20% - Accent2 8 4" xfId="3380" xr:uid="{00000000-0005-0000-0000-00005C070000}"/>
    <cellStyle name="20% - Accent2 8 4 2" xfId="10890" xr:uid="{00000000-0005-0000-0000-00005D070000}"/>
    <cellStyle name="20% - Accent2 8 5" xfId="3829" xr:uid="{00000000-0005-0000-0000-00005E070000}"/>
    <cellStyle name="20% - Accent2 8 5 2" xfId="11337" xr:uid="{00000000-0005-0000-0000-00005F070000}"/>
    <cellStyle name="20% - Accent2 8 6" xfId="4954" xr:uid="{00000000-0005-0000-0000-000060070000}"/>
    <cellStyle name="20% - Accent2 8 6 2" xfId="12232" xr:uid="{00000000-0005-0000-0000-000061070000}"/>
    <cellStyle name="20% - Accent2 8 7" xfId="5535" xr:uid="{00000000-0005-0000-0000-000062070000}"/>
    <cellStyle name="20% - Accent2 8 7 2" xfId="12813" xr:uid="{00000000-0005-0000-0000-000063070000}"/>
    <cellStyle name="20% - Accent2 8 8" xfId="6031" xr:uid="{00000000-0005-0000-0000-000064070000}"/>
    <cellStyle name="20% - Accent2 8 8 2" xfId="13309" xr:uid="{00000000-0005-0000-0000-000065070000}"/>
    <cellStyle name="20% - Accent2 8 9" xfId="7421" xr:uid="{00000000-0005-0000-0000-000066070000}"/>
    <cellStyle name="20% - Accent2 8 9 2" xfId="14513" xr:uid="{00000000-0005-0000-0000-000067070000}"/>
    <cellStyle name="20% - Accent2 9" xfId="201" xr:uid="{00000000-0005-0000-0000-000068070000}"/>
    <cellStyle name="20% - Accent2 9 2" xfId="1972" xr:uid="{00000000-0005-0000-0000-000069070000}"/>
    <cellStyle name="20% - Accent2 9 2 2" xfId="9768" xr:uid="{00000000-0005-0000-0000-00006A070000}"/>
    <cellStyle name="20% - Accent2 9 3" xfId="3901" xr:uid="{00000000-0005-0000-0000-00006B070000}"/>
    <cellStyle name="20% - Accent2 9 3 2" xfId="11409" xr:uid="{00000000-0005-0000-0000-00006C070000}"/>
    <cellStyle name="20% - Accent2 9 4" xfId="6034" xr:uid="{00000000-0005-0000-0000-00006D070000}"/>
    <cellStyle name="20% - Accent2 9 4 2" xfId="13312" xr:uid="{00000000-0005-0000-0000-00006E070000}"/>
    <cellStyle name="20% - Accent2 9 5" xfId="8386" xr:uid="{00000000-0005-0000-0000-00006F070000}"/>
    <cellStyle name="20% - Accent2 9 5 2" xfId="15429" xr:uid="{00000000-0005-0000-0000-000070070000}"/>
    <cellStyle name="20% - Accent2 9 6" xfId="8834" xr:uid="{00000000-0005-0000-0000-000071070000}"/>
    <cellStyle name="20% - Accent3" xfId="28" builtinId="38" customBuiltin="1"/>
    <cellStyle name="20% - Accent3 10" xfId="203" xr:uid="{00000000-0005-0000-0000-000073070000}"/>
    <cellStyle name="20% - Accent3 10 2" xfId="1974" xr:uid="{00000000-0005-0000-0000-000074070000}"/>
    <cellStyle name="20% - Accent3 10 2 2" xfId="3746" xr:uid="{00000000-0005-0000-0000-000075070000}"/>
    <cellStyle name="20% - Accent3 10 2 2 2" xfId="11254" xr:uid="{00000000-0005-0000-0000-000076070000}"/>
    <cellStyle name="20% - Accent3 10 2 3" xfId="6037" xr:uid="{00000000-0005-0000-0000-000077070000}"/>
    <cellStyle name="20% - Accent3 10 2 3 2" xfId="13315" xr:uid="{00000000-0005-0000-0000-000078070000}"/>
    <cellStyle name="20% - Accent3 10 2 4" xfId="9770" xr:uid="{00000000-0005-0000-0000-000079070000}"/>
    <cellStyle name="20% - Accent3 10 3" xfId="3955" xr:uid="{00000000-0005-0000-0000-00007A070000}"/>
    <cellStyle name="20% - Accent3 10 3 2" xfId="11463" xr:uid="{00000000-0005-0000-0000-00007B070000}"/>
    <cellStyle name="20% - Accent3 10 4" xfId="6036" xr:uid="{00000000-0005-0000-0000-00007C070000}"/>
    <cellStyle name="20% - Accent3 10 4 2" xfId="13314" xr:uid="{00000000-0005-0000-0000-00007D070000}"/>
    <cellStyle name="20% - Accent3 10 5" xfId="8476" xr:uid="{00000000-0005-0000-0000-00007E070000}"/>
    <cellStyle name="20% - Accent3 10 5 2" xfId="15519" xr:uid="{00000000-0005-0000-0000-00007F070000}"/>
    <cellStyle name="20% - Accent3 10 6" xfId="8836" xr:uid="{00000000-0005-0000-0000-000080070000}"/>
    <cellStyle name="20% - Accent3 11" xfId="204" xr:uid="{00000000-0005-0000-0000-000081070000}"/>
    <cellStyle name="20% - Accent3 11 2" xfId="1975" xr:uid="{00000000-0005-0000-0000-000082070000}"/>
    <cellStyle name="20% - Accent3 11 2 2" xfId="9771" xr:uid="{00000000-0005-0000-0000-000083070000}"/>
    <cellStyle name="20% - Accent3 11 3" xfId="4088" xr:uid="{00000000-0005-0000-0000-000084070000}"/>
    <cellStyle name="20% - Accent3 11 3 2" xfId="11596" xr:uid="{00000000-0005-0000-0000-000085070000}"/>
    <cellStyle name="20% - Accent3 11 4" xfId="6038" xr:uid="{00000000-0005-0000-0000-000086070000}"/>
    <cellStyle name="20% - Accent3 11 4 2" xfId="13316" xr:uid="{00000000-0005-0000-0000-000087070000}"/>
    <cellStyle name="20% - Accent3 11 5" xfId="8565" xr:uid="{00000000-0005-0000-0000-000088070000}"/>
    <cellStyle name="20% - Accent3 11 5 2" xfId="15608" xr:uid="{00000000-0005-0000-0000-000089070000}"/>
    <cellStyle name="20% - Accent3 11 6" xfId="8837" xr:uid="{00000000-0005-0000-0000-00008A070000}"/>
    <cellStyle name="20% - Accent3 12" xfId="205" xr:uid="{00000000-0005-0000-0000-00008B070000}"/>
    <cellStyle name="20% - Accent3 12 2" xfId="206" xr:uid="{00000000-0005-0000-0000-00008C070000}"/>
    <cellStyle name="20% - Accent3 12 2 2" xfId="1977" xr:uid="{00000000-0005-0000-0000-00008D070000}"/>
    <cellStyle name="20% - Accent3 12 2 2 2" xfId="9773" xr:uid="{00000000-0005-0000-0000-00008E070000}"/>
    <cellStyle name="20% - Accent3 12 2 3" xfId="3917" xr:uid="{00000000-0005-0000-0000-00008F070000}"/>
    <cellStyle name="20% - Accent3 12 2 3 2" xfId="11425" xr:uid="{00000000-0005-0000-0000-000090070000}"/>
    <cellStyle name="20% - Accent3 12 2 4" xfId="6040" xr:uid="{00000000-0005-0000-0000-000091070000}"/>
    <cellStyle name="20% - Accent3 12 2 4 2" xfId="13318" xr:uid="{00000000-0005-0000-0000-000092070000}"/>
    <cellStyle name="20% - Accent3 12 2 5" xfId="8839" xr:uid="{00000000-0005-0000-0000-000093070000}"/>
    <cellStyle name="20% - Accent3 12 3" xfId="1976" xr:uid="{00000000-0005-0000-0000-000094070000}"/>
    <cellStyle name="20% - Accent3 12 3 2" xfId="9772" xr:uid="{00000000-0005-0000-0000-000095070000}"/>
    <cellStyle name="20% - Accent3 12 4" xfId="4043" xr:uid="{00000000-0005-0000-0000-000096070000}"/>
    <cellStyle name="20% - Accent3 12 4 2" xfId="11551" xr:uid="{00000000-0005-0000-0000-000097070000}"/>
    <cellStyle name="20% - Accent3 12 5" xfId="6039" xr:uid="{00000000-0005-0000-0000-000098070000}"/>
    <cellStyle name="20% - Accent3 12 5 2" xfId="13317" xr:uid="{00000000-0005-0000-0000-000099070000}"/>
    <cellStyle name="20% - Accent3 12 6" xfId="7717" xr:uid="{00000000-0005-0000-0000-00009A070000}"/>
    <cellStyle name="20% - Accent3 12 6 2" xfId="14809" xr:uid="{00000000-0005-0000-0000-00009B070000}"/>
    <cellStyle name="20% - Accent3 12 7" xfId="8838" xr:uid="{00000000-0005-0000-0000-00009C070000}"/>
    <cellStyle name="20% - Accent3 13" xfId="207" xr:uid="{00000000-0005-0000-0000-00009D070000}"/>
    <cellStyle name="20% - Accent3 13 2" xfId="1978" xr:uid="{00000000-0005-0000-0000-00009E070000}"/>
    <cellStyle name="20% - Accent3 13 2 2" xfId="9774" xr:uid="{00000000-0005-0000-0000-00009F070000}"/>
    <cellStyle name="20% - Accent3 13 3" xfId="4075" xr:uid="{00000000-0005-0000-0000-0000A0070000}"/>
    <cellStyle name="20% - Accent3 13 3 2" xfId="11583" xr:uid="{00000000-0005-0000-0000-0000A1070000}"/>
    <cellStyle name="20% - Accent3 13 4" xfId="6041" xr:uid="{00000000-0005-0000-0000-0000A2070000}"/>
    <cellStyle name="20% - Accent3 13 4 2" xfId="13319" xr:uid="{00000000-0005-0000-0000-0000A3070000}"/>
    <cellStyle name="20% - Accent3 13 5" xfId="8840" xr:uid="{00000000-0005-0000-0000-0000A4070000}"/>
    <cellStyle name="20% - Accent3 14" xfId="208" xr:uid="{00000000-0005-0000-0000-0000A5070000}"/>
    <cellStyle name="20% - Accent3 14 2" xfId="1979" xr:uid="{00000000-0005-0000-0000-0000A6070000}"/>
    <cellStyle name="20% - Accent3 14 2 2" xfId="9775" xr:uid="{00000000-0005-0000-0000-0000A7070000}"/>
    <cellStyle name="20% - Accent3 14 3" xfId="3741" xr:uid="{00000000-0005-0000-0000-0000A8070000}"/>
    <cellStyle name="20% - Accent3 14 3 2" xfId="11249" xr:uid="{00000000-0005-0000-0000-0000A9070000}"/>
    <cellStyle name="20% - Accent3 14 4" xfId="6042" xr:uid="{00000000-0005-0000-0000-0000AA070000}"/>
    <cellStyle name="20% - Accent3 14 4 2" xfId="13320" xr:uid="{00000000-0005-0000-0000-0000AB070000}"/>
    <cellStyle name="20% - Accent3 14 5" xfId="8841" xr:uid="{00000000-0005-0000-0000-0000AC070000}"/>
    <cellStyle name="20% - Accent3 15" xfId="209" xr:uid="{00000000-0005-0000-0000-0000AD070000}"/>
    <cellStyle name="20% - Accent3 15 2" xfId="1980" xr:uid="{00000000-0005-0000-0000-0000AE070000}"/>
    <cellStyle name="20% - Accent3 15 2 2" xfId="9776" xr:uid="{00000000-0005-0000-0000-0000AF070000}"/>
    <cellStyle name="20% - Accent3 15 3" xfId="3844" xr:uid="{00000000-0005-0000-0000-0000B0070000}"/>
    <cellStyle name="20% - Accent3 15 3 2" xfId="11352" xr:uid="{00000000-0005-0000-0000-0000B1070000}"/>
    <cellStyle name="20% - Accent3 15 4" xfId="6043" xr:uid="{00000000-0005-0000-0000-0000B2070000}"/>
    <cellStyle name="20% - Accent3 15 4 2" xfId="13321" xr:uid="{00000000-0005-0000-0000-0000B3070000}"/>
    <cellStyle name="20% - Accent3 15 5" xfId="8842" xr:uid="{00000000-0005-0000-0000-0000B4070000}"/>
    <cellStyle name="20% - Accent3 16" xfId="210" xr:uid="{00000000-0005-0000-0000-0000B5070000}"/>
    <cellStyle name="20% - Accent3 16 2" xfId="1981" xr:uid="{00000000-0005-0000-0000-0000B6070000}"/>
    <cellStyle name="20% - Accent3 16 2 2" xfId="9777" xr:uid="{00000000-0005-0000-0000-0000B7070000}"/>
    <cellStyle name="20% - Accent3 16 3" xfId="3067" xr:uid="{00000000-0005-0000-0000-0000B8070000}"/>
    <cellStyle name="20% - Accent3 16 3 2" xfId="10578" xr:uid="{00000000-0005-0000-0000-0000B9070000}"/>
    <cellStyle name="20% - Accent3 16 4" xfId="6044" xr:uid="{00000000-0005-0000-0000-0000BA070000}"/>
    <cellStyle name="20% - Accent3 16 4 2" xfId="13322" xr:uid="{00000000-0005-0000-0000-0000BB070000}"/>
    <cellStyle name="20% - Accent3 16 5" xfId="8843" xr:uid="{00000000-0005-0000-0000-0000BC070000}"/>
    <cellStyle name="20% - Accent3 17" xfId="211" xr:uid="{00000000-0005-0000-0000-0000BD070000}"/>
    <cellStyle name="20% - Accent3 17 2" xfId="1982" xr:uid="{00000000-0005-0000-0000-0000BE070000}"/>
    <cellStyle name="20% - Accent3 17 2 2" xfId="9778" xr:uid="{00000000-0005-0000-0000-0000BF070000}"/>
    <cellStyle name="20% - Accent3 17 3" xfId="4061" xr:uid="{00000000-0005-0000-0000-0000C0070000}"/>
    <cellStyle name="20% - Accent3 17 3 2" xfId="11569" xr:uid="{00000000-0005-0000-0000-0000C1070000}"/>
    <cellStyle name="20% - Accent3 17 4" xfId="6045" xr:uid="{00000000-0005-0000-0000-0000C2070000}"/>
    <cellStyle name="20% - Accent3 17 4 2" xfId="13323" xr:uid="{00000000-0005-0000-0000-0000C3070000}"/>
    <cellStyle name="20% - Accent3 17 5" xfId="8844" xr:uid="{00000000-0005-0000-0000-0000C4070000}"/>
    <cellStyle name="20% - Accent3 18" xfId="212" xr:uid="{00000000-0005-0000-0000-0000C5070000}"/>
    <cellStyle name="20% - Accent3 18 2" xfId="1983" xr:uid="{00000000-0005-0000-0000-0000C6070000}"/>
    <cellStyle name="20% - Accent3 18 2 2" xfId="9779" xr:uid="{00000000-0005-0000-0000-0000C7070000}"/>
    <cellStyle name="20% - Accent3 18 3" xfId="3949" xr:uid="{00000000-0005-0000-0000-0000C8070000}"/>
    <cellStyle name="20% - Accent3 18 3 2" xfId="11457" xr:uid="{00000000-0005-0000-0000-0000C9070000}"/>
    <cellStyle name="20% - Accent3 18 4" xfId="6046" xr:uid="{00000000-0005-0000-0000-0000CA070000}"/>
    <cellStyle name="20% - Accent3 18 4 2" xfId="13324" xr:uid="{00000000-0005-0000-0000-0000CB070000}"/>
    <cellStyle name="20% - Accent3 18 5" xfId="8845" xr:uid="{00000000-0005-0000-0000-0000CC070000}"/>
    <cellStyle name="20% - Accent3 19" xfId="1751" xr:uid="{00000000-0005-0000-0000-0000CD070000}"/>
    <cellStyle name="20% - Accent3 19 2" xfId="3001" xr:uid="{00000000-0005-0000-0000-0000CE070000}"/>
    <cellStyle name="20% - Accent3 19 2 2" xfId="10518" xr:uid="{00000000-0005-0000-0000-0000CF070000}"/>
    <cellStyle name="20% - Accent3 19 3" xfId="3691" xr:uid="{00000000-0005-0000-0000-0000D0070000}"/>
    <cellStyle name="20% - Accent3 19 3 2" xfId="11199" xr:uid="{00000000-0005-0000-0000-0000D1070000}"/>
    <cellStyle name="20% - Accent3 19 4" xfId="6047" xr:uid="{00000000-0005-0000-0000-0000D2070000}"/>
    <cellStyle name="20% - Accent3 19 4 2" xfId="13325" xr:uid="{00000000-0005-0000-0000-0000D3070000}"/>
    <cellStyle name="20% - Accent3 19 5" xfId="9580" xr:uid="{00000000-0005-0000-0000-0000D4070000}"/>
    <cellStyle name="20% - Accent3 2" xfId="213" xr:uid="{00000000-0005-0000-0000-0000D5070000}"/>
    <cellStyle name="20% - Accent3 2 10" xfId="3129" xr:uid="{00000000-0005-0000-0000-0000D6070000}"/>
    <cellStyle name="20% - Accent3 2 10 2" xfId="6049" xr:uid="{00000000-0005-0000-0000-0000D7070000}"/>
    <cellStyle name="20% - Accent3 2 10 2 2" xfId="13327" xr:uid="{00000000-0005-0000-0000-0000D8070000}"/>
    <cellStyle name="20% - Accent3 2 10 3" xfId="10640" xr:uid="{00000000-0005-0000-0000-0000D9070000}"/>
    <cellStyle name="20% - Accent3 2 11" xfId="3742" xr:uid="{00000000-0005-0000-0000-0000DA070000}"/>
    <cellStyle name="20% - Accent3 2 11 2" xfId="11250" xr:uid="{00000000-0005-0000-0000-0000DB070000}"/>
    <cellStyle name="20% - Accent3 2 12" xfId="4728" xr:uid="{00000000-0005-0000-0000-0000DC070000}"/>
    <cellStyle name="20% - Accent3 2 12 2" xfId="12006" xr:uid="{00000000-0005-0000-0000-0000DD070000}"/>
    <cellStyle name="20% - Accent3 2 13" xfId="5309" xr:uid="{00000000-0005-0000-0000-0000DE070000}"/>
    <cellStyle name="20% - Accent3 2 13 2" xfId="12587" xr:uid="{00000000-0005-0000-0000-0000DF070000}"/>
    <cellStyle name="20% - Accent3 2 14" xfId="6048" xr:uid="{00000000-0005-0000-0000-0000E0070000}"/>
    <cellStyle name="20% - Accent3 2 14 2" xfId="13326" xr:uid="{00000000-0005-0000-0000-0000E1070000}"/>
    <cellStyle name="20% - Accent3 2 15" xfId="7195" xr:uid="{00000000-0005-0000-0000-0000E2070000}"/>
    <cellStyle name="20% - Accent3 2 15 2" xfId="14287" xr:uid="{00000000-0005-0000-0000-0000E3070000}"/>
    <cellStyle name="20% - Accent3 2 16" xfId="8637" xr:uid="{00000000-0005-0000-0000-0000E4070000}"/>
    <cellStyle name="20% - Accent3 2 17" xfId="8846" xr:uid="{00000000-0005-0000-0000-0000E5070000}"/>
    <cellStyle name="20% - Accent3 2 2" xfId="214" xr:uid="{00000000-0005-0000-0000-0000E6070000}"/>
    <cellStyle name="20% - Accent3 2 2 10" xfId="6050" xr:uid="{00000000-0005-0000-0000-0000E7070000}"/>
    <cellStyle name="20% - Accent3 2 2 10 2" xfId="13328" xr:uid="{00000000-0005-0000-0000-0000E8070000}"/>
    <cellStyle name="20% - Accent3 2 2 11" xfId="7241" xr:uid="{00000000-0005-0000-0000-0000E9070000}"/>
    <cellStyle name="20% - Accent3 2 2 11 2" xfId="14333" xr:uid="{00000000-0005-0000-0000-0000EA070000}"/>
    <cellStyle name="20% - Accent3 2 2 12" xfId="8847" xr:uid="{00000000-0005-0000-0000-0000EB070000}"/>
    <cellStyle name="20% - Accent3 2 2 2" xfId="215" xr:uid="{00000000-0005-0000-0000-0000EC070000}"/>
    <cellStyle name="20% - Accent3 2 2 2 10" xfId="7384" xr:uid="{00000000-0005-0000-0000-0000ED070000}"/>
    <cellStyle name="20% - Accent3 2 2 2 10 2" xfId="14476" xr:uid="{00000000-0005-0000-0000-0000EE070000}"/>
    <cellStyle name="20% - Accent3 2 2 2 11" xfId="8848" xr:uid="{00000000-0005-0000-0000-0000EF070000}"/>
    <cellStyle name="20% - Accent3 2 2 2 2" xfId="216" xr:uid="{00000000-0005-0000-0000-0000F0070000}"/>
    <cellStyle name="20% - Accent3 2 2 2 2 10" xfId="8849" xr:uid="{00000000-0005-0000-0000-0000F1070000}"/>
    <cellStyle name="20% - Accent3 2 2 2 2 2" xfId="217" xr:uid="{00000000-0005-0000-0000-0000F2070000}"/>
    <cellStyle name="20% - Accent3 2 2 2 2 2 2" xfId="1988" xr:uid="{00000000-0005-0000-0000-0000F3070000}"/>
    <cellStyle name="20% - Accent3 2 2 2 2 2 2 2" xfId="9784" xr:uid="{00000000-0005-0000-0000-0000F4070000}"/>
    <cellStyle name="20% - Accent3 2 2 2 2 2 3" xfId="3962" xr:uid="{00000000-0005-0000-0000-0000F5070000}"/>
    <cellStyle name="20% - Accent3 2 2 2 2 2 3 2" xfId="11470" xr:uid="{00000000-0005-0000-0000-0000F6070000}"/>
    <cellStyle name="20% - Accent3 2 2 2 2 2 4" xfId="6053" xr:uid="{00000000-0005-0000-0000-0000F7070000}"/>
    <cellStyle name="20% - Accent3 2 2 2 2 2 4 2" xfId="13331" xr:uid="{00000000-0005-0000-0000-0000F8070000}"/>
    <cellStyle name="20% - Accent3 2 2 2 2 2 5" xfId="8254" xr:uid="{00000000-0005-0000-0000-0000F9070000}"/>
    <cellStyle name="20% - Accent3 2 2 2 2 2 5 2" xfId="15346" xr:uid="{00000000-0005-0000-0000-0000FA070000}"/>
    <cellStyle name="20% - Accent3 2 2 2 2 2 6" xfId="8850" xr:uid="{00000000-0005-0000-0000-0000FB070000}"/>
    <cellStyle name="20% - Accent3 2 2 2 2 3" xfId="1987" xr:uid="{00000000-0005-0000-0000-0000FC070000}"/>
    <cellStyle name="20% - Accent3 2 2 2 2 3 2" xfId="6054" xr:uid="{00000000-0005-0000-0000-0000FD070000}"/>
    <cellStyle name="20% - Accent3 2 2 2 2 3 2 2" xfId="13332" xr:uid="{00000000-0005-0000-0000-0000FE070000}"/>
    <cellStyle name="20% - Accent3 2 2 2 2 3 3" xfId="9783" xr:uid="{00000000-0005-0000-0000-0000FF070000}"/>
    <cellStyle name="20% - Accent3 2 2 2 2 4" xfId="3642" xr:uid="{00000000-0005-0000-0000-000000080000}"/>
    <cellStyle name="20% - Accent3 2 2 2 2 4 2" xfId="11150" xr:uid="{00000000-0005-0000-0000-000001080000}"/>
    <cellStyle name="20% - Accent3 2 2 2 2 5" xfId="3730" xr:uid="{00000000-0005-0000-0000-000002080000}"/>
    <cellStyle name="20% - Accent3 2 2 2 2 5 2" xfId="11238" xr:uid="{00000000-0005-0000-0000-000003080000}"/>
    <cellStyle name="20% - Accent3 2 2 2 2 6" xfId="5206" xr:uid="{00000000-0005-0000-0000-000004080000}"/>
    <cellStyle name="20% - Accent3 2 2 2 2 6 2" xfId="12484" xr:uid="{00000000-0005-0000-0000-000005080000}"/>
    <cellStyle name="20% - Accent3 2 2 2 2 7" xfId="5787" xr:uid="{00000000-0005-0000-0000-000006080000}"/>
    <cellStyle name="20% - Accent3 2 2 2 2 7 2" xfId="13065" xr:uid="{00000000-0005-0000-0000-000007080000}"/>
    <cellStyle name="20% - Accent3 2 2 2 2 8" xfId="6052" xr:uid="{00000000-0005-0000-0000-000008080000}"/>
    <cellStyle name="20% - Accent3 2 2 2 2 8 2" xfId="13330" xr:uid="{00000000-0005-0000-0000-000009080000}"/>
    <cellStyle name="20% - Accent3 2 2 2 2 9" xfId="7673" xr:uid="{00000000-0005-0000-0000-00000A080000}"/>
    <cellStyle name="20% - Accent3 2 2 2 2 9 2" xfId="14765" xr:uid="{00000000-0005-0000-0000-00000B080000}"/>
    <cellStyle name="20% - Accent3 2 2 2 3" xfId="218" xr:uid="{00000000-0005-0000-0000-00000C080000}"/>
    <cellStyle name="20% - Accent3 2 2 2 3 2" xfId="1989" xr:uid="{00000000-0005-0000-0000-00000D080000}"/>
    <cellStyle name="20% - Accent3 2 2 2 3 2 2" xfId="9785" xr:uid="{00000000-0005-0000-0000-00000E080000}"/>
    <cellStyle name="20% - Accent3 2 2 2 3 3" xfId="3866" xr:uid="{00000000-0005-0000-0000-00000F080000}"/>
    <cellStyle name="20% - Accent3 2 2 2 3 3 2" xfId="11374" xr:uid="{00000000-0005-0000-0000-000010080000}"/>
    <cellStyle name="20% - Accent3 2 2 2 3 4" xfId="6055" xr:uid="{00000000-0005-0000-0000-000011080000}"/>
    <cellStyle name="20% - Accent3 2 2 2 3 4 2" xfId="13333" xr:uid="{00000000-0005-0000-0000-000012080000}"/>
    <cellStyle name="20% - Accent3 2 2 2 3 5" xfId="7965" xr:uid="{00000000-0005-0000-0000-000013080000}"/>
    <cellStyle name="20% - Accent3 2 2 2 3 5 2" xfId="15057" xr:uid="{00000000-0005-0000-0000-000014080000}"/>
    <cellStyle name="20% - Accent3 2 2 2 3 6" xfId="8851" xr:uid="{00000000-0005-0000-0000-000015080000}"/>
    <cellStyle name="20% - Accent3 2 2 2 4" xfId="1986" xr:uid="{00000000-0005-0000-0000-000016080000}"/>
    <cellStyle name="20% - Accent3 2 2 2 4 2" xfId="6056" xr:uid="{00000000-0005-0000-0000-000017080000}"/>
    <cellStyle name="20% - Accent3 2 2 2 4 2 2" xfId="13334" xr:uid="{00000000-0005-0000-0000-000018080000}"/>
    <cellStyle name="20% - Accent3 2 2 2 4 3" xfId="9782" xr:uid="{00000000-0005-0000-0000-000019080000}"/>
    <cellStyle name="20% - Accent3 2 2 2 5" xfId="3342" xr:uid="{00000000-0005-0000-0000-00001A080000}"/>
    <cellStyle name="20% - Accent3 2 2 2 5 2" xfId="10853" xr:uid="{00000000-0005-0000-0000-00001B080000}"/>
    <cellStyle name="20% - Accent3 2 2 2 6" xfId="3709" xr:uid="{00000000-0005-0000-0000-00001C080000}"/>
    <cellStyle name="20% - Accent3 2 2 2 6 2" xfId="11217" xr:uid="{00000000-0005-0000-0000-00001D080000}"/>
    <cellStyle name="20% - Accent3 2 2 2 7" xfId="4917" xr:uid="{00000000-0005-0000-0000-00001E080000}"/>
    <cellStyle name="20% - Accent3 2 2 2 7 2" xfId="12195" xr:uid="{00000000-0005-0000-0000-00001F080000}"/>
    <cellStyle name="20% - Accent3 2 2 2 8" xfId="5498" xr:uid="{00000000-0005-0000-0000-000020080000}"/>
    <cellStyle name="20% - Accent3 2 2 2 8 2" xfId="12776" xr:uid="{00000000-0005-0000-0000-000021080000}"/>
    <cellStyle name="20% - Accent3 2 2 2 9" xfId="6051" xr:uid="{00000000-0005-0000-0000-000022080000}"/>
    <cellStyle name="20% - Accent3 2 2 2 9 2" xfId="13329" xr:uid="{00000000-0005-0000-0000-000023080000}"/>
    <cellStyle name="20% - Accent3 2 2 3" xfId="219" xr:uid="{00000000-0005-0000-0000-000024080000}"/>
    <cellStyle name="20% - Accent3 2 2 3 10" xfId="8852" xr:uid="{00000000-0005-0000-0000-000025080000}"/>
    <cellStyle name="20% - Accent3 2 2 3 2" xfId="220" xr:uid="{00000000-0005-0000-0000-000026080000}"/>
    <cellStyle name="20% - Accent3 2 2 3 2 2" xfId="1991" xr:uid="{00000000-0005-0000-0000-000027080000}"/>
    <cellStyle name="20% - Accent3 2 2 3 2 2 2" xfId="9787" xr:uid="{00000000-0005-0000-0000-000028080000}"/>
    <cellStyle name="20% - Accent3 2 2 3 2 3" xfId="3801" xr:uid="{00000000-0005-0000-0000-000029080000}"/>
    <cellStyle name="20% - Accent3 2 2 3 2 3 2" xfId="11309" xr:uid="{00000000-0005-0000-0000-00002A080000}"/>
    <cellStyle name="20% - Accent3 2 2 3 2 4" xfId="6058" xr:uid="{00000000-0005-0000-0000-00002B080000}"/>
    <cellStyle name="20% - Accent3 2 2 3 2 4 2" xfId="13336" xr:uid="{00000000-0005-0000-0000-00002C080000}"/>
    <cellStyle name="20% - Accent3 2 2 3 2 5" xfId="8111" xr:uid="{00000000-0005-0000-0000-00002D080000}"/>
    <cellStyle name="20% - Accent3 2 2 3 2 5 2" xfId="15203" xr:uid="{00000000-0005-0000-0000-00002E080000}"/>
    <cellStyle name="20% - Accent3 2 2 3 2 6" xfId="8853" xr:uid="{00000000-0005-0000-0000-00002F080000}"/>
    <cellStyle name="20% - Accent3 2 2 3 3" xfId="1990" xr:uid="{00000000-0005-0000-0000-000030080000}"/>
    <cellStyle name="20% - Accent3 2 2 3 3 2" xfId="6059" xr:uid="{00000000-0005-0000-0000-000031080000}"/>
    <cellStyle name="20% - Accent3 2 2 3 3 2 2" xfId="13337" xr:uid="{00000000-0005-0000-0000-000032080000}"/>
    <cellStyle name="20% - Accent3 2 2 3 3 3" xfId="9786" xr:uid="{00000000-0005-0000-0000-000033080000}"/>
    <cellStyle name="20% - Accent3 2 2 3 4" xfId="3499" xr:uid="{00000000-0005-0000-0000-000034080000}"/>
    <cellStyle name="20% - Accent3 2 2 3 4 2" xfId="11007" xr:uid="{00000000-0005-0000-0000-000035080000}"/>
    <cellStyle name="20% - Accent3 2 2 3 5" xfId="3160" xr:uid="{00000000-0005-0000-0000-000036080000}"/>
    <cellStyle name="20% - Accent3 2 2 3 5 2" xfId="10671" xr:uid="{00000000-0005-0000-0000-000037080000}"/>
    <cellStyle name="20% - Accent3 2 2 3 6" xfId="5063" xr:uid="{00000000-0005-0000-0000-000038080000}"/>
    <cellStyle name="20% - Accent3 2 2 3 6 2" xfId="12341" xr:uid="{00000000-0005-0000-0000-000039080000}"/>
    <cellStyle name="20% - Accent3 2 2 3 7" xfId="5644" xr:uid="{00000000-0005-0000-0000-00003A080000}"/>
    <cellStyle name="20% - Accent3 2 2 3 7 2" xfId="12922" xr:uid="{00000000-0005-0000-0000-00003B080000}"/>
    <cellStyle name="20% - Accent3 2 2 3 8" xfId="6057" xr:uid="{00000000-0005-0000-0000-00003C080000}"/>
    <cellStyle name="20% - Accent3 2 2 3 8 2" xfId="13335" xr:uid="{00000000-0005-0000-0000-00003D080000}"/>
    <cellStyle name="20% - Accent3 2 2 3 9" xfId="7530" xr:uid="{00000000-0005-0000-0000-00003E080000}"/>
    <cellStyle name="20% - Accent3 2 2 3 9 2" xfId="14622" xr:uid="{00000000-0005-0000-0000-00003F080000}"/>
    <cellStyle name="20% - Accent3 2 2 4" xfId="221" xr:uid="{00000000-0005-0000-0000-000040080000}"/>
    <cellStyle name="20% - Accent3 2 2 4 2" xfId="1992" xr:uid="{00000000-0005-0000-0000-000041080000}"/>
    <cellStyle name="20% - Accent3 2 2 4 2 2" xfId="9788" xr:uid="{00000000-0005-0000-0000-000042080000}"/>
    <cellStyle name="20% - Accent3 2 2 4 3" xfId="4051" xr:uid="{00000000-0005-0000-0000-000043080000}"/>
    <cellStyle name="20% - Accent3 2 2 4 3 2" xfId="11559" xr:uid="{00000000-0005-0000-0000-000044080000}"/>
    <cellStyle name="20% - Accent3 2 2 4 4" xfId="6060" xr:uid="{00000000-0005-0000-0000-000045080000}"/>
    <cellStyle name="20% - Accent3 2 2 4 4 2" xfId="13338" xr:uid="{00000000-0005-0000-0000-000046080000}"/>
    <cellStyle name="20% - Accent3 2 2 4 5" xfId="8458" xr:uid="{00000000-0005-0000-0000-000047080000}"/>
    <cellStyle name="20% - Accent3 2 2 4 5 2" xfId="15501" xr:uid="{00000000-0005-0000-0000-000048080000}"/>
    <cellStyle name="20% - Accent3 2 2 4 6" xfId="8854" xr:uid="{00000000-0005-0000-0000-000049080000}"/>
    <cellStyle name="20% - Accent3 2 2 5" xfId="1985" xr:uid="{00000000-0005-0000-0000-00004A080000}"/>
    <cellStyle name="20% - Accent3 2 2 5 2" xfId="6061" xr:uid="{00000000-0005-0000-0000-00004B080000}"/>
    <cellStyle name="20% - Accent3 2 2 5 2 2" xfId="13339" xr:uid="{00000000-0005-0000-0000-00004C080000}"/>
    <cellStyle name="20% - Accent3 2 2 5 3" xfId="8547" xr:uid="{00000000-0005-0000-0000-00004D080000}"/>
    <cellStyle name="20% - Accent3 2 2 5 3 2" xfId="15590" xr:uid="{00000000-0005-0000-0000-00004E080000}"/>
    <cellStyle name="20% - Accent3 2 2 5 4" xfId="9781" xr:uid="{00000000-0005-0000-0000-00004F080000}"/>
    <cellStyle name="20% - Accent3 2 2 6" xfId="3197" xr:uid="{00000000-0005-0000-0000-000050080000}"/>
    <cellStyle name="20% - Accent3 2 2 6 2" xfId="7822" xr:uid="{00000000-0005-0000-0000-000051080000}"/>
    <cellStyle name="20% - Accent3 2 2 6 2 2" xfId="14914" xr:uid="{00000000-0005-0000-0000-000052080000}"/>
    <cellStyle name="20% - Accent3 2 2 6 3" xfId="10708" xr:uid="{00000000-0005-0000-0000-000053080000}"/>
    <cellStyle name="20% - Accent3 2 2 7" xfId="3935" xr:uid="{00000000-0005-0000-0000-000054080000}"/>
    <cellStyle name="20% - Accent3 2 2 7 2" xfId="11443" xr:uid="{00000000-0005-0000-0000-000055080000}"/>
    <cellStyle name="20% - Accent3 2 2 8" xfId="4774" xr:uid="{00000000-0005-0000-0000-000056080000}"/>
    <cellStyle name="20% - Accent3 2 2 8 2" xfId="12052" xr:uid="{00000000-0005-0000-0000-000057080000}"/>
    <cellStyle name="20% - Accent3 2 2 9" xfId="5355" xr:uid="{00000000-0005-0000-0000-000058080000}"/>
    <cellStyle name="20% - Accent3 2 2 9 2" xfId="12633" xr:uid="{00000000-0005-0000-0000-000059080000}"/>
    <cellStyle name="20% - Accent3 2 3" xfId="222" xr:uid="{00000000-0005-0000-0000-00005A080000}"/>
    <cellStyle name="20% - Accent3 2 3 10" xfId="7338" xr:uid="{00000000-0005-0000-0000-00005B080000}"/>
    <cellStyle name="20% - Accent3 2 3 10 2" xfId="14430" xr:uid="{00000000-0005-0000-0000-00005C080000}"/>
    <cellStyle name="20% - Accent3 2 3 11" xfId="8855" xr:uid="{00000000-0005-0000-0000-00005D080000}"/>
    <cellStyle name="20% - Accent3 2 3 2" xfId="223" xr:uid="{00000000-0005-0000-0000-00005E080000}"/>
    <cellStyle name="20% - Accent3 2 3 2 10" xfId="8856" xr:uid="{00000000-0005-0000-0000-00005F080000}"/>
    <cellStyle name="20% - Accent3 2 3 2 2" xfId="224" xr:uid="{00000000-0005-0000-0000-000060080000}"/>
    <cellStyle name="20% - Accent3 2 3 2 2 2" xfId="1995" xr:uid="{00000000-0005-0000-0000-000061080000}"/>
    <cellStyle name="20% - Accent3 2 3 2 2 2 2" xfId="9791" xr:uid="{00000000-0005-0000-0000-000062080000}"/>
    <cellStyle name="20% - Accent3 2 3 2 2 3" xfId="3960" xr:uid="{00000000-0005-0000-0000-000063080000}"/>
    <cellStyle name="20% - Accent3 2 3 2 2 3 2" xfId="11468" xr:uid="{00000000-0005-0000-0000-000064080000}"/>
    <cellStyle name="20% - Accent3 2 3 2 2 4" xfId="6064" xr:uid="{00000000-0005-0000-0000-000065080000}"/>
    <cellStyle name="20% - Accent3 2 3 2 2 4 2" xfId="13342" xr:uid="{00000000-0005-0000-0000-000066080000}"/>
    <cellStyle name="20% - Accent3 2 3 2 2 5" xfId="8208" xr:uid="{00000000-0005-0000-0000-000067080000}"/>
    <cellStyle name="20% - Accent3 2 3 2 2 5 2" xfId="15300" xr:uid="{00000000-0005-0000-0000-000068080000}"/>
    <cellStyle name="20% - Accent3 2 3 2 2 6" xfId="8857" xr:uid="{00000000-0005-0000-0000-000069080000}"/>
    <cellStyle name="20% - Accent3 2 3 2 3" xfId="1994" xr:uid="{00000000-0005-0000-0000-00006A080000}"/>
    <cellStyle name="20% - Accent3 2 3 2 3 2" xfId="6065" xr:uid="{00000000-0005-0000-0000-00006B080000}"/>
    <cellStyle name="20% - Accent3 2 3 2 3 2 2" xfId="13343" xr:uid="{00000000-0005-0000-0000-00006C080000}"/>
    <cellStyle name="20% - Accent3 2 3 2 3 3" xfId="9790" xr:uid="{00000000-0005-0000-0000-00006D080000}"/>
    <cellStyle name="20% - Accent3 2 3 2 4" xfId="3596" xr:uid="{00000000-0005-0000-0000-00006E080000}"/>
    <cellStyle name="20% - Accent3 2 3 2 4 2" xfId="11104" xr:uid="{00000000-0005-0000-0000-00006F080000}"/>
    <cellStyle name="20% - Accent3 2 3 2 5" xfId="3738" xr:uid="{00000000-0005-0000-0000-000070080000}"/>
    <cellStyle name="20% - Accent3 2 3 2 5 2" xfId="11246" xr:uid="{00000000-0005-0000-0000-000071080000}"/>
    <cellStyle name="20% - Accent3 2 3 2 6" xfId="5160" xr:uid="{00000000-0005-0000-0000-000072080000}"/>
    <cellStyle name="20% - Accent3 2 3 2 6 2" xfId="12438" xr:uid="{00000000-0005-0000-0000-000073080000}"/>
    <cellStyle name="20% - Accent3 2 3 2 7" xfId="5741" xr:uid="{00000000-0005-0000-0000-000074080000}"/>
    <cellStyle name="20% - Accent3 2 3 2 7 2" xfId="13019" xr:uid="{00000000-0005-0000-0000-000075080000}"/>
    <cellStyle name="20% - Accent3 2 3 2 8" xfId="6063" xr:uid="{00000000-0005-0000-0000-000076080000}"/>
    <cellStyle name="20% - Accent3 2 3 2 8 2" xfId="13341" xr:uid="{00000000-0005-0000-0000-000077080000}"/>
    <cellStyle name="20% - Accent3 2 3 2 9" xfId="7627" xr:uid="{00000000-0005-0000-0000-000078080000}"/>
    <cellStyle name="20% - Accent3 2 3 2 9 2" xfId="14719" xr:uid="{00000000-0005-0000-0000-000079080000}"/>
    <cellStyle name="20% - Accent3 2 3 3" xfId="225" xr:uid="{00000000-0005-0000-0000-00007A080000}"/>
    <cellStyle name="20% - Accent3 2 3 3 2" xfId="1996" xr:uid="{00000000-0005-0000-0000-00007B080000}"/>
    <cellStyle name="20% - Accent3 2 3 3 2 2" xfId="9792" xr:uid="{00000000-0005-0000-0000-00007C080000}"/>
    <cellStyle name="20% - Accent3 2 3 3 3" xfId="3961" xr:uid="{00000000-0005-0000-0000-00007D080000}"/>
    <cellStyle name="20% - Accent3 2 3 3 3 2" xfId="11469" xr:uid="{00000000-0005-0000-0000-00007E080000}"/>
    <cellStyle name="20% - Accent3 2 3 3 4" xfId="6066" xr:uid="{00000000-0005-0000-0000-00007F080000}"/>
    <cellStyle name="20% - Accent3 2 3 3 4 2" xfId="13344" xr:uid="{00000000-0005-0000-0000-000080080000}"/>
    <cellStyle name="20% - Accent3 2 3 3 5" xfId="7919" xr:uid="{00000000-0005-0000-0000-000081080000}"/>
    <cellStyle name="20% - Accent3 2 3 3 5 2" xfId="15011" xr:uid="{00000000-0005-0000-0000-000082080000}"/>
    <cellStyle name="20% - Accent3 2 3 3 6" xfId="8858" xr:uid="{00000000-0005-0000-0000-000083080000}"/>
    <cellStyle name="20% - Accent3 2 3 4" xfId="1993" xr:uid="{00000000-0005-0000-0000-000084080000}"/>
    <cellStyle name="20% - Accent3 2 3 4 2" xfId="6067" xr:uid="{00000000-0005-0000-0000-000085080000}"/>
    <cellStyle name="20% - Accent3 2 3 4 2 2" xfId="13345" xr:uid="{00000000-0005-0000-0000-000086080000}"/>
    <cellStyle name="20% - Accent3 2 3 4 3" xfId="9789" xr:uid="{00000000-0005-0000-0000-000087080000}"/>
    <cellStyle name="20% - Accent3 2 3 5" xfId="3296" xr:uid="{00000000-0005-0000-0000-000088080000}"/>
    <cellStyle name="20% - Accent3 2 3 5 2" xfId="10807" xr:uid="{00000000-0005-0000-0000-000089080000}"/>
    <cellStyle name="20% - Accent3 2 3 6" xfId="4076" xr:uid="{00000000-0005-0000-0000-00008A080000}"/>
    <cellStyle name="20% - Accent3 2 3 6 2" xfId="11584" xr:uid="{00000000-0005-0000-0000-00008B080000}"/>
    <cellStyle name="20% - Accent3 2 3 7" xfId="4871" xr:uid="{00000000-0005-0000-0000-00008C080000}"/>
    <cellStyle name="20% - Accent3 2 3 7 2" xfId="12149" xr:uid="{00000000-0005-0000-0000-00008D080000}"/>
    <cellStyle name="20% - Accent3 2 3 8" xfId="5452" xr:uid="{00000000-0005-0000-0000-00008E080000}"/>
    <cellStyle name="20% - Accent3 2 3 8 2" xfId="12730" xr:uid="{00000000-0005-0000-0000-00008F080000}"/>
    <cellStyle name="20% - Accent3 2 3 9" xfId="6062" xr:uid="{00000000-0005-0000-0000-000090080000}"/>
    <cellStyle name="20% - Accent3 2 3 9 2" xfId="13340" xr:uid="{00000000-0005-0000-0000-000091080000}"/>
    <cellStyle name="20% - Accent3 2 4" xfId="226" xr:uid="{00000000-0005-0000-0000-000092080000}"/>
    <cellStyle name="20% - Accent3 2 4 10" xfId="8859" xr:uid="{00000000-0005-0000-0000-000093080000}"/>
    <cellStyle name="20% - Accent3 2 4 2" xfId="227" xr:uid="{00000000-0005-0000-0000-000094080000}"/>
    <cellStyle name="20% - Accent3 2 4 2 2" xfId="1998" xr:uid="{00000000-0005-0000-0000-000095080000}"/>
    <cellStyle name="20% - Accent3 2 4 2 2 2" xfId="9794" xr:uid="{00000000-0005-0000-0000-000096080000}"/>
    <cellStyle name="20% - Accent3 2 4 2 3" xfId="4097" xr:uid="{00000000-0005-0000-0000-000097080000}"/>
    <cellStyle name="20% - Accent3 2 4 2 3 2" xfId="11605" xr:uid="{00000000-0005-0000-0000-000098080000}"/>
    <cellStyle name="20% - Accent3 2 4 2 4" xfId="6069" xr:uid="{00000000-0005-0000-0000-000099080000}"/>
    <cellStyle name="20% - Accent3 2 4 2 4 2" xfId="13347" xr:uid="{00000000-0005-0000-0000-00009A080000}"/>
    <cellStyle name="20% - Accent3 2 4 2 5" xfId="8065" xr:uid="{00000000-0005-0000-0000-00009B080000}"/>
    <cellStyle name="20% - Accent3 2 4 2 5 2" xfId="15157" xr:uid="{00000000-0005-0000-0000-00009C080000}"/>
    <cellStyle name="20% - Accent3 2 4 2 6" xfId="8860" xr:uid="{00000000-0005-0000-0000-00009D080000}"/>
    <cellStyle name="20% - Accent3 2 4 3" xfId="1997" xr:uid="{00000000-0005-0000-0000-00009E080000}"/>
    <cellStyle name="20% - Accent3 2 4 3 2" xfId="6070" xr:uid="{00000000-0005-0000-0000-00009F080000}"/>
    <cellStyle name="20% - Accent3 2 4 3 2 2" xfId="13348" xr:uid="{00000000-0005-0000-0000-0000A0080000}"/>
    <cellStyle name="20% - Accent3 2 4 3 3" xfId="9793" xr:uid="{00000000-0005-0000-0000-0000A1080000}"/>
    <cellStyle name="20% - Accent3 2 4 4" xfId="3453" xr:uid="{00000000-0005-0000-0000-0000A2080000}"/>
    <cellStyle name="20% - Accent3 2 4 4 2" xfId="10961" xr:uid="{00000000-0005-0000-0000-0000A3080000}"/>
    <cellStyle name="20% - Accent3 2 4 5" xfId="3782" xr:uid="{00000000-0005-0000-0000-0000A4080000}"/>
    <cellStyle name="20% - Accent3 2 4 5 2" xfId="11290" xr:uid="{00000000-0005-0000-0000-0000A5080000}"/>
    <cellStyle name="20% - Accent3 2 4 6" xfId="5017" xr:uid="{00000000-0005-0000-0000-0000A6080000}"/>
    <cellStyle name="20% - Accent3 2 4 6 2" xfId="12295" xr:uid="{00000000-0005-0000-0000-0000A7080000}"/>
    <cellStyle name="20% - Accent3 2 4 7" xfId="5598" xr:uid="{00000000-0005-0000-0000-0000A8080000}"/>
    <cellStyle name="20% - Accent3 2 4 7 2" xfId="12876" xr:uid="{00000000-0005-0000-0000-0000A9080000}"/>
    <cellStyle name="20% - Accent3 2 4 8" xfId="6068" xr:uid="{00000000-0005-0000-0000-0000AA080000}"/>
    <cellStyle name="20% - Accent3 2 4 8 2" xfId="13346" xr:uid="{00000000-0005-0000-0000-0000AB080000}"/>
    <cellStyle name="20% - Accent3 2 4 9" xfId="7484" xr:uid="{00000000-0005-0000-0000-0000AC080000}"/>
    <cellStyle name="20% - Accent3 2 4 9 2" xfId="14576" xr:uid="{00000000-0005-0000-0000-0000AD080000}"/>
    <cellStyle name="20% - Accent3 2 5" xfId="228" xr:uid="{00000000-0005-0000-0000-0000AE080000}"/>
    <cellStyle name="20% - Accent3 2 5 2" xfId="229" xr:uid="{00000000-0005-0000-0000-0000AF080000}"/>
    <cellStyle name="20% - Accent3 2 5 2 2" xfId="2000" xr:uid="{00000000-0005-0000-0000-0000B0080000}"/>
    <cellStyle name="20% - Accent3 2 5 2 2 2" xfId="9796" xr:uid="{00000000-0005-0000-0000-0000B1080000}"/>
    <cellStyle name="20% - Accent3 2 5 2 3" xfId="3910" xr:uid="{00000000-0005-0000-0000-0000B2080000}"/>
    <cellStyle name="20% - Accent3 2 5 2 3 2" xfId="11418" xr:uid="{00000000-0005-0000-0000-0000B3080000}"/>
    <cellStyle name="20% - Accent3 2 5 2 4" xfId="6072" xr:uid="{00000000-0005-0000-0000-0000B4080000}"/>
    <cellStyle name="20% - Accent3 2 5 2 4 2" xfId="13350" xr:uid="{00000000-0005-0000-0000-0000B5080000}"/>
    <cellStyle name="20% - Accent3 2 5 2 5" xfId="8862" xr:uid="{00000000-0005-0000-0000-0000B6080000}"/>
    <cellStyle name="20% - Accent3 2 5 3" xfId="1999" xr:uid="{00000000-0005-0000-0000-0000B7080000}"/>
    <cellStyle name="20% - Accent3 2 5 3 2" xfId="9795" xr:uid="{00000000-0005-0000-0000-0000B8080000}"/>
    <cellStyle name="20% - Accent3 2 5 4" xfId="3913" xr:uid="{00000000-0005-0000-0000-0000B9080000}"/>
    <cellStyle name="20% - Accent3 2 5 4 2" xfId="11421" xr:uid="{00000000-0005-0000-0000-0000BA080000}"/>
    <cellStyle name="20% - Accent3 2 5 5" xfId="6071" xr:uid="{00000000-0005-0000-0000-0000BB080000}"/>
    <cellStyle name="20% - Accent3 2 5 5 2" xfId="13349" xr:uid="{00000000-0005-0000-0000-0000BC080000}"/>
    <cellStyle name="20% - Accent3 2 5 6" xfId="8298" xr:uid="{00000000-0005-0000-0000-0000BD080000}"/>
    <cellStyle name="20% - Accent3 2 5 6 2" xfId="15390" xr:uid="{00000000-0005-0000-0000-0000BE080000}"/>
    <cellStyle name="20% - Accent3 2 5 7" xfId="8861" xr:uid="{00000000-0005-0000-0000-0000BF080000}"/>
    <cellStyle name="20% - Accent3 2 6" xfId="230" xr:uid="{00000000-0005-0000-0000-0000C0080000}"/>
    <cellStyle name="20% - Accent3 2 6 2" xfId="2001" xr:uid="{00000000-0005-0000-0000-0000C1080000}"/>
    <cellStyle name="20% - Accent3 2 6 2 2" xfId="9797" xr:uid="{00000000-0005-0000-0000-0000C2080000}"/>
    <cellStyle name="20% - Accent3 2 6 3" xfId="3929" xr:uid="{00000000-0005-0000-0000-0000C3080000}"/>
    <cellStyle name="20% - Accent3 2 6 3 2" xfId="11437" xr:uid="{00000000-0005-0000-0000-0000C4080000}"/>
    <cellStyle name="20% - Accent3 2 6 4" xfId="6073" xr:uid="{00000000-0005-0000-0000-0000C5080000}"/>
    <cellStyle name="20% - Accent3 2 6 4 2" xfId="13351" xr:uid="{00000000-0005-0000-0000-0000C6080000}"/>
    <cellStyle name="20% - Accent3 2 6 5" xfId="8412" xr:uid="{00000000-0005-0000-0000-0000C7080000}"/>
    <cellStyle name="20% - Accent3 2 6 5 2" xfId="15455" xr:uid="{00000000-0005-0000-0000-0000C8080000}"/>
    <cellStyle name="20% - Accent3 2 6 6" xfId="8863" xr:uid="{00000000-0005-0000-0000-0000C9080000}"/>
    <cellStyle name="20% - Accent3 2 7" xfId="231" xr:uid="{00000000-0005-0000-0000-0000CA080000}"/>
    <cellStyle name="20% - Accent3 2 7 2" xfId="2002" xr:uid="{00000000-0005-0000-0000-0000CB080000}"/>
    <cellStyle name="20% - Accent3 2 7 2 2" xfId="9798" xr:uid="{00000000-0005-0000-0000-0000CC080000}"/>
    <cellStyle name="20% - Accent3 2 7 3" xfId="4094" xr:uid="{00000000-0005-0000-0000-0000CD080000}"/>
    <cellStyle name="20% - Accent3 2 7 3 2" xfId="11602" xr:uid="{00000000-0005-0000-0000-0000CE080000}"/>
    <cellStyle name="20% - Accent3 2 7 4" xfId="6074" xr:uid="{00000000-0005-0000-0000-0000CF080000}"/>
    <cellStyle name="20% - Accent3 2 7 4 2" xfId="13352" xr:uid="{00000000-0005-0000-0000-0000D0080000}"/>
    <cellStyle name="20% - Accent3 2 7 5" xfId="8501" xr:uid="{00000000-0005-0000-0000-0000D1080000}"/>
    <cellStyle name="20% - Accent3 2 7 5 2" xfId="15544" xr:uid="{00000000-0005-0000-0000-0000D2080000}"/>
    <cellStyle name="20% - Accent3 2 7 6" xfId="8864" xr:uid="{00000000-0005-0000-0000-0000D3080000}"/>
    <cellStyle name="20% - Accent3 2 8" xfId="1818" xr:uid="{00000000-0005-0000-0000-0000D4080000}"/>
    <cellStyle name="20% - Accent3 2 8 2" xfId="3694" xr:uid="{00000000-0005-0000-0000-0000D5080000}"/>
    <cellStyle name="20% - Accent3 2 8 2 2" xfId="11202" xr:uid="{00000000-0005-0000-0000-0000D6080000}"/>
    <cellStyle name="20% - Accent3 2 8 3" xfId="6075" xr:uid="{00000000-0005-0000-0000-0000D7080000}"/>
    <cellStyle name="20% - Accent3 2 8 3 2" xfId="13353" xr:uid="{00000000-0005-0000-0000-0000D8080000}"/>
    <cellStyle name="20% - Accent3 2 8 4" xfId="7776" xr:uid="{00000000-0005-0000-0000-0000D9080000}"/>
    <cellStyle name="20% - Accent3 2 8 4 2" xfId="14868" xr:uid="{00000000-0005-0000-0000-0000DA080000}"/>
    <cellStyle name="20% - Accent3 2 8 5" xfId="9614" xr:uid="{00000000-0005-0000-0000-0000DB080000}"/>
    <cellStyle name="20% - Accent3 2 9" xfId="1984" xr:uid="{00000000-0005-0000-0000-0000DC080000}"/>
    <cellStyle name="20% - Accent3 2 9 2" xfId="3989" xr:uid="{00000000-0005-0000-0000-0000DD080000}"/>
    <cellStyle name="20% - Accent3 2 9 2 2" xfId="11497" xr:uid="{00000000-0005-0000-0000-0000DE080000}"/>
    <cellStyle name="20% - Accent3 2 9 3" xfId="6076" xr:uid="{00000000-0005-0000-0000-0000DF080000}"/>
    <cellStyle name="20% - Accent3 2 9 3 2" xfId="13354" xr:uid="{00000000-0005-0000-0000-0000E0080000}"/>
    <cellStyle name="20% - Accent3 2 9 4" xfId="9780" xr:uid="{00000000-0005-0000-0000-0000E1080000}"/>
    <cellStyle name="20% - Accent3 20" xfId="1792" xr:uid="{00000000-0005-0000-0000-0000E2080000}"/>
    <cellStyle name="20% - Accent3 20 2" xfId="3704" xr:uid="{00000000-0005-0000-0000-0000E3080000}"/>
    <cellStyle name="20% - Accent3 20 2 2" xfId="11212" xr:uid="{00000000-0005-0000-0000-0000E4080000}"/>
    <cellStyle name="20% - Accent3 20 3" xfId="6077" xr:uid="{00000000-0005-0000-0000-0000E5080000}"/>
    <cellStyle name="20% - Accent3 20 3 2" xfId="13355" xr:uid="{00000000-0005-0000-0000-0000E6080000}"/>
    <cellStyle name="20% - Accent3 20 4" xfId="9597" xr:uid="{00000000-0005-0000-0000-0000E7080000}"/>
    <cellStyle name="20% - Accent3 21" xfId="1973" xr:uid="{00000000-0005-0000-0000-0000E8080000}"/>
    <cellStyle name="20% - Accent3 21 2" xfId="3932" xr:uid="{00000000-0005-0000-0000-0000E9080000}"/>
    <cellStyle name="20% - Accent3 21 2 2" xfId="11440" xr:uid="{00000000-0005-0000-0000-0000EA080000}"/>
    <cellStyle name="20% - Accent3 21 3" xfId="6078" xr:uid="{00000000-0005-0000-0000-0000EB080000}"/>
    <cellStyle name="20% - Accent3 21 3 2" xfId="13356" xr:uid="{00000000-0005-0000-0000-0000EC080000}"/>
    <cellStyle name="20% - Accent3 21 4" xfId="9769" xr:uid="{00000000-0005-0000-0000-0000ED080000}"/>
    <cellStyle name="20% - Accent3 22" xfId="3030" xr:uid="{00000000-0005-0000-0000-0000EE080000}"/>
    <cellStyle name="20% - Accent3 22 2" xfId="10541" xr:uid="{00000000-0005-0000-0000-0000EF080000}"/>
    <cellStyle name="20% - Accent3 23" xfId="4089" xr:uid="{00000000-0005-0000-0000-0000F0080000}"/>
    <cellStyle name="20% - Accent3 23 2" xfId="11597" xr:uid="{00000000-0005-0000-0000-0000F1080000}"/>
    <cellStyle name="20% - Accent3 24" xfId="4669" xr:uid="{00000000-0005-0000-0000-0000F2080000}"/>
    <cellStyle name="20% - Accent3 24 2" xfId="11947" xr:uid="{00000000-0005-0000-0000-0000F3080000}"/>
    <cellStyle name="20% - Accent3 25" xfId="5250" xr:uid="{00000000-0005-0000-0000-0000F4080000}"/>
    <cellStyle name="20% - Accent3 25 2" xfId="12528" xr:uid="{00000000-0005-0000-0000-0000F5080000}"/>
    <cellStyle name="20% - Accent3 26" xfId="6035" xr:uid="{00000000-0005-0000-0000-0000F6080000}"/>
    <cellStyle name="20% - Accent3 26 2" xfId="13313" xr:uid="{00000000-0005-0000-0000-0000F7080000}"/>
    <cellStyle name="20% - Accent3 27" xfId="7127" xr:uid="{00000000-0005-0000-0000-0000F8080000}"/>
    <cellStyle name="20% - Accent3 27 2" xfId="14219" xr:uid="{00000000-0005-0000-0000-0000F9080000}"/>
    <cellStyle name="20% - Accent3 28" xfId="7136" xr:uid="{00000000-0005-0000-0000-0000FA080000}"/>
    <cellStyle name="20% - Accent3 28 2" xfId="14228" xr:uid="{00000000-0005-0000-0000-0000FB080000}"/>
    <cellStyle name="20% - Accent3 29" xfId="202" xr:uid="{00000000-0005-0000-0000-0000FC080000}"/>
    <cellStyle name="20% - Accent3 29 2" xfId="8835" xr:uid="{00000000-0005-0000-0000-0000FD080000}"/>
    <cellStyle name="20% - Accent3 3" xfId="232" xr:uid="{00000000-0005-0000-0000-0000FE080000}"/>
    <cellStyle name="20% - Accent3 3 10" xfId="5332" xr:uid="{00000000-0005-0000-0000-0000FF080000}"/>
    <cellStyle name="20% - Accent3 3 10 2" xfId="12610" xr:uid="{00000000-0005-0000-0000-000000090000}"/>
    <cellStyle name="20% - Accent3 3 11" xfId="6079" xr:uid="{00000000-0005-0000-0000-000001090000}"/>
    <cellStyle name="20% - Accent3 3 11 2" xfId="13357" xr:uid="{00000000-0005-0000-0000-000002090000}"/>
    <cellStyle name="20% - Accent3 3 12" xfId="7218" xr:uid="{00000000-0005-0000-0000-000003090000}"/>
    <cellStyle name="20% - Accent3 3 12 2" xfId="14310" xr:uid="{00000000-0005-0000-0000-000004090000}"/>
    <cellStyle name="20% - Accent3 3 13" xfId="8865" xr:uid="{00000000-0005-0000-0000-000005090000}"/>
    <cellStyle name="20% - Accent3 3 2" xfId="233" xr:uid="{00000000-0005-0000-0000-000006090000}"/>
    <cellStyle name="20% - Accent3 3 2 10" xfId="7361" xr:uid="{00000000-0005-0000-0000-000007090000}"/>
    <cellStyle name="20% - Accent3 3 2 10 2" xfId="14453" xr:uid="{00000000-0005-0000-0000-000008090000}"/>
    <cellStyle name="20% - Accent3 3 2 11" xfId="8866" xr:uid="{00000000-0005-0000-0000-000009090000}"/>
    <cellStyle name="20% - Accent3 3 2 2" xfId="234" xr:uid="{00000000-0005-0000-0000-00000A090000}"/>
    <cellStyle name="20% - Accent3 3 2 2 10" xfId="8867" xr:uid="{00000000-0005-0000-0000-00000B090000}"/>
    <cellStyle name="20% - Accent3 3 2 2 2" xfId="235" xr:uid="{00000000-0005-0000-0000-00000C090000}"/>
    <cellStyle name="20% - Accent3 3 2 2 2 2" xfId="2006" xr:uid="{00000000-0005-0000-0000-00000D090000}"/>
    <cellStyle name="20% - Accent3 3 2 2 2 2 2" xfId="9802" xr:uid="{00000000-0005-0000-0000-00000E090000}"/>
    <cellStyle name="20% - Accent3 3 2 2 2 3" xfId="3816" xr:uid="{00000000-0005-0000-0000-00000F090000}"/>
    <cellStyle name="20% - Accent3 3 2 2 2 3 2" xfId="11324" xr:uid="{00000000-0005-0000-0000-000010090000}"/>
    <cellStyle name="20% - Accent3 3 2 2 2 4" xfId="6082" xr:uid="{00000000-0005-0000-0000-000011090000}"/>
    <cellStyle name="20% - Accent3 3 2 2 2 4 2" xfId="13360" xr:uid="{00000000-0005-0000-0000-000012090000}"/>
    <cellStyle name="20% - Accent3 3 2 2 2 5" xfId="8231" xr:uid="{00000000-0005-0000-0000-000013090000}"/>
    <cellStyle name="20% - Accent3 3 2 2 2 5 2" xfId="15323" xr:uid="{00000000-0005-0000-0000-000014090000}"/>
    <cellStyle name="20% - Accent3 3 2 2 2 6" xfId="8868" xr:uid="{00000000-0005-0000-0000-000015090000}"/>
    <cellStyle name="20% - Accent3 3 2 2 3" xfId="2005" xr:uid="{00000000-0005-0000-0000-000016090000}"/>
    <cellStyle name="20% - Accent3 3 2 2 3 2" xfId="6083" xr:uid="{00000000-0005-0000-0000-000017090000}"/>
    <cellStyle name="20% - Accent3 3 2 2 3 2 2" xfId="13361" xr:uid="{00000000-0005-0000-0000-000018090000}"/>
    <cellStyle name="20% - Accent3 3 2 2 3 3" xfId="9801" xr:uid="{00000000-0005-0000-0000-000019090000}"/>
    <cellStyle name="20% - Accent3 3 2 2 4" xfId="3619" xr:uid="{00000000-0005-0000-0000-00001A090000}"/>
    <cellStyle name="20% - Accent3 3 2 2 4 2" xfId="11127" xr:uid="{00000000-0005-0000-0000-00001B090000}"/>
    <cellStyle name="20% - Accent3 3 2 2 5" xfId="3981" xr:uid="{00000000-0005-0000-0000-00001C090000}"/>
    <cellStyle name="20% - Accent3 3 2 2 5 2" xfId="11489" xr:uid="{00000000-0005-0000-0000-00001D090000}"/>
    <cellStyle name="20% - Accent3 3 2 2 6" xfId="5183" xr:uid="{00000000-0005-0000-0000-00001E090000}"/>
    <cellStyle name="20% - Accent3 3 2 2 6 2" xfId="12461" xr:uid="{00000000-0005-0000-0000-00001F090000}"/>
    <cellStyle name="20% - Accent3 3 2 2 7" xfId="5764" xr:uid="{00000000-0005-0000-0000-000020090000}"/>
    <cellStyle name="20% - Accent3 3 2 2 7 2" xfId="13042" xr:uid="{00000000-0005-0000-0000-000021090000}"/>
    <cellStyle name="20% - Accent3 3 2 2 8" xfId="6081" xr:uid="{00000000-0005-0000-0000-000022090000}"/>
    <cellStyle name="20% - Accent3 3 2 2 8 2" xfId="13359" xr:uid="{00000000-0005-0000-0000-000023090000}"/>
    <cellStyle name="20% - Accent3 3 2 2 9" xfId="7650" xr:uid="{00000000-0005-0000-0000-000024090000}"/>
    <cellStyle name="20% - Accent3 3 2 2 9 2" xfId="14742" xr:uid="{00000000-0005-0000-0000-000025090000}"/>
    <cellStyle name="20% - Accent3 3 2 3" xfId="236" xr:uid="{00000000-0005-0000-0000-000026090000}"/>
    <cellStyle name="20% - Accent3 3 2 3 2" xfId="2007" xr:uid="{00000000-0005-0000-0000-000027090000}"/>
    <cellStyle name="20% - Accent3 3 2 3 2 2" xfId="9803" xr:uid="{00000000-0005-0000-0000-000028090000}"/>
    <cellStyle name="20% - Accent3 3 2 3 3" xfId="3850" xr:uid="{00000000-0005-0000-0000-000029090000}"/>
    <cellStyle name="20% - Accent3 3 2 3 3 2" xfId="11358" xr:uid="{00000000-0005-0000-0000-00002A090000}"/>
    <cellStyle name="20% - Accent3 3 2 3 4" xfId="6084" xr:uid="{00000000-0005-0000-0000-00002B090000}"/>
    <cellStyle name="20% - Accent3 3 2 3 4 2" xfId="13362" xr:uid="{00000000-0005-0000-0000-00002C090000}"/>
    <cellStyle name="20% - Accent3 3 2 3 5" xfId="7942" xr:uid="{00000000-0005-0000-0000-00002D090000}"/>
    <cellStyle name="20% - Accent3 3 2 3 5 2" xfId="15034" xr:uid="{00000000-0005-0000-0000-00002E090000}"/>
    <cellStyle name="20% - Accent3 3 2 3 6" xfId="8869" xr:uid="{00000000-0005-0000-0000-00002F090000}"/>
    <cellStyle name="20% - Accent3 3 2 4" xfId="2004" xr:uid="{00000000-0005-0000-0000-000030090000}"/>
    <cellStyle name="20% - Accent3 3 2 4 2" xfId="6085" xr:uid="{00000000-0005-0000-0000-000031090000}"/>
    <cellStyle name="20% - Accent3 3 2 4 2 2" xfId="13363" xr:uid="{00000000-0005-0000-0000-000032090000}"/>
    <cellStyle name="20% - Accent3 3 2 4 3" xfId="9800" xr:uid="{00000000-0005-0000-0000-000033090000}"/>
    <cellStyle name="20% - Accent3 3 2 5" xfId="3319" xr:uid="{00000000-0005-0000-0000-000034090000}"/>
    <cellStyle name="20% - Accent3 3 2 5 2" xfId="10830" xr:uid="{00000000-0005-0000-0000-000035090000}"/>
    <cellStyle name="20% - Accent3 3 2 6" xfId="3760" xr:uid="{00000000-0005-0000-0000-000036090000}"/>
    <cellStyle name="20% - Accent3 3 2 6 2" xfId="11268" xr:uid="{00000000-0005-0000-0000-000037090000}"/>
    <cellStyle name="20% - Accent3 3 2 7" xfId="4894" xr:uid="{00000000-0005-0000-0000-000038090000}"/>
    <cellStyle name="20% - Accent3 3 2 7 2" xfId="12172" xr:uid="{00000000-0005-0000-0000-000039090000}"/>
    <cellStyle name="20% - Accent3 3 2 8" xfId="5475" xr:uid="{00000000-0005-0000-0000-00003A090000}"/>
    <cellStyle name="20% - Accent3 3 2 8 2" xfId="12753" xr:uid="{00000000-0005-0000-0000-00003B090000}"/>
    <cellStyle name="20% - Accent3 3 2 9" xfId="6080" xr:uid="{00000000-0005-0000-0000-00003C090000}"/>
    <cellStyle name="20% - Accent3 3 2 9 2" xfId="13358" xr:uid="{00000000-0005-0000-0000-00003D090000}"/>
    <cellStyle name="20% - Accent3 3 3" xfId="237" xr:uid="{00000000-0005-0000-0000-00003E090000}"/>
    <cellStyle name="20% - Accent3 3 3 10" xfId="8870" xr:uid="{00000000-0005-0000-0000-00003F090000}"/>
    <cellStyle name="20% - Accent3 3 3 2" xfId="238" xr:uid="{00000000-0005-0000-0000-000040090000}"/>
    <cellStyle name="20% - Accent3 3 3 2 2" xfId="2009" xr:uid="{00000000-0005-0000-0000-000041090000}"/>
    <cellStyle name="20% - Accent3 3 3 2 2 2" xfId="9805" xr:uid="{00000000-0005-0000-0000-000042090000}"/>
    <cellStyle name="20% - Accent3 3 3 2 3" xfId="3930" xr:uid="{00000000-0005-0000-0000-000043090000}"/>
    <cellStyle name="20% - Accent3 3 3 2 3 2" xfId="11438" xr:uid="{00000000-0005-0000-0000-000044090000}"/>
    <cellStyle name="20% - Accent3 3 3 2 4" xfId="6087" xr:uid="{00000000-0005-0000-0000-000045090000}"/>
    <cellStyle name="20% - Accent3 3 3 2 4 2" xfId="13365" xr:uid="{00000000-0005-0000-0000-000046090000}"/>
    <cellStyle name="20% - Accent3 3 3 2 5" xfId="8088" xr:uid="{00000000-0005-0000-0000-000047090000}"/>
    <cellStyle name="20% - Accent3 3 3 2 5 2" xfId="15180" xr:uid="{00000000-0005-0000-0000-000048090000}"/>
    <cellStyle name="20% - Accent3 3 3 2 6" xfId="8871" xr:uid="{00000000-0005-0000-0000-000049090000}"/>
    <cellStyle name="20% - Accent3 3 3 3" xfId="2008" xr:uid="{00000000-0005-0000-0000-00004A090000}"/>
    <cellStyle name="20% - Accent3 3 3 3 2" xfId="6088" xr:uid="{00000000-0005-0000-0000-00004B090000}"/>
    <cellStyle name="20% - Accent3 3 3 3 2 2" xfId="13366" xr:uid="{00000000-0005-0000-0000-00004C090000}"/>
    <cellStyle name="20% - Accent3 3 3 3 3" xfId="9804" xr:uid="{00000000-0005-0000-0000-00004D090000}"/>
    <cellStyle name="20% - Accent3 3 3 4" xfId="3476" xr:uid="{00000000-0005-0000-0000-00004E090000}"/>
    <cellStyle name="20% - Accent3 3 3 4 2" xfId="10984" xr:uid="{00000000-0005-0000-0000-00004F090000}"/>
    <cellStyle name="20% - Accent3 3 3 5" xfId="3980" xr:uid="{00000000-0005-0000-0000-000050090000}"/>
    <cellStyle name="20% - Accent3 3 3 5 2" xfId="11488" xr:uid="{00000000-0005-0000-0000-000051090000}"/>
    <cellStyle name="20% - Accent3 3 3 6" xfId="5040" xr:uid="{00000000-0005-0000-0000-000052090000}"/>
    <cellStyle name="20% - Accent3 3 3 6 2" xfId="12318" xr:uid="{00000000-0005-0000-0000-000053090000}"/>
    <cellStyle name="20% - Accent3 3 3 7" xfId="5621" xr:uid="{00000000-0005-0000-0000-000054090000}"/>
    <cellStyle name="20% - Accent3 3 3 7 2" xfId="12899" xr:uid="{00000000-0005-0000-0000-000055090000}"/>
    <cellStyle name="20% - Accent3 3 3 8" xfId="6086" xr:uid="{00000000-0005-0000-0000-000056090000}"/>
    <cellStyle name="20% - Accent3 3 3 8 2" xfId="13364" xr:uid="{00000000-0005-0000-0000-000057090000}"/>
    <cellStyle name="20% - Accent3 3 3 9" xfId="7507" xr:uid="{00000000-0005-0000-0000-000058090000}"/>
    <cellStyle name="20% - Accent3 3 3 9 2" xfId="14599" xr:uid="{00000000-0005-0000-0000-000059090000}"/>
    <cellStyle name="20% - Accent3 3 4" xfId="239" xr:uid="{00000000-0005-0000-0000-00005A090000}"/>
    <cellStyle name="20% - Accent3 3 4 2" xfId="2010" xr:uid="{00000000-0005-0000-0000-00005B090000}"/>
    <cellStyle name="20% - Accent3 3 4 2 2" xfId="9806" xr:uid="{00000000-0005-0000-0000-00005C090000}"/>
    <cellStyle name="20% - Accent3 3 4 3" xfId="3721" xr:uid="{00000000-0005-0000-0000-00005D090000}"/>
    <cellStyle name="20% - Accent3 3 4 3 2" xfId="11229" xr:uid="{00000000-0005-0000-0000-00005E090000}"/>
    <cellStyle name="20% - Accent3 3 4 4" xfId="6089" xr:uid="{00000000-0005-0000-0000-00005F090000}"/>
    <cellStyle name="20% - Accent3 3 4 4 2" xfId="13367" xr:uid="{00000000-0005-0000-0000-000060090000}"/>
    <cellStyle name="20% - Accent3 3 4 5" xfId="8435" xr:uid="{00000000-0005-0000-0000-000061090000}"/>
    <cellStyle name="20% - Accent3 3 4 5 2" xfId="15478" xr:uid="{00000000-0005-0000-0000-000062090000}"/>
    <cellStyle name="20% - Accent3 3 4 6" xfId="8872" xr:uid="{00000000-0005-0000-0000-000063090000}"/>
    <cellStyle name="20% - Accent3 3 5" xfId="240" xr:uid="{00000000-0005-0000-0000-000064090000}"/>
    <cellStyle name="20% - Accent3 3 5 2" xfId="2011" xr:uid="{00000000-0005-0000-0000-000065090000}"/>
    <cellStyle name="20% - Accent3 3 5 2 2" xfId="9807" xr:uid="{00000000-0005-0000-0000-000066090000}"/>
    <cellStyle name="20% - Accent3 3 5 3" xfId="3751" xr:uid="{00000000-0005-0000-0000-000067090000}"/>
    <cellStyle name="20% - Accent3 3 5 3 2" xfId="11259" xr:uid="{00000000-0005-0000-0000-000068090000}"/>
    <cellStyle name="20% - Accent3 3 5 4" xfId="6090" xr:uid="{00000000-0005-0000-0000-000069090000}"/>
    <cellStyle name="20% - Accent3 3 5 4 2" xfId="13368" xr:uid="{00000000-0005-0000-0000-00006A090000}"/>
    <cellStyle name="20% - Accent3 3 5 5" xfId="8524" xr:uid="{00000000-0005-0000-0000-00006B090000}"/>
    <cellStyle name="20% - Accent3 3 5 5 2" xfId="15567" xr:uid="{00000000-0005-0000-0000-00006C090000}"/>
    <cellStyle name="20% - Accent3 3 5 6" xfId="8873" xr:uid="{00000000-0005-0000-0000-00006D090000}"/>
    <cellStyle name="20% - Accent3 3 6" xfId="2003" xr:uid="{00000000-0005-0000-0000-00006E090000}"/>
    <cellStyle name="20% - Accent3 3 6 2" xfId="6091" xr:uid="{00000000-0005-0000-0000-00006F090000}"/>
    <cellStyle name="20% - Accent3 3 6 2 2" xfId="13369" xr:uid="{00000000-0005-0000-0000-000070090000}"/>
    <cellStyle name="20% - Accent3 3 6 3" xfId="7799" xr:uid="{00000000-0005-0000-0000-000071090000}"/>
    <cellStyle name="20% - Accent3 3 6 3 2" xfId="14891" xr:uid="{00000000-0005-0000-0000-000072090000}"/>
    <cellStyle name="20% - Accent3 3 6 4" xfId="9799" xr:uid="{00000000-0005-0000-0000-000073090000}"/>
    <cellStyle name="20% - Accent3 3 7" xfId="3171" xr:uid="{00000000-0005-0000-0000-000074090000}"/>
    <cellStyle name="20% - Accent3 3 7 2" xfId="10682" xr:uid="{00000000-0005-0000-0000-000075090000}"/>
    <cellStyle name="20% - Accent3 3 8" xfId="3977" xr:uid="{00000000-0005-0000-0000-000076090000}"/>
    <cellStyle name="20% - Accent3 3 8 2" xfId="11485" xr:uid="{00000000-0005-0000-0000-000077090000}"/>
    <cellStyle name="20% - Accent3 3 9" xfId="4751" xr:uid="{00000000-0005-0000-0000-000078090000}"/>
    <cellStyle name="20% - Accent3 3 9 2" xfId="12029" xr:uid="{00000000-0005-0000-0000-000079090000}"/>
    <cellStyle name="20% - Accent3 30" xfId="8592" xr:uid="{00000000-0005-0000-0000-00007A090000}"/>
    <cellStyle name="20% - Accent3 30 2" xfId="15635" xr:uid="{00000000-0005-0000-0000-00007B090000}"/>
    <cellStyle name="20% - Accent3 31" xfId="8682" xr:uid="{00000000-0005-0000-0000-00007C090000}"/>
    <cellStyle name="20% - Accent3 4" xfId="241" xr:uid="{00000000-0005-0000-0000-00007D090000}"/>
    <cellStyle name="20% - Accent3 4 10" xfId="6092" xr:uid="{00000000-0005-0000-0000-00007E090000}"/>
    <cellStyle name="20% - Accent3 4 10 2" xfId="13370" xr:uid="{00000000-0005-0000-0000-00007F090000}"/>
    <cellStyle name="20% - Accent3 4 11" xfId="7170" xr:uid="{00000000-0005-0000-0000-000080090000}"/>
    <cellStyle name="20% - Accent3 4 11 2" xfId="14262" xr:uid="{00000000-0005-0000-0000-000081090000}"/>
    <cellStyle name="20% - Accent3 4 12" xfId="8874" xr:uid="{00000000-0005-0000-0000-000082090000}"/>
    <cellStyle name="20% - Accent3 4 2" xfId="242" xr:uid="{00000000-0005-0000-0000-000083090000}"/>
    <cellStyle name="20% - Accent3 4 2 10" xfId="7313" xr:uid="{00000000-0005-0000-0000-000084090000}"/>
    <cellStyle name="20% - Accent3 4 2 10 2" xfId="14405" xr:uid="{00000000-0005-0000-0000-000085090000}"/>
    <cellStyle name="20% - Accent3 4 2 11" xfId="8875" xr:uid="{00000000-0005-0000-0000-000086090000}"/>
    <cellStyle name="20% - Accent3 4 2 2" xfId="243" xr:uid="{00000000-0005-0000-0000-000087090000}"/>
    <cellStyle name="20% - Accent3 4 2 2 10" xfId="8876" xr:uid="{00000000-0005-0000-0000-000088090000}"/>
    <cellStyle name="20% - Accent3 4 2 2 2" xfId="244" xr:uid="{00000000-0005-0000-0000-000089090000}"/>
    <cellStyle name="20% - Accent3 4 2 2 2 2" xfId="2015" xr:uid="{00000000-0005-0000-0000-00008A090000}"/>
    <cellStyle name="20% - Accent3 4 2 2 2 2 2" xfId="9811" xr:uid="{00000000-0005-0000-0000-00008B090000}"/>
    <cellStyle name="20% - Accent3 4 2 2 2 3" xfId="3044" xr:uid="{00000000-0005-0000-0000-00008C090000}"/>
    <cellStyle name="20% - Accent3 4 2 2 2 3 2" xfId="10555" xr:uid="{00000000-0005-0000-0000-00008D090000}"/>
    <cellStyle name="20% - Accent3 4 2 2 2 4" xfId="6095" xr:uid="{00000000-0005-0000-0000-00008E090000}"/>
    <cellStyle name="20% - Accent3 4 2 2 2 4 2" xfId="13373" xr:uid="{00000000-0005-0000-0000-00008F090000}"/>
    <cellStyle name="20% - Accent3 4 2 2 2 5" xfId="8183" xr:uid="{00000000-0005-0000-0000-000090090000}"/>
    <cellStyle name="20% - Accent3 4 2 2 2 5 2" xfId="15275" xr:uid="{00000000-0005-0000-0000-000091090000}"/>
    <cellStyle name="20% - Accent3 4 2 2 2 6" xfId="8877" xr:uid="{00000000-0005-0000-0000-000092090000}"/>
    <cellStyle name="20% - Accent3 4 2 2 3" xfId="2014" xr:uid="{00000000-0005-0000-0000-000093090000}"/>
    <cellStyle name="20% - Accent3 4 2 2 3 2" xfId="6096" xr:uid="{00000000-0005-0000-0000-000094090000}"/>
    <cellStyle name="20% - Accent3 4 2 2 3 2 2" xfId="13374" xr:uid="{00000000-0005-0000-0000-000095090000}"/>
    <cellStyle name="20% - Accent3 4 2 2 3 3" xfId="9810" xr:uid="{00000000-0005-0000-0000-000096090000}"/>
    <cellStyle name="20% - Accent3 4 2 2 4" xfId="3571" xr:uid="{00000000-0005-0000-0000-000097090000}"/>
    <cellStyle name="20% - Accent3 4 2 2 4 2" xfId="11079" xr:uid="{00000000-0005-0000-0000-000098090000}"/>
    <cellStyle name="20% - Accent3 4 2 2 5" xfId="3916" xr:uid="{00000000-0005-0000-0000-000099090000}"/>
    <cellStyle name="20% - Accent3 4 2 2 5 2" xfId="11424" xr:uid="{00000000-0005-0000-0000-00009A090000}"/>
    <cellStyle name="20% - Accent3 4 2 2 6" xfId="5135" xr:uid="{00000000-0005-0000-0000-00009B090000}"/>
    <cellStyle name="20% - Accent3 4 2 2 6 2" xfId="12413" xr:uid="{00000000-0005-0000-0000-00009C090000}"/>
    <cellStyle name="20% - Accent3 4 2 2 7" xfId="5716" xr:uid="{00000000-0005-0000-0000-00009D090000}"/>
    <cellStyle name="20% - Accent3 4 2 2 7 2" xfId="12994" xr:uid="{00000000-0005-0000-0000-00009E090000}"/>
    <cellStyle name="20% - Accent3 4 2 2 8" xfId="6094" xr:uid="{00000000-0005-0000-0000-00009F090000}"/>
    <cellStyle name="20% - Accent3 4 2 2 8 2" xfId="13372" xr:uid="{00000000-0005-0000-0000-0000A0090000}"/>
    <cellStyle name="20% - Accent3 4 2 2 9" xfId="7602" xr:uid="{00000000-0005-0000-0000-0000A1090000}"/>
    <cellStyle name="20% - Accent3 4 2 2 9 2" xfId="14694" xr:uid="{00000000-0005-0000-0000-0000A2090000}"/>
    <cellStyle name="20% - Accent3 4 2 3" xfId="245" xr:uid="{00000000-0005-0000-0000-0000A3090000}"/>
    <cellStyle name="20% - Accent3 4 2 3 2" xfId="2016" xr:uid="{00000000-0005-0000-0000-0000A4090000}"/>
    <cellStyle name="20% - Accent3 4 2 3 2 2" xfId="9812" xr:uid="{00000000-0005-0000-0000-0000A5090000}"/>
    <cellStyle name="20% - Accent3 4 2 3 3" xfId="3795" xr:uid="{00000000-0005-0000-0000-0000A6090000}"/>
    <cellStyle name="20% - Accent3 4 2 3 3 2" xfId="11303" xr:uid="{00000000-0005-0000-0000-0000A7090000}"/>
    <cellStyle name="20% - Accent3 4 2 3 4" xfId="6097" xr:uid="{00000000-0005-0000-0000-0000A8090000}"/>
    <cellStyle name="20% - Accent3 4 2 3 4 2" xfId="13375" xr:uid="{00000000-0005-0000-0000-0000A9090000}"/>
    <cellStyle name="20% - Accent3 4 2 3 5" xfId="7894" xr:uid="{00000000-0005-0000-0000-0000AA090000}"/>
    <cellStyle name="20% - Accent3 4 2 3 5 2" xfId="14986" xr:uid="{00000000-0005-0000-0000-0000AB090000}"/>
    <cellStyle name="20% - Accent3 4 2 3 6" xfId="8878" xr:uid="{00000000-0005-0000-0000-0000AC090000}"/>
    <cellStyle name="20% - Accent3 4 2 4" xfId="2013" xr:uid="{00000000-0005-0000-0000-0000AD090000}"/>
    <cellStyle name="20% - Accent3 4 2 4 2" xfId="6098" xr:uid="{00000000-0005-0000-0000-0000AE090000}"/>
    <cellStyle name="20% - Accent3 4 2 4 2 2" xfId="13376" xr:uid="{00000000-0005-0000-0000-0000AF090000}"/>
    <cellStyle name="20% - Accent3 4 2 4 3" xfId="9809" xr:uid="{00000000-0005-0000-0000-0000B0090000}"/>
    <cellStyle name="20% - Accent3 4 2 5" xfId="3271" xr:uid="{00000000-0005-0000-0000-0000B1090000}"/>
    <cellStyle name="20% - Accent3 4 2 5 2" xfId="10782" xr:uid="{00000000-0005-0000-0000-0000B2090000}"/>
    <cellStyle name="20% - Accent3 4 2 6" xfId="4025" xr:uid="{00000000-0005-0000-0000-0000B3090000}"/>
    <cellStyle name="20% - Accent3 4 2 6 2" xfId="11533" xr:uid="{00000000-0005-0000-0000-0000B4090000}"/>
    <cellStyle name="20% - Accent3 4 2 7" xfId="4846" xr:uid="{00000000-0005-0000-0000-0000B5090000}"/>
    <cellStyle name="20% - Accent3 4 2 7 2" xfId="12124" xr:uid="{00000000-0005-0000-0000-0000B6090000}"/>
    <cellStyle name="20% - Accent3 4 2 8" xfId="5427" xr:uid="{00000000-0005-0000-0000-0000B7090000}"/>
    <cellStyle name="20% - Accent3 4 2 8 2" xfId="12705" xr:uid="{00000000-0005-0000-0000-0000B8090000}"/>
    <cellStyle name="20% - Accent3 4 2 9" xfId="6093" xr:uid="{00000000-0005-0000-0000-0000B9090000}"/>
    <cellStyle name="20% - Accent3 4 2 9 2" xfId="13371" xr:uid="{00000000-0005-0000-0000-0000BA090000}"/>
    <cellStyle name="20% - Accent3 4 3" xfId="246" xr:uid="{00000000-0005-0000-0000-0000BB090000}"/>
    <cellStyle name="20% - Accent3 4 3 10" xfId="8879" xr:uid="{00000000-0005-0000-0000-0000BC090000}"/>
    <cellStyle name="20% - Accent3 4 3 2" xfId="247" xr:uid="{00000000-0005-0000-0000-0000BD090000}"/>
    <cellStyle name="20% - Accent3 4 3 2 2" xfId="2018" xr:uid="{00000000-0005-0000-0000-0000BE090000}"/>
    <cellStyle name="20% - Accent3 4 3 2 2 2" xfId="9814" xr:uid="{00000000-0005-0000-0000-0000BF090000}"/>
    <cellStyle name="20% - Accent3 4 3 2 3" xfId="3908" xr:uid="{00000000-0005-0000-0000-0000C0090000}"/>
    <cellStyle name="20% - Accent3 4 3 2 3 2" xfId="11416" xr:uid="{00000000-0005-0000-0000-0000C1090000}"/>
    <cellStyle name="20% - Accent3 4 3 2 4" xfId="6100" xr:uid="{00000000-0005-0000-0000-0000C2090000}"/>
    <cellStyle name="20% - Accent3 4 3 2 4 2" xfId="13378" xr:uid="{00000000-0005-0000-0000-0000C3090000}"/>
    <cellStyle name="20% - Accent3 4 3 2 5" xfId="8043" xr:uid="{00000000-0005-0000-0000-0000C4090000}"/>
    <cellStyle name="20% - Accent3 4 3 2 5 2" xfId="15135" xr:uid="{00000000-0005-0000-0000-0000C5090000}"/>
    <cellStyle name="20% - Accent3 4 3 2 6" xfId="8880" xr:uid="{00000000-0005-0000-0000-0000C6090000}"/>
    <cellStyle name="20% - Accent3 4 3 3" xfId="2017" xr:uid="{00000000-0005-0000-0000-0000C7090000}"/>
    <cellStyle name="20% - Accent3 4 3 3 2" xfId="6101" xr:uid="{00000000-0005-0000-0000-0000C8090000}"/>
    <cellStyle name="20% - Accent3 4 3 3 2 2" xfId="13379" xr:uid="{00000000-0005-0000-0000-0000C9090000}"/>
    <cellStyle name="20% - Accent3 4 3 3 3" xfId="9813" xr:uid="{00000000-0005-0000-0000-0000CA090000}"/>
    <cellStyle name="20% - Accent3 4 3 4" xfId="3431" xr:uid="{00000000-0005-0000-0000-0000CB090000}"/>
    <cellStyle name="20% - Accent3 4 3 4 2" xfId="10939" xr:uid="{00000000-0005-0000-0000-0000CC090000}"/>
    <cellStyle name="20% - Accent3 4 3 5" xfId="4012" xr:uid="{00000000-0005-0000-0000-0000CD090000}"/>
    <cellStyle name="20% - Accent3 4 3 5 2" xfId="11520" xr:uid="{00000000-0005-0000-0000-0000CE090000}"/>
    <cellStyle name="20% - Accent3 4 3 6" xfId="4995" xr:uid="{00000000-0005-0000-0000-0000CF090000}"/>
    <cellStyle name="20% - Accent3 4 3 6 2" xfId="12273" xr:uid="{00000000-0005-0000-0000-0000D0090000}"/>
    <cellStyle name="20% - Accent3 4 3 7" xfId="5576" xr:uid="{00000000-0005-0000-0000-0000D1090000}"/>
    <cellStyle name="20% - Accent3 4 3 7 2" xfId="12854" xr:uid="{00000000-0005-0000-0000-0000D2090000}"/>
    <cellStyle name="20% - Accent3 4 3 8" xfId="6099" xr:uid="{00000000-0005-0000-0000-0000D3090000}"/>
    <cellStyle name="20% - Accent3 4 3 8 2" xfId="13377" xr:uid="{00000000-0005-0000-0000-0000D4090000}"/>
    <cellStyle name="20% - Accent3 4 3 9" xfId="7462" xr:uid="{00000000-0005-0000-0000-0000D5090000}"/>
    <cellStyle name="20% - Accent3 4 3 9 2" xfId="14554" xr:uid="{00000000-0005-0000-0000-0000D6090000}"/>
    <cellStyle name="20% - Accent3 4 4" xfId="248" xr:uid="{00000000-0005-0000-0000-0000D7090000}"/>
    <cellStyle name="20% - Accent3 4 4 2" xfId="2019" xr:uid="{00000000-0005-0000-0000-0000D8090000}"/>
    <cellStyle name="20% - Accent3 4 4 2 2" xfId="9815" xr:uid="{00000000-0005-0000-0000-0000D9090000}"/>
    <cellStyle name="20% - Accent3 4 4 3" xfId="3768" xr:uid="{00000000-0005-0000-0000-0000DA090000}"/>
    <cellStyle name="20% - Accent3 4 4 3 2" xfId="11276" xr:uid="{00000000-0005-0000-0000-0000DB090000}"/>
    <cellStyle name="20% - Accent3 4 4 4" xfId="6102" xr:uid="{00000000-0005-0000-0000-0000DC090000}"/>
    <cellStyle name="20% - Accent3 4 4 4 2" xfId="13380" xr:uid="{00000000-0005-0000-0000-0000DD090000}"/>
    <cellStyle name="20% - Accent3 4 4 5" xfId="7751" xr:uid="{00000000-0005-0000-0000-0000DE090000}"/>
    <cellStyle name="20% - Accent3 4 4 5 2" xfId="14843" xr:uid="{00000000-0005-0000-0000-0000DF090000}"/>
    <cellStyle name="20% - Accent3 4 4 6" xfId="8881" xr:uid="{00000000-0005-0000-0000-0000E0090000}"/>
    <cellStyle name="20% - Accent3 4 5" xfId="2012" xr:uid="{00000000-0005-0000-0000-0000E1090000}"/>
    <cellStyle name="20% - Accent3 4 5 2" xfId="6103" xr:uid="{00000000-0005-0000-0000-0000E2090000}"/>
    <cellStyle name="20% - Accent3 4 5 2 2" xfId="13381" xr:uid="{00000000-0005-0000-0000-0000E3090000}"/>
    <cellStyle name="20% - Accent3 4 5 3" xfId="9808" xr:uid="{00000000-0005-0000-0000-0000E4090000}"/>
    <cellStyle name="20% - Accent3 4 6" xfId="3102" xr:uid="{00000000-0005-0000-0000-0000E5090000}"/>
    <cellStyle name="20% - Accent3 4 6 2" xfId="10613" xr:uid="{00000000-0005-0000-0000-0000E6090000}"/>
    <cellStyle name="20% - Accent3 4 7" xfId="3809" xr:uid="{00000000-0005-0000-0000-0000E7090000}"/>
    <cellStyle name="20% - Accent3 4 7 2" xfId="11317" xr:uid="{00000000-0005-0000-0000-0000E8090000}"/>
    <cellStyle name="20% - Accent3 4 8" xfId="4703" xr:uid="{00000000-0005-0000-0000-0000E9090000}"/>
    <cellStyle name="20% - Accent3 4 8 2" xfId="11981" xr:uid="{00000000-0005-0000-0000-0000EA090000}"/>
    <cellStyle name="20% - Accent3 4 9" xfId="5284" xr:uid="{00000000-0005-0000-0000-0000EB090000}"/>
    <cellStyle name="20% - Accent3 4 9 2" xfId="12562" xr:uid="{00000000-0005-0000-0000-0000EC090000}"/>
    <cellStyle name="20% - Accent3 5" xfId="249" xr:uid="{00000000-0005-0000-0000-0000ED090000}"/>
    <cellStyle name="20% - Accent3 5 10" xfId="6104" xr:uid="{00000000-0005-0000-0000-0000EE090000}"/>
    <cellStyle name="20% - Accent3 5 10 2" xfId="13382" xr:uid="{00000000-0005-0000-0000-0000EF090000}"/>
    <cellStyle name="20% - Accent3 5 11" xfId="7153" xr:uid="{00000000-0005-0000-0000-0000F0090000}"/>
    <cellStyle name="20% - Accent3 5 11 2" xfId="14245" xr:uid="{00000000-0005-0000-0000-0000F1090000}"/>
    <cellStyle name="20% - Accent3 5 12" xfId="8882" xr:uid="{00000000-0005-0000-0000-0000F2090000}"/>
    <cellStyle name="20% - Accent3 5 2" xfId="250" xr:uid="{00000000-0005-0000-0000-0000F3090000}"/>
    <cellStyle name="20% - Accent3 5 2 10" xfId="7296" xr:uid="{00000000-0005-0000-0000-0000F4090000}"/>
    <cellStyle name="20% - Accent3 5 2 10 2" xfId="14388" xr:uid="{00000000-0005-0000-0000-0000F5090000}"/>
    <cellStyle name="20% - Accent3 5 2 11" xfId="8883" xr:uid="{00000000-0005-0000-0000-0000F6090000}"/>
    <cellStyle name="20% - Accent3 5 2 2" xfId="251" xr:uid="{00000000-0005-0000-0000-0000F7090000}"/>
    <cellStyle name="20% - Accent3 5 2 2 10" xfId="8884" xr:uid="{00000000-0005-0000-0000-0000F8090000}"/>
    <cellStyle name="20% - Accent3 5 2 2 2" xfId="252" xr:uid="{00000000-0005-0000-0000-0000F9090000}"/>
    <cellStyle name="20% - Accent3 5 2 2 2 2" xfId="2023" xr:uid="{00000000-0005-0000-0000-0000FA090000}"/>
    <cellStyle name="20% - Accent3 5 2 2 2 2 2" xfId="9819" xr:uid="{00000000-0005-0000-0000-0000FB090000}"/>
    <cellStyle name="20% - Accent3 5 2 2 2 3" xfId="3785" xr:uid="{00000000-0005-0000-0000-0000FC090000}"/>
    <cellStyle name="20% - Accent3 5 2 2 2 3 2" xfId="11293" xr:uid="{00000000-0005-0000-0000-0000FD090000}"/>
    <cellStyle name="20% - Accent3 5 2 2 2 4" xfId="6107" xr:uid="{00000000-0005-0000-0000-0000FE090000}"/>
    <cellStyle name="20% - Accent3 5 2 2 2 4 2" xfId="13385" xr:uid="{00000000-0005-0000-0000-0000FF090000}"/>
    <cellStyle name="20% - Accent3 5 2 2 2 5" xfId="8166" xr:uid="{00000000-0005-0000-0000-0000000A0000}"/>
    <cellStyle name="20% - Accent3 5 2 2 2 5 2" xfId="15258" xr:uid="{00000000-0005-0000-0000-0000010A0000}"/>
    <cellStyle name="20% - Accent3 5 2 2 2 6" xfId="8885" xr:uid="{00000000-0005-0000-0000-0000020A0000}"/>
    <cellStyle name="20% - Accent3 5 2 2 3" xfId="2022" xr:uid="{00000000-0005-0000-0000-0000030A0000}"/>
    <cellStyle name="20% - Accent3 5 2 2 3 2" xfId="6108" xr:uid="{00000000-0005-0000-0000-0000040A0000}"/>
    <cellStyle name="20% - Accent3 5 2 2 3 2 2" xfId="13386" xr:uid="{00000000-0005-0000-0000-0000050A0000}"/>
    <cellStyle name="20% - Accent3 5 2 2 3 3" xfId="9818" xr:uid="{00000000-0005-0000-0000-0000060A0000}"/>
    <cellStyle name="20% - Accent3 5 2 2 4" xfId="3554" xr:uid="{00000000-0005-0000-0000-0000070A0000}"/>
    <cellStyle name="20% - Accent3 5 2 2 4 2" xfId="11062" xr:uid="{00000000-0005-0000-0000-0000080A0000}"/>
    <cellStyle name="20% - Accent3 5 2 2 5" xfId="3984" xr:uid="{00000000-0005-0000-0000-0000090A0000}"/>
    <cellStyle name="20% - Accent3 5 2 2 5 2" xfId="11492" xr:uid="{00000000-0005-0000-0000-00000A0A0000}"/>
    <cellStyle name="20% - Accent3 5 2 2 6" xfId="5118" xr:uid="{00000000-0005-0000-0000-00000B0A0000}"/>
    <cellStyle name="20% - Accent3 5 2 2 6 2" xfId="12396" xr:uid="{00000000-0005-0000-0000-00000C0A0000}"/>
    <cellStyle name="20% - Accent3 5 2 2 7" xfId="5699" xr:uid="{00000000-0005-0000-0000-00000D0A0000}"/>
    <cellStyle name="20% - Accent3 5 2 2 7 2" xfId="12977" xr:uid="{00000000-0005-0000-0000-00000E0A0000}"/>
    <cellStyle name="20% - Accent3 5 2 2 8" xfId="6106" xr:uid="{00000000-0005-0000-0000-00000F0A0000}"/>
    <cellStyle name="20% - Accent3 5 2 2 8 2" xfId="13384" xr:uid="{00000000-0005-0000-0000-0000100A0000}"/>
    <cellStyle name="20% - Accent3 5 2 2 9" xfId="7585" xr:uid="{00000000-0005-0000-0000-0000110A0000}"/>
    <cellStyle name="20% - Accent3 5 2 2 9 2" xfId="14677" xr:uid="{00000000-0005-0000-0000-0000120A0000}"/>
    <cellStyle name="20% - Accent3 5 2 3" xfId="253" xr:uid="{00000000-0005-0000-0000-0000130A0000}"/>
    <cellStyle name="20% - Accent3 5 2 3 2" xfId="2024" xr:uid="{00000000-0005-0000-0000-0000140A0000}"/>
    <cellStyle name="20% - Accent3 5 2 3 2 2" xfId="9820" xr:uid="{00000000-0005-0000-0000-0000150A0000}"/>
    <cellStyle name="20% - Accent3 5 2 3 3" xfId="4000" xr:uid="{00000000-0005-0000-0000-0000160A0000}"/>
    <cellStyle name="20% - Accent3 5 2 3 3 2" xfId="11508" xr:uid="{00000000-0005-0000-0000-0000170A0000}"/>
    <cellStyle name="20% - Accent3 5 2 3 4" xfId="6109" xr:uid="{00000000-0005-0000-0000-0000180A0000}"/>
    <cellStyle name="20% - Accent3 5 2 3 4 2" xfId="13387" xr:uid="{00000000-0005-0000-0000-0000190A0000}"/>
    <cellStyle name="20% - Accent3 5 2 3 5" xfId="7877" xr:uid="{00000000-0005-0000-0000-00001A0A0000}"/>
    <cellStyle name="20% - Accent3 5 2 3 5 2" xfId="14969" xr:uid="{00000000-0005-0000-0000-00001B0A0000}"/>
    <cellStyle name="20% - Accent3 5 2 3 6" xfId="8886" xr:uid="{00000000-0005-0000-0000-00001C0A0000}"/>
    <cellStyle name="20% - Accent3 5 2 4" xfId="2021" xr:uid="{00000000-0005-0000-0000-00001D0A0000}"/>
    <cellStyle name="20% - Accent3 5 2 4 2" xfId="6110" xr:uid="{00000000-0005-0000-0000-00001E0A0000}"/>
    <cellStyle name="20% - Accent3 5 2 4 2 2" xfId="13388" xr:uid="{00000000-0005-0000-0000-00001F0A0000}"/>
    <cellStyle name="20% - Accent3 5 2 4 3" xfId="9817" xr:uid="{00000000-0005-0000-0000-0000200A0000}"/>
    <cellStyle name="20% - Accent3 5 2 5" xfId="3254" xr:uid="{00000000-0005-0000-0000-0000210A0000}"/>
    <cellStyle name="20% - Accent3 5 2 5 2" xfId="10765" xr:uid="{00000000-0005-0000-0000-0000220A0000}"/>
    <cellStyle name="20% - Accent3 5 2 6" xfId="4092" xr:uid="{00000000-0005-0000-0000-0000230A0000}"/>
    <cellStyle name="20% - Accent3 5 2 6 2" xfId="11600" xr:uid="{00000000-0005-0000-0000-0000240A0000}"/>
    <cellStyle name="20% - Accent3 5 2 7" xfId="4829" xr:uid="{00000000-0005-0000-0000-0000250A0000}"/>
    <cellStyle name="20% - Accent3 5 2 7 2" xfId="12107" xr:uid="{00000000-0005-0000-0000-0000260A0000}"/>
    <cellStyle name="20% - Accent3 5 2 8" xfId="5410" xr:uid="{00000000-0005-0000-0000-0000270A0000}"/>
    <cellStyle name="20% - Accent3 5 2 8 2" xfId="12688" xr:uid="{00000000-0005-0000-0000-0000280A0000}"/>
    <cellStyle name="20% - Accent3 5 2 9" xfId="6105" xr:uid="{00000000-0005-0000-0000-0000290A0000}"/>
    <cellStyle name="20% - Accent3 5 2 9 2" xfId="13383" xr:uid="{00000000-0005-0000-0000-00002A0A0000}"/>
    <cellStyle name="20% - Accent3 5 3" xfId="254" xr:uid="{00000000-0005-0000-0000-00002B0A0000}"/>
    <cellStyle name="20% - Accent3 5 3 10" xfId="8887" xr:uid="{00000000-0005-0000-0000-00002C0A0000}"/>
    <cellStyle name="20% - Accent3 5 3 2" xfId="255" xr:uid="{00000000-0005-0000-0000-00002D0A0000}"/>
    <cellStyle name="20% - Accent3 5 3 2 2" xfId="2026" xr:uid="{00000000-0005-0000-0000-00002E0A0000}"/>
    <cellStyle name="20% - Accent3 5 3 2 2 2" xfId="9822" xr:uid="{00000000-0005-0000-0000-00002F0A0000}"/>
    <cellStyle name="20% - Accent3 5 3 2 3" xfId="3900" xr:uid="{00000000-0005-0000-0000-0000300A0000}"/>
    <cellStyle name="20% - Accent3 5 3 2 3 2" xfId="11408" xr:uid="{00000000-0005-0000-0000-0000310A0000}"/>
    <cellStyle name="20% - Accent3 5 3 2 4" xfId="6112" xr:uid="{00000000-0005-0000-0000-0000320A0000}"/>
    <cellStyle name="20% - Accent3 5 3 2 4 2" xfId="13390" xr:uid="{00000000-0005-0000-0000-0000330A0000}"/>
    <cellStyle name="20% - Accent3 5 3 2 5" xfId="8026" xr:uid="{00000000-0005-0000-0000-0000340A0000}"/>
    <cellStyle name="20% - Accent3 5 3 2 5 2" xfId="15118" xr:uid="{00000000-0005-0000-0000-0000350A0000}"/>
    <cellStyle name="20% - Accent3 5 3 2 6" xfId="8888" xr:uid="{00000000-0005-0000-0000-0000360A0000}"/>
    <cellStyle name="20% - Accent3 5 3 3" xfId="2025" xr:uid="{00000000-0005-0000-0000-0000370A0000}"/>
    <cellStyle name="20% - Accent3 5 3 3 2" xfId="6113" xr:uid="{00000000-0005-0000-0000-0000380A0000}"/>
    <cellStyle name="20% - Accent3 5 3 3 2 2" xfId="13391" xr:uid="{00000000-0005-0000-0000-0000390A0000}"/>
    <cellStyle name="20% - Accent3 5 3 3 3" xfId="9821" xr:uid="{00000000-0005-0000-0000-00003A0A0000}"/>
    <cellStyle name="20% - Accent3 5 3 4" xfId="3414" xr:uid="{00000000-0005-0000-0000-00003B0A0000}"/>
    <cellStyle name="20% - Accent3 5 3 4 2" xfId="10922" xr:uid="{00000000-0005-0000-0000-00003C0A0000}"/>
    <cellStyle name="20% - Accent3 5 3 5" xfId="3896" xr:uid="{00000000-0005-0000-0000-00003D0A0000}"/>
    <cellStyle name="20% - Accent3 5 3 5 2" xfId="11404" xr:uid="{00000000-0005-0000-0000-00003E0A0000}"/>
    <cellStyle name="20% - Accent3 5 3 6" xfId="4978" xr:uid="{00000000-0005-0000-0000-00003F0A0000}"/>
    <cellStyle name="20% - Accent3 5 3 6 2" xfId="12256" xr:uid="{00000000-0005-0000-0000-0000400A0000}"/>
    <cellStyle name="20% - Accent3 5 3 7" xfId="5559" xr:uid="{00000000-0005-0000-0000-0000410A0000}"/>
    <cellStyle name="20% - Accent3 5 3 7 2" xfId="12837" xr:uid="{00000000-0005-0000-0000-0000420A0000}"/>
    <cellStyle name="20% - Accent3 5 3 8" xfId="6111" xr:uid="{00000000-0005-0000-0000-0000430A0000}"/>
    <cellStyle name="20% - Accent3 5 3 8 2" xfId="13389" xr:uid="{00000000-0005-0000-0000-0000440A0000}"/>
    <cellStyle name="20% - Accent3 5 3 9" xfId="7445" xr:uid="{00000000-0005-0000-0000-0000450A0000}"/>
    <cellStyle name="20% - Accent3 5 3 9 2" xfId="14537" xr:uid="{00000000-0005-0000-0000-0000460A0000}"/>
    <cellStyle name="20% - Accent3 5 4" xfId="256" xr:uid="{00000000-0005-0000-0000-0000470A0000}"/>
    <cellStyle name="20% - Accent3 5 4 2" xfId="2027" xr:uid="{00000000-0005-0000-0000-0000480A0000}"/>
    <cellStyle name="20% - Accent3 5 4 2 2" xfId="9823" xr:uid="{00000000-0005-0000-0000-0000490A0000}"/>
    <cellStyle name="20% - Accent3 5 4 3" xfId="3711" xr:uid="{00000000-0005-0000-0000-00004A0A0000}"/>
    <cellStyle name="20% - Accent3 5 4 3 2" xfId="11219" xr:uid="{00000000-0005-0000-0000-00004B0A0000}"/>
    <cellStyle name="20% - Accent3 5 4 4" xfId="6114" xr:uid="{00000000-0005-0000-0000-00004C0A0000}"/>
    <cellStyle name="20% - Accent3 5 4 4 2" xfId="13392" xr:uid="{00000000-0005-0000-0000-00004D0A0000}"/>
    <cellStyle name="20% - Accent3 5 4 5" xfId="7734" xr:uid="{00000000-0005-0000-0000-00004E0A0000}"/>
    <cellStyle name="20% - Accent3 5 4 5 2" xfId="14826" xr:uid="{00000000-0005-0000-0000-00004F0A0000}"/>
    <cellStyle name="20% - Accent3 5 4 6" xfId="8889" xr:uid="{00000000-0005-0000-0000-0000500A0000}"/>
    <cellStyle name="20% - Accent3 5 5" xfId="2020" xr:uid="{00000000-0005-0000-0000-0000510A0000}"/>
    <cellStyle name="20% - Accent3 5 5 2" xfId="6115" xr:uid="{00000000-0005-0000-0000-0000520A0000}"/>
    <cellStyle name="20% - Accent3 5 5 2 2" xfId="13393" xr:uid="{00000000-0005-0000-0000-0000530A0000}"/>
    <cellStyle name="20% - Accent3 5 5 3" xfId="9816" xr:uid="{00000000-0005-0000-0000-0000540A0000}"/>
    <cellStyle name="20% - Accent3 5 6" xfId="3085" xr:uid="{00000000-0005-0000-0000-0000550A0000}"/>
    <cellStyle name="20% - Accent3 5 6 2" xfId="10596" xr:uid="{00000000-0005-0000-0000-0000560A0000}"/>
    <cellStyle name="20% - Accent3 5 7" xfId="3874" xr:uid="{00000000-0005-0000-0000-0000570A0000}"/>
    <cellStyle name="20% - Accent3 5 7 2" xfId="11382" xr:uid="{00000000-0005-0000-0000-0000580A0000}"/>
    <cellStyle name="20% - Accent3 5 8" xfId="4686" xr:uid="{00000000-0005-0000-0000-0000590A0000}"/>
    <cellStyle name="20% - Accent3 5 8 2" xfId="11964" xr:uid="{00000000-0005-0000-0000-00005A0A0000}"/>
    <cellStyle name="20% - Accent3 5 9" xfId="5267" xr:uid="{00000000-0005-0000-0000-00005B0A0000}"/>
    <cellStyle name="20% - Accent3 5 9 2" xfId="12545" xr:uid="{00000000-0005-0000-0000-00005C0A0000}"/>
    <cellStyle name="20% - Accent3 6" xfId="257" xr:uid="{00000000-0005-0000-0000-00005D0A0000}"/>
    <cellStyle name="20% - Accent3 6 10" xfId="6116" xr:uid="{00000000-0005-0000-0000-00005E0A0000}"/>
    <cellStyle name="20% - Accent3 6 10 2" xfId="13394" xr:uid="{00000000-0005-0000-0000-00005F0A0000}"/>
    <cellStyle name="20% - Accent3 6 11" xfId="7259" xr:uid="{00000000-0005-0000-0000-0000600A0000}"/>
    <cellStyle name="20% - Accent3 6 11 2" xfId="14351" xr:uid="{00000000-0005-0000-0000-0000610A0000}"/>
    <cellStyle name="20% - Accent3 6 12" xfId="8890" xr:uid="{00000000-0005-0000-0000-0000620A0000}"/>
    <cellStyle name="20% - Accent3 6 2" xfId="258" xr:uid="{00000000-0005-0000-0000-0000630A0000}"/>
    <cellStyle name="20% - Accent3 6 2 10" xfId="7402" xr:uid="{00000000-0005-0000-0000-0000640A0000}"/>
    <cellStyle name="20% - Accent3 6 2 10 2" xfId="14494" xr:uid="{00000000-0005-0000-0000-0000650A0000}"/>
    <cellStyle name="20% - Accent3 6 2 11" xfId="8891" xr:uid="{00000000-0005-0000-0000-0000660A0000}"/>
    <cellStyle name="20% - Accent3 6 2 2" xfId="259" xr:uid="{00000000-0005-0000-0000-0000670A0000}"/>
    <cellStyle name="20% - Accent3 6 2 2 10" xfId="8892" xr:uid="{00000000-0005-0000-0000-0000680A0000}"/>
    <cellStyle name="20% - Accent3 6 2 2 2" xfId="260" xr:uid="{00000000-0005-0000-0000-0000690A0000}"/>
    <cellStyle name="20% - Accent3 6 2 2 2 2" xfId="2031" xr:uid="{00000000-0005-0000-0000-00006A0A0000}"/>
    <cellStyle name="20% - Accent3 6 2 2 2 2 2" xfId="9827" xr:uid="{00000000-0005-0000-0000-00006B0A0000}"/>
    <cellStyle name="20% - Accent3 6 2 2 2 3" xfId="4084" xr:uid="{00000000-0005-0000-0000-00006C0A0000}"/>
    <cellStyle name="20% - Accent3 6 2 2 2 3 2" xfId="11592" xr:uid="{00000000-0005-0000-0000-00006D0A0000}"/>
    <cellStyle name="20% - Accent3 6 2 2 2 4" xfId="6119" xr:uid="{00000000-0005-0000-0000-00006E0A0000}"/>
    <cellStyle name="20% - Accent3 6 2 2 2 4 2" xfId="13397" xr:uid="{00000000-0005-0000-0000-00006F0A0000}"/>
    <cellStyle name="20% - Accent3 6 2 2 2 5" xfId="8272" xr:uid="{00000000-0005-0000-0000-0000700A0000}"/>
    <cellStyle name="20% - Accent3 6 2 2 2 5 2" xfId="15364" xr:uid="{00000000-0005-0000-0000-0000710A0000}"/>
    <cellStyle name="20% - Accent3 6 2 2 2 6" xfId="8893" xr:uid="{00000000-0005-0000-0000-0000720A0000}"/>
    <cellStyle name="20% - Accent3 6 2 2 3" xfId="2030" xr:uid="{00000000-0005-0000-0000-0000730A0000}"/>
    <cellStyle name="20% - Accent3 6 2 2 3 2" xfId="6120" xr:uid="{00000000-0005-0000-0000-0000740A0000}"/>
    <cellStyle name="20% - Accent3 6 2 2 3 2 2" xfId="13398" xr:uid="{00000000-0005-0000-0000-0000750A0000}"/>
    <cellStyle name="20% - Accent3 6 2 2 3 3" xfId="9826" xr:uid="{00000000-0005-0000-0000-0000760A0000}"/>
    <cellStyle name="20% - Accent3 6 2 2 4" xfId="3660" xr:uid="{00000000-0005-0000-0000-0000770A0000}"/>
    <cellStyle name="20% - Accent3 6 2 2 4 2" xfId="11168" xr:uid="{00000000-0005-0000-0000-0000780A0000}"/>
    <cellStyle name="20% - Accent3 6 2 2 5" xfId="3944" xr:uid="{00000000-0005-0000-0000-0000790A0000}"/>
    <cellStyle name="20% - Accent3 6 2 2 5 2" xfId="11452" xr:uid="{00000000-0005-0000-0000-00007A0A0000}"/>
    <cellStyle name="20% - Accent3 6 2 2 6" xfId="5224" xr:uid="{00000000-0005-0000-0000-00007B0A0000}"/>
    <cellStyle name="20% - Accent3 6 2 2 6 2" xfId="12502" xr:uid="{00000000-0005-0000-0000-00007C0A0000}"/>
    <cellStyle name="20% - Accent3 6 2 2 7" xfId="5805" xr:uid="{00000000-0005-0000-0000-00007D0A0000}"/>
    <cellStyle name="20% - Accent3 6 2 2 7 2" xfId="13083" xr:uid="{00000000-0005-0000-0000-00007E0A0000}"/>
    <cellStyle name="20% - Accent3 6 2 2 8" xfId="6118" xr:uid="{00000000-0005-0000-0000-00007F0A0000}"/>
    <cellStyle name="20% - Accent3 6 2 2 8 2" xfId="13396" xr:uid="{00000000-0005-0000-0000-0000800A0000}"/>
    <cellStyle name="20% - Accent3 6 2 2 9" xfId="7691" xr:uid="{00000000-0005-0000-0000-0000810A0000}"/>
    <cellStyle name="20% - Accent3 6 2 2 9 2" xfId="14783" xr:uid="{00000000-0005-0000-0000-0000820A0000}"/>
    <cellStyle name="20% - Accent3 6 2 3" xfId="261" xr:uid="{00000000-0005-0000-0000-0000830A0000}"/>
    <cellStyle name="20% - Accent3 6 2 3 2" xfId="2032" xr:uid="{00000000-0005-0000-0000-0000840A0000}"/>
    <cellStyle name="20% - Accent3 6 2 3 2 2" xfId="9828" xr:uid="{00000000-0005-0000-0000-0000850A0000}"/>
    <cellStyle name="20% - Accent3 6 2 3 3" xfId="3149" xr:uid="{00000000-0005-0000-0000-0000860A0000}"/>
    <cellStyle name="20% - Accent3 6 2 3 3 2" xfId="10660" xr:uid="{00000000-0005-0000-0000-0000870A0000}"/>
    <cellStyle name="20% - Accent3 6 2 3 4" xfId="6121" xr:uid="{00000000-0005-0000-0000-0000880A0000}"/>
    <cellStyle name="20% - Accent3 6 2 3 4 2" xfId="13399" xr:uid="{00000000-0005-0000-0000-0000890A0000}"/>
    <cellStyle name="20% - Accent3 6 2 3 5" xfId="7983" xr:uid="{00000000-0005-0000-0000-00008A0A0000}"/>
    <cellStyle name="20% - Accent3 6 2 3 5 2" xfId="15075" xr:uid="{00000000-0005-0000-0000-00008B0A0000}"/>
    <cellStyle name="20% - Accent3 6 2 3 6" xfId="8894" xr:uid="{00000000-0005-0000-0000-00008C0A0000}"/>
    <cellStyle name="20% - Accent3 6 2 4" xfId="2029" xr:uid="{00000000-0005-0000-0000-00008D0A0000}"/>
    <cellStyle name="20% - Accent3 6 2 4 2" xfId="6122" xr:uid="{00000000-0005-0000-0000-00008E0A0000}"/>
    <cellStyle name="20% - Accent3 6 2 4 2 2" xfId="13400" xr:uid="{00000000-0005-0000-0000-00008F0A0000}"/>
    <cellStyle name="20% - Accent3 6 2 4 3" xfId="9825" xr:uid="{00000000-0005-0000-0000-0000900A0000}"/>
    <cellStyle name="20% - Accent3 6 2 5" xfId="3360" xr:uid="{00000000-0005-0000-0000-0000910A0000}"/>
    <cellStyle name="20% - Accent3 6 2 5 2" xfId="10871" xr:uid="{00000000-0005-0000-0000-0000920A0000}"/>
    <cellStyle name="20% - Accent3 6 2 6" xfId="3698" xr:uid="{00000000-0005-0000-0000-0000930A0000}"/>
    <cellStyle name="20% - Accent3 6 2 6 2" xfId="11206" xr:uid="{00000000-0005-0000-0000-0000940A0000}"/>
    <cellStyle name="20% - Accent3 6 2 7" xfId="4935" xr:uid="{00000000-0005-0000-0000-0000950A0000}"/>
    <cellStyle name="20% - Accent3 6 2 7 2" xfId="12213" xr:uid="{00000000-0005-0000-0000-0000960A0000}"/>
    <cellStyle name="20% - Accent3 6 2 8" xfId="5516" xr:uid="{00000000-0005-0000-0000-0000970A0000}"/>
    <cellStyle name="20% - Accent3 6 2 8 2" xfId="12794" xr:uid="{00000000-0005-0000-0000-0000980A0000}"/>
    <cellStyle name="20% - Accent3 6 2 9" xfId="6117" xr:uid="{00000000-0005-0000-0000-0000990A0000}"/>
    <cellStyle name="20% - Accent3 6 2 9 2" xfId="13395" xr:uid="{00000000-0005-0000-0000-00009A0A0000}"/>
    <cellStyle name="20% - Accent3 6 3" xfId="262" xr:uid="{00000000-0005-0000-0000-00009B0A0000}"/>
    <cellStyle name="20% - Accent3 6 3 10" xfId="8895" xr:uid="{00000000-0005-0000-0000-00009C0A0000}"/>
    <cellStyle name="20% - Accent3 6 3 2" xfId="263" xr:uid="{00000000-0005-0000-0000-00009D0A0000}"/>
    <cellStyle name="20% - Accent3 6 3 2 2" xfId="2034" xr:uid="{00000000-0005-0000-0000-00009E0A0000}"/>
    <cellStyle name="20% - Accent3 6 3 2 2 2" xfId="9830" xr:uid="{00000000-0005-0000-0000-00009F0A0000}"/>
    <cellStyle name="20% - Accent3 6 3 2 3" xfId="3937" xr:uid="{00000000-0005-0000-0000-0000A00A0000}"/>
    <cellStyle name="20% - Accent3 6 3 2 3 2" xfId="11445" xr:uid="{00000000-0005-0000-0000-0000A10A0000}"/>
    <cellStyle name="20% - Accent3 6 3 2 4" xfId="6124" xr:uid="{00000000-0005-0000-0000-0000A20A0000}"/>
    <cellStyle name="20% - Accent3 6 3 2 4 2" xfId="13402" xr:uid="{00000000-0005-0000-0000-0000A30A0000}"/>
    <cellStyle name="20% - Accent3 6 3 2 5" xfId="8129" xr:uid="{00000000-0005-0000-0000-0000A40A0000}"/>
    <cellStyle name="20% - Accent3 6 3 2 5 2" xfId="15221" xr:uid="{00000000-0005-0000-0000-0000A50A0000}"/>
    <cellStyle name="20% - Accent3 6 3 2 6" xfId="8896" xr:uid="{00000000-0005-0000-0000-0000A60A0000}"/>
    <cellStyle name="20% - Accent3 6 3 3" xfId="2033" xr:uid="{00000000-0005-0000-0000-0000A70A0000}"/>
    <cellStyle name="20% - Accent3 6 3 3 2" xfId="6125" xr:uid="{00000000-0005-0000-0000-0000A80A0000}"/>
    <cellStyle name="20% - Accent3 6 3 3 2 2" xfId="13403" xr:uid="{00000000-0005-0000-0000-0000A90A0000}"/>
    <cellStyle name="20% - Accent3 6 3 3 3" xfId="9829" xr:uid="{00000000-0005-0000-0000-0000AA0A0000}"/>
    <cellStyle name="20% - Accent3 6 3 4" xfId="3517" xr:uid="{00000000-0005-0000-0000-0000AB0A0000}"/>
    <cellStyle name="20% - Accent3 6 3 4 2" xfId="11025" xr:uid="{00000000-0005-0000-0000-0000AC0A0000}"/>
    <cellStyle name="20% - Accent3 6 3 5" xfId="4017" xr:uid="{00000000-0005-0000-0000-0000AD0A0000}"/>
    <cellStyle name="20% - Accent3 6 3 5 2" xfId="11525" xr:uid="{00000000-0005-0000-0000-0000AE0A0000}"/>
    <cellStyle name="20% - Accent3 6 3 6" xfId="5081" xr:uid="{00000000-0005-0000-0000-0000AF0A0000}"/>
    <cellStyle name="20% - Accent3 6 3 6 2" xfId="12359" xr:uid="{00000000-0005-0000-0000-0000B00A0000}"/>
    <cellStyle name="20% - Accent3 6 3 7" xfId="5662" xr:uid="{00000000-0005-0000-0000-0000B10A0000}"/>
    <cellStyle name="20% - Accent3 6 3 7 2" xfId="12940" xr:uid="{00000000-0005-0000-0000-0000B20A0000}"/>
    <cellStyle name="20% - Accent3 6 3 8" xfId="6123" xr:uid="{00000000-0005-0000-0000-0000B30A0000}"/>
    <cellStyle name="20% - Accent3 6 3 8 2" xfId="13401" xr:uid="{00000000-0005-0000-0000-0000B40A0000}"/>
    <cellStyle name="20% - Accent3 6 3 9" xfId="7548" xr:uid="{00000000-0005-0000-0000-0000B50A0000}"/>
    <cellStyle name="20% - Accent3 6 3 9 2" xfId="14640" xr:uid="{00000000-0005-0000-0000-0000B60A0000}"/>
    <cellStyle name="20% - Accent3 6 4" xfId="264" xr:uid="{00000000-0005-0000-0000-0000B70A0000}"/>
    <cellStyle name="20% - Accent3 6 4 2" xfId="2035" xr:uid="{00000000-0005-0000-0000-0000B80A0000}"/>
    <cellStyle name="20% - Accent3 6 4 2 2" xfId="9831" xr:uid="{00000000-0005-0000-0000-0000B90A0000}"/>
    <cellStyle name="20% - Accent3 6 4 3" xfId="3964" xr:uid="{00000000-0005-0000-0000-0000BA0A0000}"/>
    <cellStyle name="20% - Accent3 6 4 3 2" xfId="11472" xr:uid="{00000000-0005-0000-0000-0000BB0A0000}"/>
    <cellStyle name="20% - Accent3 6 4 4" xfId="6126" xr:uid="{00000000-0005-0000-0000-0000BC0A0000}"/>
    <cellStyle name="20% - Accent3 6 4 4 2" xfId="13404" xr:uid="{00000000-0005-0000-0000-0000BD0A0000}"/>
    <cellStyle name="20% - Accent3 6 4 5" xfId="7840" xr:uid="{00000000-0005-0000-0000-0000BE0A0000}"/>
    <cellStyle name="20% - Accent3 6 4 5 2" xfId="14932" xr:uid="{00000000-0005-0000-0000-0000BF0A0000}"/>
    <cellStyle name="20% - Accent3 6 4 6" xfId="8897" xr:uid="{00000000-0005-0000-0000-0000C00A0000}"/>
    <cellStyle name="20% - Accent3 6 5" xfId="2028" xr:uid="{00000000-0005-0000-0000-0000C10A0000}"/>
    <cellStyle name="20% - Accent3 6 5 2" xfId="6127" xr:uid="{00000000-0005-0000-0000-0000C20A0000}"/>
    <cellStyle name="20% - Accent3 6 5 2 2" xfId="13405" xr:uid="{00000000-0005-0000-0000-0000C30A0000}"/>
    <cellStyle name="20% - Accent3 6 5 3" xfId="9824" xr:uid="{00000000-0005-0000-0000-0000C40A0000}"/>
    <cellStyle name="20% - Accent3 6 6" xfId="3215" xr:uid="{00000000-0005-0000-0000-0000C50A0000}"/>
    <cellStyle name="20% - Accent3 6 6 2" xfId="10726" xr:uid="{00000000-0005-0000-0000-0000C60A0000}"/>
    <cellStyle name="20% - Accent3 6 7" xfId="3718" xr:uid="{00000000-0005-0000-0000-0000C70A0000}"/>
    <cellStyle name="20% - Accent3 6 7 2" xfId="11226" xr:uid="{00000000-0005-0000-0000-0000C80A0000}"/>
    <cellStyle name="20% - Accent3 6 8" xfId="4792" xr:uid="{00000000-0005-0000-0000-0000C90A0000}"/>
    <cellStyle name="20% - Accent3 6 8 2" xfId="12070" xr:uid="{00000000-0005-0000-0000-0000CA0A0000}"/>
    <cellStyle name="20% - Accent3 6 9" xfId="5373" xr:uid="{00000000-0005-0000-0000-0000CB0A0000}"/>
    <cellStyle name="20% - Accent3 6 9 2" xfId="12651" xr:uid="{00000000-0005-0000-0000-0000CC0A0000}"/>
    <cellStyle name="20% - Accent3 7" xfId="265" xr:uid="{00000000-0005-0000-0000-0000CD0A0000}"/>
    <cellStyle name="20% - Accent3 7 10" xfId="7281" xr:uid="{00000000-0005-0000-0000-0000CE0A0000}"/>
    <cellStyle name="20% - Accent3 7 10 2" xfId="14373" xr:uid="{00000000-0005-0000-0000-0000CF0A0000}"/>
    <cellStyle name="20% - Accent3 7 11" xfId="8898" xr:uid="{00000000-0005-0000-0000-0000D00A0000}"/>
    <cellStyle name="20% - Accent3 7 2" xfId="266" xr:uid="{00000000-0005-0000-0000-0000D10A0000}"/>
    <cellStyle name="20% - Accent3 7 2 10" xfId="8899" xr:uid="{00000000-0005-0000-0000-0000D20A0000}"/>
    <cellStyle name="20% - Accent3 7 2 2" xfId="267" xr:uid="{00000000-0005-0000-0000-0000D30A0000}"/>
    <cellStyle name="20% - Accent3 7 2 2 2" xfId="2038" xr:uid="{00000000-0005-0000-0000-0000D40A0000}"/>
    <cellStyle name="20% - Accent3 7 2 2 2 2" xfId="9834" xr:uid="{00000000-0005-0000-0000-0000D50A0000}"/>
    <cellStyle name="20% - Accent3 7 2 2 3" xfId="3821" xr:uid="{00000000-0005-0000-0000-0000D60A0000}"/>
    <cellStyle name="20% - Accent3 7 2 2 3 2" xfId="11329" xr:uid="{00000000-0005-0000-0000-0000D70A0000}"/>
    <cellStyle name="20% - Accent3 7 2 2 4" xfId="6130" xr:uid="{00000000-0005-0000-0000-0000D80A0000}"/>
    <cellStyle name="20% - Accent3 7 2 2 4 2" xfId="13408" xr:uid="{00000000-0005-0000-0000-0000D90A0000}"/>
    <cellStyle name="20% - Accent3 7 2 2 5" xfId="8151" xr:uid="{00000000-0005-0000-0000-0000DA0A0000}"/>
    <cellStyle name="20% - Accent3 7 2 2 5 2" xfId="15243" xr:uid="{00000000-0005-0000-0000-0000DB0A0000}"/>
    <cellStyle name="20% - Accent3 7 2 2 6" xfId="8900" xr:uid="{00000000-0005-0000-0000-0000DC0A0000}"/>
    <cellStyle name="20% - Accent3 7 2 3" xfId="2037" xr:uid="{00000000-0005-0000-0000-0000DD0A0000}"/>
    <cellStyle name="20% - Accent3 7 2 3 2" xfId="6131" xr:uid="{00000000-0005-0000-0000-0000DE0A0000}"/>
    <cellStyle name="20% - Accent3 7 2 3 2 2" xfId="13409" xr:uid="{00000000-0005-0000-0000-0000DF0A0000}"/>
    <cellStyle name="20% - Accent3 7 2 3 3" xfId="9833" xr:uid="{00000000-0005-0000-0000-0000E00A0000}"/>
    <cellStyle name="20% - Accent3 7 2 4" xfId="3539" xr:uid="{00000000-0005-0000-0000-0000E10A0000}"/>
    <cellStyle name="20% - Accent3 7 2 4 2" xfId="11047" xr:uid="{00000000-0005-0000-0000-0000E20A0000}"/>
    <cellStyle name="20% - Accent3 7 2 5" xfId="3820" xr:uid="{00000000-0005-0000-0000-0000E30A0000}"/>
    <cellStyle name="20% - Accent3 7 2 5 2" xfId="11328" xr:uid="{00000000-0005-0000-0000-0000E40A0000}"/>
    <cellStyle name="20% - Accent3 7 2 6" xfId="5103" xr:uid="{00000000-0005-0000-0000-0000E50A0000}"/>
    <cellStyle name="20% - Accent3 7 2 6 2" xfId="12381" xr:uid="{00000000-0005-0000-0000-0000E60A0000}"/>
    <cellStyle name="20% - Accent3 7 2 7" xfId="5684" xr:uid="{00000000-0005-0000-0000-0000E70A0000}"/>
    <cellStyle name="20% - Accent3 7 2 7 2" xfId="12962" xr:uid="{00000000-0005-0000-0000-0000E80A0000}"/>
    <cellStyle name="20% - Accent3 7 2 8" xfId="6129" xr:uid="{00000000-0005-0000-0000-0000E90A0000}"/>
    <cellStyle name="20% - Accent3 7 2 8 2" xfId="13407" xr:uid="{00000000-0005-0000-0000-0000EA0A0000}"/>
    <cellStyle name="20% - Accent3 7 2 9" xfId="7570" xr:uid="{00000000-0005-0000-0000-0000EB0A0000}"/>
    <cellStyle name="20% - Accent3 7 2 9 2" xfId="14662" xr:uid="{00000000-0005-0000-0000-0000EC0A0000}"/>
    <cellStyle name="20% - Accent3 7 3" xfId="268" xr:uid="{00000000-0005-0000-0000-0000ED0A0000}"/>
    <cellStyle name="20% - Accent3 7 3 2" xfId="2039" xr:uid="{00000000-0005-0000-0000-0000EE0A0000}"/>
    <cellStyle name="20% - Accent3 7 3 2 2" xfId="9835" xr:uid="{00000000-0005-0000-0000-0000EF0A0000}"/>
    <cellStyle name="20% - Accent3 7 3 3" xfId="3998" xr:uid="{00000000-0005-0000-0000-0000F00A0000}"/>
    <cellStyle name="20% - Accent3 7 3 3 2" xfId="11506" xr:uid="{00000000-0005-0000-0000-0000F10A0000}"/>
    <cellStyle name="20% - Accent3 7 3 4" xfId="6132" xr:uid="{00000000-0005-0000-0000-0000F20A0000}"/>
    <cellStyle name="20% - Accent3 7 3 4 2" xfId="13410" xr:uid="{00000000-0005-0000-0000-0000F30A0000}"/>
    <cellStyle name="20% - Accent3 7 3 5" xfId="7862" xr:uid="{00000000-0005-0000-0000-0000F40A0000}"/>
    <cellStyle name="20% - Accent3 7 3 5 2" xfId="14954" xr:uid="{00000000-0005-0000-0000-0000F50A0000}"/>
    <cellStyle name="20% - Accent3 7 3 6" xfId="8901" xr:uid="{00000000-0005-0000-0000-0000F60A0000}"/>
    <cellStyle name="20% - Accent3 7 4" xfId="2036" xr:uid="{00000000-0005-0000-0000-0000F70A0000}"/>
    <cellStyle name="20% - Accent3 7 4 2" xfId="6133" xr:uid="{00000000-0005-0000-0000-0000F80A0000}"/>
    <cellStyle name="20% - Accent3 7 4 2 2" xfId="13411" xr:uid="{00000000-0005-0000-0000-0000F90A0000}"/>
    <cellStyle name="20% - Accent3 7 4 3" xfId="9832" xr:uid="{00000000-0005-0000-0000-0000FA0A0000}"/>
    <cellStyle name="20% - Accent3 7 5" xfId="3237" xr:uid="{00000000-0005-0000-0000-0000FB0A0000}"/>
    <cellStyle name="20% - Accent3 7 5 2" xfId="10748" xr:uid="{00000000-0005-0000-0000-0000FC0A0000}"/>
    <cellStyle name="20% - Accent3 7 6" xfId="3784" xr:uid="{00000000-0005-0000-0000-0000FD0A0000}"/>
    <cellStyle name="20% - Accent3 7 6 2" xfId="11292" xr:uid="{00000000-0005-0000-0000-0000FE0A0000}"/>
    <cellStyle name="20% - Accent3 7 7" xfId="4814" xr:uid="{00000000-0005-0000-0000-0000FF0A0000}"/>
    <cellStyle name="20% - Accent3 7 7 2" xfId="12092" xr:uid="{00000000-0005-0000-0000-0000000B0000}"/>
    <cellStyle name="20% - Accent3 7 8" xfId="5395" xr:uid="{00000000-0005-0000-0000-0000010B0000}"/>
    <cellStyle name="20% - Accent3 7 8 2" xfId="12673" xr:uid="{00000000-0005-0000-0000-0000020B0000}"/>
    <cellStyle name="20% - Accent3 7 9" xfId="6128" xr:uid="{00000000-0005-0000-0000-0000030B0000}"/>
    <cellStyle name="20% - Accent3 7 9 2" xfId="13406" xr:uid="{00000000-0005-0000-0000-0000040B0000}"/>
    <cellStyle name="20% - Accent3 8" xfId="269" xr:uid="{00000000-0005-0000-0000-0000050B0000}"/>
    <cellStyle name="20% - Accent3 8 10" xfId="8902" xr:uid="{00000000-0005-0000-0000-0000060B0000}"/>
    <cellStyle name="20% - Accent3 8 2" xfId="270" xr:uid="{00000000-0005-0000-0000-0000070B0000}"/>
    <cellStyle name="20% - Accent3 8 2 2" xfId="2041" xr:uid="{00000000-0005-0000-0000-0000080B0000}"/>
    <cellStyle name="20% - Accent3 8 2 2 2" xfId="9837" xr:uid="{00000000-0005-0000-0000-0000090B0000}"/>
    <cellStyle name="20% - Accent3 8 2 3" xfId="3400" xr:uid="{00000000-0005-0000-0000-00000A0B0000}"/>
    <cellStyle name="20% - Accent3 8 2 3 2" xfId="10908" xr:uid="{00000000-0005-0000-0000-00000B0B0000}"/>
    <cellStyle name="20% - Accent3 8 2 4" xfId="6135" xr:uid="{00000000-0005-0000-0000-00000C0B0000}"/>
    <cellStyle name="20% - Accent3 8 2 4 2" xfId="13413" xr:uid="{00000000-0005-0000-0000-00000D0B0000}"/>
    <cellStyle name="20% - Accent3 8 2 5" xfId="8003" xr:uid="{00000000-0005-0000-0000-00000E0B0000}"/>
    <cellStyle name="20% - Accent3 8 2 5 2" xfId="15095" xr:uid="{00000000-0005-0000-0000-00000F0B0000}"/>
    <cellStyle name="20% - Accent3 8 2 6" xfId="8903" xr:uid="{00000000-0005-0000-0000-0000100B0000}"/>
    <cellStyle name="20% - Accent3 8 3" xfId="2040" xr:uid="{00000000-0005-0000-0000-0000110B0000}"/>
    <cellStyle name="20% - Accent3 8 3 2" xfId="6136" xr:uid="{00000000-0005-0000-0000-0000120B0000}"/>
    <cellStyle name="20% - Accent3 8 3 2 2" xfId="13414" xr:uid="{00000000-0005-0000-0000-0000130B0000}"/>
    <cellStyle name="20% - Accent3 8 3 3" xfId="9836" xr:uid="{00000000-0005-0000-0000-0000140B0000}"/>
    <cellStyle name="20% - Accent3 8 4" xfId="3381" xr:uid="{00000000-0005-0000-0000-0000150B0000}"/>
    <cellStyle name="20% - Accent3 8 4 2" xfId="10891" xr:uid="{00000000-0005-0000-0000-0000160B0000}"/>
    <cellStyle name="20% - Accent3 8 5" xfId="3396" xr:uid="{00000000-0005-0000-0000-0000170B0000}"/>
    <cellStyle name="20% - Accent3 8 5 2" xfId="10904" xr:uid="{00000000-0005-0000-0000-0000180B0000}"/>
    <cellStyle name="20% - Accent3 8 6" xfId="4955" xr:uid="{00000000-0005-0000-0000-0000190B0000}"/>
    <cellStyle name="20% - Accent3 8 6 2" xfId="12233" xr:uid="{00000000-0005-0000-0000-00001A0B0000}"/>
    <cellStyle name="20% - Accent3 8 7" xfId="5536" xr:uid="{00000000-0005-0000-0000-00001B0B0000}"/>
    <cellStyle name="20% - Accent3 8 7 2" xfId="12814" xr:uid="{00000000-0005-0000-0000-00001C0B0000}"/>
    <cellStyle name="20% - Accent3 8 8" xfId="6134" xr:uid="{00000000-0005-0000-0000-00001D0B0000}"/>
    <cellStyle name="20% - Accent3 8 8 2" xfId="13412" xr:uid="{00000000-0005-0000-0000-00001E0B0000}"/>
    <cellStyle name="20% - Accent3 8 9" xfId="7422" xr:uid="{00000000-0005-0000-0000-00001F0B0000}"/>
    <cellStyle name="20% - Accent3 8 9 2" xfId="14514" xr:uid="{00000000-0005-0000-0000-0000200B0000}"/>
    <cellStyle name="20% - Accent3 9" xfId="271" xr:uid="{00000000-0005-0000-0000-0000210B0000}"/>
    <cellStyle name="20% - Accent3 9 2" xfId="2042" xr:uid="{00000000-0005-0000-0000-0000220B0000}"/>
    <cellStyle name="20% - Accent3 9 2 2" xfId="9838" xr:uid="{00000000-0005-0000-0000-0000230B0000}"/>
    <cellStyle name="20% - Accent3 9 3" xfId="3050" xr:uid="{00000000-0005-0000-0000-0000240B0000}"/>
    <cellStyle name="20% - Accent3 9 3 2" xfId="10561" xr:uid="{00000000-0005-0000-0000-0000250B0000}"/>
    <cellStyle name="20% - Accent3 9 4" xfId="6137" xr:uid="{00000000-0005-0000-0000-0000260B0000}"/>
    <cellStyle name="20% - Accent3 9 4 2" xfId="13415" xr:uid="{00000000-0005-0000-0000-0000270B0000}"/>
    <cellStyle name="20% - Accent3 9 5" xfId="8387" xr:uid="{00000000-0005-0000-0000-0000280B0000}"/>
    <cellStyle name="20% - Accent3 9 5 2" xfId="15430" xr:uid="{00000000-0005-0000-0000-0000290B0000}"/>
    <cellStyle name="20% - Accent3 9 6" xfId="8904" xr:uid="{00000000-0005-0000-0000-00002A0B0000}"/>
    <cellStyle name="20% - Accent4" xfId="32" builtinId="42" customBuiltin="1"/>
    <cellStyle name="20% - Accent4 10" xfId="273" xr:uid="{00000000-0005-0000-0000-00002C0B0000}"/>
    <cellStyle name="20% - Accent4 10 2" xfId="2044" xr:uid="{00000000-0005-0000-0000-00002D0B0000}"/>
    <cellStyle name="20% - Accent4 10 2 2" xfId="3747" xr:uid="{00000000-0005-0000-0000-00002E0B0000}"/>
    <cellStyle name="20% - Accent4 10 2 2 2" xfId="11255" xr:uid="{00000000-0005-0000-0000-00002F0B0000}"/>
    <cellStyle name="20% - Accent4 10 2 3" xfId="6140" xr:uid="{00000000-0005-0000-0000-0000300B0000}"/>
    <cellStyle name="20% - Accent4 10 2 3 2" xfId="13418" xr:uid="{00000000-0005-0000-0000-0000310B0000}"/>
    <cellStyle name="20% - Accent4 10 2 4" xfId="9840" xr:uid="{00000000-0005-0000-0000-0000320B0000}"/>
    <cellStyle name="20% - Accent4 10 3" xfId="3986" xr:uid="{00000000-0005-0000-0000-0000330B0000}"/>
    <cellStyle name="20% - Accent4 10 3 2" xfId="11494" xr:uid="{00000000-0005-0000-0000-0000340B0000}"/>
    <cellStyle name="20% - Accent4 10 4" xfId="6139" xr:uid="{00000000-0005-0000-0000-0000350B0000}"/>
    <cellStyle name="20% - Accent4 10 4 2" xfId="13417" xr:uid="{00000000-0005-0000-0000-0000360B0000}"/>
    <cellStyle name="20% - Accent4 10 5" xfId="8477" xr:uid="{00000000-0005-0000-0000-0000370B0000}"/>
    <cellStyle name="20% - Accent4 10 5 2" xfId="15520" xr:uid="{00000000-0005-0000-0000-0000380B0000}"/>
    <cellStyle name="20% - Accent4 10 6" xfId="8906" xr:uid="{00000000-0005-0000-0000-0000390B0000}"/>
    <cellStyle name="20% - Accent4 11" xfId="274" xr:uid="{00000000-0005-0000-0000-00003A0B0000}"/>
    <cellStyle name="20% - Accent4 11 2" xfId="2045" xr:uid="{00000000-0005-0000-0000-00003B0B0000}"/>
    <cellStyle name="20% - Accent4 11 2 2" xfId="9841" xr:uid="{00000000-0005-0000-0000-00003C0B0000}"/>
    <cellStyle name="20% - Accent4 11 3" xfId="3877" xr:uid="{00000000-0005-0000-0000-00003D0B0000}"/>
    <cellStyle name="20% - Accent4 11 3 2" xfId="11385" xr:uid="{00000000-0005-0000-0000-00003E0B0000}"/>
    <cellStyle name="20% - Accent4 11 4" xfId="6141" xr:uid="{00000000-0005-0000-0000-00003F0B0000}"/>
    <cellStyle name="20% - Accent4 11 4 2" xfId="13419" xr:uid="{00000000-0005-0000-0000-0000400B0000}"/>
    <cellStyle name="20% - Accent4 11 5" xfId="8566" xr:uid="{00000000-0005-0000-0000-0000410B0000}"/>
    <cellStyle name="20% - Accent4 11 5 2" xfId="15609" xr:uid="{00000000-0005-0000-0000-0000420B0000}"/>
    <cellStyle name="20% - Accent4 11 6" xfId="8907" xr:uid="{00000000-0005-0000-0000-0000430B0000}"/>
    <cellStyle name="20% - Accent4 12" xfId="275" xr:uid="{00000000-0005-0000-0000-0000440B0000}"/>
    <cellStyle name="20% - Accent4 12 2" xfId="276" xr:uid="{00000000-0005-0000-0000-0000450B0000}"/>
    <cellStyle name="20% - Accent4 12 2 2" xfId="2047" xr:uid="{00000000-0005-0000-0000-0000460B0000}"/>
    <cellStyle name="20% - Accent4 12 2 2 2" xfId="9843" xr:uid="{00000000-0005-0000-0000-0000470B0000}"/>
    <cellStyle name="20% - Accent4 12 2 3" xfId="4062" xr:uid="{00000000-0005-0000-0000-0000480B0000}"/>
    <cellStyle name="20% - Accent4 12 2 3 2" xfId="11570" xr:uid="{00000000-0005-0000-0000-0000490B0000}"/>
    <cellStyle name="20% - Accent4 12 2 4" xfId="6143" xr:uid="{00000000-0005-0000-0000-00004A0B0000}"/>
    <cellStyle name="20% - Accent4 12 2 4 2" xfId="13421" xr:uid="{00000000-0005-0000-0000-00004B0B0000}"/>
    <cellStyle name="20% - Accent4 12 2 5" xfId="8909" xr:uid="{00000000-0005-0000-0000-00004C0B0000}"/>
    <cellStyle name="20% - Accent4 12 3" xfId="2046" xr:uid="{00000000-0005-0000-0000-00004D0B0000}"/>
    <cellStyle name="20% - Accent4 12 3 2" xfId="9842" xr:uid="{00000000-0005-0000-0000-00004E0B0000}"/>
    <cellStyle name="20% - Accent4 12 4" xfId="3754" xr:uid="{00000000-0005-0000-0000-00004F0B0000}"/>
    <cellStyle name="20% - Accent4 12 4 2" xfId="11262" xr:uid="{00000000-0005-0000-0000-0000500B0000}"/>
    <cellStyle name="20% - Accent4 12 5" xfId="6142" xr:uid="{00000000-0005-0000-0000-0000510B0000}"/>
    <cellStyle name="20% - Accent4 12 5 2" xfId="13420" xr:uid="{00000000-0005-0000-0000-0000520B0000}"/>
    <cellStyle name="20% - Accent4 12 6" xfId="7718" xr:uid="{00000000-0005-0000-0000-0000530B0000}"/>
    <cellStyle name="20% - Accent4 12 6 2" xfId="14810" xr:uid="{00000000-0005-0000-0000-0000540B0000}"/>
    <cellStyle name="20% - Accent4 12 7" xfId="8908" xr:uid="{00000000-0005-0000-0000-0000550B0000}"/>
    <cellStyle name="20% - Accent4 13" xfId="277" xr:uid="{00000000-0005-0000-0000-0000560B0000}"/>
    <cellStyle name="20% - Accent4 13 2" xfId="2048" xr:uid="{00000000-0005-0000-0000-0000570B0000}"/>
    <cellStyle name="20% - Accent4 13 2 2" xfId="9844" xr:uid="{00000000-0005-0000-0000-0000580B0000}"/>
    <cellStyle name="20% - Accent4 13 3" xfId="3773" xr:uid="{00000000-0005-0000-0000-0000590B0000}"/>
    <cellStyle name="20% - Accent4 13 3 2" xfId="11281" xr:uid="{00000000-0005-0000-0000-00005A0B0000}"/>
    <cellStyle name="20% - Accent4 13 4" xfId="6144" xr:uid="{00000000-0005-0000-0000-00005B0B0000}"/>
    <cellStyle name="20% - Accent4 13 4 2" xfId="13422" xr:uid="{00000000-0005-0000-0000-00005C0B0000}"/>
    <cellStyle name="20% - Accent4 13 5" xfId="8910" xr:uid="{00000000-0005-0000-0000-00005D0B0000}"/>
    <cellStyle name="20% - Accent4 14" xfId="278" xr:uid="{00000000-0005-0000-0000-00005E0B0000}"/>
    <cellStyle name="20% - Accent4 14 2" xfId="2049" xr:uid="{00000000-0005-0000-0000-00005F0B0000}"/>
    <cellStyle name="20% - Accent4 14 2 2" xfId="9845" xr:uid="{00000000-0005-0000-0000-0000600B0000}"/>
    <cellStyle name="20% - Accent4 14 3" xfId="3864" xr:uid="{00000000-0005-0000-0000-0000610B0000}"/>
    <cellStyle name="20% - Accent4 14 3 2" xfId="11372" xr:uid="{00000000-0005-0000-0000-0000620B0000}"/>
    <cellStyle name="20% - Accent4 14 4" xfId="6145" xr:uid="{00000000-0005-0000-0000-0000630B0000}"/>
    <cellStyle name="20% - Accent4 14 4 2" xfId="13423" xr:uid="{00000000-0005-0000-0000-0000640B0000}"/>
    <cellStyle name="20% - Accent4 14 5" xfId="8911" xr:uid="{00000000-0005-0000-0000-0000650B0000}"/>
    <cellStyle name="20% - Accent4 15" xfId="279" xr:uid="{00000000-0005-0000-0000-0000660B0000}"/>
    <cellStyle name="20% - Accent4 15 2" xfId="2050" xr:uid="{00000000-0005-0000-0000-0000670B0000}"/>
    <cellStyle name="20% - Accent4 15 2 2" xfId="9846" xr:uid="{00000000-0005-0000-0000-0000680B0000}"/>
    <cellStyle name="20% - Accent4 15 3" xfId="3780" xr:uid="{00000000-0005-0000-0000-0000690B0000}"/>
    <cellStyle name="20% - Accent4 15 3 2" xfId="11288" xr:uid="{00000000-0005-0000-0000-00006A0B0000}"/>
    <cellStyle name="20% - Accent4 15 4" xfId="6146" xr:uid="{00000000-0005-0000-0000-00006B0B0000}"/>
    <cellStyle name="20% - Accent4 15 4 2" xfId="13424" xr:uid="{00000000-0005-0000-0000-00006C0B0000}"/>
    <cellStyle name="20% - Accent4 15 5" xfId="8912" xr:uid="{00000000-0005-0000-0000-00006D0B0000}"/>
    <cellStyle name="20% - Accent4 16" xfId="280" xr:uid="{00000000-0005-0000-0000-00006E0B0000}"/>
    <cellStyle name="20% - Accent4 16 2" xfId="2051" xr:uid="{00000000-0005-0000-0000-00006F0B0000}"/>
    <cellStyle name="20% - Accent4 16 2 2" xfId="9847" xr:uid="{00000000-0005-0000-0000-0000700B0000}"/>
    <cellStyle name="20% - Accent4 16 3" xfId="4030" xr:uid="{00000000-0005-0000-0000-0000710B0000}"/>
    <cellStyle name="20% - Accent4 16 3 2" xfId="11538" xr:uid="{00000000-0005-0000-0000-0000720B0000}"/>
    <cellStyle name="20% - Accent4 16 4" xfId="6147" xr:uid="{00000000-0005-0000-0000-0000730B0000}"/>
    <cellStyle name="20% - Accent4 16 4 2" xfId="13425" xr:uid="{00000000-0005-0000-0000-0000740B0000}"/>
    <cellStyle name="20% - Accent4 16 5" xfId="8913" xr:uid="{00000000-0005-0000-0000-0000750B0000}"/>
    <cellStyle name="20% - Accent4 17" xfId="281" xr:uid="{00000000-0005-0000-0000-0000760B0000}"/>
    <cellStyle name="20% - Accent4 17 2" xfId="2052" xr:uid="{00000000-0005-0000-0000-0000770B0000}"/>
    <cellStyle name="20% - Accent4 17 2 2" xfId="9848" xr:uid="{00000000-0005-0000-0000-0000780B0000}"/>
    <cellStyle name="20% - Accent4 17 3" xfId="4068" xr:uid="{00000000-0005-0000-0000-0000790B0000}"/>
    <cellStyle name="20% - Accent4 17 3 2" xfId="11576" xr:uid="{00000000-0005-0000-0000-00007A0B0000}"/>
    <cellStyle name="20% - Accent4 17 4" xfId="6148" xr:uid="{00000000-0005-0000-0000-00007B0B0000}"/>
    <cellStyle name="20% - Accent4 17 4 2" xfId="13426" xr:uid="{00000000-0005-0000-0000-00007C0B0000}"/>
    <cellStyle name="20% - Accent4 17 5" xfId="8914" xr:uid="{00000000-0005-0000-0000-00007D0B0000}"/>
    <cellStyle name="20% - Accent4 18" xfId="282" xr:uid="{00000000-0005-0000-0000-00007E0B0000}"/>
    <cellStyle name="20% - Accent4 18 2" xfId="2053" xr:uid="{00000000-0005-0000-0000-00007F0B0000}"/>
    <cellStyle name="20% - Accent4 18 2 2" xfId="9849" xr:uid="{00000000-0005-0000-0000-0000800B0000}"/>
    <cellStyle name="20% - Accent4 18 3" xfId="3779" xr:uid="{00000000-0005-0000-0000-0000810B0000}"/>
    <cellStyle name="20% - Accent4 18 3 2" xfId="11287" xr:uid="{00000000-0005-0000-0000-0000820B0000}"/>
    <cellStyle name="20% - Accent4 18 4" xfId="6149" xr:uid="{00000000-0005-0000-0000-0000830B0000}"/>
    <cellStyle name="20% - Accent4 18 4 2" xfId="13427" xr:uid="{00000000-0005-0000-0000-0000840B0000}"/>
    <cellStyle name="20% - Accent4 18 5" xfId="8915" xr:uid="{00000000-0005-0000-0000-0000850B0000}"/>
    <cellStyle name="20% - Accent4 19" xfId="1752" xr:uid="{00000000-0005-0000-0000-0000860B0000}"/>
    <cellStyle name="20% - Accent4 19 2" xfId="3002" xr:uid="{00000000-0005-0000-0000-0000870B0000}"/>
    <cellStyle name="20% - Accent4 19 2 2" xfId="10519" xr:uid="{00000000-0005-0000-0000-0000880B0000}"/>
    <cellStyle name="20% - Accent4 19 3" xfId="3739" xr:uid="{00000000-0005-0000-0000-0000890B0000}"/>
    <cellStyle name="20% - Accent4 19 3 2" xfId="11247" xr:uid="{00000000-0005-0000-0000-00008A0B0000}"/>
    <cellStyle name="20% - Accent4 19 4" xfId="6150" xr:uid="{00000000-0005-0000-0000-00008B0B0000}"/>
    <cellStyle name="20% - Accent4 19 4 2" xfId="13428" xr:uid="{00000000-0005-0000-0000-00008C0B0000}"/>
    <cellStyle name="20% - Accent4 19 5" xfId="9581" xr:uid="{00000000-0005-0000-0000-00008D0B0000}"/>
    <cellStyle name="20% - Accent4 2" xfId="283" xr:uid="{00000000-0005-0000-0000-00008E0B0000}"/>
    <cellStyle name="20% - Accent4 2 10" xfId="3131" xr:uid="{00000000-0005-0000-0000-00008F0B0000}"/>
    <cellStyle name="20% - Accent4 2 10 2" xfId="6152" xr:uid="{00000000-0005-0000-0000-0000900B0000}"/>
    <cellStyle name="20% - Accent4 2 10 2 2" xfId="13430" xr:uid="{00000000-0005-0000-0000-0000910B0000}"/>
    <cellStyle name="20% - Accent4 2 10 3" xfId="10642" xr:uid="{00000000-0005-0000-0000-0000920B0000}"/>
    <cellStyle name="20% - Accent4 2 11" xfId="3832" xr:uid="{00000000-0005-0000-0000-0000930B0000}"/>
    <cellStyle name="20% - Accent4 2 11 2" xfId="11340" xr:uid="{00000000-0005-0000-0000-0000940B0000}"/>
    <cellStyle name="20% - Accent4 2 12" xfId="4730" xr:uid="{00000000-0005-0000-0000-0000950B0000}"/>
    <cellStyle name="20% - Accent4 2 12 2" xfId="12008" xr:uid="{00000000-0005-0000-0000-0000960B0000}"/>
    <cellStyle name="20% - Accent4 2 13" xfId="5311" xr:uid="{00000000-0005-0000-0000-0000970B0000}"/>
    <cellStyle name="20% - Accent4 2 13 2" xfId="12589" xr:uid="{00000000-0005-0000-0000-0000980B0000}"/>
    <cellStyle name="20% - Accent4 2 14" xfId="6151" xr:uid="{00000000-0005-0000-0000-0000990B0000}"/>
    <cellStyle name="20% - Accent4 2 14 2" xfId="13429" xr:uid="{00000000-0005-0000-0000-00009A0B0000}"/>
    <cellStyle name="20% - Accent4 2 15" xfId="7197" xr:uid="{00000000-0005-0000-0000-00009B0B0000}"/>
    <cellStyle name="20% - Accent4 2 15 2" xfId="14289" xr:uid="{00000000-0005-0000-0000-00009C0B0000}"/>
    <cellStyle name="20% - Accent4 2 16" xfId="8641" xr:uid="{00000000-0005-0000-0000-00009D0B0000}"/>
    <cellStyle name="20% - Accent4 2 17" xfId="8916" xr:uid="{00000000-0005-0000-0000-00009E0B0000}"/>
    <cellStyle name="20% - Accent4 2 2" xfId="284" xr:uid="{00000000-0005-0000-0000-00009F0B0000}"/>
    <cellStyle name="20% - Accent4 2 2 10" xfId="6153" xr:uid="{00000000-0005-0000-0000-0000A00B0000}"/>
    <cellStyle name="20% - Accent4 2 2 10 2" xfId="13431" xr:uid="{00000000-0005-0000-0000-0000A10B0000}"/>
    <cellStyle name="20% - Accent4 2 2 11" xfId="7243" xr:uid="{00000000-0005-0000-0000-0000A20B0000}"/>
    <cellStyle name="20% - Accent4 2 2 11 2" xfId="14335" xr:uid="{00000000-0005-0000-0000-0000A30B0000}"/>
    <cellStyle name="20% - Accent4 2 2 12" xfId="8917" xr:uid="{00000000-0005-0000-0000-0000A40B0000}"/>
    <cellStyle name="20% - Accent4 2 2 2" xfId="285" xr:uid="{00000000-0005-0000-0000-0000A50B0000}"/>
    <cellStyle name="20% - Accent4 2 2 2 10" xfId="7386" xr:uid="{00000000-0005-0000-0000-0000A60B0000}"/>
    <cellStyle name="20% - Accent4 2 2 2 10 2" xfId="14478" xr:uid="{00000000-0005-0000-0000-0000A70B0000}"/>
    <cellStyle name="20% - Accent4 2 2 2 11" xfId="8918" xr:uid="{00000000-0005-0000-0000-0000A80B0000}"/>
    <cellStyle name="20% - Accent4 2 2 2 2" xfId="286" xr:uid="{00000000-0005-0000-0000-0000A90B0000}"/>
    <cellStyle name="20% - Accent4 2 2 2 2 10" xfId="8919" xr:uid="{00000000-0005-0000-0000-0000AA0B0000}"/>
    <cellStyle name="20% - Accent4 2 2 2 2 2" xfId="287" xr:uid="{00000000-0005-0000-0000-0000AB0B0000}"/>
    <cellStyle name="20% - Accent4 2 2 2 2 2 2" xfId="2058" xr:uid="{00000000-0005-0000-0000-0000AC0B0000}"/>
    <cellStyle name="20% - Accent4 2 2 2 2 2 2 2" xfId="9854" xr:uid="{00000000-0005-0000-0000-0000AD0B0000}"/>
    <cellStyle name="20% - Accent4 2 2 2 2 2 3" xfId="3912" xr:uid="{00000000-0005-0000-0000-0000AE0B0000}"/>
    <cellStyle name="20% - Accent4 2 2 2 2 2 3 2" xfId="11420" xr:uid="{00000000-0005-0000-0000-0000AF0B0000}"/>
    <cellStyle name="20% - Accent4 2 2 2 2 2 4" xfId="6156" xr:uid="{00000000-0005-0000-0000-0000B00B0000}"/>
    <cellStyle name="20% - Accent4 2 2 2 2 2 4 2" xfId="13434" xr:uid="{00000000-0005-0000-0000-0000B10B0000}"/>
    <cellStyle name="20% - Accent4 2 2 2 2 2 5" xfId="8256" xr:uid="{00000000-0005-0000-0000-0000B20B0000}"/>
    <cellStyle name="20% - Accent4 2 2 2 2 2 5 2" xfId="15348" xr:uid="{00000000-0005-0000-0000-0000B30B0000}"/>
    <cellStyle name="20% - Accent4 2 2 2 2 2 6" xfId="8920" xr:uid="{00000000-0005-0000-0000-0000B40B0000}"/>
    <cellStyle name="20% - Accent4 2 2 2 2 3" xfId="2057" xr:uid="{00000000-0005-0000-0000-0000B50B0000}"/>
    <cellStyle name="20% - Accent4 2 2 2 2 3 2" xfId="6157" xr:uid="{00000000-0005-0000-0000-0000B60B0000}"/>
    <cellStyle name="20% - Accent4 2 2 2 2 3 2 2" xfId="13435" xr:uid="{00000000-0005-0000-0000-0000B70B0000}"/>
    <cellStyle name="20% - Accent4 2 2 2 2 3 3" xfId="9853" xr:uid="{00000000-0005-0000-0000-0000B80B0000}"/>
    <cellStyle name="20% - Accent4 2 2 2 2 4" xfId="3644" xr:uid="{00000000-0005-0000-0000-0000B90B0000}"/>
    <cellStyle name="20% - Accent4 2 2 2 2 4 2" xfId="11152" xr:uid="{00000000-0005-0000-0000-0000BA0B0000}"/>
    <cellStyle name="20% - Accent4 2 2 2 2 5" xfId="3139" xr:uid="{00000000-0005-0000-0000-0000BB0B0000}"/>
    <cellStyle name="20% - Accent4 2 2 2 2 5 2" xfId="10650" xr:uid="{00000000-0005-0000-0000-0000BC0B0000}"/>
    <cellStyle name="20% - Accent4 2 2 2 2 6" xfId="5208" xr:uid="{00000000-0005-0000-0000-0000BD0B0000}"/>
    <cellStyle name="20% - Accent4 2 2 2 2 6 2" xfId="12486" xr:uid="{00000000-0005-0000-0000-0000BE0B0000}"/>
    <cellStyle name="20% - Accent4 2 2 2 2 7" xfId="5789" xr:uid="{00000000-0005-0000-0000-0000BF0B0000}"/>
    <cellStyle name="20% - Accent4 2 2 2 2 7 2" xfId="13067" xr:uid="{00000000-0005-0000-0000-0000C00B0000}"/>
    <cellStyle name="20% - Accent4 2 2 2 2 8" xfId="6155" xr:uid="{00000000-0005-0000-0000-0000C10B0000}"/>
    <cellStyle name="20% - Accent4 2 2 2 2 8 2" xfId="13433" xr:uid="{00000000-0005-0000-0000-0000C20B0000}"/>
    <cellStyle name="20% - Accent4 2 2 2 2 9" xfId="7675" xr:uid="{00000000-0005-0000-0000-0000C30B0000}"/>
    <cellStyle name="20% - Accent4 2 2 2 2 9 2" xfId="14767" xr:uid="{00000000-0005-0000-0000-0000C40B0000}"/>
    <cellStyle name="20% - Accent4 2 2 2 3" xfId="288" xr:uid="{00000000-0005-0000-0000-0000C50B0000}"/>
    <cellStyle name="20% - Accent4 2 2 2 3 2" xfId="2059" xr:uid="{00000000-0005-0000-0000-0000C60B0000}"/>
    <cellStyle name="20% - Accent4 2 2 2 3 2 2" xfId="9855" xr:uid="{00000000-0005-0000-0000-0000C70B0000}"/>
    <cellStyle name="20% - Accent4 2 2 2 3 3" xfId="3043" xr:uid="{00000000-0005-0000-0000-0000C80B0000}"/>
    <cellStyle name="20% - Accent4 2 2 2 3 3 2" xfId="10554" xr:uid="{00000000-0005-0000-0000-0000C90B0000}"/>
    <cellStyle name="20% - Accent4 2 2 2 3 4" xfId="6158" xr:uid="{00000000-0005-0000-0000-0000CA0B0000}"/>
    <cellStyle name="20% - Accent4 2 2 2 3 4 2" xfId="13436" xr:uid="{00000000-0005-0000-0000-0000CB0B0000}"/>
    <cellStyle name="20% - Accent4 2 2 2 3 5" xfId="7967" xr:uid="{00000000-0005-0000-0000-0000CC0B0000}"/>
    <cellStyle name="20% - Accent4 2 2 2 3 5 2" xfId="15059" xr:uid="{00000000-0005-0000-0000-0000CD0B0000}"/>
    <cellStyle name="20% - Accent4 2 2 2 3 6" xfId="8921" xr:uid="{00000000-0005-0000-0000-0000CE0B0000}"/>
    <cellStyle name="20% - Accent4 2 2 2 4" xfId="2056" xr:uid="{00000000-0005-0000-0000-0000CF0B0000}"/>
    <cellStyle name="20% - Accent4 2 2 2 4 2" xfId="6159" xr:uid="{00000000-0005-0000-0000-0000D00B0000}"/>
    <cellStyle name="20% - Accent4 2 2 2 4 2 2" xfId="13437" xr:uid="{00000000-0005-0000-0000-0000D10B0000}"/>
    <cellStyle name="20% - Accent4 2 2 2 4 3" xfId="9852" xr:uid="{00000000-0005-0000-0000-0000D20B0000}"/>
    <cellStyle name="20% - Accent4 2 2 2 5" xfId="3344" xr:uid="{00000000-0005-0000-0000-0000D30B0000}"/>
    <cellStyle name="20% - Accent4 2 2 2 5 2" xfId="10855" xr:uid="{00000000-0005-0000-0000-0000D40B0000}"/>
    <cellStyle name="20% - Accent4 2 2 2 6" xfId="3777" xr:uid="{00000000-0005-0000-0000-0000D50B0000}"/>
    <cellStyle name="20% - Accent4 2 2 2 6 2" xfId="11285" xr:uid="{00000000-0005-0000-0000-0000D60B0000}"/>
    <cellStyle name="20% - Accent4 2 2 2 7" xfId="4919" xr:uid="{00000000-0005-0000-0000-0000D70B0000}"/>
    <cellStyle name="20% - Accent4 2 2 2 7 2" xfId="12197" xr:uid="{00000000-0005-0000-0000-0000D80B0000}"/>
    <cellStyle name="20% - Accent4 2 2 2 8" xfId="5500" xr:uid="{00000000-0005-0000-0000-0000D90B0000}"/>
    <cellStyle name="20% - Accent4 2 2 2 8 2" xfId="12778" xr:uid="{00000000-0005-0000-0000-0000DA0B0000}"/>
    <cellStyle name="20% - Accent4 2 2 2 9" xfId="6154" xr:uid="{00000000-0005-0000-0000-0000DB0B0000}"/>
    <cellStyle name="20% - Accent4 2 2 2 9 2" xfId="13432" xr:uid="{00000000-0005-0000-0000-0000DC0B0000}"/>
    <cellStyle name="20% - Accent4 2 2 3" xfId="289" xr:uid="{00000000-0005-0000-0000-0000DD0B0000}"/>
    <cellStyle name="20% - Accent4 2 2 3 10" xfId="8922" xr:uid="{00000000-0005-0000-0000-0000DE0B0000}"/>
    <cellStyle name="20% - Accent4 2 2 3 2" xfId="290" xr:uid="{00000000-0005-0000-0000-0000DF0B0000}"/>
    <cellStyle name="20% - Accent4 2 2 3 2 2" xfId="2061" xr:uid="{00000000-0005-0000-0000-0000E00B0000}"/>
    <cellStyle name="20% - Accent4 2 2 3 2 2 2" xfId="9857" xr:uid="{00000000-0005-0000-0000-0000E10B0000}"/>
    <cellStyle name="20% - Accent4 2 2 3 2 3" xfId="3064" xr:uid="{00000000-0005-0000-0000-0000E20B0000}"/>
    <cellStyle name="20% - Accent4 2 2 3 2 3 2" xfId="10575" xr:uid="{00000000-0005-0000-0000-0000E30B0000}"/>
    <cellStyle name="20% - Accent4 2 2 3 2 4" xfId="6161" xr:uid="{00000000-0005-0000-0000-0000E40B0000}"/>
    <cellStyle name="20% - Accent4 2 2 3 2 4 2" xfId="13439" xr:uid="{00000000-0005-0000-0000-0000E50B0000}"/>
    <cellStyle name="20% - Accent4 2 2 3 2 5" xfId="8113" xr:uid="{00000000-0005-0000-0000-0000E60B0000}"/>
    <cellStyle name="20% - Accent4 2 2 3 2 5 2" xfId="15205" xr:uid="{00000000-0005-0000-0000-0000E70B0000}"/>
    <cellStyle name="20% - Accent4 2 2 3 2 6" xfId="8923" xr:uid="{00000000-0005-0000-0000-0000E80B0000}"/>
    <cellStyle name="20% - Accent4 2 2 3 3" xfId="2060" xr:uid="{00000000-0005-0000-0000-0000E90B0000}"/>
    <cellStyle name="20% - Accent4 2 2 3 3 2" xfId="6162" xr:uid="{00000000-0005-0000-0000-0000EA0B0000}"/>
    <cellStyle name="20% - Accent4 2 2 3 3 2 2" xfId="13440" xr:uid="{00000000-0005-0000-0000-0000EB0B0000}"/>
    <cellStyle name="20% - Accent4 2 2 3 3 3" xfId="9856" xr:uid="{00000000-0005-0000-0000-0000EC0B0000}"/>
    <cellStyle name="20% - Accent4 2 2 3 4" xfId="3501" xr:uid="{00000000-0005-0000-0000-0000ED0B0000}"/>
    <cellStyle name="20% - Accent4 2 2 3 4 2" xfId="11009" xr:uid="{00000000-0005-0000-0000-0000EE0B0000}"/>
    <cellStyle name="20% - Accent4 2 2 3 5" xfId="3824" xr:uid="{00000000-0005-0000-0000-0000EF0B0000}"/>
    <cellStyle name="20% - Accent4 2 2 3 5 2" xfId="11332" xr:uid="{00000000-0005-0000-0000-0000F00B0000}"/>
    <cellStyle name="20% - Accent4 2 2 3 6" xfId="5065" xr:uid="{00000000-0005-0000-0000-0000F10B0000}"/>
    <cellStyle name="20% - Accent4 2 2 3 6 2" xfId="12343" xr:uid="{00000000-0005-0000-0000-0000F20B0000}"/>
    <cellStyle name="20% - Accent4 2 2 3 7" xfId="5646" xr:uid="{00000000-0005-0000-0000-0000F30B0000}"/>
    <cellStyle name="20% - Accent4 2 2 3 7 2" xfId="12924" xr:uid="{00000000-0005-0000-0000-0000F40B0000}"/>
    <cellStyle name="20% - Accent4 2 2 3 8" xfId="6160" xr:uid="{00000000-0005-0000-0000-0000F50B0000}"/>
    <cellStyle name="20% - Accent4 2 2 3 8 2" xfId="13438" xr:uid="{00000000-0005-0000-0000-0000F60B0000}"/>
    <cellStyle name="20% - Accent4 2 2 3 9" xfId="7532" xr:uid="{00000000-0005-0000-0000-0000F70B0000}"/>
    <cellStyle name="20% - Accent4 2 2 3 9 2" xfId="14624" xr:uid="{00000000-0005-0000-0000-0000F80B0000}"/>
    <cellStyle name="20% - Accent4 2 2 4" xfId="291" xr:uid="{00000000-0005-0000-0000-0000F90B0000}"/>
    <cellStyle name="20% - Accent4 2 2 4 2" xfId="2062" xr:uid="{00000000-0005-0000-0000-0000FA0B0000}"/>
    <cellStyle name="20% - Accent4 2 2 4 2 2" xfId="9858" xr:uid="{00000000-0005-0000-0000-0000FB0B0000}"/>
    <cellStyle name="20% - Accent4 2 2 4 3" xfId="4036" xr:uid="{00000000-0005-0000-0000-0000FC0B0000}"/>
    <cellStyle name="20% - Accent4 2 2 4 3 2" xfId="11544" xr:uid="{00000000-0005-0000-0000-0000FD0B0000}"/>
    <cellStyle name="20% - Accent4 2 2 4 4" xfId="6163" xr:uid="{00000000-0005-0000-0000-0000FE0B0000}"/>
    <cellStyle name="20% - Accent4 2 2 4 4 2" xfId="13441" xr:uid="{00000000-0005-0000-0000-0000FF0B0000}"/>
    <cellStyle name="20% - Accent4 2 2 4 5" xfId="8460" xr:uid="{00000000-0005-0000-0000-0000000C0000}"/>
    <cellStyle name="20% - Accent4 2 2 4 5 2" xfId="15503" xr:uid="{00000000-0005-0000-0000-0000010C0000}"/>
    <cellStyle name="20% - Accent4 2 2 4 6" xfId="8924" xr:uid="{00000000-0005-0000-0000-0000020C0000}"/>
    <cellStyle name="20% - Accent4 2 2 5" xfId="2055" xr:uid="{00000000-0005-0000-0000-0000030C0000}"/>
    <cellStyle name="20% - Accent4 2 2 5 2" xfId="6164" xr:uid="{00000000-0005-0000-0000-0000040C0000}"/>
    <cellStyle name="20% - Accent4 2 2 5 2 2" xfId="13442" xr:uid="{00000000-0005-0000-0000-0000050C0000}"/>
    <cellStyle name="20% - Accent4 2 2 5 3" xfId="8549" xr:uid="{00000000-0005-0000-0000-0000060C0000}"/>
    <cellStyle name="20% - Accent4 2 2 5 3 2" xfId="15592" xr:uid="{00000000-0005-0000-0000-0000070C0000}"/>
    <cellStyle name="20% - Accent4 2 2 5 4" xfId="9851" xr:uid="{00000000-0005-0000-0000-0000080C0000}"/>
    <cellStyle name="20% - Accent4 2 2 6" xfId="3199" xr:uid="{00000000-0005-0000-0000-0000090C0000}"/>
    <cellStyle name="20% - Accent4 2 2 6 2" xfId="7824" xr:uid="{00000000-0005-0000-0000-00000A0C0000}"/>
    <cellStyle name="20% - Accent4 2 2 6 2 2" xfId="14916" xr:uid="{00000000-0005-0000-0000-00000B0C0000}"/>
    <cellStyle name="20% - Accent4 2 2 6 3" xfId="10710" xr:uid="{00000000-0005-0000-0000-00000C0C0000}"/>
    <cellStyle name="20% - Accent4 2 2 7" xfId="3686" xr:uid="{00000000-0005-0000-0000-00000D0C0000}"/>
    <cellStyle name="20% - Accent4 2 2 7 2" xfId="11194" xr:uid="{00000000-0005-0000-0000-00000E0C0000}"/>
    <cellStyle name="20% - Accent4 2 2 8" xfId="4776" xr:uid="{00000000-0005-0000-0000-00000F0C0000}"/>
    <cellStyle name="20% - Accent4 2 2 8 2" xfId="12054" xr:uid="{00000000-0005-0000-0000-0000100C0000}"/>
    <cellStyle name="20% - Accent4 2 2 9" xfId="5357" xr:uid="{00000000-0005-0000-0000-0000110C0000}"/>
    <cellStyle name="20% - Accent4 2 2 9 2" xfId="12635" xr:uid="{00000000-0005-0000-0000-0000120C0000}"/>
    <cellStyle name="20% - Accent4 2 3" xfId="292" xr:uid="{00000000-0005-0000-0000-0000130C0000}"/>
    <cellStyle name="20% - Accent4 2 3 10" xfId="7340" xr:uid="{00000000-0005-0000-0000-0000140C0000}"/>
    <cellStyle name="20% - Accent4 2 3 10 2" xfId="14432" xr:uid="{00000000-0005-0000-0000-0000150C0000}"/>
    <cellStyle name="20% - Accent4 2 3 11" xfId="8925" xr:uid="{00000000-0005-0000-0000-0000160C0000}"/>
    <cellStyle name="20% - Accent4 2 3 2" xfId="293" xr:uid="{00000000-0005-0000-0000-0000170C0000}"/>
    <cellStyle name="20% - Accent4 2 3 2 10" xfId="8926" xr:uid="{00000000-0005-0000-0000-0000180C0000}"/>
    <cellStyle name="20% - Accent4 2 3 2 2" xfId="294" xr:uid="{00000000-0005-0000-0000-0000190C0000}"/>
    <cellStyle name="20% - Accent4 2 3 2 2 2" xfId="2065" xr:uid="{00000000-0005-0000-0000-00001A0C0000}"/>
    <cellStyle name="20% - Accent4 2 3 2 2 2 2" xfId="9861" xr:uid="{00000000-0005-0000-0000-00001B0C0000}"/>
    <cellStyle name="20% - Accent4 2 3 2 2 3" xfId="3058" xr:uid="{00000000-0005-0000-0000-00001C0C0000}"/>
    <cellStyle name="20% - Accent4 2 3 2 2 3 2" xfId="10569" xr:uid="{00000000-0005-0000-0000-00001D0C0000}"/>
    <cellStyle name="20% - Accent4 2 3 2 2 4" xfId="6167" xr:uid="{00000000-0005-0000-0000-00001E0C0000}"/>
    <cellStyle name="20% - Accent4 2 3 2 2 4 2" xfId="13445" xr:uid="{00000000-0005-0000-0000-00001F0C0000}"/>
    <cellStyle name="20% - Accent4 2 3 2 2 5" xfId="8210" xr:uid="{00000000-0005-0000-0000-0000200C0000}"/>
    <cellStyle name="20% - Accent4 2 3 2 2 5 2" xfId="15302" xr:uid="{00000000-0005-0000-0000-0000210C0000}"/>
    <cellStyle name="20% - Accent4 2 3 2 2 6" xfId="8927" xr:uid="{00000000-0005-0000-0000-0000220C0000}"/>
    <cellStyle name="20% - Accent4 2 3 2 3" xfId="2064" xr:uid="{00000000-0005-0000-0000-0000230C0000}"/>
    <cellStyle name="20% - Accent4 2 3 2 3 2" xfId="6168" xr:uid="{00000000-0005-0000-0000-0000240C0000}"/>
    <cellStyle name="20% - Accent4 2 3 2 3 2 2" xfId="13446" xr:uid="{00000000-0005-0000-0000-0000250C0000}"/>
    <cellStyle name="20% - Accent4 2 3 2 3 3" xfId="9860" xr:uid="{00000000-0005-0000-0000-0000260C0000}"/>
    <cellStyle name="20% - Accent4 2 3 2 4" xfId="3598" xr:uid="{00000000-0005-0000-0000-0000270C0000}"/>
    <cellStyle name="20% - Accent4 2 3 2 4 2" xfId="11106" xr:uid="{00000000-0005-0000-0000-0000280C0000}"/>
    <cellStyle name="20% - Accent4 2 3 2 5" xfId="3892" xr:uid="{00000000-0005-0000-0000-0000290C0000}"/>
    <cellStyle name="20% - Accent4 2 3 2 5 2" xfId="11400" xr:uid="{00000000-0005-0000-0000-00002A0C0000}"/>
    <cellStyle name="20% - Accent4 2 3 2 6" xfId="5162" xr:uid="{00000000-0005-0000-0000-00002B0C0000}"/>
    <cellStyle name="20% - Accent4 2 3 2 6 2" xfId="12440" xr:uid="{00000000-0005-0000-0000-00002C0C0000}"/>
    <cellStyle name="20% - Accent4 2 3 2 7" xfId="5743" xr:uid="{00000000-0005-0000-0000-00002D0C0000}"/>
    <cellStyle name="20% - Accent4 2 3 2 7 2" xfId="13021" xr:uid="{00000000-0005-0000-0000-00002E0C0000}"/>
    <cellStyle name="20% - Accent4 2 3 2 8" xfId="6166" xr:uid="{00000000-0005-0000-0000-00002F0C0000}"/>
    <cellStyle name="20% - Accent4 2 3 2 8 2" xfId="13444" xr:uid="{00000000-0005-0000-0000-0000300C0000}"/>
    <cellStyle name="20% - Accent4 2 3 2 9" xfId="7629" xr:uid="{00000000-0005-0000-0000-0000310C0000}"/>
    <cellStyle name="20% - Accent4 2 3 2 9 2" xfId="14721" xr:uid="{00000000-0005-0000-0000-0000320C0000}"/>
    <cellStyle name="20% - Accent4 2 3 3" xfId="295" xr:uid="{00000000-0005-0000-0000-0000330C0000}"/>
    <cellStyle name="20% - Accent4 2 3 3 2" xfId="2066" xr:uid="{00000000-0005-0000-0000-0000340C0000}"/>
    <cellStyle name="20% - Accent4 2 3 3 2 2" xfId="9862" xr:uid="{00000000-0005-0000-0000-0000350C0000}"/>
    <cellStyle name="20% - Accent4 2 3 3 3" xfId="3791" xr:uid="{00000000-0005-0000-0000-0000360C0000}"/>
    <cellStyle name="20% - Accent4 2 3 3 3 2" xfId="11299" xr:uid="{00000000-0005-0000-0000-0000370C0000}"/>
    <cellStyle name="20% - Accent4 2 3 3 4" xfId="6169" xr:uid="{00000000-0005-0000-0000-0000380C0000}"/>
    <cellStyle name="20% - Accent4 2 3 3 4 2" xfId="13447" xr:uid="{00000000-0005-0000-0000-0000390C0000}"/>
    <cellStyle name="20% - Accent4 2 3 3 5" xfId="7921" xr:uid="{00000000-0005-0000-0000-00003A0C0000}"/>
    <cellStyle name="20% - Accent4 2 3 3 5 2" xfId="15013" xr:uid="{00000000-0005-0000-0000-00003B0C0000}"/>
    <cellStyle name="20% - Accent4 2 3 3 6" xfId="8928" xr:uid="{00000000-0005-0000-0000-00003C0C0000}"/>
    <cellStyle name="20% - Accent4 2 3 4" xfId="2063" xr:uid="{00000000-0005-0000-0000-00003D0C0000}"/>
    <cellStyle name="20% - Accent4 2 3 4 2" xfId="6170" xr:uid="{00000000-0005-0000-0000-00003E0C0000}"/>
    <cellStyle name="20% - Accent4 2 3 4 2 2" xfId="13448" xr:uid="{00000000-0005-0000-0000-00003F0C0000}"/>
    <cellStyle name="20% - Accent4 2 3 4 3" xfId="9859" xr:uid="{00000000-0005-0000-0000-0000400C0000}"/>
    <cellStyle name="20% - Accent4 2 3 5" xfId="3298" xr:uid="{00000000-0005-0000-0000-0000410C0000}"/>
    <cellStyle name="20% - Accent4 2 3 5 2" xfId="10809" xr:uid="{00000000-0005-0000-0000-0000420C0000}"/>
    <cellStyle name="20% - Accent4 2 3 6" xfId="4037" xr:uid="{00000000-0005-0000-0000-0000430C0000}"/>
    <cellStyle name="20% - Accent4 2 3 6 2" xfId="11545" xr:uid="{00000000-0005-0000-0000-0000440C0000}"/>
    <cellStyle name="20% - Accent4 2 3 7" xfId="4873" xr:uid="{00000000-0005-0000-0000-0000450C0000}"/>
    <cellStyle name="20% - Accent4 2 3 7 2" xfId="12151" xr:uid="{00000000-0005-0000-0000-0000460C0000}"/>
    <cellStyle name="20% - Accent4 2 3 8" xfId="5454" xr:uid="{00000000-0005-0000-0000-0000470C0000}"/>
    <cellStyle name="20% - Accent4 2 3 8 2" xfId="12732" xr:uid="{00000000-0005-0000-0000-0000480C0000}"/>
    <cellStyle name="20% - Accent4 2 3 9" xfId="6165" xr:uid="{00000000-0005-0000-0000-0000490C0000}"/>
    <cellStyle name="20% - Accent4 2 3 9 2" xfId="13443" xr:uid="{00000000-0005-0000-0000-00004A0C0000}"/>
    <cellStyle name="20% - Accent4 2 4" xfId="296" xr:uid="{00000000-0005-0000-0000-00004B0C0000}"/>
    <cellStyle name="20% - Accent4 2 4 10" xfId="8929" xr:uid="{00000000-0005-0000-0000-00004C0C0000}"/>
    <cellStyle name="20% - Accent4 2 4 2" xfId="297" xr:uid="{00000000-0005-0000-0000-00004D0C0000}"/>
    <cellStyle name="20% - Accent4 2 4 2 2" xfId="2068" xr:uid="{00000000-0005-0000-0000-00004E0C0000}"/>
    <cellStyle name="20% - Accent4 2 4 2 2 2" xfId="9864" xr:uid="{00000000-0005-0000-0000-00004F0C0000}"/>
    <cellStyle name="20% - Accent4 2 4 2 3" xfId="3842" xr:uid="{00000000-0005-0000-0000-0000500C0000}"/>
    <cellStyle name="20% - Accent4 2 4 2 3 2" xfId="11350" xr:uid="{00000000-0005-0000-0000-0000510C0000}"/>
    <cellStyle name="20% - Accent4 2 4 2 4" xfId="6172" xr:uid="{00000000-0005-0000-0000-0000520C0000}"/>
    <cellStyle name="20% - Accent4 2 4 2 4 2" xfId="13450" xr:uid="{00000000-0005-0000-0000-0000530C0000}"/>
    <cellStyle name="20% - Accent4 2 4 2 5" xfId="8067" xr:uid="{00000000-0005-0000-0000-0000540C0000}"/>
    <cellStyle name="20% - Accent4 2 4 2 5 2" xfId="15159" xr:uid="{00000000-0005-0000-0000-0000550C0000}"/>
    <cellStyle name="20% - Accent4 2 4 2 6" xfId="8930" xr:uid="{00000000-0005-0000-0000-0000560C0000}"/>
    <cellStyle name="20% - Accent4 2 4 3" xfId="2067" xr:uid="{00000000-0005-0000-0000-0000570C0000}"/>
    <cellStyle name="20% - Accent4 2 4 3 2" xfId="6173" xr:uid="{00000000-0005-0000-0000-0000580C0000}"/>
    <cellStyle name="20% - Accent4 2 4 3 2 2" xfId="13451" xr:uid="{00000000-0005-0000-0000-0000590C0000}"/>
    <cellStyle name="20% - Accent4 2 4 3 3" xfId="9863" xr:uid="{00000000-0005-0000-0000-00005A0C0000}"/>
    <cellStyle name="20% - Accent4 2 4 4" xfId="3455" xr:uid="{00000000-0005-0000-0000-00005B0C0000}"/>
    <cellStyle name="20% - Accent4 2 4 4 2" xfId="10963" xr:uid="{00000000-0005-0000-0000-00005C0C0000}"/>
    <cellStyle name="20% - Accent4 2 4 5" xfId="3788" xr:uid="{00000000-0005-0000-0000-00005D0C0000}"/>
    <cellStyle name="20% - Accent4 2 4 5 2" xfId="11296" xr:uid="{00000000-0005-0000-0000-00005E0C0000}"/>
    <cellStyle name="20% - Accent4 2 4 6" xfId="5019" xr:uid="{00000000-0005-0000-0000-00005F0C0000}"/>
    <cellStyle name="20% - Accent4 2 4 6 2" xfId="12297" xr:uid="{00000000-0005-0000-0000-0000600C0000}"/>
    <cellStyle name="20% - Accent4 2 4 7" xfId="5600" xr:uid="{00000000-0005-0000-0000-0000610C0000}"/>
    <cellStyle name="20% - Accent4 2 4 7 2" xfId="12878" xr:uid="{00000000-0005-0000-0000-0000620C0000}"/>
    <cellStyle name="20% - Accent4 2 4 8" xfId="6171" xr:uid="{00000000-0005-0000-0000-0000630C0000}"/>
    <cellStyle name="20% - Accent4 2 4 8 2" xfId="13449" xr:uid="{00000000-0005-0000-0000-0000640C0000}"/>
    <cellStyle name="20% - Accent4 2 4 9" xfId="7486" xr:uid="{00000000-0005-0000-0000-0000650C0000}"/>
    <cellStyle name="20% - Accent4 2 4 9 2" xfId="14578" xr:uid="{00000000-0005-0000-0000-0000660C0000}"/>
    <cellStyle name="20% - Accent4 2 5" xfId="298" xr:uid="{00000000-0005-0000-0000-0000670C0000}"/>
    <cellStyle name="20% - Accent4 2 5 2" xfId="299" xr:uid="{00000000-0005-0000-0000-0000680C0000}"/>
    <cellStyle name="20% - Accent4 2 5 2 2" xfId="2070" xr:uid="{00000000-0005-0000-0000-0000690C0000}"/>
    <cellStyle name="20% - Accent4 2 5 2 2 2" xfId="9866" xr:uid="{00000000-0005-0000-0000-00006A0C0000}"/>
    <cellStyle name="20% - Accent4 2 5 2 3" xfId="4069" xr:uid="{00000000-0005-0000-0000-00006B0C0000}"/>
    <cellStyle name="20% - Accent4 2 5 2 3 2" xfId="11577" xr:uid="{00000000-0005-0000-0000-00006C0C0000}"/>
    <cellStyle name="20% - Accent4 2 5 2 4" xfId="6175" xr:uid="{00000000-0005-0000-0000-00006D0C0000}"/>
    <cellStyle name="20% - Accent4 2 5 2 4 2" xfId="13453" xr:uid="{00000000-0005-0000-0000-00006E0C0000}"/>
    <cellStyle name="20% - Accent4 2 5 2 5" xfId="8932" xr:uid="{00000000-0005-0000-0000-00006F0C0000}"/>
    <cellStyle name="20% - Accent4 2 5 3" xfId="2069" xr:uid="{00000000-0005-0000-0000-0000700C0000}"/>
    <cellStyle name="20% - Accent4 2 5 3 2" xfId="9865" xr:uid="{00000000-0005-0000-0000-0000710C0000}"/>
    <cellStyle name="20% - Accent4 2 5 4" xfId="3811" xr:uid="{00000000-0005-0000-0000-0000720C0000}"/>
    <cellStyle name="20% - Accent4 2 5 4 2" xfId="11319" xr:uid="{00000000-0005-0000-0000-0000730C0000}"/>
    <cellStyle name="20% - Accent4 2 5 5" xfId="6174" xr:uid="{00000000-0005-0000-0000-0000740C0000}"/>
    <cellStyle name="20% - Accent4 2 5 5 2" xfId="13452" xr:uid="{00000000-0005-0000-0000-0000750C0000}"/>
    <cellStyle name="20% - Accent4 2 5 6" xfId="8299" xr:uid="{00000000-0005-0000-0000-0000760C0000}"/>
    <cellStyle name="20% - Accent4 2 5 6 2" xfId="15391" xr:uid="{00000000-0005-0000-0000-0000770C0000}"/>
    <cellStyle name="20% - Accent4 2 5 7" xfId="8931" xr:uid="{00000000-0005-0000-0000-0000780C0000}"/>
    <cellStyle name="20% - Accent4 2 6" xfId="300" xr:uid="{00000000-0005-0000-0000-0000790C0000}"/>
    <cellStyle name="20% - Accent4 2 6 2" xfId="2071" xr:uid="{00000000-0005-0000-0000-00007A0C0000}"/>
    <cellStyle name="20% - Accent4 2 6 2 2" xfId="9867" xr:uid="{00000000-0005-0000-0000-00007B0C0000}"/>
    <cellStyle name="20% - Accent4 2 6 3" xfId="3695" xr:uid="{00000000-0005-0000-0000-00007C0C0000}"/>
    <cellStyle name="20% - Accent4 2 6 3 2" xfId="11203" xr:uid="{00000000-0005-0000-0000-00007D0C0000}"/>
    <cellStyle name="20% - Accent4 2 6 4" xfId="6176" xr:uid="{00000000-0005-0000-0000-00007E0C0000}"/>
    <cellStyle name="20% - Accent4 2 6 4 2" xfId="13454" xr:uid="{00000000-0005-0000-0000-00007F0C0000}"/>
    <cellStyle name="20% - Accent4 2 6 5" xfId="8414" xr:uid="{00000000-0005-0000-0000-0000800C0000}"/>
    <cellStyle name="20% - Accent4 2 6 5 2" xfId="15457" xr:uid="{00000000-0005-0000-0000-0000810C0000}"/>
    <cellStyle name="20% - Accent4 2 6 6" xfId="8933" xr:uid="{00000000-0005-0000-0000-0000820C0000}"/>
    <cellStyle name="20% - Accent4 2 7" xfId="301" xr:uid="{00000000-0005-0000-0000-0000830C0000}"/>
    <cellStyle name="20% - Accent4 2 7 2" xfId="2072" xr:uid="{00000000-0005-0000-0000-0000840C0000}"/>
    <cellStyle name="20% - Accent4 2 7 2 2" xfId="9868" xr:uid="{00000000-0005-0000-0000-0000850C0000}"/>
    <cellStyle name="20% - Accent4 2 7 3" xfId="4077" xr:uid="{00000000-0005-0000-0000-0000860C0000}"/>
    <cellStyle name="20% - Accent4 2 7 3 2" xfId="11585" xr:uid="{00000000-0005-0000-0000-0000870C0000}"/>
    <cellStyle name="20% - Accent4 2 7 4" xfId="6177" xr:uid="{00000000-0005-0000-0000-0000880C0000}"/>
    <cellStyle name="20% - Accent4 2 7 4 2" xfId="13455" xr:uid="{00000000-0005-0000-0000-0000890C0000}"/>
    <cellStyle name="20% - Accent4 2 7 5" xfId="8503" xr:uid="{00000000-0005-0000-0000-00008A0C0000}"/>
    <cellStyle name="20% - Accent4 2 7 5 2" xfId="15546" xr:uid="{00000000-0005-0000-0000-00008B0C0000}"/>
    <cellStyle name="20% - Accent4 2 7 6" xfId="8934" xr:uid="{00000000-0005-0000-0000-00008C0C0000}"/>
    <cellStyle name="20% - Accent4 2 8" xfId="1819" xr:uid="{00000000-0005-0000-0000-00008D0C0000}"/>
    <cellStyle name="20% - Accent4 2 8 2" xfId="3769" xr:uid="{00000000-0005-0000-0000-00008E0C0000}"/>
    <cellStyle name="20% - Accent4 2 8 2 2" xfId="11277" xr:uid="{00000000-0005-0000-0000-00008F0C0000}"/>
    <cellStyle name="20% - Accent4 2 8 3" xfId="6178" xr:uid="{00000000-0005-0000-0000-0000900C0000}"/>
    <cellStyle name="20% - Accent4 2 8 3 2" xfId="13456" xr:uid="{00000000-0005-0000-0000-0000910C0000}"/>
    <cellStyle name="20% - Accent4 2 8 4" xfId="7778" xr:uid="{00000000-0005-0000-0000-0000920C0000}"/>
    <cellStyle name="20% - Accent4 2 8 4 2" xfId="14870" xr:uid="{00000000-0005-0000-0000-0000930C0000}"/>
    <cellStyle name="20% - Accent4 2 8 5" xfId="9615" xr:uid="{00000000-0005-0000-0000-0000940C0000}"/>
    <cellStyle name="20% - Accent4 2 9" xfId="2054" xr:uid="{00000000-0005-0000-0000-0000950C0000}"/>
    <cellStyle name="20% - Accent4 2 9 2" xfId="3882" xr:uid="{00000000-0005-0000-0000-0000960C0000}"/>
    <cellStyle name="20% - Accent4 2 9 2 2" xfId="11390" xr:uid="{00000000-0005-0000-0000-0000970C0000}"/>
    <cellStyle name="20% - Accent4 2 9 3" xfId="6179" xr:uid="{00000000-0005-0000-0000-0000980C0000}"/>
    <cellStyle name="20% - Accent4 2 9 3 2" xfId="13457" xr:uid="{00000000-0005-0000-0000-0000990C0000}"/>
    <cellStyle name="20% - Accent4 2 9 4" xfId="9850" xr:uid="{00000000-0005-0000-0000-00009A0C0000}"/>
    <cellStyle name="20% - Accent4 20" xfId="1793" xr:uid="{00000000-0005-0000-0000-00009B0C0000}"/>
    <cellStyle name="20% - Accent4 20 2" xfId="3972" xr:uid="{00000000-0005-0000-0000-00009C0C0000}"/>
    <cellStyle name="20% - Accent4 20 2 2" xfId="11480" xr:uid="{00000000-0005-0000-0000-00009D0C0000}"/>
    <cellStyle name="20% - Accent4 20 3" xfId="6180" xr:uid="{00000000-0005-0000-0000-00009E0C0000}"/>
    <cellStyle name="20% - Accent4 20 3 2" xfId="13458" xr:uid="{00000000-0005-0000-0000-00009F0C0000}"/>
    <cellStyle name="20% - Accent4 20 4" xfId="9598" xr:uid="{00000000-0005-0000-0000-0000A00C0000}"/>
    <cellStyle name="20% - Accent4 21" xfId="2043" xr:uid="{00000000-0005-0000-0000-0000A10C0000}"/>
    <cellStyle name="20% - Accent4 21 2" xfId="3890" xr:uid="{00000000-0005-0000-0000-0000A20C0000}"/>
    <cellStyle name="20% - Accent4 21 2 2" xfId="11398" xr:uid="{00000000-0005-0000-0000-0000A30C0000}"/>
    <cellStyle name="20% - Accent4 21 3" xfId="6181" xr:uid="{00000000-0005-0000-0000-0000A40C0000}"/>
    <cellStyle name="20% - Accent4 21 3 2" xfId="13459" xr:uid="{00000000-0005-0000-0000-0000A50C0000}"/>
    <cellStyle name="20% - Accent4 21 4" xfId="9839" xr:uid="{00000000-0005-0000-0000-0000A60C0000}"/>
    <cellStyle name="20% - Accent4 22" xfId="3031" xr:uid="{00000000-0005-0000-0000-0000A70C0000}"/>
    <cellStyle name="20% - Accent4 22 2" xfId="10542" xr:uid="{00000000-0005-0000-0000-0000A80C0000}"/>
    <cellStyle name="20% - Accent4 23" xfId="3736" xr:uid="{00000000-0005-0000-0000-0000A90C0000}"/>
    <cellStyle name="20% - Accent4 23 2" xfId="11244" xr:uid="{00000000-0005-0000-0000-0000AA0C0000}"/>
    <cellStyle name="20% - Accent4 24" xfId="4670" xr:uid="{00000000-0005-0000-0000-0000AB0C0000}"/>
    <cellStyle name="20% - Accent4 24 2" xfId="11948" xr:uid="{00000000-0005-0000-0000-0000AC0C0000}"/>
    <cellStyle name="20% - Accent4 25" xfId="5251" xr:uid="{00000000-0005-0000-0000-0000AD0C0000}"/>
    <cellStyle name="20% - Accent4 25 2" xfId="12529" xr:uid="{00000000-0005-0000-0000-0000AE0C0000}"/>
    <cellStyle name="20% - Accent4 26" xfId="6138" xr:uid="{00000000-0005-0000-0000-0000AF0C0000}"/>
    <cellStyle name="20% - Accent4 26 2" xfId="13416" xr:uid="{00000000-0005-0000-0000-0000B00C0000}"/>
    <cellStyle name="20% - Accent4 27" xfId="7126" xr:uid="{00000000-0005-0000-0000-0000B10C0000}"/>
    <cellStyle name="20% - Accent4 27 2" xfId="14218" xr:uid="{00000000-0005-0000-0000-0000B20C0000}"/>
    <cellStyle name="20% - Accent4 28" xfId="7137" xr:uid="{00000000-0005-0000-0000-0000B30C0000}"/>
    <cellStyle name="20% - Accent4 28 2" xfId="14229" xr:uid="{00000000-0005-0000-0000-0000B40C0000}"/>
    <cellStyle name="20% - Accent4 29" xfId="272" xr:uid="{00000000-0005-0000-0000-0000B50C0000}"/>
    <cellStyle name="20% - Accent4 29 2" xfId="8905" xr:uid="{00000000-0005-0000-0000-0000B60C0000}"/>
    <cellStyle name="20% - Accent4 3" xfId="302" xr:uid="{00000000-0005-0000-0000-0000B70C0000}"/>
    <cellStyle name="20% - Accent4 3 10" xfId="5334" xr:uid="{00000000-0005-0000-0000-0000B80C0000}"/>
    <cellStyle name="20% - Accent4 3 10 2" xfId="12612" xr:uid="{00000000-0005-0000-0000-0000B90C0000}"/>
    <cellStyle name="20% - Accent4 3 11" xfId="6182" xr:uid="{00000000-0005-0000-0000-0000BA0C0000}"/>
    <cellStyle name="20% - Accent4 3 11 2" xfId="13460" xr:uid="{00000000-0005-0000-0000-0000BB0C0000}"/>
    <cellStyle name="20% - Accent4 3 12" xfId="7220" xr:uid="{00000000-0005-0000-0000-0000BC0C0000}"/>
    <cellStyle name="20% - Accent4 3 12 2" xfId="14312" xr:uid="{00000000-0005-0000-0000-0000BD0C0000}"/>
    <cellStyle name="20% - Accent4 3 13" xfId="8935" xr:uid="{00000000-0005-0000-0000-0000BE0C0000}"/>
    <cellStyle name="20% - Accent4 3 2" xfId="303" xr:uid="{00000000-0005-0000-0000-0000BF0C0000}"/>
    <cellStyle name="20% - Accent4 3 2 10" xfId="7363" xr:uid="{00000000-0005-0000-0000-0000C00C0000}"/>
    <cellStyle name="20% - Accent4 3 2 10 2" xfId="14455" xr:uid="{00000000-0005-0000-0000-0000C10C0000}"/>
    <cellStyle name="20% - Accent4 3 2 11" xfId="8936" xr:uid="{00000000-0005-0000-0000-0000C20C0000}"/>
    <cellStyle name="20% - Accent4 3 2 2" xfId="304" xr:uid="{00000000-0005-0000-0000-0000C30C0000}"/>
    <cellStyle name="20% - Accent4 3 2 2 10" xfId="8937" xr:uid="{00000000-0005-0000-0000-0000C40C0000}"/>
    <cellStyle name="20% - Accent4 3 2 2 2" xfId="305" xr:uid="{00000000-0005-0000-0000-0000C50C0000}"/>
    <cellStyle name="20% - Accent4 3 2 2 2 2" xfId="2076" xr:uid="{00000000-0005-0000-0000-0000C60C0000}"/>
    <cellStyle name="20% - Accent4 3 2 2 2 2 2" xfId="9872" xr:uid="{00000000-0005-0000-0000-0000C70C0000}"/>
    <cellStyle name="20% - Accent4 3 2 2 2 3" xfId="4060" xr:uid="{00000000-0005-0000-0000-0000C80C0000}"/>
    <cellStyle name="20% - Accent4 3 2 2 2 3 2" xfId="11568" xr:uid="{00000000-0005-0000-0000-0000C90C0000}"/>
    <cellStyle name="20% - Accent4 3 2 2 2 4" xfId="6185" xr:uid="{00000000-0005-0000-0000-0000CA0C0000}"/>
    <cellStyle name="20% - Accent4 3 2 2 2 4 2" xfId="13463" xr:uid="{00000000-0005-0000-0000-0000CB0C0000}"/>
    <cellStyle name="20% - Accent4 3 2 2 2 5" xfId="8233" xr:uid="{00000000-0005-0000-0000-0000CC0C0000}"/>
    <cellStyle name="20% - Accent4 3 2 2 2 5 2" xfId="15325" xr:uid="{00000000-0005-0000-0000-0000CD0C0000}"/>
    <cellStyle name="20% - Accent4 3 2 2 2 6" xfId="8938" xr:uid="{00000000-0005-0000-0000-0000CE0C0000}"/>
    <cellStyle name="20% - Accent4 3 2 2 3" xfId="2075" xr:uid="{00000000-0005-0000-0000-0000CF0C0000}"/>
    <cellStyle name="20% - Accent4 3 2 2 3 2" xfId="6186" xr:uid="{00000000-0005-0000-0000-0000D00C0000}"/>
    <cellStyle name="20% - Accent4 3 2 2 3 2 2" xfId="13464" xr:uid="{00000000-0005-0000-0000-0000D10C0000}"/>
    <cellStyle name="20% - Accent4 3 2 2 3 3" xfId="9871" xr:uid="{00000000-0005-0000-0000-0000D20C0000}"/>
    <cellStyle name="20% - Accent4 3 2 2 4" xfId="3621" xr:uid="{00000000-0005-0000-0000-0000D30C0000}"/>
    <cellStyle name="20% - Accent4 3 2 2 4 2" xfId="11129" xr:uid="{00000000-0005-0000-0000-0000D40C0000}"/>
    <cellStyle name="20% - Accent4 3 2 2 5" xfId="3884" xr:uid="{00000000-0005-0000-0000-0000D50C0000}"/>
    <cellStyle name="20% - Accent4 3 2 2 5 2" xfId="11392" xr:uid="{00000000-0005-0000-0000-0000D60C0000}"/>
    <cellStyle name="20% - Accent4 3 2 2 6" xfId="5185" xr:uid="{00000000-0005-0000-0000-0000D70C0000}"/>
    <cellStyle name="20% - Accent4 3 2 2 6 2" xfId="12463" xr:uid="{00000000-0005-0000-0000-0000D80C0000}"/>
    <cellStyle name="20% - Accent4 3 2 2 7" xfId="5766" xr:uid="{00000000-0005-0000-0000-0000D90C0000}"/>
    <cellStyle name="20% - Accent4 3 2 2 7 2" xfId="13044" xr:uid="{00000000-0005-0000-0000-0000DA0C0000}"/>
    <cellStyle name="20% - Accent4 3 2 2 8" xfId="6184" xr:uid="{00000000-0005-0000-0000-0000DB0C0000}"/>
    <cellStyle name="20% - Accent4 3 2 2 8 2" xfId="13462" xr:uid="{00000000-0005-0000-0000-0000DC0C0000}"/>
    <cellStyle name="20% - Accent4 3 2 2 9" xfId="7652" xr:uid="{00000000-0005-0000-0000-0000DD0C0000}"/>
    <cellStyle name="20% - Accent4 3 2 2 9 2" xfId="14744" xr:uid="{00000000-0005-0000-0000-0000DE0C0000}"/>
    <cellStyle name="20% - Accent4 3 2 3" xfId="306" xr:uid="{00000000-0005-0000-0000-0000DF0C0000}"/>
    <cellStyle name="20% - Accent4 3 2 3 2" xfId="2077" xr:uid="{00000000-0005-0000-0000-0000E00C0000}"/>
    <cellStyle name="20% - Accent4 3 2 3 2 2" xfId="9873" xr:uid="{00000000-0005-0000-0000-0000E10C0000}"/>
    <cellStyle name="20% - Accent4 3 2 3 3" xfId="3157" xr:uid="{00000000-0005-0000-0000-0000E20C0000}"/>
    <cellStyle name="20% - Accent4 3 2 3 3 2" xfId="10668" xr:uid="{00000000-0005-0000-0000-0000E30C0000}"/>
    <cellStyle name="20% - Accent4 3 2 3 4" xfId="6187" xr:uid="{00000000-0005-0000-0000-0000E40C0000}"/>
    <cellStyle name="20% - Accent4 3 2 3 4 2" xfId="13465" xr:uid="{00000000-0005-0000-0000-0000E50C0000}"/>
    <cellStyle name="20% - Accent4 3 2 3 5" xfId="7944" xr:uid="{00000000-0005-0000-0000-0000E60C0000}"/>
    <cellStyle name="20% - Accent4 3 2 3 5 2" xfId="15036" xr:uid="{00000000-0005-0000-0000-0000E70C0000}"/>
    <cellStyle name="20% - Accent4 3 2 3 6" xfId="8939" xr:uid="{00000000-0005-0000-0000-0000E80C0000}"/>
    <cellStyle name="20% - Accent4 3 2 4" xfId="2074" xr:uid="{00000000-0005-0000-0000-0000E90C0000}"/>
    <cellStyle name="20% - Accent4 3 2 4 2" xfId="6188" xr:uid="{00000000-0005-0000-0000-0000EA0C0000}"/>
    <cellStyle name="20% - Accent4 3 2 4 2 2" xfId="13466" xr:uid="{00000000-0005-0000-0000-0000EB0C0000}"/>
    <cellStyle name="20% - Accent4 3 2 4 3" xfId="9870" xr:uid="{00000000-0005-0000-0000-0000EC0C0000}"/>
    <cellStyle name="20% - Accent4 3 2 5" xfId="3321" xr:uid="{00000000-0005-0000-0000-0000ED0C0000}"/>
    <cellStyle name="20% - Accent4 3 2 5 2" xfId="10832" xr:uid="{00000000-0005-0000-0000-0000EE0C0000}"/>
    <cellStyle name="20% - Accent4 3 2 6" xfId="3817" xr:uid="{00000000-0005-0000-0000-0000EF0C0000}"/>
    <cellStyle name="20% - Accent4 3 2 6 2" xfId="11325" xr:uid="{00000000-0005-0000-0000-0000F00C0000}"/>
    <cellStyle name="20% - Accent4 3 2 7" xfId="4896" xr:uid="{00000000-0005-0000-0000-0000F10C0000}"/>
    <cellStyle name="20% - Accent4 3 2 7 2" xfId="12174" xr:uid="{00000000-0005-0000-0000-0000F20C0000}"/>
    <cellStyle name="20% - Accent4 3 2 8" xfId="5477" xr:uid="{00000000-0005-0000-0000-0000F30C0000}"/>
    <cellStyle name="20% - Accent4 3 2 8 2" xfId="12755" xr:uid="{00000000-0005-0000-0000-0000F40C0000}"/>
    <cellStyle name="20% - Accent4 3 2 9" xfId="6183" xr:uid="{00000000-0005-0000-0000-0000F50C0000}"/>
    <cellStyle name="20% - Accent4 3 2 9 2" xfId="13461" xr:uid="{00000000-0005-0000-0000-0000F60C0000}"/>
    <cellStyle name="20% - Accent4 3 3" xfId="307" xr:uid="{00000000-0005-0000-0000-0000F70C0000}"/>
    <cellStyle name="20% - Accent4 3 3 10" xfId="8940" xr:uid="{00000000-0005-0000-0000-0000F80C0000}"/>
    <cellStyle name="20% - Accent4 3 3 2" xfId="308" xr:uid="{00000000-0005-0000-0000-0000F90C0000}"/>
    <cellStyle name="20% - Accent4 3 3 2 2" xfId="2079" xr:uid="{00000000-0005-0000-0000-0000FA0C0000}"/>
    <cellStyle name="20% - Accent4 3 3 2 2 2" xfId="9875" xr:uid="{00000000-0005-0000-0000-0000FB0C0000}"/>
    <cellStyle name="20% - Accent4 3 3 2 3" xfId="3805" xr:uid="{00000000-0005-0000-0000-0000FC0C0000}"/>
    <cellStyle name="20% - Accent4 3 3 2 3 2" xfId="11313" xr:uid="{00000000-0005-0000-0000-0000FD0C0000}"/>
    <cellStyle name="20% - Accent4 3 3 2 4" xfId="6190" xr:uid="{00000000-0005-0000-0000-0000FE0C0000}"/>
    <cellStyle name="20% - Accent4 3 3 2 4 2" xfId="13468" xr:uid="{00000000-0005-0000-0000-0000FF0C0000}"/>
    <cellStyle name="20% - Accent4 3 3 2 5" xfId="8090" xr:uid="{00000000-0005-0000-0000-0000000D0000}"/>
    <cellStyle name="20% - Accent4 3 3 2 5 2" xfId="15182" xr:uid="{00000000-0005-0000-0000-0000010D0000}"/>
    <cellStyle name="20% - Accent4 3 3 2 6" xfId="8941" xr:uid="{00000000-0005-0000-0000-0000020D0000}"/>
    <cellStyle name="20% - Accent4 3 3 3" xfId="2078" xr:uid="{00000000-0005-0000-0000-0000030D0000}"/>
    <cellStyle name="20% - Accent4 3 3 3 2" xfId="6191" xr:uid="{00000000-0005-0000-0000-0000040D0000}"/>
    <cellStyle name="20% - Accent4 3 3 3 2 2" xfId="13469" xr:uid="{00000000-0005-0000-0000-0000050D0000}"/>
    <cellStyle name="20% - Accent4 3 3 3 3" xfId="9874" xr:uid="{00000000-0005-0000-0000-0000060D0000}"/>
    <cellStyle name="20% - Accent4 3 3 4" xfId="3478" xr:uid="{00000000-0005-0000-0000-0000070D0000}"/>
    <cellStyle name="20% - Accent4 3 3 4 2" xfId="10986" xr:uid="{00000000-0005-0000-0000-0000080D0000}"/>
    <cellStyle name="20% - Accent4 3 3 5" xfId="3834" xr:uid="{00000000-0005-0000-0000-0000090D0000}"/>
    <cellStyle name="20% - Accent4 3 3 5 2" xfId="11342" xr:uid="{00000000-0005-0000-0000-00000A0D0000}"/>
    <cellStyle name="20% - Accent4 3 3 6" xfId="5042" xr:uid="{00000000-0005-0000-0000-00000B0D0000}"/>
    <cellStyle name="20% - Accent4 3 3 6 2" xfId="12320" xr:uid="{00000000-0005-0000-0000-00000C0D0000}"/>
    <cellStyle name="20% - Accent4 3 3 7" xfId="5623" xr:uid="{00000000-0005-0000-0000-00000D0D0000}"/>
    <cellStyle name="20% - Accent4 3 3 7 2" xfId="12901" xr:uid="{00000000-0005-0000-0000-00000E0D0000}"/>
    <cellStyle name="20% - Accent4 3 3 8" xfId="6189" xr:uid="{00000000-0005-0000-0000-00000F0D0000}"/>
    <cellStyle name="20% - Accent4 3 3 8 2" xfId="13467" xr:uid="{00000000-0005-0000-0000-0000100D0000}"/>
    <cellStyle name="20% - Accent4 3 3 9" xfId="7509" xr:uid="{00000000-0005-0000-0000-0000110D0000}"/>
    <cellStyle name="20% - Accent4 3 3 9 2" xfId="14601" xr:uid="{00000000-0005-0000-0000-0000120D0000}"/>
    <cellStyle name="20% - Accent4 3 4" xfId="309" xr:uid="{00000000-0005-0000-0000-0000130D0000}"/>
    <cellStyle name="20% - Accent4 3 4 2" xfId="2080" xr:uid="{00000000-0005-0000-0000-0000140D0000}"/>
    <cellStyle name="20% - Accent4 3 4 2 2" xfId="9876" xr:uid="{00000000-0005-0000-0000-0000150D0000}"/>
    <cellStyle name="20% - Accent4 3 4 3" xfId="3879" xr:uid="{00000000-0005-0000-0000-0000160D0000}"/>
    <cellStyle name="20% - Accent4 3 4 3 2" xfId="11387" xr:uid="{00000000-0005-0000-0000-0000170D0000}"/>
    <cellStyle name="20% - Accent4 3 4 4" xfId="6192" xr:uid="{00000000-0005-0000-0000-0000180D0000}"/>
    <cellStyle name="20% - Accent4 3 4 4 2" xfId="13470" xr:uid="{00000000-0005-0000-0000-0000190D0000}"/>
    <cellStyle name="20% - Accent4 3 4 5" xfId="8437" xr:uid="{00000000-0005-0000-0000-00001A0D0000}"/>
    <cellStyle name="20% - Accent4 3 4 5 2" xfId="15480" xr:uid="{00000000-0005-0000-0000-00001B0D0000}"/>
    <cellStyle name="20% - Accent4 3 4 6" xfId="8942" xr:uid="{00000000-0005-0000-0000-00001C0D0000}"/>
    <cellStyle name="20% - Accent4 3 5" xfId="310" xr:uid="{00000000-0005-0000-0000-00001D0D0000}"/>
    <cellStyle name="20% - Accent4 3 5 2" xfId="2081" xr:uid="{00000000-0005-0000-0000-00001E0D0000}"/>
    <cellStyle name="20% - Accent4 3 5 2 2" xfId="9877" xr:uid="{00000000-0005-0000-0000-00001F0D0000}"/>
    <cellStyle name="20% - Accent4 3 5 3" xfId="3140" xr:uid="{00000000-0005-0000-0000-0000200D0000}"/>
    <cellStyle name="20% - Accent4 3 5 3 2" xfId="10651" xr:uid="{00000000-0005-0000-0000-0000210D0000}"/>
    <cellStyle name="20% - Accent4 3 5 4" xfId="6193" xr:uid="{00000000-0005-0000-0000-0000220D0000}"/>
    <cellStyle name="20% - Accent4 3 5 4 2" xfId="13471" xr:uid="{00000000-0005-0000-0000-0000230D0000}"/>
    <cellStyle name="20% - Accent4 3 5 5" xfId="8526" xr:uid="{00000000-0005-0000-0000-0000240D0000}"/>
    <cellStyle name="20% - Accent4 3 5 5 2" xfId="15569" xr:uid="{00000000-0005-0000-0000-0000250D0000}"/>
    <cellStyle name="20% - Accent4 3 5 6" xfId="8943" xr:uid="{00000000-0005-0000-0000-0000260D0000}"/>
    <cellStyle name="20% - Accent4 3 6" xfId="2073" xr:uid="{00000000-0005-0000-0000-0000270D0000}"/>
    <cellStyle name="20% - Accent4 3 6 2" xfId="6194" xr:uid="{00000000-0005-0000-0000-0000280D0000}"/>
    <cellStyle name="20% - Accent4 3 6 2 2" xfId="13472" xr:uid="{00000000-0005-0000-0000-0000290D0000}"/>
    <cellStyle name="20% - Accent4 3 6 3" xfId="7801" xr:uid="{00000000-0005-0000-0000-00002A0D0000}"/>
    <cellStyle name="20% - Accent4 3 6 3 2" xfId="14893" xr:uid="{00000000-0005-0000-0000-00002B0D0000}"/>
    <cellStyle name="20% - Accent4 3 6 4" xfId="9869" xr:uid="{00000000-0005-0000-0000-00002C0D0000}"/>
    <cellStyle name="20% - Accent4 3 7" xfId="3173" xr:uid="{00000000-0005-0000-0000-00002D0D0000}"/>
    <cellStyle name="20% - Accent4 3 7 2" xfId="10684" xr:uid="{00000000-0005-0000-0000-00002E0D0000}"/>
    <cellStyle name="20% - Accent4 3 8" xfId="3724" xr:uid="{00000000-0005-0000-0000-00002F0D0000}"/>
    <cellStyle name="20% - Accent4 3 8 2" xfId="11232" xr:uid="{00000000-0005-0000-0000-0000300D0000}"/>
    <cellStyle name="20% - Accent4 3 9" xfId="4753" xr:uid="{00000000-0005-0000-0000-0000310D0000}"/>
    <cellStyle name="20% - Accent4 3 9 2" xfId="12031" xr:uid="{00000000-0005-0000-0000-0000320D0000}"/>
    <cellStyle name="20% - Accent4 30" xfId="8594" xr:uid="{00000000-0005-0000-0000-0000330D0000}"/>
    <cellStyle name="20% - Accent4 30 2" xfId="15637" xr:uid="{00000000-0005-0000-0000-0000340D0000}"/>
    <cellStyle name="20% - Accent4 31" xfId="8684" xr:uid="{00000000-0005-0000-0000-0000350D0000}"/>
    <cellStyle name="20% - Accent4 4" xfId="311" xr:uid="{00000000-0005-0000-0000-0000360D0000}"/>
    <cellStyle name="20% - Accent4 4 10" xfId="6195" xr:uid="{00000000-0005-0000-0000-0000370D0000}"/>
    <cellStyle name="20% - Accent4 4 10 2" xfId="13473" xr:uid="{00000000-0005-0000-0000-0000380D0000}"/>
    <cellStyle name="20% - Accent4 4 11" xfId="7171" xr:uid="{00000000-0005-0000-0000-0000390D0000}"/>
    <cellStyle name="20% - Accent4 4 11 2" xfId="14263" xr:uid="{00000000-0005-0000-0000-00003A0D0000}"/>
    <cellStyle name="20% - Accent4 4 12" xfId="8944" xr:uid="{00000000-0005-0000-0000-00003B0D0000}"/>
    <cellStyle name="20% - Accent4 4 2" xfId="312" xr:uid="{00000000-0005-0000-0000-00003C0D0000}"/>
    <cellStyle name="20% - Accent4 4 2 10" xfId="7314" xr:uid="{00000000-0005-0000-0000-00003D0D0000}"/>
    <cellStyle name="20% - Accent4 4 2 10 2" xfId="14406" xr:uid="{00000000-0005-0000-0000-00003E0D0000}"/>
    <cellStyle name="20% - Accent4 4 2 11" xfId="8945" xr:uid="{00000000-0005-0000-0000-00003F0D0000}"/>
    <cellStyle name="20% - Accent4 4 2 2" xfId="313" xr:uid="{00000000-0005-0000-0000-0000400D0000}"/>
    <cellStyle name="20% - Accent4 4 2 2 10" xfId="8946" xr:uid="{00000000-0005-0000-0000-0000410D0000}"/>
    <cellStyle name="20% - Accent4 4 2 2 2" xfId="314" xr:uid="{00000000-0005-0000-0000-0000420D0000}"/>
    <cellStyle name="20% - Accent4 4 2 2 2 2" xfId="2085" xr:uid="{00000000-0005-0000-0000-0000430D0000}"/>
    <cellStyle name="20% - Accent4 4 2 2 2 2 2" xfId="9881" xr:uid="{00000000-0005-0000-0000-0000440D0000}"/>
    <cellStyle name="20% - Accent4 4 2 2 2 3" xfId="3027" xr:uid="{00000000-0005-0000-0000-0000450D0000}"/>
    <cellStyle name="20% - Accent4 4 2 2 2 3 2" xfId="10538" xr:uid="{00000000-0005-0000-0000-0000460D0000}"/>
    <cellStyle name="20% - Accent4 4 2 2 2 4" xfId="6198" xr:uid="{00000000-0005-0000-0000-0000470D0000}"/>
    <cellStyle name="20% - Accent4 4 2 2 2 4 2" xfId="13476" xr:uid="{00000000-0005-0000-0000-0000480D0000}"/>
    <cellStyle name="20% - Accent4 4 2 2 2 5" xfId="8184" xr:uid="{00000000-0005-0000-0000-0000490D0000}"/>
    <cellStyle name="20% - Accent4 4 2 2 2 5 2" xfId="15276" xr:uid="{00000000-0005-0000-0000-00004A0D0000}"/>
    <cellStyle name="20% - Accent4 4 2 2 2 6" xfId="8947" xr:uid="{00000000-0005-0000-0000-00004B0D0000}"/>
    <cellStyle name="20% - Accent4 4 2 2 3" xfId="2084" xr:uid="{00000000-0005-0000-0000-00004C0D0000}"/>
    <cellStyle name="20% - Accent4 4 2 2 3 2" xfId="6199" xr:uid="{00000000-0005-0000-0000-00004D0D0000}"/>
    <cellStyle name="20% - Accent4 4 2 2 3 2 2" xfId="13477" xr:uid="{00000000-0005-0000-0000-00004E0D0000}"/>
    <cellStyle name="20% - Accent4 4 2 2 3 3" xfId="9880" xr:uid="{00000000-0005-0000-0000-00004F0D0000}"/>
    <cellStyle name="20% - Accent4 4 2 2 4" xfId="3572" xr:uid="{00000000-0005-0000-0000-0000500D0000}"/>
    <cellStyle name="20% - Accent4 4 2 2 4 2" xfId="11080" xr:uid="{00000000-0005-0000-0000-0000510D0000}"/>
    <cellStyle name="20% - Accent4 4 2 2 5" xfId="4040" xr:uid="{00000000-0005-0000-0000-0000520D0000}"/>
    <cellStyle name="20% - Accent4 4 2 2 5 2" xfId="11548" xr:uid="{00000000-0005-0000-0000-0000530D0000}"/>
    <cellStyle name="20% - Accent4 4 2 2 6" xfId="5136" xr:uid="{00000000-0005-0000-0000-0000540D0000}"/>
    <cellStyle name="20% - Accent4 4 2 2 6 2" xfId="12414" xr:uid="{00000000-0005-0000-0000-0000550D0000}"/>
    <cellStyle name="20% - Accent4 4 2 2 7" xfId="5717" xr:uid="{00000000-0005-0000-0000-0000560D0000}"/>
    <cellStyle name="20% - Accent4 4 2 2 7 2" xfId="12995" xr:uid="{00000000-0005-0000-0000-0000570D0000}"/>
    <cellStyle name="20% - Accent4 4 2 2 8" xfId="6197" xr:uid="{00000000-0005-0000-0000-0000580D0000}"/>
    <cellStyle name="20% - Accent4 4 2 2 8 2" xfId="13475" xr:uid="{00000000-0005-0000-0000-0000590D0000}"/>
    <cellStyle name="20% - Accent4 4 2 2 9" xfId="7603" xr:uid="{00000000-0005-0000-0000-00005A0D0000}"/>
    <cellStyle name="20% - Accent4 4 2 2 9 2" xfId="14695" xr:uid="{00000000-0005-0000-0000-00005B0D0000}"/>
    <cellStyle name="20% - Accent4 4 2 3" xfId="315" xr:uid="{00000000-0005-0000-0000-00005C0D0000}"/>
    <cellStyle name="20% - Accent4 4 2 3 2" xfId="2086" xr:uid="{00000000-0005-0000-0000-00005D0D0000}"/>
    <cellStyle name="20% - Accent4 4 2 3 2 2" xfId="9882" xr:uid="{00000000-0005-0000-0000-00005E0D0000}"/>
    <cellStyle name="20% - Accent4 4 2 3 3" xfId="3924" xr:uid="{00000000-0005-0000-0000-00005F0D0000}"/>
    <cellStyle name="20% - Accent4 4 2 3 3 2" xfId="11432" xr:uid="{00000000-0005-0000-0000-0000600D0000}"/>
    <cellStyle name="20% - Accent4 4 2 3 4" xfId="6200" xr:uid="{00000000-0005-0000-0000-0000610D0000}"/>
    <cellStyle name="20% - Accent4 4 2 3 4 2" xfId="13478" xr:uid="{00000000-0005-0000-0000-0000620D0000}"/>
    <cellStyle name="20% - Accent4 4 2 3 5" xfId="7895" xr:uid="{00000000-0005-0000-0000-0000630D0000}"/>
    <cellStyle name="20% - Accent4 4 2 3 5 2" xfId="14987" xr:uid="{00000000-0005-0000-0000-0000640D0000}"/>
    <cellStyle name="20% - Accent4 4 2 3 6" xfId="8948" xr:uid="{00000000-0005-0000-0000-0000650D0000}"/>
    <cellStyle name="20% - Accent4 4 2 4" xfId="2083" xr:uid="{00000000-0005-0000-0000-0000660D0000}"/>
    <cellStyle name="20% - Accent4 4 2 4 2" xfId="6201" xr:uid="{00000000-0005-0000-0000-0000670D0000}"/>
    <cellStyle name="20% - Accent4 4 2 4 2 2" xfId="13479" xr:uid="{00000000-0005-0000-0000-0000680D0000}"/>
    <cellStyle name="20% - Accent4 4 2 4 3" xfId="9879" xr:uid="{00000000-0005-0000-0000-0000690D0000}"/>
    <cellStyle name="20% - Accent4 4 2 5" xfId="3272" xr:uid="{00000000-0005-0000-0000-00006A0D0000}"/>
    <cellStyle name="20% - Accent4 4 2 5 2" xfId="10783" xr:uid="{00000000-0005-0000-0000-00006B0D0000}"/>
    <cellStyle name="20% - Accent4 4 2 6" xfId="3796" xr:uid="{00000000-0005-0000-0000-00006C0D0000}"/>
    <cellStyle name="20% - Accent4 4 2 6 2" xfId="11304" xr:uid="{00000000-0005-0000-0000-00006D0D0000}"/>
    <cellStyle name="20% - Accent4 4 2 7" xfId="4847" xr:uid="{00000000-0005-0000-0000-00006E0D0000}"/>
    <cellStyle name="20% - Accent4 4 2 7 2" xfId="12125" xr:uid="{00000000-0005-0000-0000-00006F0D0000}"/>
    <cellStyle name="20% - Accent4 4 2 8" xfId="5428" xr:uid="{00000000-0005-0000-0000-0000700D0000}"/>
    <cellStyle name="20% - Accent4 4 2 8 2" xfId="12706" xr:uid="{00000000-0005-0000-0000-0000710D0000}"/>
    <cellStyle name="20% - Accent4 4 2 9" xfId="6196" xr:uid="{00000000-0005-0000-0000-0000720D0000}"/>
    <cellStyle name="20% - Accent4 4 2 9 2" xfId="13474" xr:uid="{00000000-0005-0000-0000-0000730D0000}"/>
    <cellStyle name="20% - Accent4 4 3" xfId="316" xr:uid="{00000000-0005-0000-0000-0000740D0000}"/>
    <cellStyle name="20% - Accent4 4 3 10" xfId="8949" xr:uid="{00000000-0005-0000-0000-0000750D0000}"/>
    <cellStyle name="20% - Accent4 4 3 2" xfId="317" xr:uid="{00000000-0005-0000-0000-0000760D0000}"/>
    <cellStyle name="20% - Accent4 4 3 2 2" xfId="2088" xr:uid="{00000000-0005-0000-0000-0000770D0000}"/>
    <cellStyle name="20% - Accent4 4 3 2 2 2" xfId="9884" xr:uid="{00000000-0005-0000-0000-0000780D0000}"/>
    <cellStyle name="20% - Accent4 4 3 2 3" xfId="3898" xr:uid="{00000000-0005-0000-0000-0000790D0000}"/>
    <cellStyle name="20% - Accent4 4 3 2 3 2" xfId="11406" xr:uid="{00000000-0005-0000-0000-00007A0D0000}"/>
    <cellStyle name="20% - Accent4 4 3 2 4" xfId="6203" xr:uid="{00000000-0005-0000-0000-00007B0D0000}"/>
    <cellStyle name="20% - Accent4 4 3 2 4 2" xfId="13481" xr:uid="{00000000-0005-0000-0000-00007C0D0000}"/>
    <cellStyle name="20% - Accent4 4 3 2 5" xfId="8044" xr:uid="{00000000-0005-0000-0000-00007D0D0000}"/>
    <cellStyle name="20% - Accent4 4 3 2 5 2" xfId="15136" xr:uid="{00000000-0005-0000-0000-00007E0D0000}"/>
    <cellStyle name="20% - Accent4 4 3 2 6" xfId="8950" xr:uid="{00000000-0005-0000-0000-00007F0D0000}"/>
    <cellStyle name="20% - Accent4 4 3 3" xfId="2087" xr:uid="{00000000-0005-0000-0000-0000800D0000}"/>
    <cellStyle name="20% - Accent4 4 3 3 2" xfId="6204" xr:uid="{00000000-0005-0000-0000-0000810D0000}"/>
    <cellStyle name="20% - Accent4 4 3 3 2 2" xfId="13482" xr:uid="{00000000-0005-0000-0000-0000820D0000}"/>
    <cellStyle name="20% - Accent4 4 3 3 3" xfId="9883" xr:uid="{00000000-0005-0000-0000-0000830D0000}"/>
    <cellStyle name="20% - Accent4 4 3 4" xfId="3432" xr:uid="{00000000-0005-0000-0000-0000840D0000}"/>
    <cellStyle name="20% - Accent4 4 3 4 2" xfId="10940" xr:uid="{00000000-0005-0000-0000-0000850D0000}"/>
    <cellStyle name="20% - Accent4 4 3 5" xfId="3925" xr:uid="{00000000-0005-0000-0000-0000860D0000}"/>
    <cellStyle name="20% - Accent4 4 3 5 2" xfId="11433" xr:uid="{00000000-0005-0000-0000-0000870D0000}"/>
    <cellStyle name="20% - Accent4 4 3 6" xfId="4996" xr:uid="{00000000-0005-0000-0000-0000880D0000}"/>
    <cellStyle name="20% - Accent4 4 3 6 2" xfId="12274" xr:uid="{00000000-0005-0000-0000-0000890D0000}"/>
    <cellStyle name="20% - Accent4 4 3 7" xfId="5577" xr:uid="{00000000-0005-0000-0000-00008A0D0000}"/>
    <cellStyle name="20% - Accent4 4 3 7 2" xfId="12855" xr:uid="{00000000-0005-0000-0000-00008B0D0000}"/>
    <cellStyle name="20% - Accent4 4 3 8" xfId="6202" xr:uid="{00000000-0005-0000-0000-00008C0D0000}"/>
    <cellStyle name="20% - Accent4 4 3 8 2" xfId="13480" xr:uid="{00000000-0005-0000-0000-00008D0D0000}"/>
    <cellStyle name="20% - Accent4 4 3 9" xfId="7463" xr:uid="{00000000-0005-0000-0000-00008E0D0000}"/>
    <cellStyle name="20% - Accent4 4 3 9 2" xfId="14555" xr:uid="{00000000-0005-0000-0000-00008F0D0000}"/>
    <cellStyle name="20% - Accent4 4 4" xfId="318" xr:uid="{00000000-0005-0000-0000-0000900D0000}"/>
    <cellStyle name="20% - Accent4 4 4 2" xfId="2089" xr:uid="{00000000-0005-0000-0000-0000910D0000}"/>
    <cellStyle name="20% - Accent4 4 4 2 2" xfId="9885" xr:uid="{00000000-0005-0000-0000-0000920D0000}"/>
    <cellStyle name="20% - Accent4 4 4 3" xfId="3714" xr:uid="{00000000-0005-0000-0000-0000930D0000}"/>
    <cellStyle name="20% - Accent4 4 4 3 2" xfId="11222" xr:uid="{00000000-0005-0000-0000-0000940D0000}"/>
    <cellStyle name="20% - Accent4 4 4 4" xfId="6205" xr:uid="{00000000-0005-0000-0000-0000950D0000}"/>
    <cellStyle name="20% - Accent4 4 4 4 2" xfId="13483" xr:uid="{00000000-0005-0000-0000-0000960D0000}"/>
    <cellStyle name="20% - Accent4 4 4 5" xfId="7752" xr:uid="{00000000-0005-0000-0000-0000970D0000}"/>
    <cellStyle name="20% - Accent4 4 4 5 2" xfId="14844" xr:uid="{00000000-0005-0000-0000-0000980D0000}"/>
    <cellStyle name="20% - Accent4 4 4 6" xfId="8951" xr:uid="{00000000-0005-0000-0000-0000990D0000}"/>
    <cellStyle name="20% - Accent4 4 5" xfId="2082" xr:uid="{00000000-0005-0000-0000-00009A0D0000}"/>
    <cellStyle name="20% - Accent4 4 5 2" xfId="6206" xr:uid="{00000000-0005-0000-0000-00009B0D0000}"/>
    <cellStyle name="20% - Accent4 4 5 2 2" xfId="13484" xr:uid="{00000000-0005-0000-0000-00009C0D0000}"/>
    <cellStyle name="20% - Accent4 4 5 3" xfId="9878" xr:uid="{00000000-0005-0000-0000-00009D0D0000}"/>
    <cellStyle name="20% - Accent4 4 6" xfId="3103" xr:uid="{00000000-0005-0000-0000-00009E0D0000}"/>
    <cellStyle name="20% - Accent4 4 6 2" xfId="10614" xr:uid="{00000000-0005-0000-0000-00009F0D0000}"/>
    <cellStyle name="20% - Accent4 4 7" xfId="3147" xr:uid="{00000000-0005-0000-0000-0000A00D0000}"/>
    <cellStyle name="20% - Accent4 4 7 2" xfId="10658" xr:uid="{00000000-0005-0000-0000-0000A10D0000}"/>
    <cellStyle name="20% - Accent4 4 8" xfId="4704" xr:uid="{00000000-0005-0000-0000-0000A20D0000}"/>
    <cellStyle name="20% - Accent4 4 8 2" xfId="11982" xr:uid="{00000000-0005-0000-0000-0000A30D0000}"/>
    <cellStyle name="20% - Accent4 4 9" xfId="5285" xr:uid="{00000000-0005-0000-0000-0000A40D0000}"/>
    <cellStyle name="20% - Accent4 4 9 2" xfId="12563" xr:uid="{00000000-0005-0000-0000-0000A50D0000}"/>
    <cellStyle name="20% - Accent4 5" xfId="319" xr:uid="{00000000-0005-0000-0000-0000A60D0000}"/>
    <cellStyle name="20% - Accent4 5 10" xfId="6207" xr:uid="{00000000-0005-0000-0000-0000A70D0000}"/>
    <cellStyle name="20% - Accent4 5 10 2" xfId="13485" xr:uid="{00000000-0005-0000-0000-0000A80D0000}"/>
    <cellStyle name="20% - Accent4 5 11" xfId="7154" xr:uid="{00000000-0005-0000-0000-0000A90D0000}"/>
    <cellStyle name="20% - Accent4 5 11 2" xfId="14246" xr:uid="{00000000-0005-0000-0000-0000AA0D0000}"/>
    <cellStyle name="20% - Accent4 5 12" xfId="8952" xr:uid="{00000000-0005-0000-0000-0000AB0D0000}"/>
    <cellStyle name="20% - Accent4 5 2" xfId="320" xr:uid="{00000000-0005-0000-0000-0000AC0D0000}"/>
    <cellStyle name="20% - Accent4 5 2 10" xfId="7297" xr:uid="{00000000-0005-0000-0000-0000AD0D0000}"/>
    <cellStyle name="20% - Accent4 5 2 10 2" xfId="14389" xr:uid="{00000000-0005-0000-0000-0000AE0D0000}"/>
    <cellStyle name="20% - Accent4 5 2 11" xfId="8953" xr:uid="{00000000-0005-0000-0000-0000AF0D0000}"/>
    <cellStyle name="20% - Accent4 5 2 2" xfId="321" xr:uid="{00000000-0005-0000-0000-0000B00D0000}"/>
    <cellStyle name="20% - Accent4 5 2 2 10" xfId="8954" xr:uid="{00000000-0005-0000-0000-0000B10D0000}"/>
    <cellStyle name="20% - Accent4 5 2 2 2" xfId="322" xr:uid="{00000000-0005-0000-0000-0000B20D0000}"/>
    <cellStyle name="20% - Accent4 5 2 2 2 2" xfId="2093" xr:uid="{00000000-0005-0000-0000-0000B30D0000}"/>
    <cellStyle name="20% - Accent4 5 2 2 2 2 2" xfId="9889" xr:uid="{00000000-0005-0000-0000-0000B40D0000}"/>
    <cellStyle name="20% - Accent4 5 2 2 2 3" xfId="4027" xr:uid="{00000000-0005-0000-0000-0000B50D0000}"/>
    <cellStyle name="20% - Accent4 5 2 2 2 3 2" xfId="11535" xr:uid="{00000000-0005-0000-0000-0000B60D0000}"/>
    <cellStyle name="20% - Accent4 5 2 2 2 4" xfId="6210" xr:uid="{00000000-0005-0000-0000-0000B70D0000}"/>
    <cellStyle name="20% - Accent4 5 2 2 2 4 2" xfId="13488" xr:uid="{00000000-0005-0000-0000-0000B80D0000}"/>
    <cellStyle name="20% - Accent4 5 2 2 2 5" xfId="8167" xr:uid="{00000000-0005-0000-0000-0000B90D0000}"/>
    <cellStyle name="20% - Accent4 5 2 2 2 5 2" xfId="15259" xr:uid="{00000000-0005-0000-0000-0000BA0D0000}"/>
    <cellStyle name="20% - Accent4 5 2 2 2 6" xfId="8955" xr:uid="{00000000-0005-0000-0000-0000BB0D0000}"/>
    <cellStyle name="20% - Accent4 5 2 2 3" xfId="2092" xr:uid="{00000000-0005-0000-0000-0000BC0D0000}"/>
    <cellStyle name="20% - Accent4 5 2 2 3 2" xfId="6211" xr:uid="{00000000-0005-0000-0000-0000BD0D0000}"/>
    <cellStyle name="20% - Accent4 5 2 2 3 2 2" xfId="13489" xr:uid="{00000000-0005-0000-0000-0000BE0D0000}"/>
    <cellStyle name="20% - Accent4 5 2 2 3 3" xfId="9888" xr:uid="{00000000-0005-0000-0000-0000BF0D0000}"/>
    <cellStyle name="20% - Accent4 5 2 2 4" xfId="3555" xr:uid="{00000000-0005-0000-0000-0000C00D0000}"/>
    <cellStyle name="20% - Accent4 5 2 2 4 2" xfId="11063" xr:uid="{00000000-0005-0000-0000-0000C10D0000}"/>
    <cellStyle name="20% - Accent4 5 2 2 5" xfId="4059" xr:uid="{00000000-0005-0000-0000-0000C20D0000}"/>
    <cellStyle name="20% - Accent4 5 2 2 5 2" xfId="11567" xr:uid="{00000000-0005-0000-0000-0000C30D0000}"/>
    <cellStyle name="20% - Accent4 5 2 2 6" xfId="5119" xr:uid="{00000000-0005-0000-0000-0000C40D0000}"/>
    <cellStyle name="20% - Accent4 5 2 2 6 2" xfId="12397" xr:uid="{00000000-0005-0000-0000-0000C50D0000}"/>
    <cellStyle name="20% - Accent4 5 2 2 7" xfId="5700" xr:uid="{00000000-0005-0000-0000-0000C60D0000}"/>
    <cellStyle name="20% - Accent4 5 2 2 7 2" xfId="12978" xr:uid="{00000000-0005-0000-0000-0000C70D0000}"/>
    <cellStyle name="20% - Accent4 5 2 2 8" xfId="6209" xr:uid="{00000000-0005-0000-0000-0000C80D0000}"/>
    <cellStyle name="20% - Accent4 5 2 2 8 2" xfId="13487" xr:uid="{00000000-0005-0000-0000-0000C90D0000}"/>
    <cellStyle name="20% - Accent4 5 2 2 9" xfId="7586" xr:uid="{00000000-0005-0000-0000-0000CA0D0000}"/>
    <cellStyle name="20% - Accent4 5 2 2 9 2" xfId="14678" xr:uid="{00000000-0005-0000-0000-0000CB0D0000}"/>
    <cellStyle name="20% - Accent4 5 2 3" xfId="323" xr:uid="{00000000-0005-0000-0000-0000CC0D0000}"/>
    <cellStyle name="20% - Accent4 5 2 3 2" xfId="2094" xr:uid="{00000000-0005-0000-0000-0000CD0D0000}"/>
    <cellStyle name="20% - Accent4 5 2 3 2 2" xfId="9890" xr:uid="{00000000-0005-0000-0000-0000CE0D0000}"/>
    <cellStyle name="20% - Accent4 5 2 3 3" xfId="3818" xr:uid="{00000000-0005-0000-0000-0000CF0D0000}"/>
    <cellStyle name="20% - Accent4 5 2 3 3 2" xfId="11326" xr:uid="{00000000-0005-0000-0000-0000D00D0000}"/>
    <cellStyle name="20% - Accent4 5 2 3 4" xfId="6212" xr:uid="{00000000-0005-0000-0000-0000D10D0000}"/>
    <cellStyle name="20% - Accent4 5 2 3 4 2" xfId="13490" xr:uid="{00000000-0005-0000-0000-0000D20D0000}"/>
    <cellStyle name="20% - Accent4 5 2 3 5" xfId="7878" xr:uid="{00000000-0005-0000-0000-0000D30D0000}"/>
    <cellStyle name="20% - Accent4 5 2 3 5 2" xfId="14970" xr:uid="{00000000-0005-0000-0000-0000D40D0000}"/>
    <cellStyle name="20% - Accent4 5 2 3 6" xfId="8956" xr:uid="{00000000-0005-0000-0000-0000D50D0000}"/>
    <cellStyle name="20% - Accent4 5 2 4" xfId="2091" xr:uid="{00000000-0005-0000-0000-0000D60D0000}"/>
    <cellStyle name="20% - Accent4 5 2 4 2" xfId="6213" xr:uid="{00000000-0005-0000-0000-0000D70D0000}"/>
    <cellStyle name="20% - Accent4 5 2 4 2 2" xfId="13491" xr:uid="{00000000-0005-0000-0000-0000D80D0000}"/>
    <cellStyle name="20% - Accent4 5 2 4 3" xfId="9887" xr:uid="{00000000-0005-0000-0000-0000D90D0000}"/>
    <cellStyle name="20% - Accent4 5 2 5" xfId="3255" xr:uid="{00000000-0005-0000-0000-0000DA0D0000}"/>
    <cellStyle name="20% - Accent4 5 2 5 2" xfId="10766" xr:uid="{00000000-0005-0000-0000-0000DB0D0000}"/>
    <cellStyle name="20% - Accent4 5 2 6" xfId="4004" xr:uid="{00000000-0005-0000-0000-0000DC0D0000}"/>
    <cellStyle name="20% - Accent4 5 2 6 2" xfId="11512" xr:uid="{00000000-0005-0000-0000-0000DD0D0000}"/>
    <cellStyle name="20% - Accent4 5 2 7" xfId="4830" xr:uid="{00000000-0005-0000-0000-0000DE0D0000}"/>
    <cellStyle name="20% - Accent4 5 2 7 2" xfId="12108" xr:uid="{00000000-0005-0000-0000-0000DF0D0000}"/>
    <cellStyle name="20% - Accent4 5 2 8" xfId="5411" xr:uid="{00000000-0005-0000-0000-0000E00D0000}"/>
    <cellStyle name="20% - Accent4 5 2 8 2" xfId="12689" xr:uid="{00000000-0005-0000-0000-0000E10D0000}"/>
    <cellStyle name="20% - Accent4 5 2 9" xfId="6208" xr:uid="{00000000-0005-0000-0000-0000E20D0000}"/>
    <cellStyle name="20% - Accent4 5 2 9 2" xfId="13486" xr:uid="{00000000-0005-0000-0000-0000E30D0000}"/>
    <cellStyle name="20% - Accent4 5 3" xfId="324" xr:uid="{00000000-0005-0000-0000-0000E40D0000}"/>
    <cellStyle name="20% - Accent4 5 3 10" xfId="8957" xr:uid="{00000000-0005-0000-0000-0000E50D0000}"/>
    <cellStyle name="20% - Accent4 5 3 2" xfId="325" xr:uid="{00000000-0005-0000-0000-0000E60D0000}"/>
    <cellStyle name="20% - Accent4 5 3 2 2" xfId="2096" xr:uid="{00000000-0005-0000-0000-0000E70D0000}"/>
    <cellStyle name="20% - Accent4 5 3 2 2 2" xfId="9892" xr:uid="{00000000-0005-0000-0000-0000E80D0000}"/>
    <cellStyle name="20% - Accent4 5 3 2 3" xfId="3825" xr:uid="{00000000-0005-0000-0000-0000E90D0000}"/>
    <cellStyle name="20% - Accent4 5 3 2 3 2" xfId="11333" xr:uid="{00000000-0005-0000-0000-0000EA0D0000}"/>
    <cellStyle name="20% - Accent4 5 3 2 4" xfId="6215" xr:uid="{00000000-0005-0000-0000-0000EB0D0000}"/>
    <cellStyle name="20% - Accent4 5 3 2 4 2" xfId="13493" xr:uid="{00000000-0005-0000-0000-0000EC0D0000}"/>
    <cellStyle name="20% - Accent4 5 3 2 5" xfId="8027" xr:uid="{00000000-0005-0000-0000-0000ED0D0000}"/>
    <cellStyle name="20% - Accent4 5 3 2 5 2" xfId="15119" xr:uid="{00000000-0005-0000-0000-0000EE0D0000}"/>
    <cellStyle name="20% - Accent4 5 3 2 6" xfId="8958" xr:uid="{00000000-0005-0000-0000-0000EF0D0000}"/>
    <cellStyle name="20% - Accent4 5 3 3" xfId="2095" xr:uid="{00000000-0005-0000-0000-0000F00D0000}"/>
    <cellStyle name="20% - Accent4 5 3 3 2" xfId="6216" xr:uid="{00000000-0005-0000-0000-0000F10D0000}"/>
    <cellStyle name="20% - Accent4 5 3 3 2 2" xfId="13494" xr:uid="{00000000-0005-0000-0000-0000F20D0000}"/>
    <cellStyle name="20% - Accent4 5 3 3 3" xfId="9891" xr:uid="{00000000-0005-0000-0000-0000F30D0000}"/>
    <cellStyle name="20% - Accent4 5 3 4" xfId="3415" xr:uid="{00000000-0005-0000-0000-0000F40D0000}"/>
    <cellStyle name="20% - Accent4 5 3 4 2" xfId="10923" xr:uid="{00000000-0005-0000-0000-0000F50D0000}"/>
    <cellStyle name="20% - Accent4 5 3 5" xfId="3852" xr:uid="{00000000-0005-0000-0000-0000F60D0000}"/>
    <cellStyle name="20% - Accent4 5 3 5 2" xfId="11360" xr:uid="{00000000-0005-0000-0000-0000F70D0000}"/>
    <cellStyle name="20% - Accent4 5 3 6" xfId="4979" xr:uid="{00000000-0005-0000-0000-0000F80D0000}"/>
    <cellStyle name="20% - Accent4 5 3 6 2" xfId="12257" xr:uid="{00000000-0005-0000-0000-0000F90D0000}"/>
    <cellStyle name="20% - Accent4 5 3 7" xfId="5560" xr:uid="{00000000-0005-0000-0000-0000FA0D0000}"/>
    <cellStyle name="20% - Accent4 5 3 7 2" xfId="12838" xr:uid="{00000000-0005-0000-0000-0000FB0D0000}"/>
    <cellStyle name="20% - Accent4 5 3 8" xfId="6214" xr:uid="{00000000-0005-0000-0000-0000FC0D0000}"/>
    <cellStyle name="20% - Accent4 5 3 8 2" xfId="13492" xr:uid="{00000000-0005-0000-0000-0000FD0D0000}"/>
    <cellStyle name="20% - Accent4 5 3 9" xfId="7446" xr:uid="{00000000-0005-0000-0000-0000FE0D0000}"/>
    <cellStyle name="20% - Accent4 5 3 9 2" xfId="14538" xr:uid="{00000000-0005-0000-0000-0000FF0D0000}"/>
    <cellStyle name="20% - Accent4 5 4" xfId="326" xr:uid="{00000000-0005-0000-0000-0000000E0000}"/>
    <cellStyle name="20% - Accent4 5 4 2" xfId="2097" xr:uid="{00000000-0005-0000-0000-0000010E0000}"/>
    <cellStyle name="20% - Accent4 5 4 2 2" xfId="9893" xr:uid="{00000000-0005-0000-0000-0000020E0000}"/>
    <cellStyle name="20% - Accent4 5 4 3" xfId="4093" xr:uid="{00000000-0005-0000-0000-0000030E0000}"/>
    <cellStyle name="20% - Accent4 5 4 3 2" xfId="11601" xr:uid="{00000000-0005-0000-0000-0000040E0000}"/>
    <cellStyle name="20% - Accent4 5 4 4" xfId="6217" xr:uid="{00000000-0005-0000-0000-0000050E0000}"/>
    <cellStyle name="20% - Accent4 5 4 4 2" xfId="13495" xr:uid="{00000000-0005-0000-0000-0000060E0000}"/>
    <cellStyle name="20% - Accent4 5 4 5" xfId="7735" xr:uid="{00000000-0005-0000-0000-0000070E0000}"/>
    <cellStyle name="20% - Accent4 5 4 5 2" xfId="14827" xr:uid="{00000000-0005-0000-0000-0000080E0000}"/>
    <cellStyle name="20% - Accent4 5 4 6" xfId="8959" xr:uid="{00000000-0005-0000-0000-0000090E0000}"/>
    <cellStyle name="20% - Accent4 5 5" xfId="2090" xr:uid="{00000000-0005-0000-0000-00000A0E0000}"/>
    <cellStyle name="20% - Accent4 5 5 2" xfId="6218" xr:uid="{00000000-0005-0000-0000-00000B0E0000}"/>
    <cellStyle name="20% - Accent4 5 5 2 2" xfId="13496" xr:uid="{00000000-0005-0000-0000-00000C0E0000}"/>
    <cellStyle name="20% - Accent4 5 5 3" xfId="9886" xr:uid="{00000000-0005-0000-0000-00000D0E0000}"/>
    <cellStyle name="20% - Accent4 5 6" xfId="3086" xr:uid="{00000000-0005-0000-0000-00000E0E0000}"/>
    <cellStyle name="20% - Accent4 5 6 2" xfId="10597" xr:uid="{00000000-0005-0000-0000-00000F0E0000}"/>
    <cellStyle name="20% - Accent4 5 7" xfId="4006" xr:uid="{00000000-0005-0000-0000-0000100E0000}"/>
    <cellStyle name="20% - Accent4 5 7 2" xfId="11514" xr:uid="{00000000-0005-0000-0000-0000110E0000}"/>
    <cellStyle name="20% - Accent4 5 8" xfId="4687" xr:uid="{00000000-0005-0000-0000-0000120E0000}"/>
    <cellStyle name="20% - Accent4 5 8 2" xfId="11965" xr:uid="{00000000-0005-0000-0000-0000130E0000}"/>
    <cellStyle name="20% - Accent4 5 9" xfId="5268" xr:uid="{00000000-0005-0000-0000-0000140E0000}"/>
    <cellStyle name="20% - Accent4 5 9 2" xfId="12546" xr:uid="{00000000-0005-0000-0000-0000150E0000}"/>
    <cellStyle name="20% - Accent4 6" xfId="327" xr:uid="{00000000-0005-0000-0000-0000160E0000}"/>
    <cellStyle name="20% - Accent4 6 10" xfId="6219" xr:uid="{00000000-0005-0000-0000-0000170E0000}"/>
    <cellStyle name="20% - Accent4 6 10 2" xfId="13497" xr:uid="{00000000-0005-0000-0000-0000180E0000}"/>
    <cellStyle name="20% - Accent4 6 11" xfId="7260" xr:uid="{00000000-0005-0000-0000-0000190E0000}"/>
    <cellStyle name="20% - Accent4 6 11 2" xfId="14352" xr:uid="{00000000-0005-0000-0000-00001A0E0000}"/>
    <cellStyle name="20% - Accent4 6 12" xfId="8960" xr:uid="{00000000-0005-0000-0000-00001B0E0000}"/>
    <cellStyle name="20% - Accent4 6 2" xfId="328" xr:uid="{00000000-0005-0000-0000-00001C0E0000}"/>
    <cellStyle name="20% - Accent4 6 2 10" xfId="7403" xr:uid="{00000000-0005-0000-0000-00001D0E0000}"/>
    <cellStyle name="20% - Accent4 6 2 10 2" xfId="14495" xr:uid="{00000000-0005-0000-0000-00001E0E0000}"/>
    <cellStyle name="20% - Accent4 6 2 11" xfId="8961" xr:uid="{00000000-0005-0000-0000-00001F0E0000}"/>
    <cellStyle name="20% - Accent4 6 2 2" xfId="329" xr:uid="{00000000-0005-0000-0000-0000200E0000}"/>
    <cellStyle name="20% - Accent4 6 2 2 10" xfId="8962" xr:uid="{00000000-0005-0000-0000-0000210E0000}"/>
    <cellStyle name="20% - Accent4 6 2 2 2" xfId="330" xr:uid="{00000000-0005-0000-0000-0000220E0000}"/>
    <cellStyle name="20% - Accent4 6 2 2 2 2" xfId="2101" xr:uid="{00000000-0005-0000-0000-0000230E0000}"/>
    <cellStyle name="20% - Accent4 6 2 2 2 2 2" xfId="9897" xr:uid="{00000000-0005-0000-0000-0000240E0000}"/>
    <cellStyle name="20% - Accent4 6 2 2 2 3" xfId="4052" xr:uid="{00000000-0005-0000-0000-0000250E0000}"/>
    <cellStyle name="20% - Accent4 6 2 2 2 3 2" xfId="11560" xr:uid="{00000000-0005-0000-0000-0000260E0000}"/>
    <cellStyle name="20% - Accent4 6 2 2 2 4" xfId="6222" xr:uid="{00000000-0005-0000-0000-0000270E0000}"/>
    <cellStyle name="20% - Accent4 6 2 2 2 4 2" xfId="13500" xr:uid="{00000000-0005-0000-0000-0000280E0000}"/>
    <cellStyle name="20% - Accent4 6 2 2 2 5" xfId="8273" xr:uid="{00000000-0005-0000-0000-0000290E0000}"/>
    <cellStyle name="20% - Accent4 6 2 2 2 5 2" xfId="15365" xr:uid="{00000000-0005-0000-0000-00002A0E0000}"/>
    <cellStyle name="20% - Accent4 6 2 2 2 6" xfId="8963" xr:uid="{00000000-0005-0000-0000-00002B0E0000}"/>
    <cellStyle name="20% - Accent4 6 2 2 3" xfId="2100" xr:uid="{00000000-0005-0000-0000-00002C0E0000}"/>
    <cellStyle name="20% - Accent4 6 2 2 3 2" xfId="6223" xr:uid="{00000000-0005-0000-0000-00002D0E0000}"/>
    <cellStyle name="20% - Accent4 6 2 2 3 2 2" xfId="13501" xr:uid="{00000000-0005-0000-0000-00002E0E0000}"/>
    <cellStyle name="20% - Accent4 6 2 2 3 3" xfId="9896" xr:uid="{00000000-0005-0000-0000-00002F0E0000}"/>
    <cellStyle name="20% - Accent4 6 2 2 4" xfId="3661" xr:uid="{00000000-0005-0000-0000-0000300E0000}"/>
    <cellStyle name="20% - Accent4 6 2 2 4 2" xfId="11169" xr:uid="{00000000-0005-0000-0000-0000310E0000}"/>
    <cellStyle name="20% - Accent4 6 2 2 5" xfId="3703" xr:uid="{00000000-0005-0000-0000-0000320E0000}"/>
    <cellStyle name="20% - Accent4 6 2 2 5 2" xfId="11211" xr:uid="{00000000-0005-0000-0000-0000330E0000}"/>
    <cellStyle name="20% - Accent4 6 2 2 6" xfId="5225" xr:uid="{00000000-0005-0000-0000-0000340E0000}"/>
    <cellStyle name="20% - Accent4 6 2 2 6 2" xfId="12503" xr:uid="{00000000-0005-0000-0000-0000350E0000}"/>
    <cellStyle name="20% - Accent4 6 2 2 7" xfId="5806" xr:uid="{00000000-0005-0000-0000-0000360E0000}"/>
    <cellStyle name="20% - Accent4 6 2 2 7 2" xfId="13084" xr:uid="{00000000-0005-0000-0000-0000370E0000}"/>
    <cellStyle name="20% - Accent4 6 2 2 8" xfId="6221" xr:uid="{00000000-0005-0000-0000-0000380E0000}"/>
    <cellStyle name="20% - Accent4 6 2 2 8 2" xfId="13499" xr:uid="{00000000-0005-0000-0000-0000390E0000}"/>
    <cellStyle name="20% - Accent4 6 2 2 9" xfId="7692" xr:uid="{00000000-0005-0000-0000-00003A0E0000}"/>
    <cellStyle name="20% - Accent4 6 2 2 9 2" xfId="14784" xr:uid="{00000000-0005-0000-0000-00003B0E0000}"/>
    <cellStyle name="20% - Accent4 6 2 3" xfId="331" xr:uid="{00000000-0005-0000-0000-00003C0E0000}"/>
    <cellStyle name="20% - Accent4 6 2 3 2" xfId="2102" xr:uid="{00000000-0005-0000-0000-00003D0E0000}"/>
    <cellStyle name="20% - Accent4 6 2 3 2 2" xfId="9898" xr:uid="{00000000-0005-0000-0000-00003E0E0000}"/>
    <cellStyle name="20% - Accent4 6 2 3 3" xfId="3921" xr:uid="{00000000-0005-0000-0000-00003F0E0000}"/>
    <cellStyle name="20% - Accent4 6 2 3 3 2" xfId="11429" xr:uid="{00000000-0005-0000-0000-0000400E0000}"/>
    <cellStyle name="20% - Accent4 6 2 3 4" xfId="6224" xr:uid="{00000000-0005-0000-0000-0000410E0000}"/>
    <cellStyle name="20% - Accent4 6 2 3 4 2" xfId="13502" xr:uid="{00000000-0005-0000-0000-0000420E0000}"/>
    <cellStyle name="20% - Accent4 6 2 3 5" xfId="7984" xr:uid="{00000000-0005-0000-0000-0000430E0000}"/>
    <cellStyle name="20% - Accent4 6 2 3 5 2" xfId="15076" xr:uid="{00000000-0005-0000-0000-0000440E0000}"/>
    <cellStyle name="20% - Accent4 6 2 3 6" xfId="8964" xr:uid="{00000000-0005-0000-0000-0000450E0000}"/>
    <cellStyle name="20% - Accent4 6 2 4" xfId="2099" xr:uid="{00000000-0005-0000-0000-0000460E0000}"/>
    <cellStyle name="20% - Accent4 6 2 4 2" xfId="6225" xr:uid="{00000000-0005-0000-0000-0000470E0000}"/>
    <cellStyle name="20% - Accent4 6 2 4 2 2" xfId="13503" xr:uid="{00000000-0005-0000-0000-0000480E0000}"/>
    <cellStyle name="20% - Accent4 6 2 4 3" xfId="9895" xr:uid="{00000000-0005-0000-0000-0000490E0000}"/>
    <cellStyle name="20% - Accent4 6 2 5" xfId="3361" xr:uid="{00000000-0005-0000-0000-00004A0E0000}"/>
    <cellStyle name="20% - Accent4 6 2 5 2" xfId="10872" xr:uid="{00000000-0005-0000-0000-00004B0E0000}"/>
    <cellStyle name="20% - Accent4 6 2 6" xfId="3991" xr:uid="{00000000-0005-0000-0000-00004C0E0000}"/>
    <cellStyle name="20% - Accent4 6 2 6 2" xfId="11499" xr:uid="{00000000-0005-0000-0000-00004D0E0000}"/>
    <cellStyle name="20% - Accent4 6 2 7" xfId="4936" xr:uid="{00000000-0005-0000-0000-00004E0E0000}"/>
    <cellStyle name="20% - Accent4 6 2 7 2" xfId="12214" xr:uid="{00000000-0005-0000-0000-00004F0E0000}"/>
    <cellStyle name="20% - Accent4 6 2 8" xfId="5517" xr:uid="{00000000-0005-0000-0000-0000500E0000}"/>
    <cellStyle name="20% - Accent4 6 2 8 2" xfId="12795" xr:uid="{00000000-0005-0000-0000-0000510E0000}"/>
    <cellStyle name="20% - Accent4 6 2 9" xfId="6220" xr:uid="{00000000-0005-0000-0000-0000520E0000}"/>
    <cellStyle name="20% - Accent4 6 2 9 2" xfId="13498" xr:uid="{00000000-0005-0000-0000-0000530E0000}"/>
    <cellStyle name="20% - Accent4 6 3" xfId="332" xr:uid="{00000000-0005-0000-0000-0000540E0000}"/>
    <cellStyle name="20% - Accent4 6 3 10" xfId="8965" xr:uid="{00000000-0005-0000-0000-0000550E0000}"/>
    <cellStyle name="20% - Accent4 6 3 2" xfId="333" xr:uid="{00000000-0005-0000-0000-0000560E0000}"/>
    <cellStyle name="20% - Accent4 6 3 2 2" xfId="2104" xr:uid="{00000000-0005-0000-0000-0000570E0000}"/>
    <cellStyle name="20% - Accent4 6 3 2 2 2" xfId="9900" xr:uid="{00000000-0005-0000-0000-0000580E0000}"/>
    <cellStyle name="20% - Accent4 6 3 2 3" xfId="3690" xr:uid="{00000000-0005-0000-0000-0000590E0000}"/>
    <cellStyle name="20% - Accent4 6 3 2 3 2" xfId="11198" xr:uid="{00000000-0005-0000-0000-00005A0E0000}"/>
    <cellStyle name="20% - Accent4 6 3 2 4" xfId="6227" xr:uid="{00000000-0005-0000-0000-00005B0E0000}"/>
    <cellStyle name="20% - Accent4 6 3 2 4 2" xfId="13505" xr:uid="{00000000-0005-0000-0000-00005C0E0000}"/>
    <cellStyle name="20% - Accent4 6 3 2 5" xfId="8130" xr:uid="{00000000-0005-0000-0000-00005D0E0000}"/>
    <cellStyle name="20% - Accent4 6 3 2 5 2" xfId="15222" xr:uid="{00000000-0005-0000-0000-00005E0E0000}"/>
    <cellStyle name="20% - Accent4 6 3 2 6" xfId="8966" xr:uid="{00000000-0005-0000-0000-00005F0E0000}"/>
    <cellStyle name="20% - Accent4 6 3 3" xfId="2103" xr:uid="{00000000-0005-0000-0000-0000600E0000}"/>
    <cellStyle name="20% - Accent4 6 3 3 2" xfId="6228" xr:uid="{00000000-0005-0000-0000-0000610E0000}"/>
    <cellStyle name="20% - Accent4 6 3 3 2 2" xfId="13506" xr:uid="{00000000-0005-0000-0000-0000620E0000}"/>
    <cellStyle name="20% - Accent4 6 3 3 3" xfId="9899" xr:uid="{00000000-0005-0000-0000-0000630E0000}"/>
    <cellStyle name="20% - Accent4 6 3 4" xfId="3518" xr:uid="{00000000-0005-0000-0000-0000640E0000}"/>
    <cellStyle name="20% - Accent4 6 3 4 2" xfId="11026" xr:uid="{00000000-0005-0000-0000-0000650E0000}"/>
    <cellStyle name="20% - Accent4 6 3 5" xfId="3077" xr:uid="{00000000-0005-0000-0000-0000660E0000}"/>
    <cellStyle name="20% - Accent4 6 3 5 2" xfId="10588" xr:uid="{00000000-0005-0000-0000-0000670E0000}"/>
    <cellStyle name="20% - Accent4 6 3 6" xfId="5082" xr:uid="{00000000-0005-0000-0000-0000680E0000}"/>
    <cellStyle name="20% - Accent4 6 3 6 2" xfId="12360" xr:uid="{00000000-0005-0000-0000-0000690E0000}"/>
    <cellStyle name="20% - Accent4 6 3 7" xfId="5663" xr:uid="{00000000-0005-0000-0000-00006A0E0000}"/>
    <cellStyle name="20% - Accent4 6 3 7 2" xfId="12941" xr:uid="{00000000-0005-0000-0000-00006B0E0000}"/>
    <cellStyle name="20% - Accent4 6 3 8" xfId="6226" xr:uid="{00000000-0005-0000-0000-00006C0E0000}"/>
    <cellStyle name="20% - Accent4 6 3 8 2" xfId="13504" xr:uid="{00000000-0005-0000-0000-00006D0E0000}"/>
    <cellStyle name="20% - Accent4 6 3 9" xfId="7549" xr:uid="{00000000-0005-0000-0000-00006E0E0000}"/>
    <cellStyle name="20% - Accent4 6 3 9 2" xfId="14641" xr:uid="{00000000-0005-0000-0000-00006F0E0000}"/>
    <cellStyle name="20% - Accent4 6 4" xfId="334" xr:uid="{00000000-0005-0000-0000-0000700E0000}"/>
    <cellStyle name="20% - Accent4 6 4 2" xfId="2105" xr:uid="{00000000-0005-0000-0000-0000710E0000}"/>
    <cellStyle name="20% - Accent4 6 4 2 2" xfId="9901" xr:uid="{00000000-0005-0000-0000-0000720E0000}"/>
    <cellStyle name="20% - Accent4 6 4 3" xfId="3395" xr:uid="{00000000-0005-0000-0000-0000730E0000}"/>
    <cellStyle name="20% - Accent4 6 4 3 2" xfId="10903" xr:uid="{00000000-0005-0000-0000-0000740E0000}"/>
    <cellStyle name="20% - Accent4 6 4 4" xfId="6229" xr:uid="{00000000-0005-0000-0000-0000750E0000}"/>
    <cellStyle name="20% - Accent4 6 4 4 2" xfId="13507" xr:uid="{00000000-0005-0000-0000-0000760E0000}"/>
    <cellStyle name="20% - Accent4 6 4 5" xfId="7841" xr:uid="{00000000-0005-0000-0000-0000770E0000}"/>
    <cellStyle name="20% - Accent4 6 4 5 2" xfId="14933" xr:uid="{00000000-0005-0000-0000-0000780E0000}"/>
    <cellStyle name="20% - Accent4 6 4 6" xfId="8967" xr:uid="{00000000-0005-0000-0000-0000790E0000}"/>
    <cellStyle name="20% - Accent4 6 5" xfId="2098" xr:uid="{00000000-0005-0000-0000-00007A0E0000}"/>
    <cellStyle name="20% - Accent4 6 5 2" xfId="6230" xr:uid="{00000000-0005-0000-0000-00007B0E0000}"/>
    <cellStyle name="20% - Accent4 6 5 2 2" xfId="13508" xr:uid="{00000000-0005-0000-0000-00007C0E0000}"/>
    <cellStyle name="20% - Accent4 6 5 3" xfId="9894" xr:uid="{00000000-0005-0000-0000-00007D0E0000}"/>
    <cellStyle name="20% - Accent4 6 6" xfId="3216" xr:uid="{00000000-0005-0000-0000-00007E0E0000}"/>
    <cellStyle name="20% - Accent4 6 6 2" xfId="10727" xr:uid="{00000000-0005-0000-0000-00007F0E0000}"/>
    <cellStyle name="20% - Accent4 6 7" xfId="3696" xr:uid="{00000000-0005-0000-0000-0000800E0000}"/>
    <cellStyle name="20% - Accent4 6 7 2" xfId="11204" xr:uid="{00000000-0005-0000-0000-0000810E0000}"/>
    <cellStyle name="20% - Accent4 6 8" xfId="4793" xr:uid="{00000000-0005-0000-0000-0000820E0000}"/>
    <cellStyle name="20% - Accent4 6 8 2" xfId="12071" xr:uid="{00000000-0005-0000-0000-0000830E0000}"/>
    <cellStyle name="20% - Accent4 6 9" xfId="5374" xr:uid="{00000000-0005-0000-0000-0000840E0000}"/>
    <cellStyle name="20% - Accent4 6 9 2" xfId="12652" xr:uid="{00000000-0005-0000-0000-0000850E0000}"/>
    <cellStyle name="20% - Accent4 7" xfId="335" xr:uid="{00000000-0005-0000-0000-0000860E0000}"/>
    <cellStyle name="20% - Accent4 7 10" xfId="7283" xr:uid="{00000000-0005-0000-0000-0000870E0000}"/>
    <cellStyle name="20% - Accent4 7 10 2" xfId="14375" xr:uid="{00000000-0005-0000-0000-0000880E0000}"/>
    <cellStyle name="20% - Accent4 7 11" xfId="8968" xr:uid="{00000000-0005-0000-0000-0000890E0000}"/>
    <cellStyle name="20% - Accent4 7 2" xfId="336" xr:uid="{00000000-0005-0000-0000-00008A0E0000}"/>
    <cellStyle name="20% - Accent4 7 2 10" xfId="8969" xr:uid="{00000000-0005-0000-0000-00008B0E0000}"/>
    <cellStyle name="20% - Accent4 7 2 2" xfId="337" xr:uid="{00000000-0005-0000-0000-00008C0E0000}"/>
    <cellStyle name="20% - Accent4 7 2 2 2" xfId="2108" xr:uid="{00000000-0005-0000-0000-00008D0E0000}"/>
    <cellStyle name="20% - Accent4 7 2 2 2 2" xfId="9904" xr:uid="{00000000-0005-0000-0000-00008E0E0000}"/>
    <cellStyle name="20% - Accent4 7 2 2 3" xfId="3700" xr:uid="{00000000-0005-0000-0000-00008F0E0000}"/>
    <cellStyle name="20% - Accent4 7 2 2 3 2" xfId="11208" xr:uid="{00000000-0005-0000-0000-0000900E0000}"/>
    <cellStyle name="20% - Accent4 7 2 2 4" xfId="6233" xr:uid="{00000000-0005-0000-0000-0000910E0000}"/>
    <cellStyle name="20% - Accent4 7 2 2 4 2" xfId="13511" xr:uid="{00000000-0005-0000-0000-0000920E0000}"/>
    <cellStyle name="20% - Accent4 7 2 2 5" xfId="8153" xr:uid="{00000000-0005-0000-0000-0000930E0000}"/>
    <cellStyle name="20% - Accent4 7 2 2 5 2" xfId="15245" xr:uid="{00000000-0005-0000-0000-0000940E0000}"/>
    <cellStyle name="20% - Accent4 7 2 2 6" xfId="8970" xr:uid="{00000000-0005-0000-0000-0000950E0000}"/>
    <cellStyle name="20% - Accent4 7 2 3" xfId="2107" xr:uid="{00000000-0005-0000-0000-0000960E0000}"/>
    <cellStyle name="20% - Accent4 7 2 3 2" xfId="6234" xr:uid="{00000000-0005-0000-0000-0000970E0000}"/>
    <cellStyle name="20% - Accent4 7 2 3 2 2" xfId="13512" xr:uid="{00000000-0005-0000-0000-0000980E0000}"/>
    <cellStyle name="20% - Accent4 7 2 3 3" xfId="9903" xr:uid="{00000000-0005-0000-0000-0000990E0000}"/>
    <cellStyle name="20% - Accent4 7 2 4" xfId="3541" xr:uid="{00000000-0005-0000-0000-00009A0E0000}"/>
    <cellStyle name="20% - Accent4 7 2 4 2" xfId="11049" xr:uid="{00000000-0005-0000-0000-00009B0E0000}"/>
    <cellStyle name="20% - Accent4 7 2 5" xfId="4022" xr:uid="{00000000-0005-0000-0000-00009C0E0000}"/>
    <cellStyle name="20% - Accent4 7 2 5 2" xfId="11530" xr:uid="{00000000-0005-0000-0000-00009D0E0000}"/>
    <cellStyle name="20% - Accent4 7 2 6" xfId="5105" xr:uid="{00000000-0005-0000-0000-00009E0E0000}"/>
    <cellStyle name="20% - Accent4 7 2 6 2" xfId="12383" xr:uid="{00000000-0005-0000-0000-00009F0E0000}"/>
    <cellStyle name="20% - Accent4 7 2 7" xfId="5686" xr:uid="{00000000-0005-0000-0000-0000A00E0000}"/>
    <cellStyle name="20% - Accent4 7 2 7 2" xfId="12964" xr:uid="{00000000-0005-0000-0000-0000A10E0000}"/>
    <cellStyle name="20% - Accent4 7 2 8" xfId="6232" xr:uid="{00000000-0005-0000-0000-0000A20E0000}"/>
    <cellStyle name="20% - Accent4 7 2 8 2" xfId="13510" xr:uid="{00000000-0005-0000-0000-0000A30E0000}"/>
    <cellStyle name="20% - Accent4 7 2 9" xfId="7572" xr:uid="{00000000-0005-0000-0000-0000A40E0000}"/>
    <cellStyle name="20% - Accent4 7 2 9 2" xfId="14664" xr:uid="{00000000-0005-0000-0000-0000A50E0000}"/>
    <cellStyle name="20% - Accent4 7 3" xfId="338" xr:uid="{00000000-0005-0000-0000-0000A60E0000}"/>
    <cellStyle name="20% - Accent4 7 3 2" xfId="2109" xr:uid="{00000000-0005-0000-0000-0000A70E0000}"/>
    <cellStyle name="20% - Accent4 7 3 2 2" xfId="9905" xr:uid="{00000000-0005-0000-0000-0000A80E0000}"/>
    <cellStyle name="20% - Accent4 7 3 3" xfId="3889" xr:uid="{00000000-0005-0000-0000-0000A90E0000}"/>
    <cellStyle name="20% - Accent4 7 3 3 2" xfId="11397" xr:uid="{00000000-0005-0000-0000-0000AA0E0000}"/>
    <cellStyle name="20% - Accent4 7 3 4" xfId="6235" xr:uid="{00000000-0005-0000-0000-0000AB0E0000}"/>
    <cellStyle name="20% - Accent4 7 3 4 2" xfId="13513" xr:uid="{00000000-0005-0000-0000-0000AC0E0000}"/>
    <cellStyle name="20% - Accent4 7 3 5" xfId="7864" xr:uid="{00000000-0005-0000-0000-0000AD0E0000}"/>
    <cellStyle name="20% - Accent4 7 3 5 2" xfId="14956" xr:uid="{00000000-0005-0000-0000-0000AE0E0000}"/>
    <cellStyle name="20% - Accent4 7 3 6" xfId="8971" xr:uid="{00000000-0005-0000-0000-0000AF0E0000}"/>
    <cellStyle name="20% - Accent4 7 4" xfId="2106" xr:uid="{00000000-0005-0000-0000-0000B00E0000}"/>
    <cellStyle name="20% - Accent4 7 4 2" xfId="6236" xr:uid="{00000000-0005-0000-0000-0000B10E0000}"/>
    <cellStyle name="20% - Accent4 7 4 2 2" xfId="13514" xr:uid="{00000000-0005-0000-0000-0000B20E0000}"/>
    <cellStyle name="20% - Accent4 7 4 3" xfId="9902" xr:uid="{00000000-0005-0000-0000-0000B30E0000}"/>
    <cellStyle name="20% - Accent4 7 5" xfId="3239" xr:uid="{00000000-0005-0000-0000-0000B40E0000}"/>
    <cellStyle name="20% - Accent4 7 5 2" xfId="10750" xr:uid="{00000000-0005-0000-0000-0000B50E0000}"/>
    <cellStyle name="20% - Accent4 7 6" xfId="4050" xr:uid="{00000000-0005-0000-0000-0000B60E0000}"/>
    <cellStyle name="20% - Accent4 7 6 2" xfId="11558" xr:uid="{00000000-0005-0000-0000-0000B70E0000}"/>
    <cellStyle name="20% - Accent4 7 7" xfId="4816" xr:uid="{00000000-0005-0000-0000-0000B80E0000}"/>
    <cellStyle name="20% - Accent4 7 7 2" xfId="12094" xr:uid="{00000000-0005-0000-0000-0000B90E0000}"/>
    <cellStyle name="20% - Accent4 7 8" xfId="5397" xr:uid="{00000000-0005-0000-0000-0000BA0E0000}"/>
    <cellStyle name="20% - Accent4 7 8 2" xfId="12675" xr:uid="{00000000-0005-0000-0000-0000BB0E0000}"/>
    <cellStyle name="20% - Accent4 7 9" xfId="6231" xr:uid="{00000000-0005-0000-0000-0000BC0E0000}"/>
    <cellStyle name="20% - Accent4 7 9 2" xfId="13509" xr:uid="{00000000-0005-0000-0000-0000BD0E0000}"/>
    <cellStyle name="20% - Accent4 8" xfId="339" xr:uid="{00000000-0005-0000-0000-0000BE0E0000}"/>
    <cellStyle name="20% - Accent4 8 10" xfId="8972" xr:uid="{00000000-0005-0000-0000-0000BF0E0000}"/>
    <cellStyle name="20% - Accent4 8 2" xfId="340" xr:uid="{00000000-0005-0000-0000-0000C00E0000}"/>
    <cellStyle name="20% - Accent4 8 2 2" xfId="2111" xr:uid="{00000000-0005-0000-0000-0000C10E0000}"/>
    <cellStyle name="20% - Accent4 8 2 2 2" xfId="9907" xr:uid="{00000000-0005-0000-0000-0000C20E0000}"/>
    <cellStyle name="20% - Accent4 8 2 3" xfId="4013" xr:uid="{00000000-0005-0000-0000-0000C30E0000}"/>
    <cellStyle name="20% - Accent4 8 2 3 2" xfId="11521" xr:uid="{00000000-0005-0000-0000-0000C40E0000}"/>
    <cellStyle name="20% - Accent4 8 2 4" xfId="6238" xr:uid="{00000000-0005-0000-0000-0000C50E0000}"/>
    <cellStyle name="20% - Accent4 8 2 4 2" xfId="13516" xr:uid="{00000000-0005-0000-0000-0000C60E0000}"/>
    <cellStyle name="20% - Accent4 8 2 5" xfId="8004" xr:uid="{00000000-0005-0000-0000-0000C70E0000}"/>
    <cellStyle name="20% - Accent4 8 2 5 2" xfId="15096" xr:uid="{00000000-0005-0000-0000-0000C80E0000}"/>
    <cellStyle name="20% - Accent4 8 2 6" xfId="8973" xr:uid="{00000000-0005-0000-0000-0000C90E0000}"/>
    <cellStyle name="20% - Accent4 8 3" xfId="2110" xr:uid="{00000000-0005-0000-0000-0000CA0E0000}"/>
    <cellStyle name="20% - Accent4 8 3 2" xfId="6239" xr:uid="{00000000-0005-0000-0000-0000CB0E0000}"/>
    <cellStyle name="20% - Accent4 8 3 2 2" xfId="13517" xr:uid="{00000000-0005-0000-0000-0000CC0E0000}"/>
    <cellStyle name="20% - Accent4 8 3 3" xfId="9906" xr:uid="{00000000-0005-0000-0000-0000CD0E0000}"/>
    <cellStyle name="20% - Accent4 8 4" xfId="3382" xr:uid="{00000000-0005-0000-0000-0000CE0E0000}"/>
    <cellStyle name="20% - Accent4 8 4 2" xfId="10892" xr:uid="{00000000-0005-0000-0000-0000CF0E0000}"/>
    <cellStyle name="20% - Accent4 8 5" xfId="3789" xr:uid="{00000000-0005-0000-0000-0000D00E0000}"/>
    <cellStyle name="20% - Accent4 8 5 2" xfId="11297" xr:uid="{00000000-0005-0000-0000-0000D10E0000}"/>
    <cellStyle name="20% - Accent4 8 6" xfId="4956" xr:uid="{00000000-0005-0000-0000-0000D20E0000}"/>
    <cellStyle name="20% - Accent4 8 6 2" xfId="12234" xr:uid="{00000000-0005-0000-0000-0000D30E0000}"/>
    <cellStyle name="20% - Accent4 8 7" xfId="5537" xr:uid="{00000000-0005-0000-0000-0000D40E0000}"/>
    <cellStyle name="20% - Accent4 8 7 2" xfId="12815" xr:uid="{00000000-0005-0000-0000-0000D50E0000}"/>
    <cellStyle name="20% - Accent4 8 8" xfId="6237" xr:uid="{00000000-0005-0000-0000-0000D60E0000}"/>
    <cellStyle name="20% - Accent4 8 8 2" xfId="13515" xr:uid="{00000000-0005-0000-0000-0000D70E0000}"/>
    <cellStyle name="20% - Accent4 8 9" xfId="7423" xr:uid="{00000000-0005-0000-0000-0000D80E0000}"/>
    <cellStyle name="20% - Accent4 8 9 2" xfId="14515" xr:uid="{00000000-0005-0000-0000-0000D90E0000}"/>
    <cellStyle name="20% - Accent4 9" xfId="341" xr:uid="{00000000-0005-0000-0000-0000DA0E0000}"/>
    <cellStyle name="20% - Accent4 9 2" xfId="2112" xr:uid="{00000000-0005-0000-0000-0000DB0E0000}"/>
    <cellStyle name="20% - Accent4 9 2 2" xfId="9908" xr:uid="{00000000-0005-0000-0000-0000DC0E0000}"/>
    <cellStyle name="20% - Accent4 9 3" xfId="3927" xr:uid="{00000000-0005-0000-0000-0000DD0E0000}"/>
    <cellStyle name="20% - Accent4 9 3 2" xfId="11435" xr:uid="{00000000-0005-0000-0000-0000DE0E0000}"/>
    <cellStyle name="20% - Accent4 9 4" xfId="6240" xr:uid="{00000000-0005-0000-0000-0000DF0E0000}"/>
    <cellStyle name="20% - Accent4 9 4 2" xfId="13518" xr:uid="{00000000-0005-0000-0000-0000E00E0000}"/>
    <cellStyle name="20% - Accent4 9 5" xfId="8388" xr:uid="{00000000-0005-0000-0000-0000E10E0000}"/>
    <cellStyle name="20% - Accent4 9 5 2" xfId="15431" xr:uid="{00000000-0005-0000-0000-0000E20E0000}"/>
    <cellStyle name="20% - Accent4 9 6" xfId="8974" xr:uid="{00000000-0005-0000-0000-0000E30E0000}"/>
    <cellStyle name="20% - Accent5" xfId="36" builtinId="46" customBuiltin="1"/>
    <cellStyle name="20% - Accent5 10" xfId="1794" xr:uid="{00000000-0005-0000-0000-0000E50E0000}"/>
    <cellStyle name="20% - Accent5 10 2" xfId="3728" xr:uid="{00000000-0005-0000-0000-0000E60E0000}"/>
    <cellStyle name="20% - Accent5 10 2 2" xfId="11236" xr:uid="{00000000-0005-0000-0000-0000E70E0000}"/>
    <cellStyle name="20% - Accent5 10 3" xfId="6241" xr:uid="{00000000-0005-0000-0000-0000E80E0000}"/>
    <cellStyle name="20% - Accent5 10 3 2" xfId="13519" xr:uid="{00000000-0005-0000-0000-0000E90E0000}"/>
    <cellStyle name="20% - Accent5 10 4" xfId="8478" xr:uid="{00000000-0005-0000-0000-0000EA0E0000}"/>
    <cellStyle name="20% - Accent5 10 4 2" xfId="15521" xr:uid="{00000000-0005-0000-0000-0000EB0E0000}"/>
    <cellStyle name="20% - Accent5 10 5" xfId="9599" xr:uid="{00000000-0005-0000-0000-0000EC0E0000}"/>
    <cellStyle name="20% - Accent5 11" xfId="2113" xr:uid="{00000000-0005-0000-0000-0000ED0E0000}"/>
    <cellStyle name="20% - Accent5 11 2" xfId="3729" xr:uid="{00000000-0005-0000-0000-0000EE0E0000}"/>
    <cellStyle name="20% - Accent5 11 2 2" xfId="11237" xr:uid="{00000000-0005-0000-0000-0000EF0E0000}"/>
    <cellStyle name="20% - Accent5 11 3" xfId="6242" xr:uid="{00000000-0005-0000-0000-0000F00E0000}"/>
    <cellStyle name="20% - Accent5 11 3 2" xfId="13520" xr:uid="{00000000-0005-0000-0000-0000F10E0000}"/>
    <cellStyle name="20% - Accent5 11 4" xfId="8567" xr:uid="{00000000-0005-0000-0000-0000F20E0000}"/>
    <cellStyle name="20% - Accent5 11 4 2" xfId="15610" xr:uid="{00000000-0005-0000-0000-0000F30E0000}"/>
    <cellStyle name="20% - Accent5 11 5" xfId="9909" xr:uid="{00000000-0005-0000-0000-0000F40E0000}"/>
    <cellStyle name="20% - Accent5 12" xfId="3032" xr:uid="{00000000-0005-0000-0000-0000F50E0000}"/>
    <cellStyle name="20% - Accent5 12 2" xfId="7719" xr:uid="{00000000-0005-0000-0000-0000F60E0000}"/>
    <cellStyle name="20% - Accent5 12 2 2" xfId="14811" xr:uid="{00000000-0005-0000-0000-0000F70E0000}"/>
    <cellStyle name="20% - Accent5 12 3" xfId="10543" xr:uid="{00000000-0005-0000-0000-0000F80E0000}"/>
    <cellStyle name="20% - Accent5 13" xfId="4671" xr:uid="{00000000-0005-0000-0000-0000F90E0000}"/>
    <cellStyle name="20% - Accent5 13 2" xfId="11949" xr:uid="{00000000-0005-0000-0000-0000FA0E0000}"/>
    <cellStyle name="20% - Accent5 14" xfId="5252" xr:uid="{00000000-0005-0000-0000-0000FB0E0000}"/>
    <cellStyle name="20% - Accent5 14 2" xfId="12530" xr:uid="{00000000-0005-0000-0000-0000FC0E0000}"/>
    <cellStyle name="20% - Accent5 15" xfId="7125" xr:uid="{00000000-0005-0000-0000-0000FD0E0000}"/>
    <cellStyle name="20% - Accent5 15 2" xfId="14217" xr:uid="{00000000-0005-0000-0000-0000FE0E0000}"/>
    <cellStyle name="20% - Accent5 16" xfId="7138" xr:uid="{00000000-0005-0000-0000-0000FF0E0000}"/>
    <cellStyle name="20% - Accent5 16 2" xfId="14230" xr:uid="{00000000-0005-0000-0000-0000000F0000}"/>
    <cellStyle name="20% - Accent5 17" xfId="8596" xr:uid="{00000000-0005-0000-0000-0000010F0000}"/>
    <cellStyle name="20% - Accent5 17 2" xfId="15639" xr:uid="{00000000-0005-0000-0000-0000020F0000}"/>
    <cellStyle name="20% - Accent5 18" xfId="8686" xr:uid="{00000000-0005-0000-0000-0000030F0000}"/>
    <cellStyle name="20% - Accent5 2" xfId="342" xr:uid="{00000000-0005-0000-0000-0000040F0000}"/>
    <cellStyle name="20% - Accent5 2 10" xfId="7199" xr:uid="{00000000-0005-0000-0000-0000050F0000}"/>
    <cellStyle name="20% - Accent5 2 10 2" xfId="14291" xr:uid="{00000000-0005-0000-0000-0000060F0000}"/>
    <cellStyle name="20% - Accent5 2 11" xfId="8645" xr:uid="{00000000-0005-0000-0000-0000070F0000}"/>
    <cellStyle name="20% - Accent5 2 12" xfId="8975" xr:uid="{00000000-0005-0000-0000-0000080F0000}"/>
    <cellStyle name="20% - Accent5 2 2" xfId="343" xr:uid="{00000000-0005-0000-0000-0000090F0000}"/>
    <cellStyle name="20% - Accent5 2 2 2" xfId="344" xr:uid="{00000000-0005-0000-0000-00000A0F0000}"/>
    <cellStyle name="20% - Accent5 2 2 2 2" xfId="345" xr:uid="{00000000-0005-0000-0000-00000B0F0000}"/>
    <cellStyle name="20% - Accent5 2 2 2 2 2" xfId="2117" xr:uid="{00000000-0005-0000-0000-00000C0F0000}"/>
    <cellStyle name="20% - Accent5 2 2 2 2 2 2" xfId="8258" xr:uid="{00000000-0005-0000-0000-00000D0F0000}"/>
    <cellStyle name="20% - Accent5 2 2 2 2 2 2 2" xfId="15350" xr:uid="{00000000-0005-0000-0000-00000E0F0000}"/>
    <cellStyle name="20% - Accent5 2 2 2 2 2 3" xfId="9913" xr:uid="{00000000-0005-0000-0000-00000F0F0000}"/>
    <cellStyle name="20% - Accent5 2 2 2 2 3" xfId="3646" xr:uid="{00000000-0005-0000-0000-0000100F0000}"/>
    <cellStyle name="20% - Accent5 2 2 2 2 3 2" xfId="11154" xr:uid="{00000000-0005-0000-0000-0000110F0000}"/>
    <cellStyle name="20% - Accent5 2 2 2 2 4" xfId="5210" xr:uid="{00000000-0005-0000-0000-0000120F0000}"/>
    <cellStyle name="20% - Accent5 2 2 2 2 4 2" xfId="12488" xr:uid="{00000000-0005-0000-0000-0000130F0000}"/>
    <cellStyle name="20% - Accent5 2 2 2 2 5" xfId="5791" xr:uid="{00000000-0005-0000-0000-0000140F0000}"/>
    <cellStyle name="20% - Accent5 2 2 2 2 5 2" xfId="13069" xr:uid="{00000000-0005-0000-0000-0000150F0000}"/>
    <cellStyle name="20% - Accent5 2 2 2 2 6" xfId="7677" xr:uid="{00000000-0005-0000-0000-0000160F0000}"/>
    <cellStyle name="20% - Accent5 2 2 2 2 6 2" xfId="14769" xr:uid="{00000000-0005-0000-0000-0000170F0000}"/>
    <cellStyle name="20% - Accent5 2 2 2 2 7" xfId="8978" xr:uid="{00000000-0005-0000-0000-0000180F0000}"/>
    <cellStyle name="20% - Accent5 2 2 2 3" xfId="2116" xr:uid="{00000000-0005-0000-0000-0000190F0000}"/>
    <cellStyle name="20% - Accent5 2 2 2 3 2" xfId="7969" xr:uid="{00000000-0005-0000-0000-00001A0F0000}"/>
    <cellStyle name="20% - Accent5 2 2 2 3 2 2" xfId="15061" xr:uid="{00000000-0005-0000-0000-00001B0F0000}"/>
    <cellStyle name="20% - Accent5 2 2 2 3 3" xfId="9912" xr:uid="{00000000-0005-0000-0000-00001C0F0000}"/>
    <cellStyle name="20% - Accent5 2 2 2 4" xfId="3346" xr:uid="{00000000-0005-0000-0000-00001D0F0000}"/>
    <cellStyle name="20% - Accent5 2 2 2 4 2" xfId="10857" xr:uid="{00000000-0005-0000-0000-00001E0F0000}"/>
    <cellStyle name="20% - Accent5 2 2 2 5" xfId="4921" xr:uid="{00000000-0005-0000-0000-00001F0F0000}"/>
    <cellStyle name="20% - Accent5 2 2 2 5 2" xfId="12199" xr:uid="{00000000-0005-0000-0000-0000200F0000}"/>
    <cellStyle name="20% - Accent5 2 2 2 6" xfId="5502" xr:uid="{00000000-0005-0000-0000-0000210F0000}"/>
    <cellStyle name="20% - Accent5 2 2 2 6 2" xfId="12780" xr:uid="{00000000-0005-0000-0000-0000220F0000}"/>
    <cellStyle name="20% - Accent5 2 2 2 7" xfId="7388" xr:uid="{00000000-0005-0000-0000-0000230F0000}"/>
    <cellStyle name="20% - Accent5 2 2 2 7 2" xfId="14480" xr:uid="{00000000-0005-0000-0000-0000240F0000}"/>
    <cellStyle name="20% - Accent5 2 2 2 8" xfId="8977" xr:uid="{00000000-0005-0000-0000-0000250F0000}"/>
    <cellStyle name="20% - Accent5 2 2 3" xfId="346" xr:uid="{00000000-0005-0000-0000-0000260F0000}"/>
    <cellStyle name="20% - Accent5 2 2 3 2" xfId="2118" xr:uid="{00000000-0005-0000-0000-0000270F0000}"/>
    <cellStyle name="20% - Accent5 2 2 3 2 2" xfId="8115" xr:uid="{00000000-0005-0000-0000-0000280F0000}"/>
    <cellStyle name="20% - Accent5 2 2 3 2 2 2" xfId="15207" xr:uid="{00000000-0005-0000-0000-0000290F0000}"/>
    <cellStyle name="20% - Accent5 2 2 3 2 3" xfId="9914" xr:uid="{00000000-0005-0000-0000-00002A0F0000}"/>
    <cellStyle name="20% - Accent5 2 2 3 3" xfId="3503" xr:uid="{00000000-0005-0000-0000-00002B0F0000}"/>
    <cellStyle name="20% - Accent5 2 2 3 3 2" xfId="11011" xr:uid="{00000000-0005-0000-0000-00002C0F0000}"/>
    <cellStyle name="20% - Accent5 2 2 3 4" xfId="5067" xr:uid="{00000000-0005-0000-0000-00002D0F0000}"/>
    <cellStyle name="20% - Accent5 2 2 3 4 2" xfId="12345" xr:uid="{00000000-0005-0000-0000-00002E0F0000}"/>
    <cellStyle name="20% - Accent5 2 2 3 5" xfId="5648" xr:uid="{00000000-0005-0000-0000-00002F0F0000}"/>
    <cellStyle name="20% - Accent5 2 2 3 5 2" xfId="12926" xr:uid="{00000000-0005-0000-0000-0000300F0000}"/>
    <cellStyle name="20% - Accent5 2 2 3 6" xfId="7534" xr:uid="{00000000-0005-0000-0000-0000310F0000}"/>
    <cellStyle name="20% - Accent5 2 2 3 6 2" xfId="14626" xr:uid="{00000000-0005-0000-0000-0000320F0000}"/>
    <cellStyle name="20% - Accent5 2 2 3 7" xfId="8979" xr:uid="{00000000-0005-0000-0000-0000330F0000}"/>
    <cellStyle name="20% - Accent5 2 2 4" xfId="2115" xr:uid="{00000000-0005-0000-0000-0000340F0000}"/>
    <cellStyle name="20% - Accent5 2 2 4 2" xfId="8462" xr:uid="{00000000-0005-0000-0000-0000350F0000}"/>
    <cellStyle name="20% - Accent5 2 2 4 2 2" xfId="15505" xr:uid="{00000000-0005-0000-0000-0000360F0000}"/>
    <cellStyle name="20% - Accent5 2 2 4 3" xfId="9911" xr:uid="{00000000-0005-0000-0000-0000370F0000}"/>
    <cellStyle name="20% - Accent5 2 2 5" xfId="3201" xr:uid="{00000000-0005-0000-0000-0000380F0000}"/>
    <cellStyle name="20% - Accent5 2 2 5 2" xfId="8551" xr:uid="{00000000-0005-0000-0000-0000390F0000}"/>
    <cellStyle name="20% - Accent5 2 2 5 2 2" xfId="15594" xr:uid="{00000000-0005-0000-0000-00003A0F0000}"/>
    <cellStyle name="20% - Accent5 2 2 5 3" xfId="10712" xr:uid="{00000000-0005-0000-0000-00003B0F0000}"/>
    <cellStyle name="20% - Accent5 2 2 6" xfId="4778" xr:uid="{00000000-0005-0000-0000-00003C0F0000}"/>
    <cellStyle name="20% - Accent5 2 2 6 2" xfId="7826" xr:uid="{00000000-0005-0000-0000-00003D0F0000}"/>
    <cellStyle name="20% - Accent5 2 2 6 2 2" xfId="14918" xr:uid="{00000000-0005-0000-0000-00003E0F0000}"/>
    <cellStyle name="20% - Accent5 2 2 6 3" xfId="12056" xr:uid="{00000000-0005-0000-0000-00003F0F0000}"/>
    <cellStyle name="20% - Accent5 2 2 7" xfId="5359" xr:uid="{00000000-0005-0000-0000-0000400F0000}"/>
    <cellStyle name="20% - Accent5 2 2 7 2" xfId="12637" xr:uid="{00000000-0005-0000-0000-0000410F0000}"/>
    <cellStyle name="20% - Accent5 2 2 8" xfId="7245" xr:uid="{00000000-0005-0000-0000-0000420F0000}"/>
    <cellStyle name="20% - Accent5 2 2 8 2" xfId="14337" xr:uid="{00000000-0005-0000-0000-0000430F0000}"/>
    <cellStyle name="20% - Accent5 2 2 9" xfId="8976" xr:uid="{00000000-0005-0000-0000-0000440F0000}"/>
    <cellStyle name="20% - Accent5 2 3" xfId="347" xr:uid="{00000000-0005-0000-0000-0000450F0000}"/>
    <cellStyle name="20% - Accent5 2 3 2" xfId="348" xr:uid="{00000000-0005-0000-0000-0000460F0000}"/>
    <cellStyle name="20% - Accent5 2 3 2 2" xfId="2120" xr:uid="{00000000-0005-0000-0000-0000470F0000}"/>
    <cellStyle name="20% - Accent5 2 3 2 2 2" xfId="8212" xr:uid="{00000000-0005-0000-0000-0000480F0000}"/>
    <cellStyle name="20% - Accent5 2 3 2 2 2 2" xfId="15304" xr:uid="{00000000-0005-0000-0000-0000490F0000}"/>
    <cellStyle name="20% - Accent5 2 3 2 2 3" xfId="9916" xr:uid="{00000000-0005-0000-0000-00004A0F0000}"/>
    <cellStyle name="20% - Accent5 2 3 2 3" xfId="3600" xr:uid="{00000000-0005-0000-0000-00004B0F0000}"/>
    <cellStyle name="20% - Accent5 2 3 2 3 2" xfId="11108" xr:uid="{00000000-0005-0000-0000-00004C0F0000}"/>
    <cellStyle name="20% - Accent5 2 3 2 4" xfId="5164" xr:uid="{00000000-0005-0000-0000-00004D0F0000}"/>
    <cellStyle name="20% - Accent5 2 3 2 4 2" xfId="12442" xr:uid="{00000000-0005-0000-0000-00004E0F0000}"/>
    <cellStyle name="20% - Accent5 2 3 2 5" xfId="5745" xr:uid="{00000000-0005-0000-0000-00004F0F0000}"/>
    <cellStyle name="20% - Accent5 2 3 2 5 2" xfId="13023" xr:uid="{00000000-0005-0000-0000-0000500F0000}"/>
    <cellStyle name="20% - Accent5 2 3 2 6" xfId="7631" xr:uid="{00000000-0005-0000-0000-0000510F0000}"/>
    <cellStyle name="20% - Accent5 2 3 2 6 2" xfId="14723" xr:uid="{00000000-0005-0000-0000-0000520F0000}"/>
    <cellStyle name="20% - Accent5 2 3 2 7" xfId="8981" xr:uid="{00000000-0005-0000-0000-0000530F0000}"/>
    <cellStyle name="20% - Accent5 2 3 3" xfId="2119" xr:uid="{00000000-0005-0000-0000-0000540F0000}"/>
    <cellStyle name="20% - Accent5 2 3 3 2" xfId="7923" xr:uid="{00000000-0005-0000-0000-0000550F0000}"/>
    <cellStyle name="20% - Accent5 2 3 3 2 2" xfId="15015" xr:uid="{00000000-0005-0000-0000-0000560F0000}"/>
    <cellStyle name="20% - Accent5 2 3 3 3" xfId="9915" xr:uid="{00000000-0005-0000-0000-0000570F0000}"/>
    <cellStyle name="20% - Accent5 2 3 4" xfId="3300" xr:uid="{00000000-0005-0000-0000-0000580F0000}"/>
    <cellStyle name="20% - Accent5 2 3 4 2" xfId="10811" xr:uid="{00000000-0005-0000-0000-0000590F0000}"/>
    <cellStyle name="20% - Accent5 2 3 5" xfId="4875" xr:uid="{00000000-0005-0000-0000-00005A0F0000}"/>
    <cellStyle name="20% - Accent5 2 3 5 2" xfId="12153" xr:uid="{00000000-0005-0000-0000-00005B0F0000}"/>
    <cellStyle name="20% - Accent5 2 3 6" xfId="5456" xr:uid="{00000000-0005-0000-0000-00005C0F0000}"/>
    <cellStyle name="20% - Accent5 2 3 6 2" xfId="12734" xr:uid="{00000000-0005-0000-0000-00005D0F0000}"/>
    <cellStyle name="20% - Accent5 2 3 7" xfId="7342" xr:uid="{00000000-0005-0000-0000-00005E0F0000}"/>
    <cellStyle name="20% - Accent5 2 3 7 2" xfId="14434" xr:uid="{00000000-0005-0000-0000-00005F0F0000}"/>
    <cellStyle name="20% - Accent5 2 3 8" xfId="8980" xr:uid="{00000000-0005-0000-0000-0000600F0000}"/>
    <cellStyle name="20% - Accent5 2 4" xfId="349" xr:uid="{00000000-0005-0000-0000-0000610F0000}"/>
    <cellStyle name="20% - Accent5 2 4 2" xfId="2121" xr:uid="{00000000-0005-0000-0000-0000620F0000}"/>
    <cellStyle name="20% - Accent5 2 4 2 2" xfId="8069" xr:uid="{00000000-0005-0000-0000-0000630F0000}"/>
    <cellStyle name="20% - Accent5 2 4 2 2 2" xfId="15161" xr:uid="{00000000-0005-0000-0000-0000640F0000}"/>
    <cellStyle name="20% - Accent5 2 4 2 3" xfId="9917" xr:uid="{00000000-0005-0000-0000-0000650F0000}"/>
    <cellStyle name="20% - Accent5 2 4 3" xfId="3457" xr:uid="{00000000-0005-0000-0000-0000660F0000}"/>
    <cellStyle name="20% - Accent5 2 4 3 2" xfId="10965" xr:uid="{00000000-0005-0000-0000-0000670F0000}"/>
    <cellStyle name="20% - Accent5 2 4 4" xfId="5021" xr:uid="{00000000-0005-0000-0000-0000680F0000}"/>
    <cellStyle name="20% - Accent5 2 4 4 2" xfId="12299" xr:uid="{00000000-0005-0000-0000-0000690F0000}"/>
    <cellStyle name="20% - Accent5 2 4 5" xfId="5602" xr:uid="{00000000-0005-0000-0000-00006A0F0000}"/>
    <cellStyle name="20% - Accent5 2 4 5 2" xfId="12880" xr:uid="{00000000-0005-0000-0000-00006B0F0000}"/>
    <cellStyle name="20% - Accent5 2 4 6" xfId="7488" xr:uid="{00000000-0005-0000-0000-00006C0F0000}"/>
    <cellStyle name="20% - Accent5 2 4 6 2" xfId="14580" xr:uid="{00000000-0005-0000-0000-00006D0F0000}"/>
    <cellStyle name="20% - Accent5 2 4 7" xfId="8982" xr:uid="{00000000-0005-0000-0000-00006E0F0000}"/>
    <cellStyle name="20% - Accent5 2 5" xfId="1820" xr:uid="{00000000-0005-0000-0000-00006F0F0000}"/>
    <cellStyle name="20% - Accent5 2 5 2" xfId="3928" xr:uid="{00000000-0005-0000-0000-0000700F0000}"/>
    <cellStyle name="20% - Accent5 2 5 2 2" xfId="11436" xr:uid="{00000000-0005-0000-0000-0000710F0000}"/>
    <cellStyle name="20% - Accent5 2 5 3" xfId="6243" xr:uid="{00000000-0005-0000-0000-0000720F0000}"/>
    <cellStyle name="20% - Accent5 2 5 3 2" xfId="13521" xr:uid="{00000000-0005-0000-0000-0000730F0000}"/>
    <cellStyle name="20% - Accent5 2 5 4" xfId="8300" xr:uid="{00000000-0005-0000-0000-0000740F0000}"/>
    <cellStyle name="20% - Accent5 2 5 4 2" xfId="15392" xr:uid="{00000000-0005-0000-0000-0000750F0000}"/>
    <cellStyle name="20% - Accent5 2 5 5" xfId="9616" xr:uid="{00000000-0005-0000-0000-0000760F0000}"/>
    <cellStyle name="20% - Accent5 2 6" xfId="2114" xr:uid="{00000000-0005-0000-0000-0000770F0000}"/>
    <cellStyle name="20% - Accent5 2 6 2" xfId="3810" xr:uid="{00000000-0005-0000-0000-0000780F0000}"/>
    <cellStyle name="20% - Accent5 2 6 2 2" xfId="11318" xr:uid="{00000000-0005-0000-0000-0000790F0000}"/>
    <cellStyle name="20% - Accent5 2 6 3" xfId="6244" xr:uid="{00000000-0005-0000-0000-00007A0F0000}"/>
    <cellStyle name="20% - Accent5 2 6 3 2" xfId="13522" xr:uid="{00000000-0005-0000-0000-00007B0F0000}"/>
    <cellStyle name="20% - Accent5 2 6 4" xfId="8416" xr:uid="{00000000-0005-0000-0000-00007C0F0000}"/>
    <cellStyle name="20% - Accent5 2 6 4 2" xfId="15459" xr:uid="{00000000-0005-0000-0000-00007D0F0000}"/>
    <cellStyle name="20% - Accent5 2 6 5" xfId="9910" xr:uid="{00000000-0005-0000-0000-00007E0F0000}"/>
    <cellStyle name="20% - Accent5 2 7" xfId="3134" xr:uid="{00000000-0005-0000-0000-00007F0F0000}"/>
    <cellStyle name="20% - Accent5 2 7 2" xfId="8505" xr:uid="{00000000-0005-0000-0000-0000800F0000}"/>
    <cellStyle name="20% - Accent5 2 7 2 2" xfId="15548" xr:uid="{00000000-0005-0000-0000-0000810F0000}"/>
    <cellStyle name="20% - Accent5 2 7 3" xfId="10645" xr:uid="{00000000-0005-0000-0000-0000820F0000}"/>
    <cellStyle name="20% - Accent5 2 8" xfId="4732" xr:uid="{00000000-0005-0000-0000-0000830F0000}"/>
    <cellStyle name="20% - Accent5 2 8 2" xfId="7780" xr:uid="{00000000-0005-0000-0000-0000840F0000}"/>
    <cellStyle name="20% - Accent5 2 8 2 2" xfId="14872" xr:uid="{00000000-0005-0000-0000-0000850F0000}"/>
    <cellStyle name="20% - Accent5 2 8 3" xfId="12010" xr:uid="{00000000-0005-0000-0000-0000860F0000}"/>
    <cellStyle name="20% - Accent5 2 9" xfId="5313" xr:uid="{00000000-0005-0000-0000-0000870F0000}"/>
    <cellStyle name="20% - Accent5 2 9 2" xfId="12591" xr:uid="{00000000-0005-0000-0000-0000880F0000}"/>
    <cellStyle name="20% - Accent5 3" xfId="350" xr:uid="{00000000-0005-0000-0000-0000890F0000}"/>
    <cellStyle name="20% - Accent5 3 2" xfId="351" xr:uid="{00000000-0005-0000-0000-00008A0F0000}"/>
    <cellStyle name="20% - Accent5 3 2 2" xfId="352" xr:uid="{00000000-0005-0000-0000-00008B0F0000}"/>
    <cellStyle name="20% - Accent5 3 2 2 2" xfId="2124" xr:uid="{00000000-0005-0000-0000-00008C0F0000}"/>
    <cellStyle name="20% - Accent5 3 2 2 2 2" xfId="8235" xr:uid="{00000000-0005-0000-0000-00008D0F0000}"/>
    <cellStyle name="20% - Accent5 3 2 2 2 2 2" xfId="15327" xr:uid="{00000000-0005-0000-0000-00008E0F0000}"/>
    <cellStyle name="20% - Accent5 3 2 2 2 3" xfId="9920" xr:uid="{00000000-0005-0000-0000-00008F0F0000}"/>
    <cellStyle name="20% - Accent5 3 2 2 3" xfId="3623" xr:uid="{00000000-0005-0000-0000-0000900F0000}"/>
    <cellStyle name="20% - Accent5 3 2 2 3 2" xfId="11131" xr:uid="{00000000-0005-0000-0000-0000910F0000}"/>
    <cellStyle name="20% - Accent5 3 2 2 4" xfId="5187" xr:uid="{00000000-0005-0000-0000-0000920F0000}"/>
    <cellStyle name="20% - Accent5 3 2 2 4 2" xfId="12465" xr:uid="{00000000-0005-0000-0000-0000930F0000}"/>
    <cellStyle name="20% - Accent5 3 2 2 5" xfId="5768" xr:uid="{00000000-0005-0000-0000-0000940F0000}"/>
    <cellStyle name="20% - Accent5 3 2 2 5 2" xfId="13046" xr:uid="{00000000-0005-0000-0000-0000950F0000}"/>
    <cellStyle name="20% - Accent5 3 2 2 6" xfId="7654" xr:uid="{00000000-0005-0000-0000-0000960F0000}"/>
    <cellStyle name="20% - Accent5 3 2 2 6 2" xfId="14746" xr:uid="{00000000-0005-0000-0000-0000970F0000}"/>
    <cellStyle name="20% - Accent5 3 2 2 7" xfId="8985" xr:uid="{00000000-0005-0000-0000-0000980F0000}"/>
    <cellStyle name="20% - Accent5 3 2 3" xfId="2123" xr:uid="{00000000-0005-0000-0000-0000990F0000}"/>
    <cellStyle name="20% - Accent5 3 2 3 2" xfId="7946" xr:uid="{00000000-0005-0000-0000-00009A0F0000}"/>
    <cellStyle name="20% - Accent5 3 2 3 2 2" xfId="15038" xr:uid="{00000000-0005-0000-0000-00009B0F0000}"/>
    <cellStyle name="20% - Accent5 3 2 3 3" xfId="9919" xr:uid="{00000000-0005-0000-0000-00009C0F0000}"/>
    <cellStyle name="20% - Accent5 3 2 4" xfId="3323" xr:uid="{00000000-0005-0000-0000-00009D0F0000}"/>
    <cellStyle name="20% - Accent5 3 2 4 2" xfId="10834" xr:uid="{00000000-0005-0000-0000-00009E0F0000}"/>
    <cellStyle name="20% - Accent5 3 2 5" xfId="4898" xr:uid="{00000000-0005-0000-0000-00009F0F0000}"/>
    <cellStyle name="20% - Accent5 3 2 5 2" xfId="12176" xr:uid="{00000000-0005-0000-0000-0000A00F0000}"/>
    <cellStyle name="20% - Accent5 3 2 6" xfId="5479" xr:uid="{00000000-0005-0000-0000-0000A10F0000}"/>
    <cellStyle name="20% - Accent5 3 2 6 2" xfId="12757" xr:uid="{00000000-0005-0000-0000-0000A20F0000}"/>
    <cellStyle name="20% - Accent5 3 2 7" xfId="7365" xr:uid="{00000000-0005-0000-0000-0000A30F0000}"/>
    <cellStyle name="20% - Accent5 3 2 7 2" xfId="14457" xr:uid="{00000000-0005-0000-0000-0000A40F0000}"/>
    <cellStyle name="20% - Accent5 3 2 8" xfId="8984" xr:uid="{00000000-0005-0000-0000-0000A50F0000}"/>
    <cellStyle name="20% - Accent5 3 3" xfId="353" xr:uid="{00000000-0005-0000-0000-0000A60F0000}"/>
    <cellStyle name="20% - Accent5 3 3 2" xfId="2125" xr:uid="{00000000-0005-0000-0000-0000A70F0000}"/>
    <cellStyle name="20% - Accent5 3 3 2 2" xfId="8092" xr:uid="{00000000-0005-0000-0000-0000A80F0000}"/>
    <cellStyle name="20% - Accent5 3 3 2 2 2" xfId="15184" xr:uid="{00000000-0005-0000-0000-0000A90F0000}"/>
    <cellStyle name="20% - Accent5 3 3 2 3" xfId="9921" xr:uid="{00000000-0005-0000-0000-0000AA0F0000}"/>
    <cellStyle name="20% - Accent5 3 3 3" xfId="3480" xr:uid="{00000000-0005-0000-0000-0000AB0F0000}"/>
    <cellStyle name="20% - Accent5 3 3 3 2" xfId="10988" xr:uid="{00000000-0005-0000-0000-0000AC0F0000}"/>
    <cellStyle name="20% - Accent5 3 3 4" xfId="5044" xr:uid="{00000000-0005-0000-0000-0000AD0F0000}"/>
    <cellStyle name="20% - Accent5 3 3 4 2" xfId="12322" xr:uid="{00000000-0005-0000-0000-0000AE0F0000}"/>
    <cellStyle name="20% - Accent5 3 3 5" xfId="5625" xr:uid="{00000000-0005-0000-0000-0000AF0F0000}"/>
    <cellStyle name="20% - Accent5 3 3 5 2" xfId="12903" xr:uid="{00000000-0005-0000-0000-0000B00F0000}"/>
    <cellStyle name="20% - Accent5 3 3 6" xfId="7511" xr:uid="{00000000-0005-0000-0000-0000B10F0000}"/>
    <cellStyle name="20% - Accent5 3 3 6 2" xfId="14603" xr:uid="{00000000-0005-0000-0000-0000B20F0000}"/>
    <cellStyle name="20% - Accent5 3 3 7" xfId="8986" xr:uid="{00000000-0005-0000-0000-0000B30F0000}"/>
    <cellStyle name="20% - Accent5 3 4" xfId="2122" xr:uid="{00000000-0005-0000-0000-0000B40F0000}"/>
    <cellStyle name="20% - Accent5 3 4 2" xfId="8439" xr:uid="{00000000-0005-0000-0000-0000B50F0000}"/>
    <cellStyle name="20% - Accent5 3 4 2 2" xfId="15482" xr:uid="{00000000-0005-0000-0000-0000B60F0000}"/>
    <cellStyle name="20% - Accent5 3 4 3" xfId="9918" xr:uid="{00000000-0005-0000-0000-0000B70F0000}"/>
    <cellStyle name="20% - Accent5 3 5" xfId="3175" xr:uid="{00000000-0005-0000-0000-0000B80F0000}"/>
    <cellStyle name="20% - Accent5 3 5 2" xfId="8528" xr:uid="{00000000-0005-0000-0000-0000B90F0000}"/>
    <cellStyle name="20% - Accent5 3 5 2 2" xfId="15571" xr:uid="{00000000-0005-0000-0000-0000BA0F0000}"/>
    <cellStyle name="20% - Accent5 3 5 3" xfId="10686" xr:uid="{00000000-0005-0000-0000-0000BB0F0000}"/>
    <cellStyle name="20% - Accent5 3 6" xfId="4755" xr:uid="{00000000-0005-0000-0000-0000BC0F0000}"/>
    <cellStyle name="20% - Accent5 3 6 2" xfId="7803" xr:uid="{00000000-0005-0000-0000-0000BD0F0000}"/>
    <cellStyle name="20% - Accent5 3 6 2 2" xfId="14895" xr:uid="{00000000-0005-0000-0000-0000BE0F0000}"/>
    <cellStyle name="20% - Accent5 3 6 3" xfId="12033" xr:uid="{00000000-0005-0000-0000-0000BF0F0000}"/>
    <cellStyle name="20% - Accent5 3 7" xfId="5336" xr:uid="{00000000-0005-0000-0000-0000C00F0000}"/>
    <cellStyle name="20% - Accent5 3 7 2" xfId="12614" xr:uid="{00000000-0005-0000-0000-0000C10F0000}"/>
    <cellStyle name="20% - Accent5 3 8" xfId="7222" xr:uid="{00000000-0005-0000-0000-0000C20F0000}"/>
    <cellStyle name="20% - Accent5 3 8 2" xfId="14314" xr:uid="{00000000-0005-0000-0000-0000C30F0000}"/>
    <cellStyle name="20% - Accent5 3 9" xfId="8983" xr:uid="{00000000-0005-0000-0000-0000C40F0000}"/>
    <cellStyle name="20% - Accent5 4" xfId="354" xr:uid="{00000000-0005-0000-0000-0000C50F0000}"/>
    <cellStyle name="20% - Accent5 4 2" xfId="355" xr:uid="{00000000-0005-0000-0000-0000C60F0000}"/>
    <cellStyle name="20% - Accent5 4 2 2" xfId="356" xr:uid="{00000000-0005-0000-0000-0000C70F0000}"/>
    <cellStyle name="20% - Accent5 4 2 2 2" xfId="2128" xr:uid="{00000000-0005-0000-0000-0000C80F0000}"/>
    <cellStyle name="20% - Accent5 4 2 2 2 2" xfId="8185" xr:uid="{00000000-0005-0000-0000-0000C90F0000}"/>
    <cellStyle name="20% - Accent5 4 2 2 2 2 2" xfId="15277" xr:uid="{00000000-0005-0000-0000-0000CA0F0000}"/>
    <cellStyle name="20% - Accent5 4 2 2 2 3" xfId="9924" xr:uid="{00000000-0005-0000-0000-0000CB0F0000}"/>
    <cellStyle name="20% - Accent5 4 2 2 3" xfId="3573" xr:uid="{00000000-0005-0000-0000-0000CC0F0000}"/>
    <cellStyle name="20% - Accent5 4 2 2 3 2" xfId="11081" xr:uid="{00000000-0005-0000-0000-0000CD0F0000}"/>
    <cellStyle name="20% - Accent5 4 2 2 4" xfId="5137" xr:uid="{00000000-0005-0000-0000-0000CE0F0000}"/>
    <cellStyle name="20% - Accent5 4 2 2 4 2" xfId="12415" xr:uid="{00000000-0005-0000-0000-0000CF0F0000}"/>
    <cellStyle name="20% - Accent5 4 2 2 5" xfId="5718" xr:uid="{00000000-0005-0000-0000-0000D00F0000}"/>
    <cellStyle name="20% - Accent5 4 2 2 5 2" xfId="12996" xr:uid="{00000000-0005-0000-0000-0000D10F0000}"/>
    <cellStyle name="20% - Accent5 4 2 2 6" xfId="7604" xr:uid="{00000000-0005-0000-0000-0000D20F0000}"/>
    <cellStyle name="20% - Accent5 4 2 2 6 2" xfId="14696" xr:uid="{00000000-0005-0000-0000-0000D30F0000}"/>
    <cellStyle name="20% - Accent5 4 2 2 7" xfId="8989" xr:uid="{00000000-0005-0000-0000-0000D40F0000}"/>
    <cellStyle name="20% - Accent5 4 2 3" xfId="2127" xr:uid="{00000000-0005-0000-0000-0000D50F0000}"/>
    <cellStyle name="20% - Accent5 4 2 3 2" xfId="7896" xr:uid="{00000000-0005-0000-0000-0000D60F0000}"/>
    <cellStyle name="20% - Accent5 4 2 3 2 2" xfId="14988" xr:uid="{00000000-0005-0000-0000-0000D70F0000}"/>
    <cellStyle name="20% - Accent5 4 2 3 3" xfId="9923" xr:uid="{00000000-0005-0000-0000-0000D80F0000}"/>
    <cellStyle name="20% - Accent5 4 2 4" xfId="3273" xr:uid="{00000000-0005-0000-0000-0000D90F0000}"/>
    <cellStyle name="20% - Accent5 4 2 4 2" xfId="10784" xr:uid="{00000000-0005-0000-0000-0000DA0F0000}"/>
    <cellStyle name="20% - Accent5 4 2 5" xfId="4848" xr:uid="{00000000-0005-0000-0000-0000DB0F0000}"/>
    <cellStyle name="20% - Accent5 4 2 5 2" xfId="12126" xr:uid="{00000000-0005-0000-0000-0000DC0F0000}"/>
    <cellStyle name="20% - Accent5 4 2 6" xfId="5429" xr:uid="{00000000-0005-0000-0000-0000DD0F0000}"/>
    <cellStyle name="20% - Accent5 4 2 6 2" xfId="12707" xr:uid="{00000000-0005-0000-0000-0000DE0F0000}"/>
    <cellStyle name="20% - Accent5 4 2 7" xfId="7315" xr:uid="{00000000-0005-0000-0000-0000DF0F0000}"/>
    <cellStyle name="20% - Accent5 4 2 7 2" xfId="14407" xr:uid="{00000000-0005-0000-0000-0000E00F0000}"/>
    <cellStyle name="20% - Accent5 4 2 8" xfId="8988" xr:uid="{00000000-0005-0000-0000-0000E10F0000}"/>
    <cellStyle name="20% - Accent5 4 3" xfId="357" xr:uid="{00000000-0005-0000-0000-0000E20F0000}"/>
    <cellStyle name="20% - Accent5 4 3 2" xfId="2129" xr:uid="{00000000-0005-0000-0000-0000E30F0000}"/>
    <cellStyle name="20% - Accent5 4 3 2 2" xfId="8045" xr:uid="{00000000-0005-0000-0000-0000E40F0000}"/>
    <cellStyle name="20% - Accent5 4 3 2 2 2" xfId="15137" xr:uid="{00000000-0005-0000-0000-0000E50F0000}"/>
    <cellStyle name="20% - Accent5 4 3 2 3" xfId="9925" xr:uid="{00000000-0005-0000-0000-0000E60F0000}"/>
    <cellStyle name="20% - Accent5 4 3 3" xfId="3433" xr:uid="{00000000-0005-0000-0000-0000E70F0000}"/>
    <cellStyle name="20% - Accent5 4 3 3 2" xfId="10941" xr:uid="{00000000-0005-0000-0000-0000E80F0000}"/>
    <cellStyle name="20% - Accent5 4 3 4" xfId="4997" xr:uid="{00000000-0005-0000-0000-0000E90F0000}"/>
    <cellStyle name="20% - Accent5 4 3 4 2" xfId="12275" xr:uid="{00000000-0005-0000-0000-0000EA0F0000}"/>
    <cellStyle name="20% - Accent5 4 3 5" xfId="5578" xr:uid="{00000000-0005-0000-0000-0000EB0F0000}"/>
    <cellStyle name="20% - Accent5 4 3 5 2" xfId="12856" xr:uid="{00000000-0005-0000-0000-0000EC0F0000}"/>
    <cellStyle name="20% - Accent5 4 3 6" xfId="7464" xr:uid="{00000000-0005-0000-0000-0000ED0F0000}"/>
    <cellStyle name="20% - Accent5 4 3 6 2" xfId="14556" xr:uid="{00000000-0005-0000-0000-0000EE0F0000}"/>
    <cellStyle name="20% - Accent5 4 3 7" xfId="8990" xr:uid="{00000000-0005-0000-0000-0000EF0F0000}"/>
    <cellStyle name="20% - Accent5 4 4" xfId="2126" xr:uid="{00000000-0005-0000-0000-0000F00F0000}"/>
    <cellStyle name="20% - Accent5 4 4 2" xfId="7753" xr:uid="{00000000-0005-0000-0000-0000F10F0000}"/>
    <cellStyle name="20% - Accent5 4 4 2 2" xfId="14845" xr:uid="{00000000-0005-0000-0000-0000F20F0000}"/>
    <cellStyle name="20% - Accent5 4 4 3" xfId="9922" xr:uid="{00000000-0005-0000-0000-0000F30F0000}"/>
    <cellStyle name="20% - Accent5 4 5" xfId="3104" xr:uid="{00000000-0005-0000-0000-0000F40F0000}"/>
    <cellStyle name="20% - Accent5 4 5 2" xfId="10615" xr:uid="{00000000-0005-0000-0000-0000F50F0000}"/>
    <cellStyle name="20% - Accent5 4 6" xfId="4705" xr:uid="{00000000-0005-0000-0000-0000F60F0000}"/>
    <cellStyle name="20% - Accent5 4 6 2" xfId="11983" xr:uid="{00000000-0005-0000-0000-0000F70F0000}"/>
    <cellStyle name="20% - Accent5 4 7" xfId="5286" xr:uid="{00000000-0005-0000-0000-0000F80F0000}"/>
    <cellStyle name="20% - Accent5 4 7 2" xfId="12564" xr:uid="{00000000-0005-0000-0000-0000F90F0000}"/>
    <cellStyle name="20% - Accent5 4 8" xfId="7172" xr:uid="{00000000-0005-0000-0000-0000FA0F0000}"/>
    <cellStyle name="20% - Accent5 4 8 2" xfId="14264" xr:uid="{00000000-0005-0000-0000-0000FB0F0000}"/>
    <cellStyle name="20% - Accent5 4 9" xfId="8987" xr:uid="{00000000-0005-0000-0000-0000FC0F0000}"/>
    <cellStyle name="20% - Accent5 5" xfId="358" xr:uid="{00000000-0005-0000-0000-0000FD0F0000}"/>
    <cellStyle name="20% - Accent5 5 2" xfId="359" xr:uid="{00000000-0005-0000-0000-0000FE0F0000}"/>
    <cellStyle name="20% - Accent5 5 2 2" xfId="360" xr:uid="{00000000-0005-0000-0000-0000FF0F0000}"/>
    <cellStyle name="20% - Accent5 5 2 2 2" xfId="2132" xr:uid="{00000000-0005-0000-0000-000000100000}"/>
    <cellStyle name="20% - Accent5 5 2 2 2 2" xfId="8168" xr:uid="{00000000-0005-0000-0000-000001100000}"/>
    <cellStyle name="20% - Accent5 5 2 2 2 2 2" xfId="15260" xr:uid="{00000000-0005-0000-0000-000002100000}"/>
    <cellStyle name="20% - Accent5 5 2 2 2 3" xfId="9928" xr:uid="{00000000-0005-0000-0000-000003100000}"/>
    <cellStyle name="20% - Accent5 5 2 2 3" xfId="3556" xr:uid="{00000000-0005-0000-0000-000004100000}"/>
    <cellStyle name="20% - Accent5 5 2 2 3 2" xfId="11064" xr:uid="{00000000-0005-0000-0000-000005100000}"/>
    <cellStyle name="20% - Accent5 5 2 2 4" xfId="5120" xr:uid="{00000000-0005-0000-0000-000006100000}"/>
    <cellStyle name="20% - Accent5 5 2 2 4 2" xfId="12398" xr:uid="{00000000-0005-0000-0000-000007100000}"/>
    <cellStyle name="20% - Accent5 5 2 2 5" xfId="5701" xr:uid="{00000000-0005-0000-0000-000008100000}"/>
    <cellStyle name="20% - Accent5 5 2 2 5 2" xfId="12979" xr:uid="{00000000-0005-0000-0000-000009100000}"/>
    <cellStyle name="20% - Accent5 5 2 2 6" xfId="7587" xr:uid="{00000000-0005-0000-0000-00000A100000}"/>
    <cellStyle name="20% - Accent5 5 2 2 6 2" xfId="14679" xr:uid="{00000000-0005-0000-0000-00000B100000}"/>
    <cellStyle name="20% - Accent5 5 2 2 7" xfId="8993" xr:uid="{00000000-0005-0000-0000-00000C100000}"/>
    <cellStyle name="20% - Accent5 5 2 3" xfId="2131" xr:uid="{00000000-0005-0000-0000-00000D100000}"/>
    <cellStyle name="20% - Accent5 5 2 3 2" xfId="7879" xr:uid="{00000000-0005-0000-0000-00000E100000}"/>
    <cellStyle name="20% - Accent5 5 2 3 2 2" xfId="14971" xr:uid="{00000000-0005-0000-0000-00000F100000}"/>
    <cellStyle name="20% - Accent5 5 2 3 3" xfId="9927" xr:uid="{00000000-0005-0000-0000-000010100000}"/>
    <cellStyle name="20% - Accent5 5 2 4" xfId="3256" xr:uid="{00000000-0005-0000-0000-000011100000}"/>
    <cellStyle name="20% - Accent5 5 2 4 2" xfId="10767" xr:uid="{00000000-0005-0000-0000-000012100000}"/>
    <cellStyle name="20% - Accent5 5 2 5" xfId="4831" xr:uid="{00000000-0005-0000-0000-000013100000}"/>
    <cellStyle name="20% - Accent5 5 2 5 2" xfId="12109" xr:uid="{00000000-0005-0000-0000-000014100000}"/>
    <cellStyle name="20% - Accent5 5 2 6" xfId="5412" xr:uid="{00000000-0005-0000-0000-000015100000}"/>
    <cellStyle name="20% - Accent5 5 2 6 2" xfId="12690" xr:uid="{00000000-0005-0000-0000-000016100000}"/>
    <cellStyle name="20% - Accent5 5 2 7" xfId="7298" xr:uid="{00000000-0005-0000-0000-000017100000}"/>
    <cellStyle name="20% - Accent5 5 2 7 2" xfId="14390" xr:uid="{00000000-0005-0000-0000-000018100000}"/>
    <cellStyle name="20% - Accent5 5 2 8" xfId="8992" xr:uid="{00000000-0005-0000-0000-000019100000}"/>
    <cellStyle name="20% - Accent5 5 3" xfId="361" xr:uid="{00000000-0005-0000-0000-00001A100000}"/>
    <cellStyle name="20% - Accent5 5 3 2" xfId="2133" xr:uid="{00000000-0005-0000-0000-00001B100000}"/>
    <cellStyle name="20% - Accent5 5 3 2 2" xfId="8028" xr:uid="{00000000-0005-0000-0000-00001C100000}"/>
    <cellStyle name="20% - Accent5 5 3 2 2 2" xfId="15120" xr:uid="{00000000-0005-0000-0000-00001D100000}"/>
    <cellStyle name="20% - Accent5 5 3 2 3" xfId="9929" xr:uid="{00000000-0005-0000-0000-00001E100000}"/>
    <cellStyle name="20% - Accent5 5 3 3" xfId="3416" xr:uid="{00000000-0005-0000-0000-00001F100000}"/>
    <cellStyle name="20% - Accent5 5 3 3 2" xfId="10924" xr:uid="{00000000-0005-0000-0000-000020100000}"/>
    <cellStyle name="20% - Accent5 5 3 4" xfId="4980" xr:uid="{00000000-0005-0000-0000-000021100000}"/>
    <cellStyle name="20% - Accent5 5 3 4 2" xfId="12258" xr:uid="{00000000-0005-0000-0000-000022100000}"/>
    <cellStyle name="20% - Accent5 5 3 5" xfId="5561" xr:uid="{00000000-0005-0000-0000-000023100000}"/>
    <cellStyle name="20% - Accent5 5 3 5 2" xfId="12839" xr:uid="{00000000-0005-0000-0000-000024100000}"/>
    <cellStyle name="20% - Accent5 5 3 6" xfId="7447" xr:uid="{00000000-0005-0000-0000-000025100000}"/>
    <cellStyle name="20% - Accent5 5 3 6 2" xfId="14539" xr:uid="{00000000-0005-0000-0000-000026100000}"/>
    <cellStyle name="20% - Accent5 5 3 7" xfId="8994" xr:uid="{00000000-0005-0000-0000-000027100000}"/>
    <cellStyle name="20% - Accent5 5 4" xfId="2130" xr:uid="{00000000-0005-0000-0000-000028100000}"/>
    <cellStyle name="20% - Accent5 5 4 2" xfId="7736" xr:uid="{00000000-0005-0000-0000-000029100000}"/>
    <cellStyle name="20% - Accent5 5 4 2 2" xfId="14828" xr:uid="{00000000-0005-0000-0000-00002A100000}"/>
    <cellStyle name="20% - Accent5 5 4 3" xfId="9926" xr:uid="{00000000-0005-0000-0000-00002B100000}"/>
    <cellStyle name="20% - Accent5 5 5" xfId="3087" xr:uid="{00000000-0005-0000-0000-00002C100000}"/>
    <cellStyle name="20% - Accent5 5 5 2" xfId="10598" xr:uid="{00000000-0005-0000-0000-00002D100000}"/>
    <cellStyle name="20% - Accent5 5 6" xfId="4688" xr:uid="{00000000-0005-0000-0000-00002E100000}"/>
    <cellStyle name="20% - Accent5 5 6 2" xfId="11966" xr:uid="{00000000-0005-0000-0000-00002F100000}"/>
    <cellStyle name="20% - Accent5 5 7" xfId="5269" xr:uid="{00000000-0005-0000-0000-000030100000}"/>
    <cellStyle name="20% - Accent5 5 7 2" xfId="12547" xr:uid="{00000000-0005-0000-0000-000031100000}"/>
    <cellStyle name="20% - Accent5 5 8" xfId="7155" xr:uid="{00000000-0005-0000-0000-000032100000}"/>
    <cellStyle name="20% - Accent5 5 8 2" xfId="14247" xr:uid="{00000000-0005-0000-0000-000033100000}"/>
    <cellStyle name="20% - Accent5 5 9" xfId="8991" xr:uid="{00000000-0005-0000-0000-000034100000}"/>
    <cellStyle name="20% - Accent5 6" xfId="362" xr:uid="{00000000-0005-0000-0000-000035100000}"/>
    <cellStyle name="20% - Accent5 6 2" xfId="363" xr:uid="{00000000-0005-0000-0000-000036100000}"/>
    <cellStyle name="20% - Accent5 6 2 2" xfId="364" xr:uid="{00000000-0005-0000-0000-000037100000}"/>
    <cellStyle name="20% - Accent5 6 2 2 2" xfId="2136" xr:uid="{00000000-0005-0000-0000-000038100000}"/>
    <cellStyle name="20% - Accent5 6 2 2 2 2" xfId="8274" xr:uid="{00000000-0005-0000-0000-000039100000}"/>
    <cellStyle name="20% - Accent5 6 2 2 2 2 2" xfId="15366" xr:uid="{00000000-0005-0000-0000-00003A100000}"/>
    <cellStyle name="20% - Accent5 6 2 2 2 3" xfId="9932" xr:uid="{00000000-0005-0000-0000-00003B100000}"/>
    <cellStyle name="20% - Accent5 6 2 2 3" xfId="3662" xr:uid="{00000000-0005-0000-0000-00003C100000}"/>
    <cellStyle name="20% - Accent5 6 2 2 3 2" xfId="11170" xr:uid="{00000000-0005-0000-0000-00003D100000}"/>
    <cellStyle name="20% - Accent5 6 2 2 4" xfId="5226" xr:uid="{00000000-0005-0000-0000-00003E100000}"/>
    <cellStyle name="20% - Accent5 6 2 2 4 2" xfId="12504" xr:uid="{00000000-0005-0000-0000-00003F100000}"/>
    <cellStyle name="20% - Accent5 6 2 2 5" xfId="5807" xr:uid="{00000000-0005-0000-0000-000040100000}"/>
    <cellStyle name="20% - Accent5 6 2 2 5 2" xfId="13085" xr:uid="{00000000-0005-0000-0000-000041100000}"/>
    <cellStyle name="20% - Accent5 6 2 2 6" xfId="7693" xr:uid="{00000000-0005-0000-0000-000042100000}"/>
    <cellStyle name="20% - Accent5 6 2 2 6 2" xfId="14785" xr:uid="{00000000-0005-0000-0000-000043100000}"/>
    <cellStyle name="20% - Accent5 6 2 2 7" xfId="8997" xr:uid="{00000000-0005-0000-0000-000044100000}"/>
    <cellStyle name="20% - Accent5 6 2 3" xfId="2135" xr:uid="{00000000-0005-0000-0000-000045100000}"/>
    <cellStyle name="20% - Accent5 6 2 3 2" xfId="7985" xr:uid="{00000000-0005-0000-0000-000046100000}"/>
    <cellStyle name="20% - Accent5 6 2 3 2 2" xfId="15077" xr:uid="{00000000-0005-0000-0000-000047100000}"/>
    <cellStyle name="20% - Accent5 6 2 3 3" xfId="9931" xr:uid="{00000000-0005-0000-0000-000048100000}"/>
    <cellStyle name="20% - Accent5 6 2 4" xfId="3362" xr:uid="{00000000-0005-0000-0000-000049100000}"/>
    <cellStyle name="20% - Accent5 6 2 4 2" xfId="10873" xr:uid="{00000000-0005-0000-0000-00004A100000}"/>
    <cellStyle name="20% - Accent5 6 2 5" xfId="4937" xr:uid="{00000000-0005-0000-0000-00004B100000}"/>
    <cellStyle name="20% - Accent5 6 2 5 2" xfId="12215" xr:uid="{00000000-0005-0000-0000-00004C100000}"/>
    <cellStyle name="20% - Accent5 6 2 6" xfId="5518" xr:uid="{00000000-0005-0000-0000-00004D100000}"/>
    <cellStyle name="20% - Accent5 6 2 6 2" xfId="12796" xr:uid="{00000000-0005-0000-0000-00004E100000}"/>
    <cellStyle name="20% - Accent5 6 2 7" xfId="7404" xr:uid="{00000000-0005-0000-0000-00004F100000}"/>
    <cellStyle name="20% - Accent5 6 2 7 2" xfId="14496" xr:uid="{00000000-0005-0000-0000-000050100000}"/>
    <cellStyle name="20% - Accent5 6 2 8" xfId="8996" xr:uid="{00000000-0005-0000-0000-000051100000}"/>
    <cellStyle name="20% - Accent5 6 3" xfId="365" xr:uid="{00000000-0005-0000-0000-000052100000}"/>
    <cellStyle name="20% - Accent5 6 3 2" xfId="2137" xr:uid="{00000000-0005-0000-0000-000053100000}"/>
    <cellStyle name="20% - Accent5 6 3 2 2" xfId="8131" xr:uid="{00000000-0005-0000-0000-000054100000}"/>
    <cellStyle name="20% - Accent5 6 3 2 2 2" xfId="15223" xr:uid="{00000000-0005-0000-0000-000055100000}"/>
    <cellStyle name="20% - Accent5 6 3 2 3" xfId="9933" xr:uid="{00000000-0005-0000-0000-000056100000}"/>
    <cellStyle name="20% - Accent5 6 3 3" xfId="3519" xr:uid="{00000000-0005-0000-0000-000057100000}"/>
    <cellStyle name="20% - Accent5 6 3 3 2" xfId="11027" xr:uid="{00000000-0005-0000-0000-000058100000}"/>
    <cellStyle name="20% - Accent5 6 3 4" xfId="5083" xr:uid="{00000000-0005-0000-0000-000059100000}"/>
    <cellStyle name="20% - Accent5 6 3 4 2" xfId="12361" xr:uid="{00000000-0005-0000-0000-00005A100000}"/>
    <cellStyle name="20% - Accent5 6 3 5" xfId="5664" xr:uid="{00000000-0005-0000-0000-00005B100000}"/>
    <cellStyle name="20% - Accent5 6 3 5 2" xfId="12942" xr:uid="{00000000-0005-0000-0000-00005C100000}"/>
    <cellStyle name="20% - Accent5 6 3 6" xfId="7550" xr:uid="{00000000-0005-0000-0000-00005D100000}"/>
    <cellStyle name="20% - Accent5 6 3 6 2" xfId="14642" xr:uid="{00000000-0005-0000-0000-00005E100000}"/>
    <cellStyle name="20% - Accent5 6 3 7" xfId="8998" xr:uid="{00000000-0005-0000-0000-00005F100000}"/>
    <cellStyle name="20% - Accent5 6 4" xfId="2134" xr:uid="{00000000-0005-0000-0000-000060100000}"/>
    <cellStyle name="20% - Accent5 6 4 2" xfId="7842" xr:uid="{00000000-0005-0000-0000-000061100000}"/>
    <cellStyle name="20% - Accent5 6 4 2 2" xfId="14934" xr:uid="{00000000-0005-0000-0000-000062100000}"/>
    <cellStyle name="20% - Accent5 6 4 3" xfId="9930" xr:uid="{00000000-0005-0000-0000-000063100000}"/>
    <cellStyle name="20% - Accent5 6 5" xfId="3217" xr:uid="{00000000-0005-0000-0000-000064100000}"/>
    <cellStyle name="20% - Accent5 6 5 2" xfId="10728" xr:uid="{00000000-0005-0000-0000-000065100000}"/>
    <cellStyle name="20% - Accent5 6 6" xfId="4794" xr:uid="{00000000-0005-0000-0000-000066100000}"/>
    <cellStyle name="20% - Accent5 6 6 2" xfId="12072" xr:uid="{00000000-0005-0000-0000-000067100000}"/>
    <cellStyle name="20% - Accent5 6 7" xfId="5375" xr:uid="{00000000-0005-0000-0000-000068100000}"/>
    <cellStyle name="20% - Accent5 6 7 2" xfId="12653" xr:uid="{00000000-0005-0000-0000-000069100000}"/>
    <cellStyle name="20% - Accent5 6 8" xfId="7261" xr:uid="{00000000-0005-0000-0000-00006A100000}"/>
    <cellStyle name="20% - Accent5 6 8 2" xfId="14353" xr:uid="{00000000-0005-0000-0000-00006B100000}"/>
    <cellStyle name="20% - Accent5 6 9" xfId="8995" xr:uid="{00000000-0005-0000-0000-00006C100000}"/>
    <cellStyle name="20% - Accent5 7" xfId="366" xr:uid="{00000000-0005-0000-0000-00006D100000}"/>
    <cellStyle name="20% - Accent5 7 2" xfId="367" xr:uid="{00000000-0005-0000-0000-00006E100000}"/>
    <cellStyle name="20% - Accent5 7 2 2" xfId="2139" xr:uid="{00000000-0005-0000-0000-00006F100000}"/>
    <cellStyle name="20% - Accent5 7 2 2 2" xfId="8155" xr:uid="{00000000-0005-0000-0000-000070100000}"/>
    <cellStyle name="20% - Accent5 7 2 2 2 2" xfId="15247" xr:uid="{00000000-0005-0000-0000-000071100000}"/>
    <cellStyle name="20% - Accent5 7 2 2 3" xfId="9935" xr:uid="{00000000-0005-0000-0000-000072100000}"/>
    <cellStyle name="20% - Accent5 7 2 3" xfId="3543" xr:uid="{00000000-0005-0000-0000-000073100000}"/>
    <cellStyle name="20% - Accent5 7 2 3 2" xfId="11051" xr:uid="{00000000-0005-0000-0000-000074100000}"/>
    <cellStyle name="20% - Accent5 7 2 4" xfId="5107" xr:uid="{00000000-0005-0000-0000-000075100000}"/>
    <cellStyle name="20% - Accent5 7 2 4 2" xfId="12385" xr:uid="{00000000-0005-0000-0000-000076100000}"/>
    <cellStyle name="20% - Accent5 7 2 5" xfId="5688" xr:uid="{00000000-0005-0000-0000-000077100000}"/>
    <cellStyle name="20% - Accent5 7 2 5 2" xfId="12966" xr:uid="{00000000-0005-0000-0000-000078100000}"/>
    <cellStyle name="20% - Accent5 7 2 6" xfId="7574" xr:uid="{00000000-0005-0000-0000-000079100000}"/>
    <cellStyle name="20% - Accent5 7 2 6 2" xfId="14666" xr:uid="{00000000-0005-0000-0000-00007A100000}"/>
    <cellStyle name="20% - Accent5 7 2 7" xfId="9000" xr:uid="{00000000-0005-0000-0000-00007B100000}"/>
    <cellStyle name="20% - Accent5 7 3" xfId="2138" xr:uid="{00000000-0005-0000-0000-00007C100000}"/>
    <cellStyle name="20% - Accent5 7 3 2" xfId="7866" xr:uid="{00000000-0005-0000-0000-00007D100000}"/>
    <cellStyle name="20% - Accent5 7 3 2 2" xfId="14958" xr:uid="{00000000-0005-0000-0000-00007E100000}"/>
    <cellStyle name="20% - Accent5 7 3 3" xfId="9934" xr:uid="{00000000-0005-0000-0000-00007F100000}"/>
    <cellStyle name="20% - Accent5 7 4" xfId="3241" xr:uid="{00000000-0005-0000-0000-000080100000}"/>
    <cellStyle name="20% - Accent5 7 4 2" xfId="10752" xr:uid="{00000000-0005-0000-0000-000081100000}"/>
    <cellStyle name="20% - Accent5 7 5" xfId="4818" xr:uid="{00000000-0005-0000-0000-000082100000}"/>
    <cellStyle name="20% - Accent5 7 5 2" xfId="12096" xr:uid="{00000000-0005-0000-0000-000083100000}"/>
    <cellStyle name="20% - Accent5 7 6" xfId="5399" xr:uid="{00000000-0005-0000-0000-000084100000}"/>
    <cellStyle name="20% - Accent5 7 6 2" xfId="12677" xr:uid="{00000000-0005-0000-0000-000085100000}"/>
    <cellStyle name="20% - Accent5 7 7" xfId="7285" xr:uid="{00000000-0005-0000-0000-000086100000}"/>
    <cellStyle name="20% - Accent5 7 7 2" xfId="14377" xr:uid="{00000000-0005-0000-0000-000087100000}"/>
    <cellStyle name="20% - Accent5 7 8" xfId="8999" xr:uid="{00000000-0005-0000-0000-000088100000}"/>
    <cellStyle name="20% - Accent5 8" xfId="368" xr:uid="{00000000-0005-0000-0000-000089100000}"/>
    <cellStyle name="20% - Accent5 8 2" xfId="2140" xr:uid="{00000000-0005-0000-0000-00008A100000}"/>
    <cellStyle name="20% - Accent5 8 2 2" xfId="8005" xr:uid="{00000000-0005-0000-0000-00008B100000}"/>
    <cellStyle name="20% - Accent5 8 2 2 2" xfId="15097" xr:uid="{00000000-0005-0000-0000-00008C100000}"/>
    <cellStyle name="20% - Accent5 8 2 3" xfId="9936" xr:uid="{00000000-0005-0000-0000-00008D100000}"/>
    <cellStyle name="20% - Accent5 8 3" xfId="3383" xr:uid="{00000000-0005-0000-0000-00008E100000}"/>
    <cellStyle name="20% - Accent5 8 3 2" xfId="10893" xr:uid="{00000000-0005-0000-0000-00008F100000}"/>
    <cellStyle name="20% - Accent5 8 4" xfId="4957" xr:uid="{00000000-0005-0000-0000-000090100000}"/>
    <cellStyle name="20% - Accent5 8 4 2" xfId="12235" xr:uid="{00000000-0005-0000-0000-000091100000}"/>
    <cellStyle name="20% - Accent5 8 5" xfId="5538" xr:uid="{00000000-0005-0000-0000-000092100000}"/>
    <cellStyle name="20% - Accent5 8 5 2" xfId="12816" xr:uid="{00000000-0005-0000-0000-000093100000}"/>
    <cellStyle name="20% - Accent5 8 6" xfId="7424" xr:uid="{00000000-0005-0000-0000-000094100000}"/>
    <cellStyle name="20% - Accent5 8 6 2" xfId="14516" xr:uid="{00000000-0005-0000-0000-000095100000}"/>
    <cellStyle name="20% - Accent5 8 7" xfId="9001" xr:uid="{00000000-0005-0000-0000-000096100000}"/>
    <cellStyle name="20% - Accent5 9" xfId="1753" xr:uid="{00000000-0005-0000-0000-000097100000}"/>
    <cellStyle name="20% - Accent5 9 2" xfId="3003" xr:uid="{00000000-0005-0000-0000-000098100000}"/>
    <cellStyle name="20% - Accent5 9 2 2" xfId="10520" xr:uid="{00000000-0005-0000-0000-000099100000}"/>
    <cellStyle name="20% - Accent5 9 3" xfId="4098" xr:uid="{00000000-0005-0000-0000-00009A100000}"/>
    <cellStyle name="20% - Accent5 9 3 2" xfId="11606" xr:uid="{00000000-0005-0000-0000-00009B100000}"/>
    <cellStyle name="20% - Accent5 9 4" xfId="6245" xr:uid="{00000000-0005-0000-0000-00009C100000}"/>
    <cellStyle name="20% - Accent5 9 4 2" xfId="13523" xr:uid="{00000000-0005-0000-0000-00009D100000}"/>
    <cellStyle name="20% - Accent5 9 5" xfId="8389" xr:uid="{00000000-0005-0000-0000-00009E100000}"/>
    <cellStyle name="20% - Accent5 9 5 2" xfId="15432" xr:uid="{00000000-0005-0000-0000-00009F100000}"/>
    <cellStyle name="20% - Accent5 9 6" xfId="9582" xr:uid="{00000000-0005-0000-0000-0000A0100000}"/>
    <cellStyle name="20% - Accent6" xfId="40" builtinId="50" customBuiltin="1"/>
    <cellStyle name="20% - Accent6 10" xfId="370" xr:uid="{00000000-0005-0000-0000-0000A2100000}"/>
    <cellStyle name="20% - Accent6 10 2" xfId="2142" xr:uid="{00000000-0005-0000-0000-0000A3100000}"/>
    <cellStyle name="20% - Accent6 10 2 2" xfId="3689" xr:uid="{00000000-0005-0000-0000-0000A4100000}"/>
    <cellStyle name="20% - Accent6 10 2 2 2" xfId="11197" xr:uid="{00000000-0005-0000-0000-0000A5100000}"/>
    <cellStyle name="20% - Accent6 10 2 3" xfId="6248" xr:uid="{00000000-0005-0000-0000-0000A6100000}"/>
    <cellStyle name="20% - Accent6 10 2 3 2" xfId="13526" xr:uid="{00000000-0005-0000-0000-0000A7100000}"/>
    <cellStyle name="20% - Accent6 10 2 4" xfId="9938" xr:uid="{00000000-0005-0000-0000-0000A8100000}"/>
    <cellStyle name="20% - Accent6 10 3" xfId="3761" xr:uid="{00000000-0005-0000-0000-0000A9100000}"/>
    <cellStyle name="20% - Accent6 10 3 2" xfId="11269" xr:uid="{00000000-0005-0000-0000-0000AA100000}"/>
    <cellStyle name="20% - Accent6 10 4" xfId="6247" xr:uid="{00000000-0005-0000-0000-0000AB100000}"/>
    <cellStyle name="20% - Accent6 10 4 2" xfId="13525" xr:uid="{00000000-0005-0000-0000-0000AC100000}"/>
    <cellStyle name="20% - Accent6 10 5" xfId="8479" xr:uid="{00000000-0005-0000-0000-0000AD100000}"/>
    <cellStyle name="20% - Accent6 10 5 2" xfId="15522" xr:uid="{00000000-0005-0000-0000-0000AE100000}"/>
    <cellStyle name="20% - Accent6 10 6" xfId="9003" xr:uid="{00000000-0005-0000-0000-0000AF100000}"/>
    <cellStyle name="20% - Accent6 11" xfId="371" xr:uid="{00000000-0005-0000-0000-0000B0100000}"/>
    <cellStyle name="20% - Accent6 11 2" xfId="2143" xr:uid="{00000000-0005-0000-0000-0000B1100000}"/>
    <cellStyle name="20% - Accent6 11 2 2" xfId="9939" xr:uid="{00000000-0005-0000-0000-0000B2100000}"/>
    <cellStyle name="20% - Accent6 11 3" xfId="4101" xr:uid="{00000000-0005-0000-0000-0000B3100000}"/>
    <cellStyle name="20% - Accent6 11 3 2" xfId="11609" xr:uid="{00000000-0005-0000-0000-0000B4100000}"/>
    <cellStyle name="20% - Accent6 11 4" xfId="6249" xr:uid="{00000000-0005-0000-0000-0000B5100000}"/>
    <cellStyle name="20% - Accent6 11 4 2" xfId="13527" xr:uid="{00000000-0005-0000-0000-0000B6100000}"/>
    <cellStyle name="20% - Accent6 11 5" xfId="8568" xr:uid="{00000000-0005-0000-0000-0000B7100000}"/>
    <cellStyle name="20% - Accent6 11 5 2" xfId="15611" xr:uid="{00000000-0005-0000-0000-0000B8100000}"/>
    <cellStyle name="20% - Accent6 11 6" xfId="9004" xr:uid="{00000000-0005-0000-0000-0000B9100000}"/>
    <cellStyle name="20% - Accent6 12" xfId="372" xr:uid="{00000000-0005-0000-0000-0000BA100000}"/>
    <cellStyle name="20% - Accent6 12 2" xfId="373" xr:uid="{00000000-0005-0000-0000-0000BB100000}"/>
    <cellStyle name="20% - Accent6 12 2 2" xfId="2145" xr:uid="{00000000-0005-0000-0000-0000BC100000}"/>
    <cellStyle name="20% - Accent6 12 2 2 2" xfId="9941" xr:uid="{00000000-0005-0000-0000-0000BD100000}"/>
    <cellStyle name="20% - Accent6 12 2 3" xfId="4033" xr:uid="{00000000-0005-0000-0000-0000BE100000}"/>
    <cellStyle name="20% - Accent6 12 2 3 2" xfId="11541" xr:uid="{00000000-0005-0000-0000-0000BF100000}"/>
    <cellStyle name="20% - Accent6 12 2 4" xfId="6251" xr:uid="{00000000-0005-0000-0000-0000C0100000}"/>
    <cellStyle name="20% - Accent6 12 2 4 2" xfId="13529" xr:uid="{00000000-0005-0000-0000-0000C1100000}"/>
    <cellStyle name="20% - Accent6 12 2 5" xfId="9006" xr:uid="{00000000-0005-0000-0000-0000C2100000}"/>
    <cellStyle name="20% - Accent6 12 3" xfId="2144" xr:uid="{00000000-0005-0000-0000-0000C3100000}"/>
    <cellStyle name="20% - Accent6 12 3 2" xfId="9940" xr:uid="{00000000-0005-0000-0000-0000C4100000}"/>
    <cellStyle name="20% - Accent6 12 4" xfId="3837" xr:uid="{00000000-0005-0000-0000-0000C5100000}"/>
    <cellStyle name="20% - Accent6 12 4 2" xfId="11345" xr:uid="{00000000-0005-0000-0000-0000C6100000}"/>
    <cellStyle name="20% - Accent6 12 5" xfId="6250" xr:uid="{00000000-0005-0000-0000-0000C7100000}"/>
    <cellStyle name="20% - Accent6 12 5 2" xfId="13528" xr:uid="{00000000-0005-0000-0000-0000C8100000}"/>
    <cellStyle name="20% - Accent6 12 6" xfId="7720" xr:uid="{00000000-0005-0000-0000-0000C9100000}"/>
    <cellStyle name="20% - Accent6 12 6 2" xfId="14812" xr:uid="{00000000-0005-0000-0000-0000CA100000}"/>
    <cellStyle name="20% - Accent6 12 7" xfId="9005" xr:uid="{00000000-0005-0000-0000-0000CB100000}"/>
    <cellStyle name="20% - Accent6 13" xfId="374" xr:uid="{00000000-0005-0000-0000-0000CC100000}"/>
    <cellStyle name="20% - Accent6 13 2" xfId="2146" xr:uid="{00000000-0005-0000-0000-0000CD100000}"/>
    <cellStyle name="20% - Accent6 13 2 2" xfId="9942" xr:uid="{00000000-0005-0000-0000-0000CE100000}"/>
    <cellStyle name="20% - Accent6 13 3" xfId="3841" xr:uid="{00000000-0005-0000-0000-0000CF100000}"/>
    <cellStyle name="20% - Accent6 13 3 2" xfId="11349" xr:uid="{00000000-0005-0000-0000-0000D0100000}"/>
    <cellStyle name="20% - Accent6 13 4" xfId="6252" xr:uid="{00000000-0005-0000-0000-0000D1100000}"/>
    <cellStyle name="20% - Accent6 13 4 2" xfId="13530" xr:uid="{00000000-0005-0000-0000-0000D2100000}"/>
    <cellStyle name="20% - Accent6 13 5" xfId="9007" xr:uid="{00000000-0005-0000-0000-0000D3100000}"/>
    <cellStyle name="20% - Accent6 14" xfId="375" xr:uid="{00000000-0005-0000-0000-0000D4100000}"/>
    <cellStyle name="20% - Accent6 14 2" xfId="2147" xr:uid="{00000000-0005-0000-0000-0000D5100000}"/>
    <cellStyle name="20% - Accent6 14 2 2" xfId="9943" xr:uid="{00000000-0005-0000-0000-0000D6100000}"/>
    <cellStyle name="20% - Accent6 14 3" xfId="3897" xr:uid="{00000000-0005-0000-0000-0000D7100000}"/>
    <cellStyle name="20% - Accent6 14 3 2" xfId="11405" xr:uid="{00000000-0005-0000-0000-0000D8100000}"/>
    <cellStyle name="20% - Accent6 14 4" xfId="6253" xr:uid="{00000000-0005-0000-0000-0000D9100000}"/>
    <cellStyle name="20% - Accent6 14 4 2" xfId="13531" xr:uid="{00000000-0005-0000-0000-0000DA100000}"/>
    <cellStyle name="20% - Accent6 14 5" xfId="9008" xr:uid="{00000000-0005-0000-0000-0000DB100000}"/>
    <cellStyle name="20% - Accent6 15" xfId="376" xr:uid="{00000000-0005-0000-0000-0000DC100000}"/>
    <cellStyle name="20% - Accent6 15 2" xfId="2148" xr:uid="{00000000-0005-0000-0000-0000DD100000}"/>
    <cellStyle name="20% - Accent6 15 2 2" xfId="9944" xr:uid="{00000000-0005-0000-0000-0000DE100000}"/>
    <cellStyle name="20% - Accent6 15 3" xfId="3958" xr:uid="{00000000-0005-0000-0000-0000DF100000}"/>
    <cellStyle name="20% - Accent6 15 3 2" xfId="11466" xr:uid="{00000000-0005-0000-0000-0000E0100000}"/>
    <cellStyle name="20% - Accent6 15 4" xfId="6254" xr:uid="{00000000-0005-0000-0000-0000E1100000}"/>
    <cellStyle name="20% - Accent6 15 4 2" xfId="13532" xr:uid="{00000000-0005-0000-0000-0000E2100000}"/>
    <cellStyle name="20% - Accent6 15 5" xfId="9009" xr:uid="{00000000-0005-0000-0000-0000E3100000}"/>
    <cellStyle name="20% - Accent6 16" xfId="377" xr:uid="{00000000-0005-0000-0000-0000E4100000}"/>
    <cellStyle name="20% - Accent6 16 2" xfId="2149" xr:uid="{00000000-0005-0000-0000-0000E5100000}"/>
    <cellStyle name="20% - Accent6 16 2 2" xfId="9945" xr:uid="{00000000-0005-0000-0000-0000E6100000}"/>
    <cellStyle name="20% - Accent6 16 3" xfId="3750" xr:uid="{00000000-0005-0000-0000-0000E7100000}"/>
    <cellStyle name="20% - Accent6 16 3 2" xfId="11258" xr:uid="{00000000-0005-0000-0000-0000E8100000}"/>
    <cellStyle name="20% - Accent6 16 4" xfId="6255" xr:uid="{00000000-0005-0000-0000-0000E9100000}"/>
    <cellStyle name="20% - Accent6 16 4 2" xfId="13533" xr:uid="{00000000-0005-0000-0000-0000EA100000}"/>
    <cellStyle name="20% - Accent6 16 5" xfId="9010" xr:uid="{00000000-0005-0000-0000-0000EB100000}"/>
    <cellStyle name="20% - Accent6 17" xfId="378" xr:uid="{00000000-0005-0000-0000-0000EC100000}"/>
    <cellStyle name="20% - Accent6 17 2" xfId="2150" xr:uid="{00000000-0005-0000-0000-0000ED100000}"/>
    <cellStyle name="20% - Accent6 17 2 2" xfId="9946" xr:uid="{00000000-0005-0000-0000-0000EE100000}"/>
    <cellStyle name="20% - Accent6 17 3" xfId="3070" xr:uid="{00000000-0005-0000-0000-0000EF100000}"/>
    <cellStyle name="20% - Accent6 17 3 2" xfId="10581" xr:uid="{00000000-0005-0000-0000-0000F0100000}"/>
    <cellStyle name="20% - Accent6 17 4" xfId="6256" xr:uid="{00000000-0005-0000-0000-0000F1100000}"/>
    <cellStyle name="20% - Accent6 17 4 2" xfId="13534" xr:uid="{00000000-0005-0000-0000-0000F2100000}"/>
    <cellStyle name="20% - Accent6 17 5" xfId="9011" xr:uid="{00000000-0005-0000-0000-0000F3100000}"/>
    <cellStyle name="20% - Accent6 18" xfId="379" xr:uid="{00000000-0005-0000-0000-0000F4100000}"/>
    <cellStyle name="20% - Accent6 18 2" xfId="2151" xr:uid="{00000000-0005-0000-0000-0000F5100000}"/>
    <cellStyle name="20% - Accent6 18 2 2" xfId="9947" xr:uid="{00000000-0005-0000-0000-0000F6100000}"/>
    <cellStyle name="20% - Accent6 18 3" xfId="4018" xr:uid="{00000000-0005-0000-0000-0000F7100000}"/>
    <cellStyle name="20% - Accent6 18 3 2" xfId="11526" xr:uid="{00000000-0005-0000-0000-0000F8100000}"/>
    <cellStyle name="20% - Accent6 18 4" xfId="6257" xr:uid="{00000000-0005-0000-0000-0000F9100000}"/>
    <cellStyle name="20% - Accent6 18 4 2" xfId="13535" xr:uid="{00000000-0005-0000-0000-0000FA100000}"/>
    <cellStyle name="20% - Accent6 18 5" xfId="9012" xr:uid="{00000000-0005-0000-0000-0000FB100000}"/>
    <cellStyle name="20% - Accent6 19" xfId="1754" xr:uid="{00000000-0005-0000-0000-0000FC100000}"/>
    <cellStyle name="20% - Accent6 19 2" xfId="3004" xr:uid="{00000000-0005-0000-0000-0000FD100000}"/>
    <cellStyle name="20% - Accent6 19 2 2" xfId="10521" xr:uid="{00000000-0005-0000-0000-0000FE100000}"/>
    <cellStyle name="20% - Accent6 19 3" xfId="3939" xr:uid="{00000000-0005-0000-0000-0000FF100000}"/>
    <cellStyle name="20% - Accent6 19 3 2" xfId="11447" xr:uid="{00000000-0005-0000-0000-000000110000}"/>
    <cellStyle name="20% - Accent6 19 4" xfId="6258" xr:uid="{00000000-0005-0000-0000-000001110000}"/>
    <cellStyle name="20% - Accent6 19 4 2" xfId="13536" xr:uid="{00000000-0005-0000-0000-000002110000}"/>
    <cellStyle name="20% - Accent6 19 5" xfId="9583" xr:uid="{00000000-0005-0000-0000-000003110000}"/>
    <cellStyle name="20% - Accent6 2" xfId="380" xr:uid="{00000000-0005-0000-0000-000004110000}"/>
    <cellStyle name="20% - Accent6 2 10" xfId="3137" xr:uid="{00000000-0005-0000-0000-000005110000}"/>
    <cellStyle name="20% - Accent6 2 10 2" xfId="6260" xr:uid="{00000000-0005-0000-0000-000006110000}"/>
    <cellStyle name="20% - Accent6 2 10 2 2" xfId="13538" xr:uid="{00000000-0005-0000-0000-000007110000}"/>
    <cellStyle name="20% - Accent6 2 10 3" xfId="10648" xr:uid="{00000000-0005-0000-0000-000008110000}"/>
    <cellStyle name="20% - Accent6 2 11" xfId="3155" xr:uid="{00000000-0005-0000-0000-000009110000}"/>
    <cellStyle name="20% - Accent6 2 11 2" xfId="10666" xr:uid="{00000000-0005-0000-0000-00000A110000}"/>
    <cellStyle name="20% - Accent6 2 12" xfId="4734" xr:uid="{00000000-0005-0000-0000-00000B110000}"/>
    <cellStyle name="20% - Accent6 2 12 2" xfId="12012" xr:uid="{00000000-0005-0000-0000-00000C110000}"/>
    <cellStyle name="20% - Accent6 2 13" xfId="5315" xr:uid="{00000000-0005-0000-0000-00000D110000}"/>
    <cellStyle name="20% - Accent6 2 13 2" xfId="12593" xr:uid="{00000000-0005-0000-0000-00000E110000}"/>
    <cellStyle name="20% - Accent6 2 14" xfId="6259" xr:uid="{00000000-0005-0000-0000-00000F110000}"/>
    <cellStyle name="20% - Accent6 2 14 2" xfId="13537" xr:uid="{00000000-0005-0000-0000-000010110000}"/>
    <cellStyle name="20% - Accent6 2 15" xfId="7201" xr:uid="{00000000-0005-0000-0000-000011110000}"/>
    <cellStyle name="20% - Accent6 2 15 2" xfId="14293" xr:uid="{00000000-0005-0000-0000-000012110000}"/>
    <cellStyle name="20% - Accent6 2 16" xfId="8649" xr:uid="{00000000-0005-0000-0000-000013110000}"/>
    <cellStyle name="20% - Accent6 2 17" xfId="9013" xr:uid="{00000000-0005-0000-0000-000014110000}"/>
    <cellStyle name="20% - Accent6 2 2" xfId="381" xr:uid="{00000000-0005-0000-0000-000015110000}"/>
    <cellStyle name="20% - Accent6 2 2 10" xfId="6261" xr:uid="{00000000-0005-0000-0000-000016110000}"/>
    <cellStyle name="20% - Accent6 2 2 10 2" xfId="13539" xr:uid="{00000000-0005-0000-0000-000017110000}"/>
    <cellStyle name="20% - Accent6 2 2 11" xfId="7247" xr:uid="{00000000-0005-0000-0000-000018110000}"/>
    <cellStyle name="20% - Accent6 2 2 11 2" xfId="14339" xr:uid="{00000000-0005-0000-0000-000019110000}"/>
    <cellStyle name="20% - Accent6 2 2 12" xfId="9014" xr:uid="{00000000-0005-0000-0000-00001A110000}"/>
    <cellStyle name="20% - Accent6 2 2 2" xfId="382" xr:uid="{00000000-0005-0000-0000-00001B110000}"/>
    <cellStyle name="20% - Accent6 2 2 2 10" xfId="7390" xr:uid="{00000000-0005-0000-0000-00001C110000}"/>
    <cellStyle name="20% - Accent6 2 2 2 10 2" xfId="14482" xr:uid="{00000000-0005-0000-0000-00001D110000}"/>
    <cellStyle name="20% - Accent6 2 2 2 11" xfId="9015" xr:uid="{00000000-0005-0000-0000-00001E110000}"/>
    <cellStyle name="20% - Accent6 2 2 2 2" xfId="383" xr:uid="{00000000-0005-0000-0000-00001F110000}"/>
    <cellStyle name="20% - Accent6 2 2 2 2 10" xfId="9016" xr:uid="{00000000-0005-0000-0000-000020110000}"/>
    <cellStyle name="20% - Accent6 2 2 2 2 2" xfId="384" xr:uid="{00000000-0005-0000-0000-000021110000}"/>
    <cellStyle name="20% - Accent6 2 2 2 2 2 2" xfId="2156" xr:uid="{00000000-0005-0000-0000-000022110000}"/>
    <cellStyle name="20% - Accent6 2 2 2 2 2 2 2" xfId="9952" xr:uid="{00000000-0005-0000-0000-000023110000}"/>
    <cellStyle name="20% - Accent6 2 2 2 2 2 3" xfId="3963" xr:uid="{00000000-0005-0000-0000-000024110000}"/>
    <cellStyle name="20% - Accent6 2 2 2 2 2 3 2" xfId="11471" xr:uid="{00000000-0005-0000-0000-000025110000}"/>
    <cellStyle name="20% - Accent6 2 2 2 2 2 4" xfId="6264" xr:uid="{00000000-0005-0000-0000-000026110000}"/>
    <cellStyle name="20% - Accent6 2 2 2 2 2 4 2" xfId="13542" xr:uid="{00000000-0005-0000-0000-000027110000}"/>
    <cellStyle name="20% - Accent6 2 2 2 2 2 5" xfId="8260" xr:uid="{00000000-0005-0000-0000-000028110000}"/>
    <cellStyle name="20% - Accent6 2 2 2 2 2 5 2" xfId="15352" xr:uid="{00000000-0005-0000-0000-000029110000}"/>
    <cellStyle name="20% - Accent6 2 2 2 2 2 6" xfId="9017" xr:uid="{00000000-0005-0000-0000-00002A110000}"/>
    <cellStyle name="20% - Accent6 2 2 2 2 3" xfId="2155" xr:uid="{00000000-0005-0000-0000-00002B110000}"/>
    <cellStyle name="20% - Accent6 2 2 2 2 3 2" xfId="6265" xr:uid="{00000000-0005-0000-0000-00002C110000}"/>
    <cellStyle name="20% - Accent6 2 2 2 2 3 2 2" xfId="13543" xr:uid="{00000000-0005-0000-0000-00002D110000}"/>
    <cellStyle name="20% - Accent6 2 2 2 2 3 3" xfId="9951" xr:uid="{00000000-0005-0000-0000-00002E110000}"/>
    <cellStyle name="20% - Accent6 2 2 2 2 4" xfId="3648" xr:uid="{00000000-0005-0000-0000-00002F110000}"/>
    <cellStyle name="20% - Accent6 2 2 2 2 4 2" xfId="11156" xr:uid="{00000000-0005-0000-0000-000030110000}"/>
    <cellStyle name="20% - Accent6 2 2 2 2 5" xfId="3048" xr:uid="{00000000-0005-0000-0000-000031110000}"/>
    <cellStyle name="20% - Accent6 2 2 2 2 5 2" xfId="10559" xr:uid="{00000000-0005-0000-0000-000032110000}"/>
    <cellStyle name="20% - Accent6 2 2 2 2 6" xfId="5212" xr:uid="{00000000-0005-0000-0000-000033110000}"/>
    <cellStyle name="20% - Accent6 2 2 2 2 6 2" xfId="12490" xr:uid="{00000000-0005-0000-0000-000034110000}"/>
    <cellStyle name="20% - Accent6 2 2 2 2 7" xfId="5793" xr:uid="{00000000-0005-0000-0000-000035110000}"/>
    <cellStyle name="20% - Accent6 2 2 2 2 7 2" xfId="13071" xr:uid="{00000000-0005-0000-0000-000036110000}"/>
    <cellStyle name="20% - Accent6 2 2 2 2 8" xfId="6263" xr:uid="{00000000-0005-0000-0000-000037110000}"/>
    <cellStyle name="20% - Accent6 2 2 2 2 8 2" xfId="13541" xr:uid="{00000000-0005-0000-0000-000038110000}"/>
    <cellStyle name="20% - Accent6 2 2 2 2 9" xfId="7679" xr:uid="{00000000-0005-0000-0000-000039110000}"/>
    <cellStyle name="20% - Accent6 2 2 2 2 9 2" xfId="14771" xr:uid="{00000000-0005-0000-0000-00003A110000}"/>
    <cellStyle name="20% - Accent6 2 2 2 3" xfId="385" xr:uid="{00000000-0005-0000-0000-00003B110000}"/>
    <cellStyle name="20% - Accent6 2 2 2 3 2" xfId="2157" xr:uid="{00000000-0005-0000-0000-00003C110000}"/>
    <cellStyle name="20% - Accent6 2 2 2 3 2 2" xfId="9953" xr:uid="{00000000-0005-0000-0000-00003D110000}"/>
    <cellStyle name="20% - Accent6 2 2 2 3 3" xfId="3737" xr:uid="{00000000-0005-0000-0000-00003E110000}"/>
    <cellStyle name="20% - Accent6 2 2 2 3 3 2" xfId="11245" xr:uid="{00000000-0005-0000-0000-00003F110000}"/>
    <cellStyle name="20% - Accent6 2 2 2 3 4" xfId="6266" xr:uid="{00000000-0005-0000-0000-000040110000}"/>
    <cellStyle name="20% - Accent6 2 2 2 3 4 2" xfId="13544" xr:uid="{00000000-0005-0000-0000-000041110000}"/>
    <cellStyle name="20% - Accent6 2 2 2 3 5" xfId="7971" xr:uid="{00000000-0005-0000-0000-000042110000}"/>
    <cellStyle name="20% - Accent6 2 2 2 3 5 2" xfId="15063" xr:uid="{00000000-0005-0000-0000-000043110000}"/>
    <cellStyle name="20% - Accent6 2 2 2 3 6" xfId="9018" xr:uid="{00000000-0005-0000-0000-000044110000}"/>
    <cellStyle name="20% - Accent6 2 2 2 4" xfId="2154" xr:uid="{00000000-0005-0000-0000-000045110000}"/>
    <cellStyle name="20% - Accent6 2 2 2 4 2" xfId="6267" xr:uid="{00000000-0005-0000-0000-000046110000}"/>
    <cellStyle name="20% - Accent6 2 2 2 4 2 2" xfId="13545" xr:uid="{00000000-0005-0000-0000-000047110000}"/>
    <cellStyle name="20% - Accent6 2 2 2 4 3" xfId="9950" xr:uid="{00000000-0005-0000-0000-000048110000}"/>
    <cellStyle name="20% - Accent6 2 2 2 5" xfId="3348" xr:uid="{00000000-0005-0000-0000-000049110000}"/>
    <cellStyle name="20% - Accent6 2 2 2 5 2" xfId="10859" xr:uid="{00000000-0005-0000-0000-00004A110000}"/>
    <cellStyle name="20% - Accent6 2 2 2 6" xfId="3740" xr:uid="{00000000-0005-0000-0000-00004B110000}"/>
    <cellStyle name="20% - Accent6 2 2 2 6 2" xfId="11248" xr:uid="{00000000-0005-0000-0000-00004C110000}"/>
    <cellStyle name="20% - Accent6 2 2 2 7" xfId="4923" xr:uid="{00000000-0005-0000-0000-00004D110000}"/>
    <cellStyle name="20% - Accent6 2 2 2 7 2" xfId="12201" xr:uid="{00000000-0005-0000-0000-00004E110000}"/>
    <cellStyle name="20% - Accent6 2 2 2 8" xfId="5504" xr:uid="{00000000-0005-0000-0000-00004F110000}"/>
    <cellStyle name="20% - Accent6 2 2 2 8 2" xfId="12782" xr:uid="{00000000-0005-0000-0000-000050110000}"/>
    <cellStyle name="20% - Accent6 2 2 2 9" xfId="6262" xr:uid="{00000000-0005-0000-0000-000051110000}"/>
    <cellStyle name="20% - Accent6 2 2 2 9 2" xfId="13540" xr:uid="{00000000-0005-0000-0000-000052110000}"/>
    <cellStyle name="20% - Accent6 2 2 3" xfId="386" xr:uid="{00000000-0005-0000-0000-000053110000}"/>
    <cellStyle name="20% - Accent6 2 2 3 10" xfId="9019" xr:uid="{00000000-0005-0000-0000-000054110000}"/>
    <cellStyle name="20% - Accent6 2 2 3 2" xfId="387" xr:uid="{00000000-0005-0000-0000-000055110000}"/>
    <cellStyle name="20% - Accent6 2 2 3 2 2" xfId="2159" xr:uid="{00000000-0005-0000-0000-000056110000}"/>
    <cellStyle name="20% - Accent6 2 2 3 2 2 2" xfId="9955" xr:uid="{00000000-0005-0000-0000-000057110000}"/>
    <cellStyle name="20% - Accent6 2 2 3 2 3" xfId="3246" xr:uid="{00000000-0005-0000-0000-000058110000}"/>
    <cellStyle name="20% - Accent6 2 2 3 2 3 2" xfId="10757" xr:uid="{00000000-0005-0000-0000-000059110000}"/>
    <cellStyle name="20% - Accent6 2 2 3 2 4" xfId="6269" xr:uid="{00000000-0005-0000-0000-00005A110000}"/>
    <cellStyle name="20% - Accent6 2 2 3 2 4 2" xfId="13547" xr:uid="{00000000-0005-0000-0000-00005B110000}"/>
    <cellStyle name="20% - Accent6 2 2 3 2 5" xfId="8117" xr:uid="{00000000-0005-0000-0000-00005C110000}"/>
    <cellStyle name="20% - Accent6 2 2 3 2 5 2" xfId="15209" xr:uid="{00000000-0005-0000-0000-00005D110000}"/>
    <cellStyle name="20% - Accent6 2 2 3 2 6" xfId="9020" xr:uid="{00000000-0005-0000-0000-00005E110000}"/>
    <cellStyle name="20% - Accent6 2 2 3 3" xfId="2158" xr:uid="{00000000-0005-0000-0000-00005F110000}"/>
    <cellStyle name="20% - Accent6 2 2 3 3 2" xfId="6270" xr:uid="{00000000-0005-0000-0000-000060110000}"/>
    <cellStyle name="20% - Accent6 2 2 3 3 2 2" xfId="13548" xr:uid="{00000000-0005-0000-0000-000061110000}"/>
    <cellStyle name="20% - Accent6 2 2 3 3 3" xfId="9954" xr:uid="{00000000-0005-0000-0000-000062110000}"/>
    <cellStyle name="20% - Accent6 2 2 3 4" xfId="3505" xr:uid="{00000000-0005-0000-0000-000063110000}"/>
    <cellStyle name="20% - Accent6 2 2 3 4 2" xfId="11013" xr:uid="{00000000-0005-0000-0000-000064110000}"/>
    <cellStyle name="20% - Accent6 2 2 3 5" xfId="3903" xr:uid="{00000000-0005-0000-0000-000065110000}"/>
    <cellStyle name="20% - Accent6 2 2 3 5 2" xfId="11411" xr:uid="{00000000-0005-0000-0000-000066110000}"/>
    <cellStyle name="20% - Accent6 2 2 3 6" xfId="5069" xr:uid="{00000000-0005-0000-0000-000067110000}"/>
    <cellStyle name="20% - Accent6 2 2 3 6 2" xfId="12347" xr:uid="{00000000-0005-0000-0000-000068110000}"/>
    <cellStyle name="20% - Accent6 2 2 3 7" xfId="5650" xr:uid="{00000000-0005-0000-0000-000069110000}"/>
    <cellStyle name="20% - Accent6 2 2 3 7 2" xfId="12928" xr:uid="{00000000-0005-0000-0000-00006A110000}"/>
    <cellStyle name="20% - Accent6 2 2 3 8" xfId="6268" xr:uid="{00000000-0005-0000-0000-00006B110000}"/>
    <cellStyle name="20% - Accent6 2 2 3 8 2" xfId="13546" xr:uid="{00000000-0005-0000-0000-00006C110000}"/>
    <cellStyle name="20% - Accent6 2 2 3 9" xfId="7536" xr:uid="{00000000-0005-0000-0000-00006D110000}"/>
    <cellStyle name="20% - Accent6 2 2 3 9 2" xfId="14628" xr:uid="{00000000-0005-0000-0000-00006E110000}"/>
    <cellStyle name="20% - Accent6 2 2 4" xfId="388" xr:uid="{00000000-0005-0000-0000-00006F110000}"/>
    <cellStyle name="20% - Accent6 2 2 4 2" xfId="2160" xr:uid="{00000000-0005-0000-0000-000070110000}"/>
    <cellStyle name="20% - Accent6 2 2 4 2 2" xfId="9956" xr:uid="{00000000-0005-0000-0000-000071110000}"/>
    <cellStyle name="20% - Accent6 2 2 4 3" xfId="3840" xr:uid="{00000000-0005-0000-0000-000072110000}"/>
    <cellStyle name="20% - Accent6 2 2 4 3 2" xfId="11348" xr:uid="{00000000-0005-0000-0000-000073110000}"/>
    <cellStyle name="20% - Accent6 2 2 4 4" xfId="6271" xr:uid="{00000000-0005-0000-0000-000074110000}"/>
    <cellStyle name="20% - Accent6 2 2 4 4 2" xfId="13549" xr:uid="{00000000-0005-0000-0000-000075110000}"/>
    <cellStyle name="20% - Accent6 2 2 4 5" xfId="8464" xr:uid="{00000000-0005-0000-0000-000076110000}"/>
    <cellStyle name="20% - Accent6 2 2 4 5 2" xfId="15507" xr:uid="{00000000-0005-0000-0000-000077110000}"/>
    <cellStyle name="20% - Accent6 2 2 4 6" xfId="9021" xr:uid="{00000000-0005-0000-0000-000078110000}"/>
    <cellStyle name="20% - Accent6 2 2 5" xfId="2153" xr:uid="{00000000-0005-0000-0000-000079110000}"/>
    <cellStyle name="20% - Accent6 2 2 5 2" xfId="6272" xr:uid="{00000000-0005-0000-0000-00007A110000}"/>
    <cellStyle name="20% - Accent6 2 2 5 2 2" xfId="13550" xr:uid="{00000000-0005-0000-0000-00007B110000}"/>
    <cellStyle name="20% - Accent6 2 2 5 3" xfId="8553" xr:uid="{00000000-0005-0000-0000-00007C110000}"/>
    <cellStyle name="20% - Accent6 2 2 5 3 2" xfId="15596" xr:uid="{00000000-0005-0000-0000-00007D110000}"/>
    <cellStyle name="20% - Accent6 2 2 5 4" xfId="9949" xr:uid="{00000000-0005-0000-0000-00007E110000}"/>
    <cellStyle name="20% - Accent6 2 2 6" xfId="3203" xr:uid="{00000000-0005-0000-0000-00007F110000}"/>
    <cellStyle name="20% - Accent6 2 2 6 2" xfId="7828" xr:uid="{00000000-0005-0000-0000-000080110000}"/>
    <cellStyle name="20% - Accent6 2 2 6 2 2" xfId="14920" xr:uid="{00000000-0005-0000-0000-000081110000}"/>
    <cellStyle name="20% - Accent6 2 2 6 3" xfId="10714" xr:uid="{00000000-0005-0000-0000-000082110000}"/>
    <cellStyle name="20% - Accent6 2 2 7" xfId="4099" xr:uid="{00000000-0005-0000-0000-000083110000}"/>
    <cellStyle name="20% - Accent6 2 2 7 2" xfId="11607" xr:uid="{00000000-0005-0000-0000-000084110000}"/>
    <cellStyle name="20% - Accent6 2 2 8" xfId="4780" xr:uid="{00000000-0005-0000-0000-000085110000}"/>
    <cellStyle name="20% - Accent6 2 2 8 2" xfId="12058" xr:uid="{00000000-0005-0000-0000-000086110000}"/>
    <cellStyle name="20% - Accent6 2 2 9" xfId="5361" xr:uid="{00000000-0005-0000-0000-000087110000}"/>
    <cellStyle name="20% - Accent6 2 2 9 2" xfId="12639" xr:uid="{00000000-0005-0000-0000-000088110000}"/>
    <cellStyle name="20% - Accent6 2 3" xfId="389" xr:uid="{00000000-0005-0000-0000-000089110000}"/>
    <cellStyle name="20% - Accent6 2 3 10" xfId="7344" xr:uid="{00000000-0005-0000-0000-00008A110000}"/>
    <cellStyle name="20% - Accent6 2 3 10 2" xfId="14436" xr:uid="{00000000-0005-0000-0000-00008B110000}"/>
    <cellStyle name="20% - Accent6 2 3 11" xfId="9022" xr:uid="{00000000-0005-0000-0000-00008C110000}"/>
    <cellStyle name="20% - Accent6 2 3 2" xfId="390" xr:uid="{00000000-0005-0000-0000-00008D110000}"/>
    <cellStyle name="20% - Accent6 2 3 2 10" xfId="9023" xr:uid="{00000000-0005-0000-0000-00008E110000}"/>
    <cellStyle name="20% - Accent6 2 3 2 2" xfId="391" xr:uid="{00000000-0005-0000-0000-00008F110000}"/>
    <cellStyle name="20% - Accent6 2 3 2 2 2" xfId="2163" xr:uid="{00000000-0005-0000-0000-000090110000}"/>
    <cellStyle name="20% - Accent6 2 3 2 2 2 2" xfId="9959" xr:uid="{00000000-0005-0000-0000-000091110000}"/>
    <cellStyle name="20% - Accent6 2 3 2 2 3" xfId="4057" xr:uid="{00000000-0005-0000-0000-000092110000}"/>
    <cellStyle name="20% - Accent6 2 3 2 2 3 2" xfId="11565" xr:uid="{00000000-0005-0000-0000-000093110000}"/>
    <cellStyle name="20% - Accent6 2 3 2 2 4" xfId="6275" xr:uid="{00000000-0005-0000-0000-000094110000}"/>
    <cellStyle name="20% - Accent6 2 3 2 2 4 2" xfId="13553" xr:uid="{00000000-0005-0000-0000-000095110000}"/>
    <cellStyle name="20% - Accent6 2 3 2 2 5" xfId="8214" xr:uid="{00000000-0005-0000-0000-000096110000}"/>
    <cellStyle name="20% - Accent6 2 3 2 2 5 2" xfId="15306" xr:uid="{00000000-0005-0000-0000-000097110000}"/>
    <cellStyle name="20% - Accent6 2 3 2 2 6" xfId="9024" xr:uid="{00000000-0005-0000-0000-000098110000}"/>
    <cellStyle name="20% - Accent6 2 3 2 3" xfId="2162" xr:uid="{00000000-0005-0000-0000-000099110000}"/>
    <cellStyle name="20% - Accent6 2 3 2 3 2" xfId="6276" xr:uid="{00000000-0005-0000-0000-00009A110000}"/>
    <cellStyle name="20% - Accent6 2 3 2 3 2 2" xfId="13554" xr:uid="{00000000-0005-0000-0000-00009B110000}"/>
    <cellStyle name="20% - Accent6 2 3 2 3 3" xfId="9958" xr:uid="{00000000-0005-0000-0000-00009C110000}"/>
    <cellStyle name="20% - Accent6 2 3 2 4" xfId="3602" xr:uid="{00000000-0005-0000-0000-00009D110000}"/>
    <cellStyle name="20% - Accent6 2 3 2 4 2" xfId="11110" xr:uid="{00000000-0005-0000-0000-00009E110000}"/>
    <cellStyle name="20% - Accent6 2 3 2 5" xfId="4056" xr:uid="{00000000-0005-0000-0000-00009F110000}"/>
    <cellStyle name="20% - Accent6 2 3 2 5 2" xfId="11564" xr:uid="{00000000-0005-0000-0000-0000A0110000}"/>
    <cellStyle name="20% - Accent6 2 3 2 6" xfId="5166" xr:uid="{00000000-0005-0000-0000-0000A1110000}"/>
    <cellStyle name="20% - Accent6 2 3 2 6 2" xfId="12444" xr:uid="{00000000-0005-0000-0000-0000A2110000}"/>
    <cellStyle name="20% - Accent6 2 3 2 7" xfId="5747" xr:uid="{00000000-0005-0000-0000-0000A3110000}"/>
    <cellStyle name="20% - Accent6 2 3 2 7 2" xfId="13025" xr:uid="{00000000-0005-0000-0000-0000A4110000}"/>
    <cellStyle name="20% - Accent6 2 3 2 8" xfId="6274" xr:uid="{00000000-0005-0000-0000-0000A5110000}"/>
    <cellStyle name="20% - Accent6 2 3 2 8 2" xfId="13552" xr:uid="{00000000-0005-0000-0000-0000A6110000}"/>
    <cellStyle name="20% - Accent6 2 3 2 9" xfId="7633" xr:uid="{00000000-0005-0000-0000-0000A7110000}"/>
    <cellStyle name="20% - Accent6 2 3 2 9 2" xfId="14725" xr:uid="{00000000-0005-0000-0000-0000A8110000}"/>
    <cellStyle name="20% - Accent6 2 3 3" xfId="392" xr:uid="{00000000-0005-0000-0000-0000A9110000}"/>
    <cellStyle name="20% - Accent6 2 3 3 2" xfId="2164" xr:uid="{00000000-0005-0000-0000-0000AA110000}"/>
    <cellStyle name="20% - Accent6 2 3 3 2 2" xfId="9960" xr:uid="{00000000-0005-0000-0000-0000AB110000}"/>
    <cellStyle name="20% - Accent6 2 3 3 3" xfId="3744" xr:uid="{00000000-0005-0000-0000-0000AC110000}"/>
    <cellStyle name="20% - Accent6 2 3 3 3 2" xfId="11252" xr:uid="{00000000-0005-0000-0000-0000AD110000}"/>
    <cellStyle name="20% - Accent6 2 3 3 4" xfId="6277" xr:uid="{00000000-0005-0000-0000-0000AE110000}"/>
    <cellStyle name="20% - Accent6 2 3 3 4 2" xfId="13555" xr:uid="{00000000-0005-0000-0000-0000AF110000}"/>
    <cellStyle name="20% - Accent6 2 3 3 5" xfId="7925" xr:uid="{00000000-0005-0000-0000-0000B0110000}"/>
    <cellStyle name="20% - Accent6 2 3 3 5 2" xfId="15017" xr:uid="{00000000-0005-0000-0000-0000B1110000}"/>
    <cellStyle name="20% - Accent6 2 3 3 6" xfId="9025" xr:uid="{00000000-0005-0000-0000-0000B2110000}"/>
    <cellStyle name="20% - Accent6 2 3 4" xfId="2161" xr:uid="{00000000-0005-0000-0000-0000B3110000}"/>
    <cellStyle name="20% - Accent6 2 3 4 2" xfId="6278" xr:uid="{00000000-0005-0000-0000-0000B4110000}"/>
    <cellStyle name="20% - Accent6 2 3 4 2 2" xfId="13556" xr:uid="{00000000-0005-0000-0000-0000B5110000}"/>
    <cellStyle name="20% - Accent6 2 3 4 3" xfId="9957" xr:uid="{00000000-0005-0000-0000-0000B6110000}"/>
    <cellStyle name="20% - Accent6 2 3 5" xfId="3302" xr:uid="{00000000-0005-0000-0000-0000B7110000}"/>
    <cellStyle name="20% - Accent6 2 3 5 2" xfId="10813" xr:uid="{00000000-0005-0000-0000-0000B8110000}"/>
    <cellStyle name="20% - Accent6 2 3 6" xfId="3063" xr:uid="{00000000-0005-0000-0000-0000B9110000}"/>
    <cellStyle name="20% - Accent6 2 3 6 2" xfId="10574" xr:uid="{00000000-0005-0000-0000-0000BA110000}"/>
    <cellStyle name="20% - Accent6 2 3 7" xfId="4877" xr:uid="{00000000-0005-0000-0000-0000BB110000}"/>
    <cellStyle name="20% - Accent6 2 3 7 2" xfId="12155" xr:uid="{00000000-0005-0000-0000-0000BC110000}"/>
    <cellStyle name="20% - Accent6 2 3 8" xfId="5458" xr:uid="{00000000-0005-0000-0000-0000BD110000}"/>
    <cellStyle name="20% - Accent6 2 3 8 2" xfId="12736" xr:uid="{00000000-0005-0000-0000-0000BE110000}"/>
    <cellStyle name="20% - Accent6 2 3 9" xfId="6273" xr:uid="{00000000-0005-0000-0000-0000BF110000}"/>
    <cellStyle name="20% - Accent6 2 3 9 2" xfId="13551" xr:uid="{00000000-0005-0000-0000-0000C0110000}"/>
    <cellStyle name="20% - Accent6 2 4" xfId="393" xr:uid="{00000000-0005-0000-0000-0000C1110000}"/>
    <cellStyle name="20% - Accent6 2 4 10" xfId="9026" xr:uid="{00000000-0005-0000-0000-0000C2110000}"/>
    <cellStyle name="20% - Accent6 2 4 2" xfId="394" xr:uid="{00000000-0005-0000-0000-0000C3110000}"/>
    <cellStyle name="20% - Accent6 2 4 2 2" xfId="2166" xr:uid="{00000000-0005-0000-0000-0000C4110000}"/>
    <cellStyle name="20% - Accent6 2 4 2 2 2" xfId="9962" xr:uid="{00000000-0005-0000-0000-0000C5110000}"/>
    <cellStyle name="20% - Accent6 2 4 2 3" xfId="3870" xr:uid="{00000000-0005-0000-0000-0000C6110000}"/>
    <cellStyle name="20% - Accent6 2 4 2 3 2" xfId="11378" xr:uid="{00000000-0005-0000-0000-0000C7110000}"/>
    <cellStyle name="20% - Accent6 2 4 2 4" xfId="6280" xr:uid="{00000000-0005-0000-0000-0000C8110000}"/>
    <cellStyle name="20% - Accent6 2 4 2 4 2" xfId="13558" xr:uid="{00000000-0005-0000-0000-0000C9110000}"/>
    <cellStyle name="20% - Accent6 2 4 2 5" xfId="8071" xr:uid="{00000000-0005-0000-0000-0000CA110000}"/>
    <cellStyle name="20% - Accent6 2 4 2 5 2" xfId="15163" xr:uid="{00000000-0005-0000-0000-0000CB110000}"/>
    <cellStyle name="20% - Accent6 2 4 2 6" xfId="9027" xr:uid="{00000000-0005-0000-0000-0000CC110000}"/>
    <cellStyle name="20% - Accent6 2 4 3" xfId="2165" xr:uid="{00000000-0005-0000-0000-0000CD110000}"/>
    <cellStyle name="20% - Accent6 2 4 3 2" xfId="6281" xr:uid="{00000000-0005-0000-0000-0000CE110000}"/>
    <cellStyle name="20% - Accent6 2 4 3 2 2" xfId="13559" xr:uid="{00000000-0005-0000-0000-0000CF110000}"/>
    <cellStyle name="20% - Accent6 2 4 3 3" xfId="9961" xr:uid="{00000000-0005-0000-0000-0000D0110000}"/>
    <cellStyle name="20% - Accent6 2 4 4" xfId="3459" xr:uid="{00000000-0005-0000-0000-0000D1110000}"/>
    <cellStyle name="20% - Accent6 2 4 4 2" xfId="10967" xr:uid="{00000000-0005-0000-0000-0000D2110000}"/>
    <cellStyle name="20% - Accent6 2 4 5" xfId="3057" xr:uid="{00000000-0005-0000-0000-0000D3110000}"/>
    <cellStyle name="20% - Accent6 2 4 5 2" xfId="10568" xr:uid="{00000000-0005-0000-0000-0000D4110000}"/>
    <cellStyle name="20% - Accent6 2 4 6" xfId="5023" xr:uid="{00000000-0005-0000-0000-0000D5110000}"/>
    <cellStyle name="20% - Accent6 2 4 6 2" xfId="12301" xr:uid="{00000000-0005-0000-0000-0000D6110000}"/>
    <cellStyle name="20% - Accent6 2 4 7" xfId="5604" xr:uid="{00000000-0005-0000-0000-0000D7110000}"/>
    <cellStyle name="20% - Accent6 2 4 7 2" xfId="12882" xr:uid="{00000000-0005-0000-0000-0000D8110000}"/>
    <cellStyle name="20% - Accent6 2 4 8" xfId="6279" xr:uid="{00000000-0005-0000-0000-0000D9110000}"/>
    <cellStyle name="20% - Accent6 2 4 8 2" xfId="13557" xr:uid="{00000000-0005-0000-0000-0000DA110000}"/>
    <cellStyle name="20% - Accent6 2 4 9" xfId="7490" xr:uid="{00000000-0005-0000-0000-0000DB110000}"/>
    <cellStyle name="20% - Accent6 2 4 9 2" xfId="14582" xr:uid="{00000000-0005-0000-0000-0000DC110000}"/>
    <cellStyle name="20% - Accent6 2 5" xfId="395" xr:uid="{00000000-0005-0000-0000-0000DD110000}"/>
    <cellStyle name="20% - Accent6 2 5 2" xfId="396" xr:uid="{00000000-0005-0000-0000-0000DE110000}"/>
    <cellStyle name="20% - Accent6 2 5 2 2" xfId="2168" xr:uid="{00000000-0005-0000-0000-0000DF110000}"/>
    <cellStyle name="20% - Accent6 2 5 2 2 2" xfId="9964" xr:uid="{00000000-0005-0000-0000-0000E0110000}"/>
    <cellStyle name="20% - Accent6 2 5 2 3" xfId="3807" xr:uid="{00000000-0005-0000-0000-0000E1110000}"/>
    <cellStyle name="20% - Accent6 2 5 2 3 2" xfId="11315" xr:uid="{00000000-0005-0000-0000-0000E2110000}"/>
    <cellStyle name="20% - Accent6 2 5 2 4" xfId="6283" xr:uid="{00000000-0005-0000-0000-0000E3110000}"/>
    <cellStyle name="20% - Accent6 2 5 2 4 2" xfId="13561" xr:uid="{00000000-0005-0000-0000-0000E4110000}"/>
    <cellStyle name="20% - Accent6 2 5 2 5" xfId="9029" xr:uid="{00000000-0005-0000-0000-0000E5110000}"/>
    <cellStyle name="20% - Accent6 2 5 3" xfId="2167" xr:uid="{00000000-0005-0000-0000-0000E6110000}"/>
    <cellStyle name="20% - Accent6 2 5 3 2" xfId="9963" xr:uid="{00000000-0005-0000-0000-0000E7110000}"/>
    <cellStyle name="20% - Accent6 2 5 4" xfId="3865" xr:uid="{00000000-0005-0000-0000-0000E8110000}"/>
    <cellStyle name="20% - Accent6 2 5 4 2" xfId="11373" xr:uid="{00000000-0005-0000-0000-0000E9110000}"/>
    <cellStyle name="20% - Accent6 2 5 5" xfId="6282" xr:uid="{00000000-0005-0000-0000-0000EA110000}"/>
    <cellStyle name="20% - Accent6 2 5 5 2" xfId="13560" xr:uid="{00000000-0005-0000-0000-0000EB110000}"/>
    <cellStyle name="20% - Accent6 2 5 6" xfId="8301" xr:uid="{00000000-0005-0000-0000-0000EC110000}"/>
    <cellStyle name="20% - Accent6 2 5 6 2" xfId="15393" xr:uid="{00000000-0005-0000-0000-0000ED110000}"/>
    <cellStyle name="20% - Accent6 2 5 7" xfId="9028" xr:uid="{00000000-0005-0000-0000-0000EE110000}"/>
    <cellStyle name="20% - Accent6 2 6" xfId="397" xr:uid="{00000000-0005-0000-0000-0000EF110000}"/>
    <cellStyle name="20% - Accent6 2 6 2" xfId="2169" xr:uid="{00000000-0005-0000-0000-0000F0110000}"/>
    <cellStyle name="20% - Accent6 2 6 2 2" xfId="9965" xr:uid="{00000000-0005-0000-0000-0000F1110000}"/>
    <cellStyle name="20% - Accent6 2 6 3" xfId="3899" xr:uid="{00000000-0005-0000-0000-0000F2110000}"/>
    <cellStyle name="20% - Accent6 2 6 3 2" xfId="11407" xr:uid="{00000000-0005-0000-0000-0000F3110000}"/>
    <cellStyle name="20% - Accent6 2 6 4" xfId="6284" xr:uid="{00000000-0005-0000-0000-0000F4110000}"/>
    <cellStyle name="20% - Accent6 2 6 4 2" xfId="13562" xr:uid="{00000000-0005-0000-0000-0000F5110000}"/>
    <cellStyle name="20% - Accent6 2 6 5" xfId="8418" xr:uid="{00000000-0005-0000-0000-0000F6110000}"/>
    <cellStyle name="20% - Accent6 2 6 5 2" xfId="15461" xr:uid="{00000000-0005-0000-0000-0000F7110000}"/>
    <cellStyle name="20% - Accent6 2 6 6" xfId="9030" xr:uid="{00000000-0005-0000-0000-0000F8110000}"/>
    <cellStyle name="20% - Accent6 2 7" xfId="398" xr:uid="{00000000-0005-0000-0000-0000F9110000}"/>
    <cellStyle name="20% - Accent6 2 7 2" xfId="2170" xr:uid="{00000000-0005-0000-0000-0000FA110000}"/>
    <cellStyle name="20% - Accent6 2 7 2 2" xfId="9966" xr:uid="{00000000-0005-0000-0000-0000FB110000}"/>
    <cellStyle name="20% - Accent6 2 7 3" xfId="3940" xr:uid="{00000000-0005-0000-0000-0000FC110000}"/>
    <cellStyle name="20% - Accent6 2 7 3 2" xfId="11448" xr:uid="{00000000-0005-0000-0000-0000FD110000}"/>
    <cellStyle name="20% - Accent6 2 7 4" xfId="6285" xr:uid="{00000000-0005-0000-0000-0000FE110000}"/>
    <cellStyle name="20% - Accent6 2 7 4 2" xfId="13563" xr:uid="{00000000-0005-0000-0000-0000FF110000}"/>
    <cellStyle name="20% - Accent6 2 7 5" xfId="8507" xr:uid="{00000000-0005-0000-0000-000000120000}"/>
    <cellStyle name="20% - Accent6 2 7 5 2" xfId="15550" xr:uid="{00000000-0005-0000-0000-000001120000}"/>
    <cellStyle name="20% - Accent6 2 7 6" xfId="9031" xr:uid="{00000000-0005-0000-0000-000002120000}"/>
    <cellStyle name="20% - Accent6 2 8" xfId="1821" xr:uid="{00000000-0005-0000-0000-000003120000}"/>
    <cellStyle name="20% - Accent6 2 8 2" xfId="3727" xr:uid="{00000000-0005-0000-0000-000004120000}"/>
    <cellStyle name="20% - Accent6 2 8 2 2" xfId="11235" xr:uid="{00000000-0005-0000-0000-000005120000}"/>
    <cellStyle name="20% - Accent6 2 8 3" xfId="6286" xr:uid="{00000000-0005-0000-0000-000006120000}"/>
    <cellStyle name="20% - Accent6 2 8 3 2" xfId="13564" xr:uid="{00000000-0005-0000-0000-000007120000}"/>
    <cellStyle name="20% - Accent6 2 8 4" xfId="7782" xr:uid="{00000000-0005-0000-0000-000008120000}"/>
    <cellStyle name="20% - Accent6 2 8 4 2" xfId="14874" xr:uid="{00000000-0005-0000-0000-000009120000}"/>
    <cellStyle name="20% - Accent6 2 8 5" xfId="9617" xr:uid="{00000000-0005-0000-0000-00000A120000}"/>
    <cellStyle name="20% - Accent6 2 9" xfId="2152" xr:uid="{00000000-0005-0000-0000-00000B120000}"/>
    <cellStyle name="20% - Accent6 2 9 2" xfId="3947" xr:uid="{00000000-0005-0000-0000-00000C120000}"/>
    <cellStyle name="20% - Accent6 2 9 2 2" xfId="11455" xr:uid="{00000000-0005-0000-0000-00000D120000}"/>
    <cellStyle name="20% - Accent6 2 9 3" xfId="6287" xr:uid="{00000000-0005-0000-0000-00000E120000}"/>
    <cellStyle name="20% - Accent6 2 9 3 2" xfId="13565" xr:uid="{00000000-0005-0000-0000-00000F120000}"/>
    <cellStyle name="20% - Accent6 2 9 4" xfId="9948" xr:uid="{00000000-0005-0000-0000-000010120000}"/>
    <cellStyle name="20% - Accent6 20" xfId="1795" xr:uid="{00000000-0005-0000-0000-000011120000}"/>
    <cellStyle name="20% - Accent6 20 2" xfId="3715" xr:uid="{00000000-0005-0000-0000-000012120000}"/>
    <cellStyle name="20% - Accent6 20 2 2" xfId="11223" xr:uid="{00000000-0005-0000-0000-000013120000}"/>
    <cellStyle name="20% - Accent6 20 3" xfId="6288" xr:uid="{00000000-0005-0000-0000-000014120000}"/>
    <cellStyle name="20% - Accent6 20 3 2" xfId="13566" xr:uid="{00000000-0005-0000-0000-000015120000}"/>
    <cellStyle name="20% - Accent6 20 4" xfId="9600" xr:uid="{00000000-0005-0000-0000-000016120000}"/>
    <cellStyle name="20% - Accent6 21" xfId="2141" xr:uid="{00000000-0005-0000-0000-000017120000}"/>
    <cellStyle name="20% - Accent6 21 2" xfId="4034" xr:uid="{00000000-0005-0000-0000-000018120000}"/>
    <cellStyle name="20% - Accent6 21 2 2" xfId="11542" xr:uid="{00000000-0005-0000-0000-000019120000}"/>
    <cellStyle name="20% - Accent6 21 3" xfId="6289" xr:uid="{00000000-0005-0000-0000-00001A120000}"/>
    <cellStyle name="20% - Accent6 21 3 2" xfId="13567" xr:uid="{00000000-0005-0000-0000-00001B120000}"/>
    <cellStyle name="20% - Accent6 21 4" xfId="9937" xr:uid="{00000000-0005-0000-0000-00001C120000}"/>
    <cellStyle name="20% - Accent6 22" xfId="3033" xr:uid="{00000000-0005-0000-0000-00001D120000}"/>
    <cellStyle name="20% - Accent6 22 2" xfId="10544" xr:uid="{00000000-0005-0000-0000-00001E120000}"/>
    <cellStyle name="20% - Accent6 23" xfId="3765" xr:uid="{00000000-0005-0000-0000-00001F120000}"/>
    <cellStyle name="20% - Accent6 23 2" xfId="11273" xr:uid="{00000000-0005-0000-0000-000020120000}"/>
    <cellStyle name="20% - Accent6 24" xfId="4672" xr:uid="{00000000-0005-0000-0000-000021120000}"/>
    <cellStyle name="20% - Accent6 24 2" xfId="11950" xr:uid="{00000000-0005-0000-0000-000022120000}"/>
    <cellStyle name="20% - Accent6 25" xfId="5253" xr:uid="{00000000-0005-0000-0000-000023120000}"/>
    <cellStyle name="20% - Accent6 25 2" xfId="12531" xr:uid="{00000000-0005-0000-0000-000024120000}"/>
    <cellStyle name="20% - Accent6 26" xfId="6246" xr:uid="{00000000-0005-0000-0000-000025120000}"/>
    <cellStyle name="20% - Accent6 26 2" xfId="13524" xr:uid="{00000000-0005-0000-0000-000026120000}"/>
    <cellStyle name="20% - Accent6 27" xfId="7130" xr:uid="{00000000-0005-0000-0000-000027120000}"/>
    <cellStyle name="20% - Accent6 27 2" xfId="14222" xr:uid="{00000000-0005-0000-0000-000028120000}"/>
    <cellStyle name="20% - Accent6 28" xfId="7139" xr:uid="{00000000-0005-0000-0000-000029120000}"/>
    <cellStyle name="20% - Accent6 28 2" xfId="14231" xr:uid="{00000000-0005-0000-0000-00002A120000}"/>
    <cellStyle name="20% - Accent6 29" xfId="369" xr:uid="{00000000-0005-0000-0000-00002B120000}"/>
    <cellStyle name="20% - Accent6 29 2" xfId="9002" xr:uid="{00000000-0005-0000-0000-00002C120000}"/>
    <cellStyle name="20% - Accent6 3" xfId="399" xr:uid="{00000000-0005-0000-0000-00002D120000}"/>
    <cellStyle name="20% - Accent6 3 10" xfId="5338" xr:uid="{00000000-0005-0000-0000-00002E120000}"/>
    <cellStyle name="20% - Accent6 3 10 2" xfId="12616" xr:uid="{00000000-0005-0000-0000-00002F120000}"/>
    <cellStyle name="20% - Accent6 3 11" xfId="6290" xr:uid="{00000000-0005-0000-0000-000030120000}"/>
    <cellStyle name="20% - Accent6 3 11 2" xfId="13568" xr:uid="{00000000-0005-0000-0000-000031120000}"/>
    <cellStyle name="20% - Accent6 3 12" xfId="7224" xr:uid="{00000000-0005-0000-0000-000032120000}"/>
    <cellStyle name="20% - Accent6 3 12 2" xfId="14316" xr:uid="{00000000-0005-0000-0000-000033120000}"/>
    <cellStyle name="20% - Accent6 3 13" xfId="9032" xr:uid="{00000000-0005-0000-0000-000034120000}"/>
    <cellStyle name="20% - Accent6 3 2" xfId="400" xr:uid="{00000000-0005-0000-0000-000035120000}"/>
    <cellStyle name="20% - Accent6 3 2 10" xfId="7367" xr:uid="{00000000-0005-0000-0000-000036120000}"/>
    <cellStyle name="20% - Accent6 3 2 10 2" xfId="14459" xr:uid="{00000000-0005-0000-0000-000037120000}"/>
    <cellStyle name="20% - Accent6 3 2 11" xfId="9033" xr:uid="{00000000-0005-0000-0000-000038120000}"/>
    <cellStyle name="20% - Accent6 3 2 2" xfId="401" xr:uid="{00000000-0005-0000-0000-000039120000}"/>
    <cellStyle name="20% - Accent6 3 2 2 10" xfId="9034" xr:uid="{00000000-0005-0000-0000-00003A120000}"/>
    <cellStyle name="20% - Accent6 3 2 2 2" xfId="402" xr:uid="{00000000-0005-0000-0000-00003B120000}"/>
    <cellStyle name="20% - Accent6 3 2 2 2 2" xfId="2174" xr:uid="{00000000-0005-0000-0000-00003C120000}"/>
    <cellStyle name="20% - Accent6 3 2 2 2 2 2" xfId="9970" xr:uid="{00000000-0005-0000-0000-00003D120000}"/>
    <cellStyle name="20% - Accent6 3 2 2 2 3" xfId="3797" xr:uid="{00000000-0005-0000-0000-00003E120000}"/>
    <cellStyle name="20% - Accent6 3 2 2 2 3 2" xfId="11305" xr:uid="{00000000-0005-0000-0000-00003F120000}"/>
    <cellStyle name="20% - Accent6 3 2 2 2 4" xfId="6293" xr:uid="{00000000-0005-0000-0000-000040120000}"/>
    <cellStyle name="20% - Accent6 3 2 2 2 4 2" xfId="13571" xr:uid="{00000000-0005-0000-0000-000041120000}"/>
    <cellStyle name="20% - Accent6 3 2 2 2 5" xfId="8237" xr:uid="{00000000-0005-0000-0000-000042120000}"/>
    <cellStyle name="20% - Accent6 3 2 2 2 5 2" xfId="15329" xr:uid="{00000000-0005-0000-0000-000043120000}"/>
    <cellStyle name="20% - Accent6 3 2 2 2 6" xfId="9035" xr:uid="{00000000-0005-0000-0000-000044120000}"/>
    <cellStyle name="20% - Accent6 3 2 2 3" xfId="2173" xr:uid="{00000000-0005-0000-0000-000045120000}"/>
    <cellStyle name="20% - Accent6 3 2 2 3 2" xfId="6294" xr:uid="{00000000-0005-0000-0000-000046120000}"/>
    <cellStyle name="20% - Accent6 3 2 2 3 2 2" xfId="13572" xr:uid="{00000000-0005-0000-0000-000047120000}"/>
    <cellStyle name="20% - Accent6 3 2 2 3 3" xfId="9969" xr:uid="{00000000-0005-0000-0000-000048120000}"/>
    <cellStyle name="20% - Accent6 3 2 2 4" xfId="3625" xr:uid="{00000000-0005-0000-0000-000049120000}"/>
    <cellStyle name="20% - Accent6 3 2 2 4 2" xfId="11133" xr:uid="{00000000-0005-0000-0000-00004A120000}"/>
    <cellStyle name="20% - Accent6 3 2 2 5" xfId="3136" xr:uid="{00000000-0005-0000-0000-00004B120000}"/>
    <cellStyle name="20% - Accent6 3 2 2 5 2" xfId="10647" xr:uid="{00000000-0005-0000-0000-00004C120000}"/>
    <cellStyle name="20% - Accent6 3 2 2 6" xfId="5189" xr:uid="{00000000-0005-0000-0000-00004D120000}"/>
    <cellStyle name="20% - Accent6 3 2 2 6 2" xfId="12467" xr:uid="{00000000-0005-0000-0000-00004E120000}"/>
    <cellStyle name="20% - Accent6 3 2 2 7" xfId="5770" xr:uid="{00000000-0005-0000-0000-00004F120000}"/>
    <cellStyle name="20% - Accent6 3 2 2 7 2" xfId="13048" xr:uid="{00000000-0005-0000-0000-000050120000}"/>
    <cellStyle name="20% - Accent6 3 2 2 8" xfId="6292" xr:uid="{00000000-0005-0000-0000-000051120000}"/>
    <cellStyle name="20% - Accent6 3 2 2 8 2" xfId="13570" xr:uid="{00000000-0005-0000-0000-000052120000}"/>
    <cellStyle name="20% - Accent6 3 2 2 9" xfId="7656" xr:uid="{00000000-0005-0000-0000-000053120000}"/>
    <cellStyle name="20% - Accent6 3 2 2 9 2" xfId="14748" xr:uid="{00000000-0005-0000-0000-000054120000}"/>
    <cellStyle name="20% - Accent6 3 2 3" xfId="403" xr:uid="{00000000-0005-0000-0000-000055120000}"/>
    <cellStyle name="20% - Accent6 3 2 3 2" xfId="2175" xr:uid="{00000000-0005-0000-0000-000056120000}"/>
    <cellStyle name="20% - Accent6 3 2 3 2 2" xfId="9971" xr:uid="{00000000-0005-0000-0000-000057120000}"/>
    <cellStyle name="20% - Accent6 3 2 3 3" xfId="3074" xr:uid="{00000000-0005-0000-0000-000058120000}"/>
    <cellStyle name="20% - Accent6 3 2 3 3 2" xfId="10585" xr:uid="{00000000-0005-0000-0000-000059120000}"/>
    <cellStyle name="20% - Accent6 3 2 3 4" xfId="6295" xr:uid="{00000000-0005-0000-0000-00005A120000}"/>
    <cellStyle name="20% - Accent6 3 2 3 4 2" xfId="13573" xr:uid="{00000000-0005-0000-0000-00005B120000}"/>
    <cellStyle name="20% - Accent6 3 2 3 5" xfId="7948" xr:uid="{00000000-0005-0000-0000-00005C120000}"/>
    <cellStyle name="20% - Accent6 3 2 3 5 2" xfId="15040" xr:uid="{00000000-0005-0000-0000-00005D120000}"/>
    <cellStyle name="20% - Accent6 3 2 3 6" xfId="9036" xr:uid="{00000000-0005-0000-0000-00005E120000}"/>
    <cellStyle name="20% - Accent6 3 2 4" xfId="2172" xr:uid="{00000000-0005-0000-0000-00005F120000}"/>
    <cellStyle name="20% - Accent6 3 2 4 2" xfId="6296" xr:uid="{00000000-0005-0000-0000-000060120000}"/>
    <cellStyle name="20% - Accent6 3 2 4 2 2" xfId="13574" xr:uid="{00000000-0005-0000-0000-000061120000}"/>
    <cellStyle name="20% - Accent6 3 2 4 3" xfId="9968" xr:uid="{00000000-0005-0000-0000-000062120000}"/>
    <cellStyle name="20% - Accent6 3 2 5" xfId="3325" xr:uid="{00000000-0005-0000-0000-000063120000}"/>
    <cellStyle name="20% - Accent6 3 2 5 2" xfId="10836" xr:uid="{00000000-0005-0000-0000-000064120000}"/>
    <cellStyle name="20% - Accent6 3 2 6" xfId="3069" xr:uid="{00000000-0005-0000-0000-000065120000}"/>
    <cellStyle name="20% - Accent6 3 2 6 2" xfId="10580" xr:uid="{00000000-0005-0000-0000-000066120000}"/>
    <cellStyle name="20% - Accent6 3 2 7" xfId="4900" xr:uid="{00000000-0005-0000-0000-000067120000}"/>
    <cellStyle name="20% - Accent6 3 2 7 2" xfId="12178" xr:uid="{00000000-0005-0000-0000-000068120000}"/>
    <cellStyle name="20% - Accent6 3 2 8" xfId="5481" xr:uid="{00000000-0005-0000-0000-000069120000}"/>
    <cellStyle name="20% - Accent6 3 2 8 2" xfId="12759" xr:uid="{00000000-0005-0000-0000-00006A120000}"/>
    <cellStyle name="20% - Accent6 3 2 9" xfId="6291" xr:uid="{00000000-0005-0000-0000-00006B120000}"/>
    <cellStyle name="20% - Accent6 3 2 9 2" xfId="13569" xr:uid="{00000000-0005-0000-0000-00006C120000}"/>
    <cellStyle name="20% - Accent6 3 3" xfId="404" xr:uid="{00000000-0005-0000-0000-00006D120000}"/>
    <cellStyle name="20% - Accent6 3 3 10" xfId="9037" xr:uid="{00000000-0005-0000-0000-00006E120000}"/>
    <cellStyle name="20% - Accent6 3 3 2" xfId="405" xr:uid="{00000000-0005-0000-0000-00006F120000}"/>
    <cellStyle name="20% - Accent6 3 3 2 2" xfId="2177" xr:uid="{00000000-0005-0000-0000-000070120000}"/>
    <cellStyle name="20% - Accent6 3 3 2 2 2" xfId="9973" xr:uid="{00000000-0005-0000-0000-000071120000}"/>
    <cellStyle name="20% - Accent6 3 3 2 3" xfId="3756" xr:uid="{00000000-0005-0000-0000-000072120000}"/>
    <cellStyle name="20% - Accent6 3 3 2 3 2" xfId="11264" xr:uid="{00000000-0005-0000-0000-000073120000}"/>
    <cellStyle name="20% - Accent6 3 3 2 4" xfId="6298" xr:uid="{00000000-0005-0000-0000-000074120000}"/>
    <cellStyle name="20% - Accent6 3 3 2 4 2" xfId="13576" xr:uid="{00000000-0005-0000-0000-000075120000}"/>
    <cellStyle name="20% - Accent6 3 3 2 5" xfId="8094" xr:uid="{00000000-0005-0000-0000-000076120000}"/>
    <cellStyle name="20% - Accent6 3 3 2 5 2" xfId="15186" xr:uid="{00000000-0005-0000-0000-000077120000}"/>
    <cellStyle name="20% - Accent6 3 3 2 6" xfId="9038" xr:uid="{00000000-0005-0000-0000-000078120000}"/>
    <cellStyle name="20% - Accent6 3 3 3" xfId="2176" xr:uid="{00000000-0005-0000-0000-000079120000}"/>
    <cellStyle name="20% - Accent6 3 3 3 2" xfId="6299" xr:uid="{00000000-0005-0000-0000-00007A120000}"/>
    <cellStyle name="20% - Accent6 3 3 3 2 2" xfId="13577" xr:uid="{00000000-0005-0000-0000-00007B120000}"/>
    <cellStyle name="20% - Accent6 3 3 3 3" xfId="9972" xr:uid="{00000000-0005-0000-0000-00007C120000}"/>
    <cellStyle name="20% - Accent6 3 3 4" xfId="3482" xr:uid="{00000000-0005-0000-0000-00007D120000}"/>
    <cellStyle name="20% - Accent6 3 3 4 2" xfId="10990" xr:uid="{00000000-0005-0000-0000-00007E120000}"/>
    <cellStyle name="20% - Accent6 3 3 5" xfId="4011" xr:uid="{00000000-0005-0000-0000-00007F120000}"/>
    <cellStyle name="20% - Accent6 3 3 5 2" xfId="11519" xr:uid="{00000000-0005-0000-0000-000080120000}"/>
    <cellStyle name="20% - Accent6 3 3 6" xfId="5046" xr:uid="{00000000-0005-0000-0000-000081120000}"/>
    <cellStyle name="20% - Accent6 3 3 6 2" xfId="12324" xr:uid="{00000000-0005-0000-0000-000082120000}"/>
    <cellStyle name="20% - Accent6 3 3 7" xfId="5627" xr:uid="{00000000-0005-0000-0000-000083120000}"/>
    <cellStyle name="20% - Accent6 3 3 7 2" xfId="12905" xr:uid="{00000000-0005-0000-0000-000084120000}"/>
    <cellStyle name="20% - Accent6 3 3 8" xfId="6297" xr:uid="{00000000-0005-0000-0000-000085120000}"/>
    <cellStyle name="20% - Accent6 3 3 8 2" xfId="13575" xr:uid="{00000000-0005-0000-0000-000086120000}"/>
    <cellStyle name="20% - Accent6 3 3 9" xfId="7513" xr:uid="{00000000-0005-0000-0000-000087120000}"/>
    <cellStyle name="20% - Accent6 3 3 9 2" xfId="14605" xr:uid="{00000000-0005-0000-0000-000088120000}"/>
    <cellStyle name="20% - Accent6 3 4" xfId="406" xr:uid="{00000000-0005-0000-0000-000089120000}"/>
    <cellStyle name="20% - Accent6 3 4 2" xfId="2178" xr:uid="{00000000-0005-0000-0000-00008A120000}"/>
    <cellStyle name="20% - Accent6 3 4 2 2" xfId="9974" xr:uid="{00000000-0005-0000-0000-00008B120000}"/>
    <cellStyle name="20% - Accent6 3 4 3" xfId="3126" xr:uid="{00000000-0005-0000-0000-00008C120000}"/>
    <cellStyle name="20% - Accent6 3 4 3 2" xfId="10637" xr:uid="{00000000-0005-0000-0000-00008D120000}"/>
    <cellStyle name="20% - Accent6 3 4 4" xfId="6300" xr:uid="{00000000-0005-0000-0000-00008E120000}"/>
    <cellStyle name="20% - Accent6 3 4 4 2" xfId="13578" xr:uid="{00000000-0005-0000-0000-00008F120000}"/>
    <cellStyle name="20% - Accent6 3 4 5" xfId="8441" xr:uid="{00000000-0005-0000-0000-000090120000}"/>
    <cellStyle name="20% - Accent6 3 4 5 2" xfId="15484" xr:uid="{00000000-0005-0000-0000-000091120000}"/>
    <cellStyle name="20% - Accent6 3 4 6" xfId="9039" xr:uid="{00000000-0005-0000-0000-000092120000}"/>
    <cellStyle name="20% - Accent6 3 5" xfId="407" xr:uid="{00000000-0005-0000-0000-000093120000}"/>
    <cellStyle name="20% - Accent6 3 5 2" xfId="2179" xr:uid="{00000000-0005-0000-0000-000094120000}"/>
    <cellStyle name="20% - Accent6 3 5 2 2" xfId="9975" xr:uid="{00000000-0005-0000-0000-000095120000}"/>
    <cellStyle name="20% - Accent6 3 5 3" xfId="3793" xr:uid="{00000000-0005-0000-0000-000096120000}"/>
    <cellStyle name="20% - Accent6 3 5 3 2" xfId="11301" xr:uid="{00000000-0005-0000-0000-000097120000}"/>
    <cellStyle name="20% - Accent6 3 5 4" xfId="6301" xr:uid="{00000000-0005-0000-0000-000098120000}"/>
    <cellStyle name="20% - Accent6 3 5 4 2" xfId="13579" xr:uid="{00000000-0005-0000-0000-000099120000}"/>
    <cellStyle name="20% - Accent6 3 5 5" xfId="8530" xr:uid="{00000000-0005-0000-0000-00009A120000}"/>
    <cellStyle name="20% - Accent6 3 5 5 2" xfId="15573" xr:uid="{00000000-0005-0000-0000-00009B120000}"/>
    <cellStyle name="20% - Accent6 3 5 6" xfId="9040" xr:uid="{00000000-0005-0000-0000-00009C120000}"/>
    <cellStyle name="20% - Accent6 3 6" xfId="2171" xr:uid="{00000000-0005-0000-0000-00009D120000}"/>
    <cellStyle name="20% - Accent6 3 6 2" xfId="6302" xr:uid="{00000000-0005-0000-0000-00009E120000}"/>
    <cellStyle name="20% - Accent6 3 6 2 2" xfId="13580" xr:uid="{00000000-0005-0000-0000-00009F120000}"/>
    <cellStyle name="20% - Accent6 3 6 3" xfId="7805" xr:uid="{00000000-0005-0000-0000-0000A0120000}"/>
    <cellStyle name="20% - Accent6 3 6 3 2" xfId="14897" xr:uid="{00000000-0005-0000-0000-0000A1120000}"/>
    <cellStyle name="20% - Accent6 3 6 4" xfId="9967" xr:uid="{00000000-0005-0000-0000-0000A2120000}"/>
    <cellStyle name="20% - Accent6 3 7" xfId="3177" xr:uid="{00000000-0005-0000-0000-0000A3120000}"/>
    <cellStyle name="20% - Accent6 3 7 2" xfId="10688" xr:uid="{00000000-0005-0000-0000-0000A4120000}"/>
    <cellStyle name="20% - Accent6 3 8" xfId="4072" xr:uid="{00000000-0005-0000-0000-0000A5120000}"/>
    <cellStyle name="20% - Accent6 3 8 2" xfId="11580" xr:uid="{00000000-0005-0000-0000-0000A6120000}"/>
    <cellStyle name="20% - Accent6 3 9" xfId="4757" xr:uid="{00000000-0005-0000-0000-0000A7120000}"/>
    <cellStyle name="20% - Accent6 3 9 2" xfId="12035" xr:uid="{00000000-0005-0000-0000-0000A8120000}"/>
    <cellStyle name="20% - Accent6 30" xfId="8598" xr:uid="{00000000-0005-0000-0000-0000A9120000}"/>
    <cellStyle name="20% - Accent6 30 2" xfId="15641" xr:uid="{00000000-0005-0000-0000-0000AA120000}"/>
    <cellStyle name="20% - Accent6 31" xfId="8688" xr:uid="{00000000-0005-0000-0000-0000AB120000}"/>
    <cellStyle name="20% - Accent6 4" xfId="408" xr:uid="{00000000-0005-0000-0000-0000AC120000}"/>
    <cellStyle name="20% - Accent6 4 10" xfId="6303" xr:uid="{00000000-0005-0000-0000-0000AD120000}"/>
    <cellStyle name="20% - Accent6 4 10 2" xfId="13581" xr:uid="{00000000-0005-0000-0000-0000AE120000}"/>
    <cellStyle name="20% - Accent6 4 11" xfId="7173" xr:uid="{00000000-0005-0000-0000-0000AF120000}"/>
    <cellStyle name="20% - Accent6 4 11 2" xfId="14265" xr:uid="{00000000-0005-0000-0000-0000B0120000}"/>
    <cellStyle name="20% - Accent6 4 12" xfId="9041" xr:uid="{00000000-0005-0000-0000-0000B1120000}"/>
    <cellStyle name="20% - Accent6 4 2" xfId="409" xr:uid="{00000000-0005-0000-0000-0000B2120000}"/>
    <cellStyle name="20% - Accent6 4 2 10" xfId="7316" xr:uid="{00000000-0005-0000-0000-0000B3120000}"/>
    <cellStyle name="20% - Accent6 4 2 10 2" xfId="14408" xr:uid="{00000000-0005-0000-0000-0000B4120000}"/>
    <cellStyle name="20% - Accent6 4 2 11" xfId="9042" xr:uid="{00000000-0005-0000-0000-0000B5120000}"/>
    <cellStyle name="20% - Accent6 4 2 2" xfId="410" xr:uid="{00000000-0005-0000-0000-0000B6120000}"/>
    <cellStyle name="20% - Accent6 4 2 2 10" xfId="9043" xr:uid="{00000000-0005-0000-0000-0000B7120000}"/>
    <cellStyle name="20% - Accent6 4 2 2 2" xfId="411" xr:uid="{00000000-0005-0000-0000-0000B8120000}"/>
    <cellStyle name="20% - Accent6 4 2 2 2 2" xfId="2183" xr:uid="{00000000-0005-0000-0000-0000B9120000}"/>
    <cellStyle name="20% - Accent6 4 2 2 2 2 2" xfId="9979" xr:uid="{00000000-0005-0000-0000-0000BA120000}"/>
    <cellStyle name="20% - Accent6 4 2 2 2 3" xfId="3786" xr:uid="{00000000-0005-0000-0000-0000BB120000}"/>
    <cellStyle name="20% - Accent6 4 2 2 2 3 2" xfId="11294" xr:uid="{00000000-0005-0000-0000-0000BC120000}"/>
    <cellStyle name="20% - Accent6 4 2 2 2 4" xfId="6306" xr:uid="{00000000-0005-0000-0000-0000BD120000}"/>
    <cellStyle name="20% - Accent6 4 2 2 2 4 2" xfId="13584" xr:uid="{00000000-0005-0000-0000-0000BE120000}"/>
    <cellStyle name="20% - Accent6 4 2 2 2 5" xfId="8186" xr:uid="{00000000-0005-0000-0000-0000BF120000}"/>
    <cellStyle name="20% - Accent6 4 2 2 2 5 2" xfId="15278" xr:uid="{00000000-0005-0000-0000-0000C0120000}"/>
    <cellStyle name="20% - Accent6 4 2 2 2 6" xfId="9044" xr:uid="{00000000-0005-0000-0000-0000C1120000}"/>
    <cellStyle name="20% - Accent6 4 2 2 3" xfId="2182" xr:uid="{00000000-0005-0000-0000-0000C2120000}"/>
    <cellStyle name="20% - Accent6 4 2 2 3 2" xfId="6307" xr:uid="{00000000-0005-0000-0000-0000C3120000}"/>
    <cellStyle name="20% - Accent6 4 2 2 3 2 2" xfId="13585" xr:uid="{00000000-0005-0000-0000-0000C4120000}"/>
    <cellStyle name="20% - Accent6 4 2 2 3 3" xfId="9978" xr:uid="{00000000-0005-0000-0000-0000C5120000}"/>
    <cellStyle name="20% - Accent6 4 2 2 4" xfId="3574" xr:uid="{00000000-0005-0000-0000-0000C6120000}"/>
    <cellStyle name="20% - Accent6 4 2 2 4 2" xfId="11082" xr:uid="{00000000-0005-0000-0000-0000C7120000}"/>
    <cellStyle name="20% - Accent6 4 2 2 5" xfId="3763" xr:uid="{00000000-0005-0000-0000-0000C8120000}"/>
    <cellStyle name="20% - Accent6 4 2 2 5 2" xfId="11271" xr:uid="{00000000-0005-0000-0000-0000C9120000}"/>
    <cellStyle name="20% - Accent6 4 2 2 6" xfId="5138" xr:uid="{00000000-0005-0000-0000-0000CA120000}"/>
    <cellStyle name="20% - Accent6 4 2 2 6 2" xfId="12416" xr:uid="{00000000-0005-0000-0000-0000CB120000}"/>
    <cellStyle name="20% - Accent6 4 2 2 7" xfId="5719" xr:uid="{00000000-0005-0000-0000-0000CC120000}"/>
    <cellStyle name="20% - Accent6 4 2 2 7 2" xfId="12997" xr:uid="{00000000-0005-0000-0000-0000CD120000}"/>
    <cellStyle name="20% - Accent6 4 2 2 8" xfId="6305" xr:uid="{00000000-0005-0000-0000-0000CE120000}"/>
    <cellStyle name="20% - Accent6 4 2 2 8 2" xfId="13583" xr:uid="{00000000-0005-0000-0000-0000CF120000}"/>
    <cellStyle name="20% - Accent6 4 2 2 9" xfId="7605" xr:uid="{00000000-0005-0000-0000-0000D0120000}"/>
    <cellStyle name="20% - Accent6 4 2 2 9 2" xfId="14697" xr:uid="{00000000-0005-0000-0000-0000D1120000}"/>
    <cellStyle name="20% - Accent6 4 2 3" xfId="412" xr:uid="{00000000-0005-0000-0000-0000D2120000}"/>
    <cellStyle name="20% - Accent6 4 2 3 2" xfId="2184" xr:uid="{00000000-0005-0000-0000-0000D3120000}"/>
    <cellStyle name="20% - Accent6 4 2 3 2 2" xfId="9980" xr:uid="{00000000-0005-0000-0000-0000D4120000}"/>
    <cellStyle name="20% - Accent6 4 2 3 3" xfId="4058" xr:uid="{00000000-0005-0000-0000-0000D5120000}"/>
    <cellStyle name="20% - Accent6 4 2 3 3 2" xfId="11566" xr:uid="{00000000-0005-0000-0000-0000D6120000}"/>
    <cellStyle name="20% - Accent6 4 2 3 4" xfId="6308" xr:uid="{00000000-0005-0000-0000-0000D7120000}"/>
    <cellStyle name="20% - Accent6 4 2 3 4 2" xfId="13586" xr:uid="{00000000-0005-0000-0000-0000D8120000}"/>
    <cellStyle name="20% - Accent6 4 2 3 5" xfId="7897" xr:uid="{00000000-0005-0000-0000-0000D9120000}"/>
    <cellStyle name="20% - Accent6 4 2 3 5 2" xfId="14989" xr:uid="{00000000-0005-0000-0000-0000DA120000}"/>
    <cellStyle name="20% - Accent6 4 2 3 6" xfId="9045" xr:uid="{00000000-0005-0000-0000-0000DB120000}"/>
    <cellStyle name="20% - Accent6 4 2 4" xfId="2181" xr:uid="{00000000-0005-0000-0000-0000DC120000}"/>
    <cellStyle name="20% - Accent6 4 2 4 2" xfId="6309" xr:uid="{00000000-0005-0000-0000-0000DD120000}"/>
    <cellStyle name="20% - Accent6 4 2 4 2 2" xfId="13587" xr:uid="{00000000-0005-0000-0000-0000DE120000}"/>
    <cellStyle name="20% - Accent6 4 2 4 3" xfId="9977" xr:uid="{00000000-0005-0000-0000-0000DF120000}"/>
    <cellStyle name="20% - Accent6 4 2 5" xfId="3274" xr:uid="{00000000-0005-0000-0000-0000E0120000}"/>
    <cellStyle name="20% - Accent6 4 2 5 2" xfId="10785" xr:uid="{00000000-0005-0000-0000-0000E1120000}"/>
    <cellStyle name="20% - Accent6 4 2 6" xfId="3161" xr:uid="{00000000-0005-0000-0000-0000E2120000}"/>
    <cellStyle name="20% - Accent6 4 2 6 2" xfId="10672" xr:uid="{00000000-0005-0000-0000-0000E3120000}"/>
    <cellStyle name="20% - Accent6 4 2 7" xfId="4849" xr:uid="{00000000-0005-0000-0000-0000E4120000}"/>
    <cellStyle name="20% - Accent6 4 2 7 2" xfId="12127" xr:uid="{00000000-0005-0000-0000-0000E5120000}"/>
    <cellStyle name="20% - Accent6 4 2 8" xfId="5430" xr:uid="{00000000-0005-0000-0000-0000E6120000}"/>
    <cellStyle name="20% - Accent6 4 2 8 2" xfId="12708" xr:uid="{00000000-0005-0000-0000-0000E7120000}"/>
    <cellStyle name="20% - Accent6 4 2 9" xfId="6304" xr:uid="{00000000-0005-0000-0000-0000E8120000}"/>
    <cellStyle name="20% - Accent6 4 2 9 2" xfId="13582" xr:uid="{00000000-0005-0000-0000-0000E9120000}"/>
    <cellStyle name="20% - Accent6 4 3" xfId="413" xr:uid="{00000000-0005-0000-0000-0000EA120000}"/>
    <cellStyle name="20% - Accent6 4 3 10" xfId="9046" xr:uid="{00000000-0005-0000-0000-0000EB120000}"/>
    <cellStyle name="20% - Accent6 4 3 2" xfId="414" xr:uid="{00000000-0005-0000-0000-0000EC120000}"/>
    <cellStyle name="20% - Accent6 4 3 2 2" xfId="2186" xr:uid="{00000000-0005-0000-0000-0000ED120000}"/>
    <cellStyle name="20% - Accent6 4 3 2 2 2" xfId="9982" xr:uid="{00000000-0005-0000-0000-0000EE120000}"/>
    <cellStyle name="20% - Accent6 4 3 2 3" xfId="3942" xr:uid="{00000000-0005-0000-0000-0000EF120000}"/>
    <cellStyle name="20% - Accent6 4 3 2 3 2" xfId="11450" xr:uid="{00000000-0005-0000-0000-0000F0120000}"/>
    <cellStyle name="20% - Accent6 4 3 2 4" xfId="6311" xr:uid="{00000000-0005-0000-0000-0000F1120000}"/>
    <cellStyle name="20% - Accent6 4 3 2 4 2" xfId="13589" xr:uid="{00000000-0005-0000-0000-0000F2120000}"/>
    <cellStyle name="20% - Accent6 4 3 2 5" xfId="8046" xr:uid="{00000000-0005-0000-0000-0000F3120000}"/>
    <cellStyle name="20% - Accent6 4 3 2 5 2" xfId="15138" xr:uid="{00000000-0005-0000-0000-0000F4120000}"/>
    <cellStyle name="20% - Accent6 4 3 2 6" xfId="9047" xr:uid="{00000000-0005-0000-0000-0000F5120000}"/>
    <cellStyle name="20% - Accent6 4 3 3" xfId="2185" xr:uid="{00000000-0005-0000-0000-0000F6120000}"/>
    <cellStyle name="20% - Accent6 4 3 3 2" xfId="6312" xr:uid="{00000000-0005-0000-0000-0000F7120000}"/>
    <cellStyle name="20% - Accent6 4 3 3 2 2" xfId="13590" xr:uid="{00000000-0005-0000-0000-0000F8120000}"/>
    <cellStyle name="20% - Accent6 4 3 3 3" xfId="9981" xr:uid="{00000000-0005-0000-0000-0000F9120000}"/>
    <cellStyle name="20% - Accent6 4 3 4" xfId="3434" xr:uid="{00000000-0005-0000-0000-0000FA120000}"/>
    <cellStyle name="20% - Accent6 4 3 4 2" xfId="10942" xr:uid="{00000000-0005-0000-0000-0000FB120000}"/>
    <cellStyle name="20% - Accent6 4 3 5" xfId="3062" xr:uid="{00000000-0005-0000-0000-0000FC120000}"/>
    <cellStyle name="20% - Accent6 4 3 5 2" xfId="10573" xr:uid="{00000000-0005-0000-0000-0000FD120000}"/>
    <cellStyle name="20% - Accent6 4 3 6" xfId="4998" xr:uid="{00000000-0005-0000-0000-0000FE120000}"/>
    <cellStyle name="20% - Accent6 4 3 6 2" xfId="12276" xr:uid="{00000000-0005-0000-0000-0000FF120000}"/>
    <cellStyle name="20% - Accent6 4 3 7" xfId="5579" xr:uid="{00000000-0005-0000-0000-000000130000}"/>
    <cellStyle name="20% - Accent6 4 3 7 2" xfId="12857" xr:uid="{00000000-0005-0000-0000-000001130000}"/>
    <cellStyle name="20% - Accent6 4 3 8" xfId="6310" xr:uid="{00000000-0005-0000-0000-000002130000}"/>
    <cellStyle name="20% - Accent6 4 3 8 2" xfId="13588" xr:uid="{00000000-0005-0000-0000-000003130000}"/>
    <cellStyle name="20% - Accent6 4 3 9" xfId="7465" xr:uid="{00000000-0005-0000-0000-000004130000}"/>
    <cellStyle name="20% - Accent6 4 3 9 2" xfId="14557" xr:uid="{00000000-0005-0000-0000-000005130000}"/>
    <cellStyle name="20% - Accent6 4 4" xfId="415" xr:uid="{00000000-0005-0000-0000-000006130000}"/>
    <cellStyle name="20% - Accent6 4 4 2" xfId="2187" xr:uid="{00000000-0005-0000-0000-000007130000}"/>
    <cellStyle name="20% - Accent6 4 4 2 2" xfId="9983" xr:uid="{00000000-0005-0000-0000-000008130000}"/>
    <cellStyle name="20% - Accent6 4 4 3" xfId="3943" xr:uid="{00000000-0005-0000-0000-000009130000}"/>
    <cellStyle name="20% - Accent6 4 4 3 2" xfId="11451" xr:uid="{00000000-0005-0000-0000-00000A130000}"/>
    <cellStyle name="20% - Accent6 4 4 4" xfId="6313" xr:uid="{00000000-0005-0000-0000-00000B130000}"/>
    <cellStyle name="20% - Accent6 4 4 4 2" xfId="13591" xr:uid="{00000000-0005-0000-0000-00000C130000}"/>
    <cellStyle name="20% - Accent6 4 4 5" xfId="7754" xr:uid="{00000000-0005-0000-0000-00000D130000}"/>
    <cellStyle name="20% - Accent6 4 4 5 2" xfId="14846" xr:uid="{00000000-0005-0000-0000-00000E130000}"/>
    <cellStyle name="20% - Accent6 4 4 6" xfId="9048" xr:uid="{00000000-0005-0000-0000-00000F130000}"/>
    <cellStyle name="20% - Accent6 4 5" xfId="2180" xr:uid="{00000000-0005-0000-0000-000010130000}"/>
    <cellStyle name="20% - Accent6 4 5 2" xfId="6314" xr:uid="{00000000-0005-0000-0000-000011130000}"/>
    <cellStyle name="20% - Accent6 4 5 2 2" xfId="13592" xr:uid="{00000000-0005-0000-0000-000012130000}"/>
    <cellStyle name="20% - Accent6 4 5 3" xfId="9976" xr:uid="{00000000-0005-0000-0000-000013130000}"/>
    <cellStyle name="20% - Accent6 4 6" xfId="3105" xr:uid="{00000000-0005-0000-0000-000014130000}"/>
    <cellStyle name="20% - Accent6 4 6 2" xfId="10616" xr:uid="{00000000-0005-0000-0000-000015130000}"/>
    <cellStyle name="20% - Accent6 4 7" xfId="3974" xr:uid="{00000000-0005-0000-0000-000016130000}"/>
    <cellStyle name="20% - Accent6 4 7 2" xfId="11482" xr:uid="{00000000-0005-0000-0000-000017130000}"/>
    <cellStyle name="20% - Accent6 4 8" xfId="4706" xr:uid="{00000000-0005-0000-0000-000018130000}"/>
    <cellStyle name="20% - Accent6 4 8 2" xfId="11984" xr:uid="{00000000-0005-0000-0000-000019130000}"/>
    <cellStyle name="20% - Accent6 4 9" xfId="5287" xr:uid="{00000000-0005-0000-0000-00001A130000}"/>
    <cellStyle name="20% - Accent6 4 9 2" xfId="12565" xr:uid="{00000000-0005-0000-0000-00001B130000}"/>
    <cellStyle name="20% - Accent6 5" xfId="416" xr:uid="{00000000-0005-0000-0000-00001C130000}"/>
    <cellStyle name="20% - Accent6 5 10" xfId="6315" xr:uid="{00000000-0005-0000-0000-00001D130000}"/>
    <cellStyle name="20% - Accent6 5 10 2" xfId="13593" xr:uid="{00000000-0005-0000-0000-00001E130000}"/>
    <cellStyle name="20% - Accent6 5 11" xfId="7156" xr:uid="{00000000-0005-0000-0000-00001F130000}"/>
    <cellStyle name="20% - Accent6 5 11 2" xfId="14248" xr:uid="{00000000-0005-0000-0000-000020130000}"/>
    <cellStyle name="20% - Accent6 5 12" xfId="9049" xr:uid="{00000000-0005-0000-0000-000021130000}"/>
    <cellStyle name="20% - Accent6 5 2" xfId="417" xr:uid="{00000000-0005-0000-0000-000022130000}"/>
    <cellStyle name="20% - Accent6 5 2 10" xfId="7299" xr:uid="{00000000-0005-0000-0000-000023130000}"/>
    <cellStyle name="20% - Accent6 5 2 10 2" xfId="14391" xr:uid="{00000000-0005-0000-0000-000024130000}"/>
    <cellStyle name="20% - Accent6 5 2 11" xfId="9050" xr:uid="{00000000-0005-0000-0000-000025130000}"/>
    <cellStyle name="20% - Accent6 5 2 2" xfId="418" xr:uid="{00000000-0005-0000-0000-000026130000}"/>
    <cellStyle name="20% - Accent6 5 2 2 10" xfId="9051" xr:uid="{00000000-0005-0000-0000-000027130000}"/>
    <cellStyle name="20% - Accent6 5 2 2 2" xfId="419" xr:uid="{00000000-0005-0000-0000-000028130000}"/>
    <cellStyle name="20% - Accent6 5 2 2 2 2" xfId="2191" xr:uid="{00000000-0005-0000-0000-000029130000}"/>
    <cellStyle name="20% - Accent6 5 2 2 2 2 2" xfId="9987" xr:uid="{00000000-0005-0000-0000-00002A130000}"/>
    <cellStyle name="20% - Accent6 5 2 2 2 3" xfId="4083" xr:uid="{00000000-0005-0000-0000-00002B130000}"/>
    <cellStyle name="20% - Accent6 5 2 2 2 3 2" xfId="11591" xr:uid="{00000000-0005-0000-0000-00002C130000}"/>
    <cellStyle name="20% - Accent6 5 2 2 2 4" xfId="6318" xr:uid="{00000000-0005-0000-0000-00002D130000}"/>
    <cellStyle name="20% - Accent6 5 2 2 2 4 2" xfId="13596" xr:uid="{00000000-0005-0000-0000-00002E130000}"/>
    <cellStyle name="20% - Accent6 5 2 2 2 5" xfId="8169" xr:uid="{00000000-0005-0000-0000-00002F130000}"/>
    <cellStyle name="20% - Accent6 5 2 2 2 5 2" xfId="15261" xr:uid="{00000000-0005-0000-0000-000030130000}"/>
    <cellStyle name="20% - Accent6 5 2 2 2 6" xfId="9052" xr:uid="{00000000-0005-0000-0000-000031130000}"/>
    <cellStyle name="20% - Accent6 5 2 2 3" xfId="2190" xr:uid="{00000000-0005-0000-0000-000032130000}"/>
    <cellStyle name="20% - Accent6 5 2 2 3 2" xfId="6319" xr:uid="{00000000-0005-0000-0000-000033130000}"/>
    <cellStyle name="20% - Accent6 5 2 2 3 2 2" xfId="13597" xr:uid="{00000000-0005-0000-0000-000034130000}"/>
    <cellStyle name="20% - Accent6 5 2 2 3 3" xfId="9986" xr:uid="{00000000-0005-0000-0000-000035130000}"/>
    <cellStyle name="20% - Accent6 5 2 2 4" xfId="3557" xr:uid="{00000000-0005-0000-0000-000036130000}"/>
    <cellStyle name="20% - Accent6 5 2 2 4 2" xfId="11065" xr:uid="{00000000-0005-0000-0000-000037130000}"/>
    <cellStyle name="20% - Accent6 5 2 2 5" xfId="4087" xr:uid="{00000000-0005-0000-0000-000038130000}"/>
    <cellStyle name="20% - Accent6 5 2 2 5 2" xfId="11595" xr:uid="{00000000-0005-0000-0000-000039130000}"/>
    <cellStyle name="20% - Accent6 5 2 2 6" xfId="5121" xr:uid="{00000000-0005-0000-0000-00003A130000}"/>
    <cellStyle name="20% - Accent6 5 2 2 6 2" xfId="12399" xr:uid="{00000000-0005-0000-0000-00003B130000}"/>
    <cellStyle name="20% - Accent6 5 2 2 7" xfId="5702" xr:uid="{00000000-0005-0000-0000-00003C130000}"/>
    <cellStyle name="20% - Accent6 5 2 2 7 2" xfId="12980" xr:uid="{00000000-0005-0000-0000-00003D130000}"/>
    <cellStyle name="20% - Accent6 5 2 2 8" xfId="6317" xr:uid="{00000000-0005-0000-0000-00003E130000}"/>
    <cellStyle name="20% - Accent6 5 2 2 8 2" xfId="13595" xr:uid="{00000000-0005-0000-0000-00003F130000}"/>
    <cellStyle name="20% - Accent6 5 2 2 9" xfId="7588" xr:uid="{00000000-0005-0000-0000-000040130000}"/>
    <cellStyle name="20% - Accent6 5 2 2 9 2" xfId="14680" xr:uid="{00000000-0005-0000-0000-000041130000}"/>
    <cellStyle name="20% - Accent6 5 2 3" xfId="420" xr:uid="{00000000-0005-0000-0000-000042130000}"/>
    <cellStyle name="20% - Accent6 5 2 3 2" xfId="2192" xr:uid="{00000000-0005-0000-0000-000043130000}"/>
    <cellStyle name="20% - Accent6 5 2 3 2 2" xfId="9988" xr:uid="{00000000-0005-0000-0000-000044130000}"/>
    <cellStyle name="20% - Accent6 5 2 3 3" xfId="4024" xr:uid="{00000000-0005-0000-0000-000045130000}"/>
    <cellStyle name="20% - Accent6 5 2 3 3 2" xfId="11532" xr:uid="{00000000-0005-0000-0000-000046130000}"/>
    <cellStyle name="20% - Accent6 5 2 3 4" xfId="6320" xr:uid="{00000000-0005-0000-0000-000047130000}"/>
    <cellStyle name="20% - Accent6 5 2 3 4 2" xfId="13598" xr:uid="{00000000-0005-0000-0000-000048130000}"/>
    <cellStyle name="20% - Accent6 5 2 3 5" xfId="7880" xr:uid="{00000000-0005-0000-0000-000049130000}"/>
    <cellStyle name="20% - Accent6 5 2 3 5 2" xfId="14972" xr:uid="{00000000-0005-0000-0000-00004A130000}"/>
    <cellStyle name="20% - Accent6 5 2 3 6" xfId="9053" xr:uid="{00000000-0005-0000-0000-00004B130000}"/>
    <cellStyle name="20% - Accent6 5 2 4" xfId="2189" xr:uid="{00000000-0005-0000-0000-00004C130000}"/>
    <cellStyle name="20% - Accent6 5 2 4 2" xfId="6321" xr:uid="{00000000-0005-0000-0000-00004D130000}"/>
    <cellStyle name="20% - Accent6 5 2 4 2 2" xfId="13599" xr:uid="{00000000-0005-0000-0000-00004E130000}"/>
    <cellStyle name="20% - Accent6 5 2 4 3" xfId="9985" xr:uid="{00000000-0005-0000-0000-00004F130000}"/>
    <cellStyle name="20% - Accent6 5 2 5" xfId="3257" xr:uid="{00000000-0005-0000-0000-000050130000}"/>
    <cellStyle name="20% - Accent6 5 2 5 2" xfId="10768" xr:uid="{00000000-0005-0000-0000-000051130000}"/>
    <cellStyle name="20% - Accent6 5 2 6" xfId="3056" xr:uid="{00000000-0005-0000-0000-000052130000}"/>
    <cellStyle name="20% - Accent6 5 2 6 2" xfId="10567" xr:uid="{00000000-0005-0000-0000-000053130000}"/>
    <cellStyle name="20% - Accent6 5 2 7" xfId="4832" xr:uid="{00000000-0005-0000-0000-000054130000}"/>
    <cellStyle name="20% - Accent6 5 2 7 2" xfId="12110" xr:uid="{00000000-0005-0000-0000-000055130000}"/>
    <cellStyle name="20% - Accent6 5 2 8" xfId="5413" xr:uid="{00000000-0005-0000-0000-000056130000}"/>
    <cellStyle name="20% - Accent6 5 2 8 2" xfId="12691" xr:uid="{00000000-0005-0000-0000-000057130000}"/>
    <cellStyle name="20% - Accent6 5 2 9" xfId="6316" xr:uid="{00000000-0005-0000-0000-000058130000}"/>
    <cellStyle name="20% - Accent6 5 2 9 2" xfId="13594" xr:uid="{00000000-0005-0000-0000-000059130000}"/>
    <cellStyle name="20% - Accent6 5 3" xfId="421" xr:uid="{00000000-0005-0000-0000-00005A130000}"/>
    <cellStyle name="20% - Accent6 5 3 10" xfId="9054" xr:uid="{00000000-0005-0000-0000-00005B130000}"/>
    <cellStyle name="20% - Accent6 5 3 2" xfId="422" xr:uid="{00000000-0005-0000-0000-00005C130000}"/>
    <cellStyle name="20% - Accent6 5 3 2 2" xfId="2194" xr:uid="{00000000-0005-0000-0000-00005D130000}"/>
    <cellStyle name="20% - Accent6 5 3 2 2 2" xfId="9990" xr:uid="{00000000-0005-0000-0000-00005E130000}"/>
    <cellStyle name="20% - Accent6 5 3 2 3" xfId="3851" xr:uid="{00000000-0005-0000-0000-00005F130000}"/>
    <cellStyle name="20% - Accent6 5 3 2 3 2" xfId="11359" xr:uid="{00000000-0005-0000-0000-000060130000}"/>
    <cellStyle name="20% - Accent6 5 3 2 4" xfId="6323" xr:uid="{00000000-0005-0000-0000-000061130000}"/>
    <cellStyle name="20% - Accent6 5 3 2 4 2" xfId="13601" xr:uid="{00000000-0005-0000-0000-000062130000}"/>
    <cellStyle name="20% - Accent6 5 3 2 5" xfId="8029" xr:uid="{00000000-0005-0000-0000-000063130000}"/>
    <cellStyle name="20% - Accent6 5 3 2 5 2" xfId="15121" xr:uid="{00000000-0005-0000-0000-000064130000}"/>
    <cellStyle name="20% - Accent6 5 3 2 6" xfId="9055" xr:uid="{00000000-0005-0000-0000-000065130000}"/>
    <cellStyle name="20% - Accent6 5 3 3" xfId="2193" xr:uid="{00000000-0005-0000-0000-000066130000}"/>
    <cellStyle name="20% - Accent6 5 3 3 2" xfId="6324" xr:uid="{00000000-0005-0000-0000-000067130000}"/>
    <cellStyle name="20% - Accent6 5 3 3 2 2" xfId="13602" xr:uid="{00000000-0005-0000-0000-000068130000}"/>
    <cellStyle name="20% - Accent6 5 3 3 3" xfId="9989" xr:uid="{00000000-0005-0000-0000-000069130000}"/>
    <cellStyle name="20% - Accent6 5 3 4" xfId="3417" xr:uid="{00000000-0005-0000-0000-00006A130000}"/>
    <cellStyle name="20% - Accent6 5 3 4 2" xfId="10925" xr:uid="{00000000-0005-0000-0000-00006B130000}"/>
    <cellStyle name="20% - Accent6 5 3 5" xfId="4095" xr:uid="{00000000-0005-0000-0000-00006C130000}"/>
    <cellStyle name="20% - Accent6 5 3 5 2" xfId="11603" xr:uid="{00000000-0005-0000-0000-00006D130000}"/>
    <cellStyle name="20% - Accent6 5 3 6" xfId="4981" xr:uid="{00000000-0005-0000-0000-00006E130000}"/>
    <cellStyle name="20% - Accent6 5 3 6 2" xfId="12259" xr:uid="{00000000-0005-0000-0000-00006F130000}"/>
    <cellStyle name="20% - Accent6 5 3 7" xfId="5562" xr:uid="{00000000-0005-0000-0000-000070130000}"/>
    <cellStyle name="20% - Accent6 5 3 7 2" xfId="12840" xr:uid="{00000000-0005-0000-0000-000071130000}"/>
    <cellStyle name="20% - Accent6 5 3 8" xfId="6322" xr:uid="{00000000-0005-0000-0000-000072130000}"/>
    <cellStyle name="20% - Accent6 5 3 8 2" xfId="13600" xr:uid="{00000000-0005-0000-0000-000073130000}"/>
    <cellStyle name="20% - Accent6 5 3 9" xfId="7448" xr:uid="{00000000-0005-0000-0000-000074130000}"/>
    <cellStyle name="20% - Accent6 5 3 9 2" xfId="14540" xr:uid="{00000000-0005-0000-0000-000075130000}"/>
    <cellStyle name="20% - Accent6 5 4" xfId="423" xr:uid="{00000000-0005-0000-0000-000076130000}"/>
    <cellStyle name="20% - Accent6 5 4 2" xfId="2195" xr:uid="{00000000-0005-0000-0000-000077130000}"/>
    <cellStyle name="20% - Accent6 5 4 2 2" xfId="9991" xr:uid="{00000000-0005-0000-0000-000078130000}"/>
    <cellStyle name="20% - Accent6 5 4 3" xfId="3405" xr:uid="{00000000-0005-0000-0000-000079130000}"/>
    <cellStyle name="20% - Accent6 5 4 3 2" xfId="10913" xr:uid="{00000000-0005-0000-0000-00007A130000}"/>
    <cellStyle name="20% - Accent6 5 4 4" xfId="6325" xr:uid="{00000000-0005-0000-0000-00007B130000}"/>
    <cellStyle name="20% - Accent6 5 4 4 2" xfId="13603" xr:uid="{00000000-0005-0000-0000-00007C130000}"/>
    <cellStyle name="20% - Accent6 5 4 5" xfId="7737" xr:uid="{00000000-0005-0000-0000-00007D130000}"/>
    <cellStyle name="20% - Accent6 5 4 5 2" xfId="14829" xr:uid="{00000000-0005-0000-0000-00007E130000}"/>
    <cellStyle name="20% - Accent6 5 4 6" xfId="9056" xr:uid="{00000000-0005-0000-0000-00007F130000}"/>
    <cellStyle name="20% - Accent6 5 5" xfId="2188" xr:uid="{00000000-0005-0000-0000-000080130000}"/>
    <cellStyle name="20% - Accent6 5 5 2" xfId="6326" xr:uid="{00000000-0005-0000-0000-000081130000}"/>
    <cellStyle name="20% - Accent6 5 5 2 2" xfId="13604" xr:uid="{00000000-0005-0000-0000-000082130000}"/>
    <cellStyle name="20% - Accent6 5 5 3" xfId="9984" xr:uid="{00000000-0005-0000-0000-000083130000}"/>
    <cellStyle name="20% - Accent6 5 6" xfId="3088" xr:uid="{00000000-0005-0000-0000-000084130000}"/>
    <cellStyle name="20% - Accent6 5 6 2" xfId="10599" xr:uid="{00000000-0005-0000-0000-000085130000}"/>
    <cellStyle name="20% - Accent6 5 7" xfId="3848" xr:uid="{00000000-0005-0000-0000-000086130000}"/>
    <cellStyle name="20% - Accent6 5 7 2" xfId="11356" xr:uid="{00000000-0005-0000-0000-000087130000}"/>
    <cellStyle name="20% - Accent6 5 8" xfId="4689" xr:uid="{00000000-0005-0000-0000-000088130000}"/>
    <cellStyle name="20% - Accent6 5 8 2" xfId="11967" xr:uid="{00000000-0005-0000-0000-000089130000}"/>
    <cellStyle name="20% - Accent6 5 9" xfId="5270" xr:uid="{00000000-0005-0000-0000-00008A130000}"/>
    <cellStyle name="20% - Accent6 5 9 2" xfId="12548" xr:uid="{00000000-0005-0000-0000-00008B130000}"/>
    <cellStyle name="20% - Accent6 6" xfId="424" xr:uid="{00000000-0005-0000-0000-00008C130000}"/>
    <cellStyle name="20% - Accent6 6 10" xfId="6327" xr:uid="{00000000-0005-0000-0000-00008D130000}"/>
    <cellStyle name="20% - Accent6 6 10 2" xfId="13605" xr:uid="{00000000-0005-0000-0000-00008E130000}"/>
    <cellStyle name="20% - Accent6 6 11" xfId="7262" xr:uid="{00000000-0005-0000-0000-00008F130000}"/>
    <cellStyle name="20% - Accent6 6 11 2" xfId="14354" xr:uid="{00000000-0005-0000-0000-000090130000}"/>
    <cellStyle name="20% - Accent6 6 12" xfId="9057" xr:uid="{00000000-0005-0000-0000-000091130000}"/>
    <cellStyle name="20% - Accent6 6 2" xfId="425" xr:uid="{00000000-0005-0000-0000-000092130000}"/>
    <cellStyle name="20% - Accent6 6 2 10" xfId="7405" xr:uid="{00000000-0005-0000-0000-000093130000}"/>
    <cellStyle name="20% - Accent6 6 2 10 2" xfId="14497" xr:uid="{00000000-0005-0000-0000-000094130000}"/>
    <cellStyle name="20% - Accent6 6 2 11" xfId="9058" xr:uid="{00000000-0005-0000-0000-000095130000}"/>
    <cellStyle name="20% - Accent6 6 2 2" xfId="426" xr:uid="{00000000-0005-0000-0000-000096130000}"/>
    <cellStyle name="20% - Accent6 6 2 2 10" xfId="9059" xr:uid="{00000000-0005-0000-0000-000097130000}"/>
    <cellStyle name="20% - Accent6 6 2 2 2" xfId="427" xr:uid="{00000000-0005-0000-0000-000098130000}"/>
    <cellStyle name="20% - Accent6 6 2 2 2 2" xfId="2199" xr:uid="{00000000-0005-0000-0000-000099130000}"/>
    <cellStyle name="20% - Accent6 6 2 2 2 2 2" xfId="9995" xr:uid="{00000000-0005-0000-0000-00009A130000}"/>
    <cellStyle name="20% - Accent6 6 2 2 2 3" xfId="4082" xr:uid="{00000000-0005-0000-0000-00009B130000}"/>
    <cellStyle name="20% - Accent6 6 2 2 2 3 2" xfId="11590" xr:uid="{00000000-0005-0000-0000-00009C130000}"/>
    <cellStyle name="20% - Accent6 6 2 2 2 4" xfId="6330" xr:uid="{00000000-0005-0000-0000-00009D130000}"/>
    <cellStyle name="20% - Accent6 6 2 2 2 4 2" xfId="13608" xr:uid="{00000000-0005-0000-0000-00009E130000}"/>
    <cellStyle name="20% - Accent6 6 2 2 2 5" xfId="8275" xr:uid="{00000000-0005-0000-0000-00009F130000}"/>
    <cellStyle name="20% - Accent6 6 2 2 2 5 2" xfId="15367" xr:uid="{00000000-0005-0000-0000-0000A0130000}"/>
    <cellStyle name="20% - Accent6 6 2 2 2 6" xfId="9060" xr:uid="{00000000-0005-0000-0000-0000A1130000}"/>
    <cellStyle name="20% - Accent6 6 2 2 3" xfId="2198" xr:uid="{00000000-0005-0000-0000-0000A2130000}"/>
    <cellStyle name="20% - Accent6 6 2 2 3 2" xfId="6331" xr:uid="{00000000-0005-0000-0000-0000A3130000}"/>
    <cellStyle name="20% - Accent6 6 2 2 3 2 2" xfId="13609" xr:uid="{00000000-0005-0000-0000-0000A4130000}"/>
    <cellStyle name="20% - Accent6 6 2 2 3 3" xfId="9994" xr:uid="{00000000-0005-0000-0000-0000A5130000}"/>
    <cellStyle name="20% - Accent6 6 2 2 4" xfId="3663" xr:uid="{00000000-0005-0000-0000-0000A6130000}"/>
    <cellStyle name="20% - Accent6 6 2 2 4 2" xfId="11171" xr:uid="{00000000-0005-0000-0000-0000A7130000}"/>
    <cellStyle name="20% - Accent6 6 2 2 5" xfId="3990" xr:uid="{00000000-0005-0000-0000-0000A8130000}"/>
    <cellStyle name="20% - Accent6 6 2 2 5 2" xfId="11498" xr:uid="{00000000-0005-0000-0000-0000A9130000}"/>
    <cellStyle name="20% - Accent6 6 2 2 6" xfId="5227" xr:uid="{00000000-0005-0000-0000-0000AA130000}"/>
    <cellStyle name="20% - Accent6 6 2 2 6 2" xfId="12505" xr:uid="{00000000-0005-0000-0000-0000AB130000}"/>
    <cellStyle name="20% - Accent6 6 2 2 7" xfId="5808" xr:uid="{00000000-0005-0000-0000-0000AC130000}"/>
    <cellStyle name="20% - Accent6 6 2 2 7 2" xfId="13086" xr:uid="{00000000-0005-0000-0000-0000AD130000}"/>
    <cellStyle name="20% - Accent6 6 2 2 8" xfId="6329" xr:uid="{00000000-0005-0000-0000-0000AE130000}"/>
    <cellStyle name="20% - Accent6 6 2 2 8 2" xfId="13607" xr:uid="{00000000-0005-0000-0000-0000AF130000}"/>
    <cellStyle name="20% - Accent6 6 2 2 9" xfId="7694" xr:uid="{00000000-0005-0000-0000-0000B0130000}"/>
    <cellStyle name="20% - Accent6 6 2 2 9 2" xfId="14786" xr:uid="{00000000-0005-0000-0000-0000B1130000}"/>
    <cellStyle name="20% - Accent6 6 2 3" xfId="428" xr:uid="{00000000-0005-0000-0000-0000B2130000}"/>
    <cellStyle name="20% - Accent6 6 2 3 2" xfId="2200" xr:uid="{00000000-0005-0000-0000-0000B3130000}"/>
    <cellStyle name="20% - Accent6 6 2 3 2 2" xfId="9996" xr:uid="{00000000-0005-0000-0000-0000B4130000}"/>
    <cellStyle name="20% - Accent6 6 2 3 3" xfId="3997" xr:uid="{00000000-0005-0000-0000-0000B5130000}"/>
    <cellStyle name="20% - Accent6 6 2 3 3 2" xfId="11505" xr:uid="{00000000-0005-0000-0000-0000B6130000}"/>
    <cellStyle name="20% - Accent6 6 2 3 4" xfId="6332" xr:uid="{00000000-0005-0000-0000-0000B7130000}"/>
    <cellStyle name="20% - Accent6 6 2 3 4 2" xfId="13610" xr:uid="{00000000-0005-0000-0000-0000B8130000}"/>
    <cellStyle name="20% - Accent6 6 2 3 5" xfId="7986" xr:uid="{00000000-0005-0000-0000-0000B9130000}"/>
    <cellStyle name="20% - Accent6 6 2 3 5 2" xfId="15078" xr:uid="{00000000-0005-0000-0000-0000BA130000}"/>
    <cellStyle name="20% - Accent6 6 2 3 6" xfId="9061" xr:uid="{00000000-0005-0000-0000-0000BB130000}"/>
    <cellStyle name="20% - Accent6 6 2 4" xfId="2197" xr:uid="{00000000-0005-0000-0000-0000BC130000}"/>
    <cellStyle name="20% - Accent6 6 2 4 2" xfId="6333" xr:uid="{00000000-0005-0000-0000-0000BD130000}"/>
    <cellStyle name="20% - Accent6 6 2 4 2 2" xfId="13611" xr:uid="{00000000-0005-0000-0000-0000BE130000}"/>
    <cellStyle name="20% - Accent6 6 2 4 3" xfId="9993" xr:uid="{00000000-0005-0000-0000-0000BF130000}"/>
    <cellStyle name="20% - Accent6 6 2 5" xfId="3363" xr:uid="{00000000-0005-0000-0000-0000C0130000}"/>
    <cellStyle name="20% - Accent6 6 2 5 2" xfId="10874" xr:uid="{00000000-0005-0000-0000-0000C1130000}"/>
    <cellStyle name="20% - Accent6 6 2 6" xfId="3950" xr:uid="{00000000-0005-0000-0000-0000C2130000}"/>
    <cellStyle name="20% - Accent6 6 2 6 2" xfId="11458" xr:uid="{00000000-0005-0000-0000-0000C3130000}"/>
    <cellStyle name="20% - Accent6 6 2 7" xfId="4938" xr:uid="{00000000-0005-0000-0000-0000C4130000}"/>
    <cellStyle name="20% - Accent6 6 2 7 2" xfId="12216" xr:uid="{00000000-0005-0000-0000-0000C5130000}"/>
    <cellStyle name="20% - Accent6 6 2 8" xfId="5519" xr:uid="{00000000-0005-0000-0000-0000C6130000}"/>
    <cellStyle name="20% - Accent6 6 2 8 2" xfId="12797" xr:uid="{00000000-0005-0000-0000-0000C7130000}"/>
    <cellStyle name="20% - Accent6 6 2 9" xfId="6328" xr:uid="{00000000-0005-0000-0000-0000C8130000}"/>
    <cellStyle name="20% - Accent6 6 2 9 2" xfId="13606" xr:uid="{00000000-0005-0000-0000-0000C9130000}"/>
    <cellStyle name="20% - Accent6 6 3" xfId="429" xr:uid="{00000000-0005-0000-0000-0000CA130000}"/>
    <cellStyle name="20% - Accent6 6 3 10" xfId="9062" xr:uid="{00000000-0005-0000-0000-0000CB130000}"/>
    <cellStyle name="20% - Accent6 6 3 2" xfId="430" xr:uid="{00000000-0005-0000-0000-0000CC130000}"/>
    <cellStyle name="20% - Accent6 6 3 2 2" xfId="2202" xr:uid="{00000000-0005-0000-0000-0000CD130000}"/>
    <cellStyle name="20% - Accent6 6 3 2 2 2" xfId="9998" xr:uid="{00000000-0005-0000-0000-0000CE130000}"/>
    <cellStyle name="20% - Accent6 6 3 2 3" xfId="3956" xr:uid="{00000000-0005-0000-0000-0000CF130000}"/>
    <cellStyle name="20% - Accent6 6 3 2 3 2" xfId="11464" xr:uid="{00000000-0005-0000-0000-0000D0130000}"/>
    <cellStyle name="20% - Accent6 6 3 2 4" xfId="6335" xr:uid="{00000000-0005-0000-0000-0000D1130000}"/>
    <cellStyle name="20% - Accent6 6 3 2 4 2" xfId="13613" xr:uid="{00000000-0005-0000-0000-0000D2130000}"/>
    <cellStyle name="20% - Accent6 6 3 2 5" xfId="8132" xr:uid="{00000000-0005-0000-0000-0000D3130000}"/>
    <cellStyle name="20% - Accent6 6 3 2 5 2" xfId="15224" xr:uid="{00000000-0005-0000-0000-0000D4130000}"/>
    <cellStyle name="20% - Accent6 6 3 2 6" xfId="9063" xr:uid="{00000000-0005-0000-0000-0000D5130000}"/>
    <cellStyle name="20% - Accent6 6 3 3" xfId="2201" xr:uid="{00000000-0005-0000-0000-0000D6130000}"/>
    <cellStyle name="20% - Accent6 6 3 3 2" xfId="6336" xr:uid="{00000000-0005-0000-0000-0000D7130000}"/>
    <cellStyle name="20% - Accent6 6 3 3 2 2" xfId="13614" xr:uid="{00000000-0005-0000-0000-0000D8130000}"/>
    <cellStyle name="20% - Accent6 6 3 3 3" xfId="9997" xr:uid="{00000000-0005-0000-0000-0000D9130000}"/>
    <cellStyle name="20% - Accent6 6 3 4" xfId="3520" xr:uid="{00000000-0005-0000-0000-0000DA130000}"/>
    <cellStyle name="20% - Accent6 6 3 4 2" xfId="11028" xr:uid="{00000000-0005-0000-0000-0000DB130000}"/>
    <cellStyle name="20% - Accent6 6 3 5" xfId="3920" xr:uid="{00000000-0005-0000-0000-0000DC130000}"/>
    <cellStyle name="20% - Accent6 6 3 5 2" xfId="11428" xr:uid="{00000000-0005-0000-0000-0000DD130000}"/>
    <cellStyle name="20% - Accent6 6 3 6" xfId="5084" xr:uid="{00000000-0005-0000-0000-0000DE130000}"/>
    <cellStyle name="20% - Accent6 6 3 6 2" xfId="12362" xr:uid="{00000000-0005-0000-0000-0000DF130000}"/>
    <cellStyle name="20% - Accent6 6 3 7" xfId="5665" xr:uid="{00000000-0005-0000-0000-0000E0130000}"/>
    <cellStyle name="20% - Accent6 6 3 7 2" xfId="12943" xr:uid="{00000000-0005-0000-0000-0000E1130000}"/>
    <cellStyle name="20% - Accent6 6 3 8" xfId="6334" xr:uid="{00000000-0005-0000-0000-0000E2130000}"/>
    <cellStyle name="20% - Accent6 6 3 8 2" xfId="13612" xr:uid="{00000000-0005-0000-0000-0000E3130000}"/>
    <cellStyle name="20% - Accent6 6 3 9" xfId="7551" xr:uid="{00000000-0005-0000-0000-0000E4130000}"/>
    <cellStyle name="20% - Accent6 6 3 9 2" xfId="14643" xr:uid="{00000000-0005-0000-0000-0000E5130000}"/>
    <cellStyle name="20% - Accent6 6 4" xfId="431" xr:uid="{00000000-0005-0000-0000-0000E6130000}"/>
    <cellStyle name="20% - Accent6 6 4 2" xfId="2203" xr:uid="{00000000-0005-0000-0000-0000E7130000}"/>
    <cellStyle name="20% - Accent6 6 4 2 2" xfId="9999" xr:uid="{00000000-0005-0000-0000-0000E8130000}"/>
    <cellStyle name="20% - Accent6 6 4 3" xfId="3996" xr:uid="{00000000-0005-0000-0000-0000E9130000}"/>
    <cellStyle name="20% - Accent6 6 4 3 2" xfId="11504" xr:uid="{00000000-0005-0000-0000-0000EA130000}"/>
    <cellStyle name="20% - Accent6 6 4 4" xfId="6337" xr:uid="{00000000-0005-0000-0000-0000EB130000}"/>
    <cellStyle name="20% - Accent6 6 4 4 2" xfId="13615" xr:uid="{00000000-0005-0000-0000-0000EC130000}"/>
    <cellStyle name="20% - Accent6 6 4 5" xfId="7843" xr:uid="{00000000-0005-0000-0000-0000ED130000}"/>
    <cellStyle name="20% - Accent6 6 4 5 2" xfId="14935" xr:uid="{00000000-0005-0000-0000-0000EE130000}"/>
    <cellStyle name="20% - Accent6 6 4 6" xfId="9064" xr:uid="{00000000-0005-0000-0000-0000EF130000}"/>
    <cellStyle name="20% - Accent6 6 5" xfId="2196" xr:uid="{00000000-0005-0000-0000-0000F0130000}"/>
    <cellStyle name="20% - Accent6 6 5 2" xfId="6338" xr:uid="{00000000-0005-0000-0000-0000F1130000}"/>
    <cellStyle name="20% - Accent6 6 5 2 2" xfId="13616" xr:uid="{00000000-0005-0000-0000-0000F2130000}"/>
    <cellStyle name="20% - Accent6 6 5 3" xfId="9992" xr:uid="{00000000-0005-0000-0000-0000F3130000}"/>
    <cellStyle name="20% - Accent6 6 6" xfId="3218" xr:uid="{00000000-0005-0000-0000-0000F4130000}"/>
    <cellStyle name="20% - Accent6 6 6 2" xfId="10729" xr:uid="{00000000-0005-0000-0000-0000F5130000}"/>
    <cellStyle name="20% - Accent6 6 7" xfId="3857" xr:uid="{00000000-0005-0000-0000-0000F6130000}"/>
    <cellStyle name="20% - Accent6 6 7 2" xfId="11365" xr:uid="{00000000-0005-0000-0000-0000F7130000}"/>
    <cellStyle name="20% - Accent6 6 8" xfId="4795" xr:uid="{00000000-0005-0000-0000-0000F8130000}"/>
    <cellStyle name="20% - Accent6 6 8 2" xfId="12073" xr:uid="{00000000-0005-0000-0000-0000F9130000}"/>
    <cellStyle name="20% - Accent6 6 9" xfId="5376" xr:uid="{00000000-0005-0000-0000-0000FA130000}"/>
    <cellStyle name="20% - Accent6 6 9 2" xfId="12654" xr:uid="{00000000-0005-0000-0000-0000FB130000}"/>
    <cellStyle name="20% - Accent6 7" xfId="432" xr:uid="{00000000-0005-0000-0000-0000FC130000}"/>
    <cellStyle name="20% - Accent6 7 10" xfId="7287" xr:uid="{00000000-0005-0000-0000-0000FD130000}"/>
    <cellStyle name="20% - Accent6 7 10 2" xfId="14379" xr:uid="{00000000-0005-0000-0000-0000FE130000}"/>
    <cellStyle name="20% - Accent6 7 11" xfId="9065" xr:uid="{00000000-0005-0000-0000-0000FF130000}"/>
    <cellStyle name="20% - Accent6 7 2" xfId="433" xr:uid="{00000000-0005-0000-0000-000000140000}"/>
    <cellStyle name="20% - Accent6 7 2 10" xfId="9066" xr:uid="{00000000-0005-0000-0000-000001140000}"/>
    <cellStyle name="20% - Accent6 7 2 2" xfId="434" xr:uid="{00000000-0005-0000-0000-000002140000}"/>
    <cellStyle name="20% - Accent6 7 2 2 2" xfId="2206" xr:uid="{00000000-0005-0000-0000-000003140000}"/>
    <cellStyle name="20% - Accent6 7 2 2 2 2" xfId="10002" xr:uid="{00000000-0005-0000-0000-000004140000}"/>
    <cellStyle name="20% - Accent6 7 2 2 3" xfId="3143" xr:uid="{00000000-0005-0000-0000-000005140000}"/>
    <cellStyle name="20% - Accent6 7 2 2 3 2" xfId="10654" xr:uid="{00000000-0005-0000-0000-000006140000}"/>
    <cellStyle name="20% - Accent6 7 2 2 4" xfId="6341" xr:uid="{00000000-0005-0000-0000-000007140000}"/>
    <cellStyle name="20% - Accent6 7 2 2 4 2" xfId="13619" xr:uid="{00000000-0005-0000-0000-000008140000}"/>
    <cellStyle name="20% - Accent6 7 2 2 5" xfId="8157" xr:uid="{00000000-0005-0000-0000-000009140000}"/>
    <cellStyle name="20% - Accent6 7 2 2 5 2" xfId="15249" xr:uid="{00000000-0005-0000-0000-00000A140000}"/>
    <cellStyle name="20% - Accent6 7 2 2 6" xfId="9067" xr:uid="{00000000-0005-0000-0000-00000B140000}"/>
    <cellStyle name="20% - Accent6 7 2 3" xfId="2205" xr:uid="{00000000-0005-0000-0000-00000C140000}"/>
    <cellStyle name="20% - Accent6 7 2 3 2" xfId="6342" xr:uid="{00000000-0005-0000-0000-00000D140000}"/>
    <cellStyle name="20% - Accent6 7 2 3 2 2" xfId="13620" xr:uid="{00000000-0005-0000-0000-00000E140000}"/>
    <cellStyle name="20% - Accent6 7 2 3 3" xfId="10001" xr:uid="{00000000-0005-0000-0000-00000F140000}"/>
    <cellStyle name="20% - Accent6 7 2 4" xfId="3545" xr:uid="{00000000-0005-0000-0000-000010140000}"/>
    <cellStyle name="20% - Accent6 7 2 4 2" xfId="11053" xr:uid="{00000000-0005-0000-0000-000011140000}"/>
    <cellStyle name="20% - Accent6 7 2 5" xfId="4048" xr:uid="{00000000-0005-0000-0000-000012140000}"/>
    <cellStyle name="20% - Accent6 7 2 5 2" xfId="11556" xr:uid="{00000000-0005-0000-0000-000013140000}"/>
    <cellStyle name="20% - Accent6 7 2 6" xfId="5109" xr:uid="{00000000-0005-0000-0000-000014140000}"/>
    <cellStyle name="20% - Accent6 7 2 6 2" xfId="12387" xr:uid="{00000000-0005-0000-0000-000015140000}"/>
    <cellStyle name="20% - Accent6 7 2 7" xfId="5690" xr:uid="{00000000-0005-0000-0000-000016140000}"/>
    <cellStyle name="20% - Accent6 7 2 7 2" xfId="12968" xr:uid="{00000000-0005-0000-0000-000017140000}"/>
    <cellStyle name="20% - Accent6 7 2 8" xfId="6340" xr:uid="{00000000-0005-0000-0000-000018140000}"/>
    <cellStyle name="20% - Accent6 7 2 8 2" xfId="13618" xr:uid="{00000000-0005-0000-0000-000019140000}"/>
    <cellStyle name="20% - Accent6 7 2 9" xfId="7576" xr:uid="{00000000-0005-0000-0000-00001A140000}"/>
    <cellStyle name="20% - Accent6 7 2 9 2" xfId="14668" xr:uid="{00000000-0005-0000-0000-00001B140000}"/>
    <cellStyle name="20% - Accent6 7 3" xfId="435" xr:uid="{00000000-0005-0000-0000-00001C140000}"/>
    <cellStyle name="20% - Accent6 7 3 2" xfId="2207" xr:uid="{00000000-0005-0000-0000-00001D140000}"/>
    <cellStyle name="20% - Accent6 7 3 2 2" xfId="10003" xr:uid="{00000000-0005-0000-0000-00001E140000}"/>
    <cellStyle name="20% - Accent6 7 3 3" xfId="4008" xr:uid="{00000000-0005-0000-0000-00001F140000}"/>
    <cellStyle name="20% - Accent6 7 3 3 2" xfId="11516" xr:uid="{00000000-0005-0000-0000-000020140000}"/>
    <cellStyle name="20% - Accent6 7 3 4" xfId="6343" xr:uid="{00000000-0005-0000-0000-000021140000}"/>
    <cellStyle name="20% - Accent6 7 3 4 2" xfId="13621" xr:uid="{00000000-0005-0000-0000-000022140000}"/>
    <cellStyle name="20% - Accent6 7 3 5" xfId="7868" xr:uid="{00000000-0005-0000-0000-000023140000}"/>
    <cellStyle name="20% - Accent6 7 3 5 2" xfId="14960" xr:uid="{00000000-0005-0000-0000-000024140000}"/>
    <cellStyle name="20% - Accent6 7 3 6" xfId="9068" xr:uid="{00000000-0005-0000-0000-000025140000}"/>
    <cellStyle name="20% - Accent6 7 4" xfId="2204" xr:uid="{00000000-0005-0000-0000-000026140000}"/>
    <cellStyle name="20% - Accent6 7 4 2" xfId="6344" xr:uid="{00000000-0005-0000-0000-000027140000}"/>
    <cellStyle name="20% - Accent6 7 4 2 2" xfId="13622" xr:uid="{00000000-0005-0000-0000-000028140000}"/>
    <cellStyle name="20% - Accent6 7 4 3" xfId="10000" xr:uid="{00000000-0005-0000-0000-000029140000}"/>
    <cellStyle name="20% - Accent6 7 5" xfId="3243" xr:uid="{00000000-0005-0000-0000-00002A140000}"/>
    <cellStyle name="20% - Accent6 7 5 2" xfId="10754" xr:uid="{00000000-0005-0000-0000-00002B140000}"/>
    <cellStyle name="20% - Accent6 7 6" xfId="3843" xr:uid="{00000000-0005-0000-0000-00002C140000}"/>
    <cellStyle name="20% - Accent6 7 6 2" xfId="11351" xr:uid="{00000000-0005-0000-0000-00002D140000}"/>
    <cellStyle name="20% - Accent6 7 7" xfId="4820" xr:uid="{00000000-0005-0000-0000-00002E140000}"/>
    <cellStyle name="20% - Accent6 7 7 2" xfId="12098" xr:uid="{00000000-0005-0000-0000-00002F140000}"/>
    <cellStyle name="20% - Accent6 7 8" xfId="5401" xr:uid="{00000000-0005-0000-0000-000030140000}"/>
    <cellStyle name="20% - Accent6 7 8 2" xfId="12679" xr:uid="{00000000-0005-0000-0000-000031140000}"/>
    <cellStyle name="20% - Accent6 7 9" xfId="6339" xr:uid="{00000000-0005-0000-0000-000032140000}"/>
    <cellStyle name="20% - Accent6 7 9 2" xfId="13617" xr:uid="{00000000-0005-0000-0000-000033140000}"/>
    <cellStyle name="20% - Accent6 8" xfId="436" xr:uid="{00000000-0005-0000-0000-000034140000}"/>
    <cellStyle name="20% - Accent6 8 10" xfId="9069" xr:uid="{00000000-0005-0000-0000-000035140000}"/>
    <cellStyle name="20% - Accent6 8 2" xfId="437" xr:uid="{00000000-0005-0000-0000-000036140000}"/>
    <cellStyle name="20% - Accent6 8 2 2" xfId="2209" xr:uid="{00000000-0005-0000-0000-000037140000}"/>
    <cellStyle name="20% - Accent6 8 2 2 2" xfId="10005" xr:uid="{00000000-0005-0000-0000-000038140000}"/>
    <cellStyle name="20% - Accent6 8 2 3" xfId="3163" xr:uid="{00000000-0005-0000-0000-000039140000}"/>
    <cellStyle name="20% - Accent6 8 2 3 2" xfId="10674" xr:uid="{00000000-0005-0000-0000-00003A140000}"/>
    <cellStyle name="20% - Accent6 8 2 4" xfId="6346" xr:uid="{00000000-0005-0000-0000-00003B140000}"/>
    <cellStyle name="20% - Accent6 8 2 4 2" xfId="13624" xr:uid="{00000000-0005-0000-0000-00003C140000}"/>
    <cellStyle name="20% - Accent6 8 2 5" xfId="8006" xr:uid="{00000000-0005-0000-0000-00003D140000}"/>
    <cellStyle name="20% - Accent6 8 2 5 2" xfId="15098" xr:uid="{00000000-0005-0000-0000-00003E140000}"/>
    <cellStyle name="20% - Accent6 8 2 6" xfId="9070" xr:uid="{00000000-0005-0000-0000-00003F140000}"/>
    <cellStyle name="20% - Accent6 8 3" xfId="2208" xr:uid="{00000000-0005-0000-0000-000040140000}"/>
    <cellStyle name="20% - Accent6 8 3 2" xfId="6347" xr:uid="{00000000-0005-0000-0000-000041140000}"/>
    <cellStyle name="20% - Accent6 8 3 2 2" xfId="13625" xr:uid="{00000000-0005-0000-0000-000042140000}"/>
    <cellStyle name="20% - Accent6 8 3 3" xfId="10004" xr:uid="{00000000-0005-0000-0000-000043140000}"/>
    <cellStyle name="20% - Accent6 8 4" xfId="3384" xr:uid="{00000000-0005-0000-0000-000044140000}"/>
    <cellStyle name="20% - Accent6 8 4 2" xfId="10894" xr:uid="{00000000-0005-0000-0000-000045140000}"/>
    <cellStyle name="20% - Accent6 8 5" xfId="3994" xr:uid="{00000000-0005-0000-0000-000046140000}"/>
    <cellStyle name="20% - Accent6 8 5 2" xfId="11502" xr:uid="{00000000-0005-0000-0000-000047140000}"/>
    <cellStyle name="20% - Accent6 8 6" xfId="4958" xr:uid="{00000000-0005-0000-0000-000048140000}"/>
    <cellStyle name="20% - Accent6 8 6 2" xfId="12236" xr:uid="{00000000-0005-0000-0000-000049140000}"/>
    <cellStyle name="20% - Accent6 8 7" xfId="5539" xr:uid="{00000000-0005-0000-0000-00004A140000}"/>
    <cellStyle name="20% - Accent6 8 7 2" xfId="12817" xr:uid="{00000000-0005-0000-0000-00004B140000}"/>
    <cellStyle name="20% - Accent6 8 8" xfId="6345" xr:uid="{00000000-0005-0000-0000-00004C140000}"/>
    <cellStyle name="20% - Accent6 8 8 2" xfId="13623" xr:uid="{00000000-0005-0000-0000-00004D140000}"/>
    <cellStyle name="20% - Accent6 8 9" xfId="7425" xr:uid="{00000000-0005-0000-0000-00004E140000}"/>
    <cellStyle name="20% - Accent6 8 9 2" xfId="14517" xr:uid="{00000000-0005-0000-0000-00004F140000}"/>
    <cellStyle name="20% - Accent6 9" xfId="438" xr:uid="{00000000-0005-0000-0000-000050140000}"/>
    <cellStyle name="20% - Accent6 9 2" xfId="2210" xr:uid="{00000000-0005-0000-0000-000051140000}"/>
    <cellStyle name="20% - Accent6 9 2 2" xfId="10006" xr:uid="{00000000-0005-0000-0000-000052140000}"/>
    <cellStyle name="20% - Accent6 9 3" xfId="3867" xr:uid="{00000000-0005-0000-0000-000053140000}"/>
    <cellStyle name="20% - Accent6 9 3 2" xfId="11375" xr:uid="{00000000-0005-0000-0000-000054140000}"/>
    <cellStyle name="20% - Accent6 9 4" xfId="6348" xr:uid="{00000000-0005-0000-0000-000055140000}"/>
    <cellStyle name="20% - Accent6 9 4 2" xfId="13626" xr:uid="{00000000-0005-0000-0000-000056140000}"/>
    <cellStyle name="20% - Accent6 9 5" xfId="8390" xr:uid="{00000000-0005-0000-0000-000057140000}"/>
    <cellStyle name="20% - Accent6 9 5 2" xfId="15433" xr:uid="{00000000-0005-0000-0000-000058140000}"/>
    <cellStyle name="20% - Accent6 9 6" xfId="9071" xr:uid="{00000000-0005-0000-0000-000059140000}"/>
    <cellStyle name="40% - Accent1" xfId="21" builtinId="31" customBuiltin="1"/>
    <cellStyle name="40% - Accent1 10" xfId="440" xr:uid="{00000000-0005-0000-0000-00005B140000}"/>
    <cellStyle name="40% - Accent1 10 2" xfId="2212" xr:uid="{00000000-0005-0000-0000-00005C140000}"/>
    <cellStyle name="40% - Accent1 10 2 2" xfId="3145" xr:uid="{00000000-0005-0000-0000-00005D140000}"/>
    <cellStyle name="40% - Accent1 10 2 2 2" xfId="10656" xr:uid="{00000000-0005-0000-0000-00005E140000}"/>
    <cellStyle name="40% - Accent1 10 2 3" xfId="6351" xr:uid="{00000000-0005-0000-0000-00005F140000}"/>
    <cellStyle name="40% - Accent1 10 2 3 2" xfId="13629" xr:uid="{00000000-0005-0000-0000-000060140000}"/>
    <cellStyle name="40% - Accent1 10 2 4" xfId="10008" xr:uid="{00000000-0005-0000-0000-000061140000}"/>
    <cellStyle name="40% - Accent1 10 3" xfId="3946" xr:uid="{00000000-0005-0000-0000-000062140000}"/>
    <cellStyle name="40% - Accent1 10 3 2" xfId="11454" xr:uid="{00000000-0005-0000-0000-000063140000}"/>
    <cellStyle name="40% - Accent1 10 4" xfId="6350" xr:uid="{00000000-0005-0000-0000-000064140000}"/>
    <cellStyle name="40% - Accent1 10 4 2" xfId="13628" xr:uid="{00000000-0005-0000-0000-000065140000}"/>
    <cellStyle name="40% - Accent1 10 5" xfId="8480" xr:uid="{00000000-0005-0000-0000-000066140000}"/>
    <cellStyle name="40% - Accent1 10 5 2" xfId="15523" xr:uid="{00000000-0005-0000-0000-000067140000}"/>
    <cellStyle name="40% - Accent1 10 6" xfId="9073" xr:uid="{00000000-0005-0000-0000-000068140000}"/>
    <cellStyle name="40% - Accent1 11" xfId="441" xr:uid="{00000000-0005-0000-0000-000069140000}"/>
    <cellStyle name="40% - Accent1 11 2" xfId="2213" xr:uid="{00000000-0005-0000-0000-00006A140000}"/>
    <cellStyle name="40% - Accent1 11 2 2" xfId="10009" xr:uid="{00000000-0005-0000-0000-00006B140000}"/>
    <cellStyle name="40% - Accent1 11 3" xfId="3685" xr:uid="{00000000-0005-0000-0000-00006C140000}"/>
    <cellStyle name="40% - Accent1 11 3 2" xfId="11193" xr:uid="{00000000-0005-0000-0000-00006D140000}"/>
    <cellStyle name="40% - Accent1 11 4" xfId="6352" xr:uid="{00000000-0005-0000-0000-00006E140000}"/>
    <cellStyle name="40% - Accent1 11 4 2" xfId="13630" xr:uid="{00000000-0005-0000-0000-00006F140000}"/>
    <cellStyle name="40% - Accent1 11 5" xfId="8569" xr:uid="{00000000-0005-0000-0000-000070140000}"/>
    <cellStyle name="40% - Accent1 11 5 2" xfId="15612" xr:uid="{00000000-0005-0000-0000-000071140000}"/>
    <cellStyle name="40% - Accent1 11 6" xfId="9074" xr:uid="{00000000-0005-0000-0000-000072140000}"/>
    <cellStyle name="40% - Accent1 12" xfId="442" xr:uid="{00000000-0005-0000-0000-000073140000}"/>
    <cellStyle name="40% - Accent1 12 2" xfId="443" xr:uid="{00000000-0005-0000-0000-000074140000}"/>
    <cellStyle name="40% - Accent1 12 2 2" xfId="2215" xr:uid="{00000000-0005-0000-0000-000075140000}"/>
    <cellStyle name="40% - Accent1 12 2 2 2" xfId="10011" xr:uid="{00000000-0005-0000-0000-000076140000}"/>
    <cellStyle name="40% - Accent1 12 2 3" xfId="4064" xr:uid="{00000000-0005-0000-0000-000077140000}"/>
    <cellStyle name="40% - Accent1 12 2 3 2" xfId="11572" xr:uid="{00000000-0005-0000-0000-000078140000}"/>
    <cellStyle name="40% - Accent1 12 2 4" xfId="6354" xr:uid="{00000000-0005-0000-0000-000079140000}"/>
    <cellStyle name="40% - Accent1 12 2 4 2" xfId="13632" xr:uid="{00000000-0005-0000-0000-00007A140000}"/>
    <cellStyle name="40% - Accent1 12 2 5" xfId="9076" xr:uid="{00000000-0005-0000-0000-00007B140000}"/>
    <cellStyle name="40% - Accent1 12 3" xfId="2214" xr:uid="{00000000-0005-0000-0000-00007C140000}"/>
    <cellStyle name="40% - Accent1 12 3 2" xfId="10010" xr:uid="{00000000-0005-0000-0000-00007D140000}"/>
    <cellStyle name="40% - Accent1 12 4" xfId="3042" xr:uid="{00000000-0005-0000-0000-00007E140000}"/>
    <cellStyle name="40% - Accent1 12 4 2" xfId="10553" xr:uid="{00000000-0005-0000-0000-00007F140000}"/>
    <cellStyle name="40% - Accent1 12 5" xfId="6353" xr:uid="{00000000-0005-0000-0000-000080140000}"/>
    <cellStyle name="40% - Accent1 12 5 2" xfId="13631" xr:uid="{00000000-0005-0000-0000-000081140000}"/>
    <cellStyle name="40% - Accent1 12 6" xfId="7721" xr:uid="{00000000-0005-0000-0000-000082140000}"/>
    <cellStyle name="40% - Accent1 12 6 2" xfId="14813" xr:uid="{00000000-0005-0000-0000-000083140000}"/>
    <cellStyle name="40% - Accent1 12 7" xfId="9075" xr:uid="{00000000-0005-0000-0000-000084140000}"/>
    <cellStyle name="40% - Accent1 13" xfId="444" xr:uid="{00000000-0005-0000-0000-000085140000}"/>
    <cellStyle name="40% - Accent1 13 2" xfId="2216" xr:uid="{00000000-0005-0000-0000-000086140000}"/>
    <cellStyle name="40% - Accent1 13 2 2" xfId="10012" xr:uid="{00000000-0005-0000-0000-000087140000}"/>
    <cellStyle name="40% - Accent1 13 3" xfId="3055" xr:uid="{00000000-0005-0000-0000-000088140000}"/>
    <cellStyle name="40% - Accent1 13 3 2" xfId="10566" xr:uid="{00000000-0005-0000-0000-000089140000}"/>
    <cellStyle name="40% - Accent1 13 4" xfId="6355" xr:uid="{00000000-0005-0000-0000-00008A140000}"/>
    <cellStyle name="40% - Accent1 13 4 2" xfId="13633" xr:uid="{00000000-0005-0000-0000-00008B140000}"/>
    <cellStyle name="40% - Accent1 13 5" xfId="9077" xr:uid="{00000000-0005-0000-0000-00008C140000}"/>
    <cellStyle name="40% - Accent1 14" xfId="445" xr:uid="{00000000-0005-0000-0000-00008D140000}"/>
    <cellStyle name="40% - Accent1 14 2" xfId="2217" xr:uid="{00000000-0005-0000-0000-00008E140000}"/>
    <cellStyle name="40% - Accent1 14 2 2" xfId="10013" xr:uid="{00000000-0005-0000-0000-00008F140000}"/>
    <cellStyle name="40% - Accent1 14 3" xfId="3978" xr:uid="{00000000-0005-0000-0000-000090140000}"/>
    <cellStyle name="40% - Accent1 14 3 2" xfId="11486" xr:uid="{00000000-0005-0000-0000-000091140000}"/>
    <cellStyle name="40% - Accent1 14 4" xfId="6356" xr:uid="{00000000-0005-0000-0000-000092140000}"/>
    <cellStyle name="40% - Accent1 14 4 2" xfId="13634" xr:uid="{00000000-0005-0000-0000-000093140000}"/>
    <cellStyle name="40% - Accent1 14 5" xfId="9078" xr:uid="{00000000-0005-0000-0000-000094140000}"/>
    <cellStyle name="40% - Accent1 15" xfId="446" xr:uid="{00000000-0005-0000-0000-000095140000}"/>
    <cellStyle name="40% - Accent1 15 2" xfId="2218" xr:uid="{00000000-0005-0000-0000-000096140000}"/>
    <cellStyle name="40% - Accent1 15 2 2" xfId="10014" xr:uid="{00000000-0005-0000-0000-000097140000}"/>
    <cellStyle name="40% - Accent1 15 3" xfId="3973" xr:uid="{00000000-0005-0000-0000-000098140000}"/>
    <cellStyle name="40% - Accent1 15 3 2" xfId="11481" xr:uid="{00000000-0005-0000-0000-000099140000}"/>
    <cellStyle name="40% - Accent1 15 4" xfId="6357" xr:uid="{00000000-0005-0000-0000-00009A140000}"/>
    <cellStyle name="40% - Accent1 15 4 2" xfId="13635" xr:uid="{00000000-0005-0000-0000-00009B140000}"/>
    <cellStyle name="40% - Accent1 15 5" xfId="9079" xr:uid="{00000000-0005-0000-0000-00009C140000}"/>
    <cellStyle name="40% - Accent1 16" xfId="447" xr:uid="{00000000-0005-0000-0000-00009D140000}"/>
    <cellStyle name="40% - Accent1 16 2" xfId="2219" xr:uid="{00000000-0005-0000-0000-00009E140000}"/>
    <cellStyle name="40% - Accent1 16 2 2" xfId="10015" xr:uid="{00000000-0005-0000-0000-00009F140000}"/>
    <cellStyle name="40% - Accent1 16 3" xfId="3915" xr:uid="{00000000-0005-0000-0000-0000A0140000}"/>
    <cellStyle name="40% - Accent1 16 3 2" xfId="11423" xr:uid="{00000000-0005-0000-0000-0000A1140000}"/>
    <cellStyle name="40% - Accent1 16 4" xfId="6358" xr:uid="{00000000-0005-0000-0000-0000A2140000}"/>
    <cellStyle name="40% - Accent1 16 4 2" xfId="13636" xr:uid="{00000000-0005-0000-0000-0000A3140000}"/>
    <cellStyle name="40% - Accent1 16 5" xfId="9080" xr:uid="{00000000-0005-0000-0000-0000A4140000}"/>
    <cellStyle name="40% - Accent1 17" xfId="448" xr:uid="{00000000-0005-0000-0000-0000A5140000}"/>
    <cellStyle name="40% - Accent1 17 2" xfId="2220" xr:uid="{00000000-0005-0000-0000-0000A6140000}"/>
    <cellStyle name="40% - Accent1 17 2 2" xfId="10016" xr:uid="{00000000-0005-0000-0000-0000A7140000}"/>
    <cellStyle name="40% - Accent1 17 3" xfId="3248" xr:uid="{00000000-0005-0000-0000-0000A8140000}"/>
    <cellStyle name="40% - Accent1 17 3 2" xfId="10759" xr:uid="{00000000-0005-0000-0000-0000A9140000}"/>
    <cellStyle name="40% - Accent1 17 4" xfId="6359" xr:uid="{00000000-0005-0000-0000-0000AA140000}"/>
    <cellStyle name="40% - Accent1 17 4 2" xfId="13637" xr:uid="{00000000-0005-0000-0000-0000AB140000}"/>
    <cellStyle name="40% - Accent1 17 5" xfId="9081" xr:uid="{00000000-0005-0000-0000-0000AC140000}"/>
    <cellStyle name="40% - Accent1 18" xfId="449" xr:uid="{00000000-0005-0000-0000-0000AD140000}"/>
    <cellStyle name="40% - Accent1 18 2" xfId="2221" xr:uid="{00000000-0005-0000-0000-0000AE140000}"/>
    <cellStyle name="40% - Accent1 18 2 2" xfId="10017" xr:uid="{00000000-0005-0000-0000-0000AF140000}"/>
    <cellStyle name="40% - Accent1 18 3" xfId="3957" xr:uid="{00000000-0005-0000-0000-0000B0140000}"/>
    <cellStyle name="40% - Accent1 18 3 2" xfId="11465" xr:uid="{00000000-0005-0000-0000-0000B1140000}"/>
    <cellStyle name="40% - Accent1 18 4" xfId="6360" xr:uid="{00000000-0005-0000-0000-0000B2140000}"/>
    <cellStyle name="40% - Accent1 18 4 2" xfId="13638" xr:uid="{00000000-0005-0000-0000-0000B3140000}"/>
    <cellStyle name="40% - Accent1 18 5" xfId="9082" xr:uid="{00000000-0005-0000-0000-0000B4140000}"/>
    <cellStyle name="40% - Accent1 19" xfId="1755" xr:uid="{00000000-0005-0000-0000-0000B5140000}"/>
    <cellStyle name="40% - Accent1 19 2" xfId="3005" xr:uid="{00000000-0005-0000-0000-0000B6140000}"/>
    <cellStyle name="40% - Accent1 19 2 2" xfId="10522" xr:uid="{00000000-0005-0000-0000-0000B7140000}"/>
    <cellStyle name="40% - Accent1 19 3" xfId="3748" xr:uid="{00000000-0005-0000-0000-0000B8140000}"/>
    <cellStyle name="40% - Accent1 19 3 2" xfId="11256" xr:uid="{00000000-0005-0000-0000-0000B9140000}"/>
    <cellStyle name="40% - Accent1 19 4" xfId="6361" xr:uid="{00000000-0005-0000-0000-0000BA140000}"/>
    <cellStyle name="40% - Accent1 19 4 2" xfId="13639" xr:uid="{00000000-0005-0000-0000-0000BB140000}"/>
    <cellStyle name="40% - Accent1 19 5" xfId="9584" xr:uid="{00000000-0005-0000-0000-0000BC140000}"/>
    <cellStyle name="40% - Accent1 2" xfId="450" xr:uid="{00000000-0005-0000-0000-0000BD140000}"/>
    <cellStyle name="40% - Accent1 2 10" xfId="3125" xr:uid="{00000000-0005-0000-0000-0000BE140000}"/>
    <cellStyle name="40% - Accent1 2 10 2" xfId="6363" xr:uid="{00000000-0005-0000-0000-0000BF140000}"/>
    <cellStyle name="40% - Accent1 2 10 2 2" xfId="13641" xr:uid="{00000000-0005-0000-0000-0000C0140000}"/>
    <cellStyle name="40% - Accent1 2 10 3" xfId="10636" xr:uid="{00000000-0005-0000-0000-0000C1140000}"/>
    <cellStyle name="40% - Accent1 2 11" xfId="3965" xr:uid="{00000000-0005-0000-0000-0000C2140000}"/>
    <cellStyle name="40% - Accent1 2 11 2" xfId="11473" xr:uid="{00000000-0005-0000-0000-0000C3140000}"/>
    <cellStyle name="40% - Accent1 2 12" xfId="4725" xr:uid="{00000000-0005-0000-0000-0000C4140000}"/>
    <cellStyle name="40% - Accent1 2 12 2" xfId="12003" xr:uid="{00000000-0005-0000-0000-0000C5140000}"/>
    <cellStyle name="40% - Accent1 2 13" xfId="5306" xr:uid="{00000000-0005-0000-0000-0000C6140000}"/>
    <cellStyle name="40% - Accent1 2 13 2" xfId="12584" xr:uid="{00000000-0005-0000-0000-0000C7140000}"/>
    <cellStyle name="40% - Accent1 2 14" xfId="6362" xr:uid="{00000000-0005-0000-0000-0000C8140000}"/>
    <cellStyle name="40% - Accent1 2 14 2" xfId="13640" xr:uid="{00000000-0005-0000-0000-0000C9140000}"/>
    <cellStyle name="40% - Accent1 2 15" xfId="7192" xr:uid="{00000000-0005-0000-0000-0000CA140000}"/>
    <cellStyle name="40% - Accent1 2 15 2" xfId="14284" xr:uid="{00000000-0005-0000-0000-0000CB140000}"/>
    <cellStyle name="40% - Accent1 2 16" xfId="8630" xr:uid="{00000000-0005-0000-0000-0000CC140000}"/>
    <cellStyle name="40% - Accent1 2 17" xfId="9083" xr:uid="{00000000-0005-0000-0000-0000CD140000}"/>
    <cellStyle name="40% - Accent1 2 2" xfId="451" xr:uid="{00000000-0005-0000-0000-0000CE140000}"/>
    <cellStyle name="40% - Accent1 2 2 10" xfId="6364" xr:uid="{00000000-0005-0000-0000-0000CF140000}"/>
    <cellStyle name="40% - Accent1 2 2 10 2" xfId="13642" xr:uid="{00000000-0005-0000-0000-0000D0140000}"/>
    <cellStyle name="40% - Accent1 2 2 11" xfId="7238" xr:uid="{00000000-0005-0000-0000-0000D1140000}"/>
    <cellStyle name="40% - Accent1 2 2 11 2" xfId="14330" xr:uid="{00000000-0005-0000-0000-0000D2140000}"/>
    <cellStyle name="40% - Accent1 2 2 12" xfId="9084" xr:uid="{00000000-0005-0000-0000-0000D3140000}"/>
    <cellStyle name="40% - Accent1 2 2 2" xfId="452" xr:uid="{00000000-0005-0000-0000-0000D4140000}"/>
    <cellStyle name="40% - Accent1 2 2 2 10" xfId="7381" xr:uid="{00000000-0005-0000-0000-0000D5140000}"/>
    <cellStyle name="40% - Accent1 2 2 2 10 2" xfId="14473" xr:uid="{00000000-0005-0000-0000-0000D6140000}"/>
    <cellStyle name="40% - Accent1 2 2 2 11" xfId="9085" xr:uid="{00000000-0005-0000-0000-0000D7140000}"/>
    <cellStyle name="40% - Accent1 2 2 2 2" xfId="453" xr:uid="{00000000-0005-0000-0000-0000D8140000}"/>
    <cellStyle name="40% - Accent1 2 2 2 2 10" xfId="9086" xr:uid="{00000000-0005-0000-0000-0000D9140000}"/>
    <cellStyle name="40% - Accent1 2 2 2 2 2" xfId="454" xr:uid="{00000000-0005-0000-0000-0000DA140000}"/>
    <cellStyle name="40% - Accent1 2 2 2 2 2 2" xfId="2226" xr:uid="{00000000-0005-0000-0000-0000DB140000}"/>
    <cellStyle name="40% - Accent1 2 2 2 2 2 2 2" xfId="10022" xr:uid="{00000000-0005-0000-0000-0000DC140000}"/>
    <cellStyle name="40% - Accent1 2 2 2 2 2 3" xfId="3836" xr:uid="{00000000-0005-0000-0000-0000DD140000}"/>
    <cellStyle name="40% - Accent1 2 2 2 2 2 3 2" xfId="11344" xr:uid="{00000000-0005-0000-0000-0000DE140000}"/>
    <cellStyle name="40% - Accent1 2 2 2 2 2 4" xfId="6367" xr:uid="{00000000-0005-0000-0000-0000DF140000}"/>
    <cellStyle name="40% - Accent1 2 2 2 2 2 4 2" xfId="13645" xr:uid="{00000000-0005-0000-0000-0000E0140000}"/>
    <cellStyle name="40% - Accent1 2 2 2 2 2 5" xfId="8251" xr:uid="{00000000-0005-0000-0000-0000E1140000}"/>
    <cellStyle name="40% - Accent1 2 2 2 2 2 5 2" xfId="15343" xr:uid="{00000000-0005-0000-0000-0000E2140000}"/>
    <cellStyle name="40% - Accent1 2 2 2 2 2 6" xfId="9087" xr:uid="{00000000-0005-0000-0000-0000E3140000}"/>
    <cellStyle name="40% - Accent1 2 2 2 2 3" xfId="2225" xr:uid="{00000000-0005-0000-0000-0000E4140000}"/>
    <cellStyle name="40% - Accent1 2 2 2 2 3 2" xfId="6368" xr:uid="{00000000-0005-0000-0000-0000E5140000}"/>
    <cellStyle name="40% - Accent1 2 2 2 2 3 2 2" xfId="13646" xr:uid="{00000000-0005-0000-0000-0000E6140000}"/>
    <cellStyle name="40% - Accent1 2 2 2 2 3 3" xfId="10021" xr:uid="{00000000-0005-0000-0000-0000E7140000}"/>
    <cellStyle name="40% - Accent1 2 2 2 2 4" xfId="3639" xr:uid="{00000000-0005-0000-0000-0000E8140000}"/>
    <cellStyle name="40% - Accent1 2 2 2 2 4 2" xfId="11147" xr:uid="{00000000-0005-0000-0000-0000E9140000}"/>
    <cellStyle name="40% - Accent1 2 2 2 2 5" xfId="3887" xr:uid="{00000000-0005-0000-0000-0000EA140000}"/>
    <cellStyle name="40% - Accent1 2 2 2 2 5 2" xfId="11395" xr:uid="{00000000-0005-0000-0000-0000EB140000}"/>
    <cellStyle name="40% - Accent1 2 2 2 2 6" xfId="5203" xr:uid="{00000000-0005-0000-0000-0000EC140000}"/>
    <cellStyle name="40% - Accent1 2 2 2 2 6 2" xfId="12481" xr:uid="{00000000-0005-0000-0000-0000ED140000}"/>
    <cellStyle name="40% - Accent1 2 2 2 2 7" xfId="5784" xr:uid="{00000000-0005-0000-0000-0000EE140000}"/>
    <cellStyle name="40% - Accent1 2 2 2 2 7 2" xfId="13062" xr:uid="{00000000-0005-0000-0000-0000EF140000}"/>
    <cellStyle name="40% - Accent1 2 2 2 2 8" xfId="6366" xr:uid="{00000000-0005-0000-0000-0000F0140000}"/>
    <cellStyle name="40% - Accent1 2 2 2 2 8 2" xfId="13644" xr:uid="{00000000-0005-0000-0000-0000F1140000}"/>
    <cellStyle name="40% - Accent1 2 2 2 2 9" xfId="7670" xr:uid="{00000000-0005-0000-0000-0000F2140000}"/>
    <cellStyle name="40% - Accent1 2 2 2 2 9 2" xfId="14762" xr:uid="{00000000-0005-0000-0000-0000F3140000}"/>
    <cellStyle name="40% - Accent1 2 2 2 3" xfId="455" xr:uid="{00000000-0005-0000-0000-0000F4140000}"/>
    <cellStyle name="40% - Accent1 2 2 2 3 2" xfId="2227" xr:uid="{00000000-0005-0000-0000-0000F5140000}"/>
    <cellStyle name="40% - Accent1 2 2 2 3 2 2" xfId="10023" xr:uid="{00000000-0005-0000-0000-0000F6140000}"/>
    <cellStyle name="40% - Accent1 2 2 2 3 3" xfId="4031" xr:uid="{00000000-0005-0000-0000-0000F7140000}"/>
    <cellStyle name="40% - Accent1 2 2 2 3 3 2" xfId="11539" xr:uid="{00000000-0005-0000-0000-0000F8140000}"/>
    <cellStyle name="40% - Accent1 2 2 2 3 4" xfId="6369" xr:uid="{00000000-0005-0000-0000-0000F9140000}"/>
    <cellStyle name="40% - Accent1 2 2 2 3 4 2" xfId="13647" xr:uid="{00000000-0005-0000-0000-0000FA140000}"/>
    <cellStyle name="40% - Accent1 2 2 2 3 5" xfId="7962" xr:uid="{00000000-0005-0000-0000-0000FB140000}"/>
    <cellStyle name="40% - Accent1 2 2 2 3 5 2" xfId="15054" xr:uid="{00000000-0005-0000-0000-0000FC140000}"/>
    <cellStyle name="40% - Accent1 2 2 2 3 6" xfId="9088" xr:uid="{00000000-0005-0000-0000-0000FD140000}"/>
    <cellStyle name="40% - Accent1 2 2 2 4" xfId="2224" xr:uid="{00000000-0005-0000-0000-0000FE140000}"/>
    <cellStyle name="40% - Accent1 2 2 2 4 2" xfId="6370" xr:uid="{00000000-0005-0000-0000-0000FF140000}"/>
    <cellStyle name="40% - Accent1 2 2 2 4 2 2" xfId="13648" xr:uid="{00000000-0005-0000-0000-000000150000}"/>
    <cellStyle name="40% - Accent1 2 2 2 4 3" xfId="10020" xr:uid="{00000000-0005-0000-0000-000001150000}"/>
    <cellStyle name="40% - Accent1 2 2 2 5" xfId="3339" xr:uid="{00000000-0005-0000-0000-000002150000}"/>
    <cellStyle name="40% - Accent1 2 2 2 5 2" xfId="10850" xr:uid="{00000000-0005-0000-0000-000003150000}"/>
    <cellStyle name="40% - Accent1 2 2 2 6" xfId="3774" xr:uid="{00000000-0005-0000-0000-000004150000}"/>
    <cellStyle name="40% - Accent1 2 2 2 6 2" xfId="11282" xr:uid="{00000000-0005-0000-0000-000005150000}"/>
    <cellStyle name="40% - Accent1 2 2 2 7" xfId="4914" xr:uid="{00000000-0005-0000-0000-000006150000}"/>
    <cellStyle name="40% - Accent1 2 2 2 7 2" xfId="12192" xr:uid="{00000000-0005-0000-0000-000007150000}"/>
    <cellStyle name="40% - Accent1 2 2 2 8" xfId="5495" xr:uid="{00000000-0005-0000-0000-000008150000}"/>
    <cellStyle name="40% - Accent1 2 2 2 8 2" xfId="12773" xr:uid="{00000000-0005-0000-0000-000009150000}"/>
    <cellStyle name="40% - Accent1 2 2 2 9" xfId="6365" xr:uid="{00000000-0005-0000-0000-00000A150000}"/>
    <cellStyle name="40% - Accent1 2 2 2 9 2" xfId="13643" xr:uid="{00000000-0005-0000-0000-00000B150000}"/>
    <cellStyle name="40% - Accent1 2 2 3" xfId="456" xr:uid="{00000000-0005-0000-0000-00000C150000}"/>
    <cellStyle name="40% - Accent1 2 2 3 10" xfId="9089" xr:uid="{00000000-0005-0000-0000-00000D150000}"/>
    <cellStyle name="40% - Accent1 2 2 3 2" xfId="457" xr:uid="{00000000-0005-0000-0000-00000E150000}"/>
    <cellStyle name="40% - Accent1 2 2 3 2 2" xfId="2229" xr:uid="{00000000-0005-0000-0000-00000F150000}"/>
    <cellStyle name="40% - Accent1 2 2 3 2 2 2" xfId="10025" xr:uid="{00000000-0005-0000-0000-000010150000}"/>
    <cellStyle name="40% - Accent1 2 2 3 2 3" xfId="3948" xr:uid="{00000000-0005-0000-0000-000011150000}"/>
    <cellStyle name="40% - Accent1 2 2 3 2 3 2" xfId="11456" xr:uid="{00000000-0005-0000-0000-000012150000}"/>
    <cellStyle name="40% - Accent1 2 2 3 2 4" xfId="6372" xr:uid="{00000000-0005-0000-0000-000013150000}"/>
    <cellStyle name="40% - Accent1 2 2 3 2 4 2" xfId="13650" xr:uid="{00000000-0005-0000-0000-000014150000}"/>
    <cellStyle name="40% - Accent1 2 2 3 2 5" xfId="8108" xr:uid="{00000000-0005-0000-0000-000015150000}"/>
    <cellStyle name="40% - Accent1 2 2 3 2 5 2" xfId="15200" xr:uid="{00000000-0005-0000-0000-000016150000}"/>
    <cellStyle name="40% - Accent1 2 2 3 2 6" xfId="9090" xr:uid="{00000000-0005-0000-0000-000017150000}"/>
    <cellStyle name="40% - Accent1 2 2 3 3" xfId="2228" xr:uid="{00000000-0005-0000-0000-000018150000}"/>
    <cellStyle name="40% - Accent1 2 2 3 3 2" xfId="6373" xr:uid="{00000000-0005-0000-0000-000019150000}"/>
    <cellStyle name="40% - Accent1 2 2 3 3 2 2" xfId="13651" xr:uid="{00000000-0005-0000-0000-00001A150000}"/>
    <cellStyle name="40% - Accent1 2 2 3 3 3" xfId="10024" xr:uid="{00000000-0005-0000-0000-00001B150000}"/>
    <cellStyle name="40% - Accent1 2 2 3 4" xfId="3496" xr:uid="{00000000-0005-0000-0000-00001C150000}"/>
    <cellStyle name="40% - Accent1 2 2 3 4 2" xfId="11004" xr:uid="{00000000-0005-0000-0000-00001D150000}"/>
    <cellStyle name="40% - Accent1 2 2 3 5" xfId="3079" xr:uid="{00000000-0005-0000-0000-00001E150000}"/>
    <cellStyle name="40% - Accent1 2 2 3 5 2" xfId="10590" xr:uid="{00000000-0005-0000-0000-00001F150000}"/>
    <cellStyle name="40% - Accent1 2 2 3 6" xfId="5060" xr:uid="{00000000-0005-0000-0000-000020150000}"/>
    <cellStyle name="40% - Accent1 2 2 3 6 2" xfId="12338" xr:uid="{00000000-0005-0000-0000-000021150000}"/>
    <cellStyle name="40% - Accent1 2 2 3 7" xfId="5641" xr:uid="{00000000-0005-0000-0000-000022150000}"/>
    <cellStyle name="40% - Accent1 2 2 3 7 2" xfId="12919" xr:uid="{00000000-0005-0000-0000-000023150000}"/>
    <cellStyle name="40% - Accent1 2 2 3 8" xfId="6371" xr:uid="{00000000-0005-0000-0000-000024150000}"/>
    <cellStyle name="40% - Accent1 2 2 3 8 2" xfId="13649" xr:uid="{00000000-0005-0000-0000-000025150000}"/>
    <cellStyle name="40% - Accent1 2 2 3 9" xfId="7527" xr:uid="{00000000-0005-0000-0000-000026150000}"/>
    <cellStyle name="40% - Accent1 2 2 3 9 2" xfId="14619" xr:uid="{00000000-0005-0000-0000-000027150000}"/>
    <cellStyle name="40% - Accent1 2 2 4" xfId="458" xr:uid="{00000000-0005-0000-0000-000028150000}"/>
    <cellStyle name="40% - Accent1 2 2 4 2" xfId="2230" xr:uid="{00000000-0005-0000-0000-000029150000}"/>
    <cellStyle name="40% - Accent1 2 2 4 2 2" xfId="10026" xr:uid="{00000000-0005-0000-0000-00002A150000}"/>
    <cellStyle name="40% - Accent1 2 2 4 3" xfId="3158" xr:uid="{00000000-0005-0000-0000-00002B150000}"/>
    <cellStyle name="40% - Accent1 2 2 4 3 2" xfId="10669" xr:uid="{00000000-0005-0000-0000-00002C150000}"/>
    <cellStyle name="40% - Accent1 2 2 4 4" xfId="6374" xr:uid="{00000000-0005-0000-0000-00002D150000}"/>
    <cellStyle name="40% - Accent1 2 2 4 4 2" xfId="13652" xr:uid="{00000000-0005-0000-0000-00002E150000}"/>
    <cellStyle name="40% - Accent1 2 2 4 5" xfId="8455" xr:uid="{00000000-0005-0000-0000-00002F150000}"/>
    <cellStyle name="40% - Accent1 2 2 4 5 2" xfId="15498" xr:uid="{00000000-0005-0000-0000-000030150000}"/>
    <cellStyle name="40% - Accent1 2 2 4 6" xfId="9091" xr:uid="{00000000-0005-0000-0000-000031150000}"/>
    <cellStyle name="40% - Accent1 2 2 5" xfId="2223" xr:uid="{00000000-0005-0000-0000-000032150000}"/>
    <cellStyle name="40% - Accent1 2 2 5 2" xfId="6375" xr:uid="{00000000-0005-0000-0000-000033150000}"/>
    <cellStyle name="40% - Accent1 2 2 5 2 2" xfId="13653" xr:uid="{00000000-0005-0000-0000-000034150000}"/>
    <cellStyle name="40% - Accent1 2 2 5 3" xfId="8544" xr:uid="{00000000-0005-0000-0000-000035150000}"/>
    <cellStyle name="40% - Accent1 2 2 5 3 2" xfId="15587" xr:uid="{00000000-0005-0000-0000-000036150000}"/>
    <cellStyle name="40% - Accent1 2 2 5 4" xfId="10019" xr:uid="{00000000-0005-0000-0000-000037150000}"/>
    <cellStyle name="40% - Accent1 2 2 6" xfId="3194" xr:uid="{00000000-0005-0000-0000-000038150000}"/>
    <cellStyle name="40% - Accent1 2 2 6 2" xfId="7819" xr:uid="{00000000-0005-0000-0000-000039150000}"/>
    <cellStyle name="40% - Accent1 2 2 6 2 2" xfId="14911" xr:uid="{00000000-0005-0000-0000-00003A150000}"/>
    <cellStyle name="40% - Accent1 2 2 6 3" xfId="10705" xr:uid="{00000000-0005-0000-0000-00003B150000}"/>
    <cellStyle name="40% - Accent1 2 2 7" xfId="3159" xr:uid="{00000000-0005-0000-0000-00003C150000}"/>
    <cellStyle name="40% - Accent1 2 2 7 2" xfId="10670" xr:uid="{00000000-0005-0000-0000-00003D150000}"/>
    <cellStyle name="40% - Accent1 2 2 8" xfId="4771" xr:uid="{00000000-0005-0000-0000-00003E150000}"/>
    <cellStyle name="40% - Accent1 2 2 8 2" xfId="12049" xr:uid="{00000000-0005-0000-0000-00003F150000}"/>
    <cellStyle name="40% - Accent1 2 2 9" xfId="5352" xr:uid="{00000000-0005-0000-0000-000040150000}"/>
    <cellStyle name="40% - Accent1 2 2 9 2" xfId="12630" xr:uid="{00000000-0005-0000-0000-000041150000}"/>
    <cellStyle name="40% - Accent1 2 3" xfId="459" xr:uid="{00000000-0005-0000-0000-000042150000}"/>
    <cellStyle name="40% - Accent1 2 3 10" xfId="7335" xr:uid="{00000000-0005-0000-0000-000043150000}"/>
    <cellStyle name="40% - Accent1 2 3 10 2" xfId="14427" xr:uid="{00000000-0005-0000-0000-000044150000}"/>
    <cellStyle name="40% - Accent1 2 3 11" xfId="9092" xr:uid="{00000000-0005-0000-0000-000045150000}"/>
    <cellStyle name="40% - Accent1 2 3 2" xfId="460" xr:uid="{00000000-0005-0000-0000-000046150000}"/>
    <cellStyle name="40% - Accent1 2 3 2 10" xfId="9093" xr:uid="{00000000-0005-0000-0000-000047150000}"/>
    <cellStyle name="40% - Accent1 2 3 2 2" xfId="461" xr:uid="{00000000-0005-0000-0000-000048150000}"/>
    <cellStyle name="40% - Accent1 2 3 2 2 2" xfId="2233" xr:uid="{00000000-0005-0000-0000-000049150000}"/>
    <cellStyle name="40% - Accent1 2 3 2 2 2 2" xfId="10029" xr:uid="{00000000-0005-0000-0000-00004A150000}"/>
    <cellStyle name="40% - Accent1 2 3 2 2 3" xfId="3081" xr:uid="{00000000-0005-0000-0000-00004B150000}"/>
    <cellStyle name="40% - Accent1 2 3 2 2 3 2" xfId="10592" xr:uid="{00000000-0005-0000-0000-00004C150000}"/>
    <cellStyle name="40% - Accent1 2 3 2 2 4" xfId="6378" xr:uid="{00000000-0005-0000-0000-00004D150000}"/>
    <cellStyle name="40% - Accent1 2 3 2 2 4 2" xfId="13656" xr:uid="{00000000-0005-0000-0000-00004E150000}"/>
    <cellStyle name="40% - Accent1 2 3 2 2 5" xfId="8205" xr:uid="{00000000-0005-0000-0000-00004F150000}"/>
    <cellStyle name="40% - Accent1 2 3 2 2 5 2" xfId="15297" xr:uid="{00000000-0005-0000-0000-000050150000}"/>
    <cellStyle name="40% - Accent1 2 3 2 2 6" xfId="9094" xr:uid="{00000000-0005-0000-0000-000051150000}"/>
    <cellStyle name="40% - Accent1 2 3 2 3" xfId="2232" xr:uid="{00000000-0005-0000-0000-000052150000}"/>
    <cellStyle name="40% - Accent1 2 3 2 3 2" xfId="6379" xr:uid="{00000000-0005-0000-0000-000053150000}"/>
    <cellStyle name="40% - Accent1 2 3 2 3 2 2" xfId="13657" xr:uid="{00000000-0005-0000-0000-000054150000}"/>
    <cellStyle name="40% - Accent1 2 3 2 3 3" xfId="10028" xr:uid="{00000000-0005-0000-0000-000055150000}"/>
    <cellStyle name="40% - Accent1 2 3 2 4" xfId="3593" xr:uid="{00000000-0005-0000-0000-000056150000}"/>
    <cellStyle name="40% - Accent1 2 3 2 4 2" xfId="11101" xr:uid="{00000000-0005-0000-0000-000057150000}"/>
    <cellStyle name="40% - Accent1 2 3 2 5" xfId="3905" xr:uid="{00000000-0005-0000-0000-000058150000}"/>
    <cellStyle name="40% - Accent1 2 3 2 5 2" xfId="11413" xr:uid="{00000000-0005-0000-0000-000059150000}"/>
    <cellStyle name="40% - Accent1 2 3 2 6" xfId="5157" xr:uid="{00000000-0005-0000-0000-00005A150000}"/>
    <cellStyle name="40% - Accent1 2 3 2 6 2" xfId="12435" xr:uid="{00000000-0005-0000-0000-00005B150000}"/>
    <cellStyle name="40% - Accent1 2 3 2 7" xfId="5738" xr:uid="{00000000-0005-0000-0000-00005C150000}"/>
    <cellStyle name="40% - Accent1 2 3 2 7 2" xfId="13016" xr:uid="{00000000-0005-0000-0000-00005D150000}"/>
    <cellStyle name="40% - Accent1 2 3 2 8" xfId="6377" xr:uid="{00000000-0005-0000-0000-00005E150000}"/>
    <cellStyle name="40% - Accent1 2 3 2 8 2" xfId="13655" xr:uid="{00000000-0005-0000-0000-00005F150000}"/>
    <cellStyle name="40% - Accent1 2 3 2 9" xfId="7624" xr:uid="{00000000-0005-0000-0000-000060150000}"/>
    <cellStyle name="40% - Accent1 2 3 2 9 2" xfId="14716" xr:uid="{00000000-0005-0000-0000-000061150000}"/>
    <cellStyle name="40% - Accent1 2 3 3" xfId="462" xr:uid="{00000000-0005-0000-0000-000062150000}"/>
    <cellStyle name="40% - Accent1 2 3 3 2" xfId="2234" xr:uid="{00000000-0005-0000-0000-000063150000}"/>
    <cellStyle name="40% - Accent1 2 3 3 2 2" xfId="10030" xr:uid="{00000000-0005-0000-0000-000064150000}"/>
    <cellStyle name="40% - Accent1 2 3 3 3" xfId="3876" xr:uid="{00000000-0005-0000-0000-000065150000}"/>
    <cellStyle name="40% - Accent1 2 3 3 3 2" xfId="11384" xr:uid="{00000000-0005-0000-0000-000066150000}"/>
    <cellStyle name="40% - Accent1 2 3 3 4" xfId="6380" xr:uid="{00000000-0005-0000-0000-000067150000}"/>
    <cellStyle name="40% - Accent1 2 3 3 4 2" xfId="13658" xr:uid="{00000000-0005-0000-0000-000068150000}"/>
    <cellStyle name="40% - Accent1 2 3 3 5" xfId="7916" xr:uid="{00000000-0005-0000-0000-000069150000}"/>
    <cellStyle name="40% - Accent1 2 3 3 5 2" xfId="15008" xr:uid="{00000000-0005-0000-0000-00006A150000}"/>
    <cellStyle name="40% - Accent1 2 3 3 6" xfId="9095" xr:uid="{00000000-0005-0000-0000-00006B150000}"/>
    <cellStyle name="40% - Accent1 2 3 4" xfId="2231" xr:uid="{00000000-0005-0000-0000-00006C150000}"/>
    <cellStyle name="40% - Accent1 2 3 4 2" xfId="6381" xr:uid="{00000000-0005-0000-0000-00006D150000}"/>
    <cellStyle name="40% - Accent1 2 3 4 2 2" xfId="13659" xr:uid="{00000000-0005-0000-0000-00006E150000}"/>
    <cellStyle name="40% - Accent1 2 3 4 3" xfId="10027" xr:uid="{00000000-0005-0000-0000-00006F150000}"/>
    <cellStyle name="40% - Accent1 2 3 5" xfId="3293" xr:uid="{00000000-0005-0000-0000-000070150000}"/>
    <cellStyle name="40% - Accent1 2 3 5 2" xfId="10804" xr:uid="{00000000-0005-0000-0000-000071150000}"/>
    <cellStyle name="40% - Accent1 2 3 6" xfId="3398" xr:uid="{00000000-0005-0000-0000-000072150000}"/>
    <cellStyle name="40% - Accent1 2 3 6 2" xfId="10906" xr:uid="{00000000-0005-0000-0000-000073150000}"/>
    <cellStyle name="40% - Accent1 2 3 7" xfId="4868" xr:uid="{00000000-0005-0000-0000-000074150000}"/>
    <cellStyle name="40% - Accent1 2 3 7 2" xfId="12146" xr:uid="{00000000-0005-0000-0000-000075150000}"/>
    <cellStyle name="40% - Accent1 2 3 8" xfId="5449" xr:uid="{00000000-0005-0000-0000-000076150000}"/>
    <cellStyle name="40% - Accent1 2 3 8 2" xfId="12727" xr:uid="{00000000-0005-0000-0000-000077150000}"/>
    <cellStyle name="40% - Accent1 2 3 9" xfId="6376" xr:uid="{00000000-0005-0000-0000-000078150000}"/>
    <cellStyle name="40% - Accent1 2 3 9 2" xfId="13654" xr:uid="{00000000-0005-0000-0000-000079150000}"/>
    <cellStyle name="40% - Accent1 2 4" xfId="463" xr:uid="{00000000-0005-0000-0000-00007A150000}"/>
    <cellStyle name="40% - Accent1 2 4 10" xfId="9096" xr:uid="{00000000-0005-0000-0000-00007B150000}"/>
    <cellStyle name="40% - Accent1 2 4 2" xfId="464" xr:uid="{00000000-0005-0000-0000-00007C150000}"/>
    <cellStyle name="40% - Accent1 2 4 2 2" xfId="2236" xr:uid="{00000000-0005-0000-0000-00007D150000}"/>
    <cellStyle name="40% - Accent1 2 4 2 2 2" xfId="10032" xr:uid="{00000000-0005-0000-0000-00007E150000}"/>
    <cellStyle name="40% - Accent1 2 4 2 3" xfId="3888" xr:uid="{00000000-0005-0000-0000-00007F150000}"/>
    <cellStyle name="40% - Accent1 2 4 2 3 2" xfId="11396" xr:uid="{00000000-0005-0000-0000-000080150000}"/>
    <cellStyle name="40% - Accent1 2 4 2 4" xfId="6383" xr:uid="{00000000-0005-0000-0000-000081150000}"/>
    <cellStyle name="40% - Accent1 2 4 2 4 2" xfId="13661" xr:uid="{00000000-0005-0000-0000-000082150000}"/>
    <cellStyle name="40% - Accent1 2 4 2 5" xfId="8062" xr:uid="{00000000-0005-0000-0000-000083150000}"/>
    <cellStyle name="40% - Accent1 2 4 2 5 2" xfId="15154" xr:uid="{00000000-0005-0000-0000-000084150000}"/>
    <cellStyle name="40% - Accent1 2 4 2 6" xfId="9097" xr:uid="{00000000-0005-0000-0000-000085150000}"/>
    <cellStyle name="40% - Accent1 2 4 3" xfId="2235" xr:uid="{00000000-0005-0000-0000-000086150000}"/>
    <cellStyle name="40% - Accent1 2 4 3 2" xfId="6384" xr:uid="{00000000-0005-0000-0000-000087150000}"/>
    <cellStyle name="40% - Accent1 2 4 3 2 2" xfId="13662" xr:uid="{00000000-0005-0000-0000-000088150000}"/>
    <cellStyle name="40% - Accent1 2 4 3 3" xfId="10031" xr:uid="{00000000-0005-0000-0000-000089150000}"/>
    <cellStyle name="40% - Accent1 2 4 4" xfId="3450" xr:uid="{00000000-0005-0000-0000-00008A150000}"/>
    <cellStyle name="40% - Accent1 2 4 4 2" xfId="10958" xr:uid="{00000000-0005-0000-0000-00008B150000}"/>
    <cellStyle name="40% - Accent1 2 4 5" xfId="4085" xr:uid="{00000000-0005-0000-0000-00008C150000}"/>
    <cellStyle name="40% - Accent1 2 4 5 2" xfId="11593" xr:uid="{00000000-0005-0000-0000-00008D150000}"/>
    <cellStyle name="40% - Accent1 2 4 6" xfId="5014" xr:uid="{00000000-0005-0000-0000-00008E150000}"/>
    <cellStyle name="40% - Accent1 2 4 6 2" xfId="12292" xr:uid="{00000000-0005-0000-0000-00008F150000}"/>
    <cellStyle name="40% - Accent1 2 4 7" xfId="5595" xr:uid="{00000000-0005-0000-0000-000090150000}"/>
    <cellStyle name="40% - Accent1 2 4 7 2" xfId="12873" xr:uid="{00000000-0005-0000-0000-000091150000}"/>
    <cellStyle name="40% - Accent1 2 4 8" xfId="6382" xr:uid="{00000000-0005-0000-0000-000092150000}"/>
    <cellStyle name="40% - Accent1 2 4 8 2" xfId="13660" xr:uid="{00000000-0005-0000-0000-000093150000}"/>
    <cellStyle name="40% - Accent1 2 4 9" xfId="7481" xr:uid="{00000000-0005-0000-0000-000094150000}"/>
    <cellStyle name="40% - Accent1 2 4 9 2" xfId="14573" xr:uid="{00000000-0005-0000-0000-000095150000}"/>
    <cellStyle name="40% - Accent1 2 5" xfId="465" xr:uid="{00000000-0005-0000-0000-000096150000}"/>
    <cellStyle name="40% - Accent1 2 5 2" xfId="466" xr:uid="{00000000-0005-0000-0000-000097150000}"/>
    <cellStyle name="40% - Accent1 2 5 2 2" xfId="2238" xr:uid="{00000000-0005-0000-0000-000098150000}"/>
    <cellStyle name="40% - Accent1 2 5 2 2 2" xfId="10034" xr:uid="{00000000-0005-0000-0000-000099150000}"/>
    <cellStyle name="40% - Accent1 2 5 2 3" xfId="3061" xr:uid="{00000000-0005-0000-0000-00009A150000}"/>
    <cellStyle name="40% - Accent1 2 5 2 3 2" xfId="10572" xr:uid="{00000000-0005-0000-0000-00009B150000}"/>
    <cellStyle name="40% - Accent1 2 5 2 4" xfId="6386" xr:uid="{00000000-0005-0000-0000-00009C150000}"/>
    <cellStyle name="40% - Accent1 2 5 2 4 2" xfId="13664" xr:uid="{00000000-0005-0000-0000-00009D150000}"/>
    <cellStyle name="40% - Accent1 2 5 2 5" xfId="9099" xr:uid="{00000000-0005-0000-0000-00009E150000}"/>
    <cellStyle name="40% - Accent1 2 5 3" xfId="2237" xr:uid="{00000000-0005-0000-0000-00009F150000}"/>
    <cellStyle name="40% - Accent1 2 5 3 2" xfId="10033" xr:uid="{00000000-0005-0000-0000-0000A0150000}"/>
    <cellStyle name="40% - Accent1 2 5 4" xfId="3687" xr:uid="{00000000-0005-0000-0000-0000A1150000}"/>
    <cellStyle name="40% - Accent1 2 5 4 2" xfId="11195" xr:uid="{00000000-0005-0000-0000-0000A2150000}"/>
    <cellStyle name="40% - Accent1 2 5 5" xfId="6385" xr:uid="{00000000-0005-0000-0000-0000A3150000}"/>
    <cellStyle name="40% - Accent1 2 5 5 2" xfId="13663" xr:uid="{00000000-0005-0000-0000-0000A4150000}"/>
    <cellStyle name="40% - Accent1 2 5 6" xfId="8302" xr:uid="{00000000-0005-0000-0000-0000A5150000}"/>
    <cellStyle name="40% - Accent1 2 5 6 2" xfId="15394" xr:uid="{00000000-0005-0000-0000-0000A6150000}"/>
    <cellStyle name="40% - Accent1 2 5 7" xfId="9098" xr:uid="{00000000-0005-0000-0000-0000A7150000}"/>
    <cellStyle name="40% - Accent1 2 6" xfId="467" xr:uid="{00000000-0005-0000-0000-0000A8150000}"/>
    <cellStyle name="40% - Accent1 2 6 2" xfId="2239" xr:uid="{00000000-0005-0000-0000-0000A9150000}"/>
    <cellStyle name="40% - Accent1 2 6 2 2" xfId="10035" xr:uid="{00000000-0005-0000-0000-0000AA150000}"/>
    <cellStyle name="40% - Accent1 2 6 3" xfId="3804" xr:uid="{00000000-0005-0000-0000-0000AB150000}"/>
    <cellStyle name="40% - Accent1 2 6 3 2" xfId="11312" xr:uid="{00000000-0005-0000-0000-0000AC150000}"/>
    <cellStyle name="40% - Accent1 2 6 4" xfId="6387" xr:uid="{00000000-0005-0000-0000-0000AD150000}"/>
    <cellStyle name="40% - Accent1 2 6 4 2" xfId="13665" xr:uid="{00000000-0005-0000-0000-0000AE150000}"/>
    <cellStyle name="40% - Accent1 2 6 5" xfId="8409" xr:uid="{00000000-0005-0000-0000-0000AF150000}"/>
    <cellStyle name="40% - Accent1 2 6 5 2" xfId="15452" xr:uid="{00000000-0005-0000-0000-0000B0150000}"/>
    <cellStyle name="40% - Accent1 2 6 6" xfId="9100" xr:uid="{00000000-0005-0000-0000-0000B1150000}"/>
    <cellStyle name="40% - Accent1 2 7" xfId="468" xr:uid="{00000000-0005-0000-0000-0000B2150000}"/>
    <cellStyle name="40% - Accent1 2 7 2" xfId="2240" xr:uid="{00000000-0005-0000-0000-0000B3150000}"/>
    <cellStyle name="40% - Accent1 2 7 2 2" xfId="10036" xr:uid="{00000000-0005-0000-0000-0000B4150000}"/>
    <cellStyle name="40% - Accent1 2 7 3" xfId="3800" xr:uid="{00000000-0005-0000-0000-0000B5150000}"/>
    <cellStyle name="40% - Accent1 2 7 3 2" xfId="11308" xr:uid="{00000000-0005-0000-0000-0000B6150000}"/>
    <cellStyle name="40% - Accent1 2 7 4" xfId="6388" xr:uid="{00000000-0005-0000-0000-0000B7150000}"/>
    <cellStyle name="40% - Accent1 2 7 4 2" xfId="13666" xr:uid="{00000000-0005-0000-0000-0000B8150000}"/>
    <cellStyle name="40% - Accent1 2 7 5" xfId="8498" xr:uid="{00000000-0005-0000-0000-0000B9150000}"/>
    <cellStyle name="40% - Accent1 2 7 5 2" xfId="15541" xr:uid="{00000000-0005-0000-0000-0000BA150000}"/>
    <cellStyle name="40% - Accent1 2 7 6" xfId="9101" xr:uid="{00000000-0005-0000-0000-0000BB150000}"/>
    <cellStyle name="40% - Accent1 2 8" xfId="1822" xr:uid="{00000000-0005-0000-0000-0000BC150000}"/>
    <cellStyle name="40% - Accent1 2 8 2" xfId="3953" xr:uid="{00000000-0005-0000-0000-0000BD150000}"/>
    <cellStyle name="40% - Accent1 2 8 2 2" xfId="11461" xr:uid="{00000000-0005-0000-0000-0000BE150000}"/>
    <cellStyle name="40% - Accent1 2 8 3" xfId="6389" xr:uid="{00000000-0005-0000-0000-0000BF150000}"/>
    <cellStyle name="40% - Accent1 2 8 3 2" xfId="13667" xr:uid="{00000000-0005-0000-0000-0000C0150000}"/>
    <cellStyle name="40% - Accent1 2 8 4" xfId="7773" xr:uid="{00000000-0005-0000-0000-0000C1150000}"/>
    <cellStyle name="40% - Accent1 2 8 4 2" xfId="14865" xr:uid="{00000000-0005-0000-0000-0000C2150000}"/>
    <cellStyle name="40% - Accent1 2 8 5" xfId="9618" xr:uid="{00000000-0005-0000-0000-0000C3150000}"/>
    <cellStyle name="40% - Accent1 2 9" xfId="2222" xr:uid="{00000000-0005-0000-0000-0000C4150000}"/>
    <cellStyle name="40% - Accent1 2 9 2" xfId="3054" xr:uid="{00000000-0005-0000-0000-0000C5150000}"/>
    <cellStyle name="40% - Accent1 2 9 2 2" xfId="10565" xr:uid="{00000000-0005-0000-0000-0000C6150000}"/>
    <cellStyle name="40% - Accent1 2 9 3" xfId="6390" xr:uid="{00000000-0005-0000-0000-0000C7150000}"/>
    <cellStyle name="40% - Accent1 2 9 3 2" xfId="13668" xr:uid="{00000000-0005-0000-0000-0000C8150000}"/>
    <cellStyle name="40% - Accent1 2 9 4" xfId="10018" xr:uid="{00000000-0005-0000-0000-0000C9150000}"/>
    <cellStyle name="40% - Accent1 20" xfId="1796" xr:uid="{00000000-0005-0000-0000-0000CA150000}"/>
    <cellStyle name="40% - Accent1 20 2" xfId="3775" xr:uid="{00000000-0005-0000-0000-0000CB150000}"/>
    <cellStyle name="40% - Accent1 20 2 2" xfId="11283" xr:uid="{00000000-0005-0000-0000-0000CC150000}"/>
    <cellStyle name="40% - Accent1 20 3" xfId="6391" xr:uid="{00000000-0005-0000-0000-0000CD150000}"/>
    <cellStyle name="40% - Accent1 20 3 2" xfId="13669" xr:uid="{00000000-0005-0000-0000-0000CE150000}"/>
    <cellStyle name="40% - Accent1 20 4" xfId="9601" xr:uid="{00000000-0005-0000-0000-0000CF150000}"/>
    <cellStyle name="40% - Accent1 21" xfId="2211" xr:uid="{00000000-0005-0000-0000-0000D0150000}"/>
    <cellStyle name="40% - Accent1 21 2" xfId="3776" xr:uid="{00000000-0005-0000-0000-0000D1150000}"/>
    <cellStyle name="40% - Accent1 21 2 2" xfId="11284" xr:uid="{00000000-0005-0000-0000-0000D2150000}"/>
    <cellStyle name="40% - Accent1 21 3" xfId="6392" xr:uid="{00000000-0005-0000-0000-0000D3150000}"/>
    <cellStyle name="40% - Accent1 21 3 2" xfId="13670" xr:uid="{00000000-0005-0000-0000-0000D4150000}"/>
    <cellStyle name="40% - Accent1 21 4" xfId="10007" xr:uid="{00000000-0005-0000-0000-0000D5150000}"/>
    <cellStyle name="40% - Accent1 22" xfId="3034" xr:uid="{00000000-0005-0000-0000-0000D6150000}"/>
    <cellStyle name="40% - Accent1 22 2" xfId="10545" xr:uid="{00000000-0005-0000-0000-0000D7150000}"/>
    <cellStyle name="40% - Accent1 23" xfId="4001" xr:uid="{00000000-0005-0000-0000-0000D8150000}"/>
    <cellStyle name="40% - Accent1 23 2" xfId="11509" xr:uid="{00000000-0005-0000-0000-0000D9150000}"/>
    <cellStyle name="40% - Accent1 24" xfId="4673" xr:uid="{00000000-0005-0000-0000-0000DA150000}"/>
    <cellStyle name="40% - Accent1 24 2" xfId="11951" xr:uid="{00000000-0005-0000-0000-0000DB150000}"/>
    <cellStyle name="40% - Accent1 25" xfId="5254" xr:uid="{00000000-0005-0000-0000-0000DC150000}"/>
    <cellStyle name="40% - Accent1 25 2" xfId="12532" xr:uid="{00000000-0005-0000-0000-0000DD150000}"/>
    <cellStyle name="40% - Accent1 26" xfId="6349" xr:uid="{00000000-0005-0000-0000-0000DE150000}"/>
    <cellStyle name="40% - Accent1 26 2" xfId="13627" xr:uid="{00000000-0005-0000-0000-0000DF150000}"/>
    <cellStyle name="40% - Accent1 27" xfId="7124" xr:uid="{00000000-0005-0000-0000-0000E0150000}"/>
    <cellStyle name="40% - Accent1 27 2" xfId="14216" xr:uid="{00000000-0005-0000-0000-0000E1150000}"/>
    <cellStyle name="40% - Accent1 28" xfId="7140" xr:uid="{00000000-0005-0000-0000-0000E2150000}"/>
    <cellStyle name="40% - Accent1 28 2" xfId="14232" xr:uid="{00000000-0005-0000-0000-0000E3150000}"/>
    <cellStyle name="40% - Accent1 29" xfId="439" xr:uid="{00000000-0005-0000-0000-0000E4150000}"/>
    <cellStyle name="40% - Accent1 29 2" xfId="9072" xr:uid="{00000000-0005-0000-0000-0000E5150000}"/>
    <cellStyle name="40% - Accent1 3" xfId="469" xr:uid="{00000000-0005-0000-0000-0000E6150000}"/>
    <cellStyle name="40% - Accent1 3 10" xfId="5329" xr:uid="{00000000-0005-0000-0000-0000E7150000}"/>
    <cellStyle name="40% - Accent1 3 10 2" xfId="12607" xr:uid="{00000000-0005-0000-0000-0000E8150000}"/>
    <cellStyle name="40% - Accent1 3 11" xfId="6393" xr:uid="{00000000-0005-0000-0000-0000E9150000}"/>
    <cellStyle name="40% - Accent1 3 11 2" xfId="13671" xr:uid="{00000000-0005-0000-0000-0000EA150000}"/>
    <cellStyle name="40% - Accent1 3 12" xfId="7215" xr:uid="{00000000-0005-0000-0000-0000EB150000}"/>
    <cellStyle name="40% - Accent1 3 12 2" xfId="14307" xr:uid="{00000000-0005-0000-0000-0000EC150000}"/>
    <cellStyle name="40% - Accent1 3 13" xfId="9102" xr:uid="{00000000-0005-0000-0000-0000ED150000}"/>
    <cellStyle name="40% - Accent1 3 2" xfId="470" xr:uid="{00000000-0005-0000-0000-0000EE150000}"/>
    <cellStyle name="40% - Accent1 3 2 10" xfId="7358" xr:uid="{00000000-0005-0000-0000-0000EF150000}"/>
    <cellStyle name="40% - Accent1 3 2 10 2" xfId="14450" xr:uid="{00000000-0005-0000-0000-0000F0150000}"/>
    <cellStyle name="40% - Accent1 3 2 11" xfId="9103" xr:uid="{00000000-0005-0000-0000-0000F1150000}"/>
    <cellStyle name="40% - Accent1 3 2 2" xfId="471" xr:uid="{00000000-0005-0000-0000-0000F2150000}"/>
    <cellStyle name="40% - Accent1 3 2 2 10" xfId="9104" xr:uid="{00000000-0005-0000-0000-0000F3150000}"/>
    <cellStyle name="40% - Accent1 3 2 2 2" xfId="472" xr:uid="{00000000-0005-0000-0000-0000F4150000}"/>
    <cellStyle name="40% - Accent1 3 2 2 2 2" xfId="2244" xr:uid="{00000000-0005-0000-0000-0000F5150000}"/>
    <cellStyle name="40% - Accent1 3 2 2 2 2 2" xfId="10040" xr:uid="{00000000-0005-0000-0000-0000F6150000}"/>
    <cellStyle name="40% - Accent1 3 2 2 2 3" xfId="4070" xr:uid="{00000000-0005-0000-0000-0000F7150000}"/>
    <cellStyle name="40% - Accent1 3 2 2 2 3 2" xfId="11578" xr:uid="{00000000-0005-0000-0000-0000F8150000}"/>
    <cellStyle name="40% - Accent1 3 2 2 2 4" xfId="6396" xr:uid="{00000000-0005-0000-0000-0000F9150000}"/>
    <cellStyle name="40% - Accent1 3 2 2 2 4 2" xfId="13674" xr:uid="{00000000-0005-0000-0000-0000FA150000}"/>
    <cellStyle name="40% - Accent1 3 2 2 2 5" xfId="8228" xr:uid="{00000000-0005-0000-0000-0000FB150000}"/>
    <cellStyle name="40% - Accent1 3 2 2 2 5 2" xfId="15320" xr:uid="{00000000-0005-0000-0000-0000FC150000}"/>
    <cellStyle name="40% - Accent1 3 2 2 2 6" xfId="9105" xr:uid="{00000000-0005-0000-0000-0000FD150000}"/>
    <cellStyle name="40% - Accent1 3 2 2 3" xfId="2243" xr:uid="{00000000-0005-0000-0000-0000FE150000}"/>
    <cellStyle name="40% - Accent1 3 2 2 3 2" xfId="6397" xr:uid="{00000000-0005-0000-0000-0000FF150000}"/>
    <cellStyle name="40% - Accent1 3 2 2 3 2 2" xfId="13675" xr:uid="{00000000-0005-0000-0000-000000160000}"/>
    <cellStyle name="40% - Accent1 3 2 2 3 3" xfId="10039" xr:uid="{00000000-0005-0000-0000-000001160000}"/>
    <cellStyle name="40% - Accent1 3 2 2 4" xfId="3616" xr:uid="{00000000-0005-0000-0000-000002160000}"/>
    <cellStyle name="40% - Accent1 3 2 2 4 2" xfId="11124" xr:uid="{00000000-0005-0000-0000-000003160000}"/>
    <cellStyle name="40% - Accent1 3 2 2 5" xfId="4032" xr:uid="{00000000-0005-0000-0000-000004160000}"/>
    <cellStyle name="40% - Accent1 3 2 2 5 2" xfId="11540" xr:uid="{00000000-0005-0000-0000-000005160000}"/>
    <cellStyle name="40% - Accent1 3 2 2 6" xfId="5180" xr:uid="{00000000-0005-0000-0000-000006160000}"/>
    <cellStyle name="40% - Accent1 3 2 2 6 2" xfId="12458" xr:uid="{00000000-0005-0000-0000-000007160000}"/>
    <cellStyle name="40% - Accent1 3 2 2 7" xfId="5761" xr:uid="{00000000-0005-0000-0000-000008160000}"/>
    <cellStyle name="40% - Accent1 3 2 2 7 2" xfId="13039" xr:uid="{00000000-0005-0000-0000-000009160000}"/>
    <cellStyle name="40% - Accent1 3 2 2 8" xfId="6395" xr:uid="{00000000-0005-0000-0000-00000A160000}"/>
    <cellStyle name="40% - Accent1 3 2 2 8 2" xfId="13673" xr:uid="{00000000-0005-0000-0000-00000B160000}"/>
    <cellStyle name="40% - Accent1 3 2 2 9" xfId="7647" xr:uid="{00000000-0005-0000-0000-00000C160000}"/>
    <cellStyle name="40% - Accent1 3 2 2 9 2" xfId="14739" xr:uid="{00000000-0005-0000-0000-00000D160000}"/>
    <cellStyle name="40% - Accent1 3 2 3" xfId="473" xr:uid="{00000000-0005-0000-0000-00000E160000}"/>
    <cellStyle name="40% - Accent1 3 2 3 2" xfId="2245" xr:uid="{00000000-0005-0000-0000-00000F160000}"/>
    <cellStyle name="40% - Accent1 3 2 3 2 2" xfId="10041" xr:uid="{00000000-0005-0000-0000-000010160000}"/>
    <cellStyle name="40% - Accent1 3 2 3 3" xfId="4041" xr:uid="{00000000-0005-0000-0000-000011160000}"/>
    <cellStyle name="40% - Accent1 3 2 3 3 2" xfId="11549" xr:uid="{00000000-0005-0000-0000-000012160000}"/>
    <cellStyle name="40% - Accent1 3 2 3 4" xfId="6398" xr:uid="{00000000-0005-0000-0000-000013160000}"/>
    <cellStyle name="40% - Accent1 3 2 3 4 2" xfId="13676" xr:uid="{00000000-0005-0000-0000-000014160000}"/>
    <cellStyle name="40% - Accent1 3 2 3 5" xfId="7939" xr:uid="{00000000-0005-0000-0000-000015160000}"/>
    <cellStyle name="40% - Accent1 3 2 3 5 2" xfId="15031" xr:uid="{00000000-0005-0000-0000-000016160000}"/>
    <cellStyle name="40% - Accent1 3 2 3 6" xfId="9106" xr:uid="{00000000-0005-0000-0000-000017160000}"/>
    <cellStyle name="40% - Accent1 3 2 4" xfId="2242" xr:uid="{00000000-0005-0000-0000-000018160000}"/>
    <cellStyle name="40% - Accent1 3 2 4 2" xfId="6399" xr:uid="{00000000-0005-0000-0000-000019160000}"/>
    <cellStyle name="40% - Accent1 3 2 4 2 2" xfId="13677" xr:uid="{00000000-0005-0000-0000-00001A160000}"/>
    <cellStyle name="40% - Accent1 3 2 4 3" xfId="10038" xr:uid="{00000000-0005-0000-0000-00001B160000}"/>
    <cellStyle name="40% - Accent1 3 2 5" xfId="3316" xr:uid="{00000000-0005-0000-0000-00001C160000}"/>
    <cellStyle name="40% - Accent1 3 2 5 2" xfId="10827" xr:uid="{00000000-0005-0000-0000-00001D160000}"/>
    <cellStyle name="40% - Accent1 3 2 6" xfId="3182" xr:uid="{00000000-0005-0000-0000-00001E160000}"/>
    <cellStyle name="40% - Accent1 3 2 6 2" xfId="10693" xr:uid="{00000000-0005-0000-0000-00001F160000}"/>
    <cellStyle name="40% - Accent1 3 2 7" xfId="4891" xr:uid="{00000000-0005-0000-0000-000020160000}"/>
    <cellStyle name="40% - Accent1 3 2 7 2" xfId="12169" xr:uid="{00000000-0005-0000-0000-000021160000}"/>
    <cellStyle name="40% - Accent1 3 2 8" xfId="5472" xr:uid="{00000000-0005-0000-0000-000022160000}"/>
    <cellStyle name="40% - Accent1 3 2 8 2" xfId="12750" xr:uid="{00000000-0005-0000-0000-000023160000}"/>
    <cellStyle name="40% - Accent1 3 2 9" xfId="6394" xr:uid="{00000000-0005-0000-0000-000024160000}"/>
    <cellStyle name="40% - Accent1 3 2 9 2" xfId="13672" xr:uid="{00000000-0005-0000-0000-000025160000}"/>
    <cellStyle name="40% - Accent1 3 3" xfId="474" xr:uid="{00000000-0005-0000-0000-000026160000}"/>
    <cellStyle name="40% - Accent1 3 3 10" xfId="9107" xr:uid="{00000000-0005-0000-0000-000027160000}"/>
    <cellStyle name="40% - Accent1 3 3 2" xfId="475" xr:uid="{00000000-0005-0000-0000-000028160000}"/>
    <cellStyle name="40% - Accent1 3 3 2 2" xfId="2247" xr:uid="{00000000-0005-0000-0000-000029160000}"/>
    <cellStyle name="40% - Accent1 3 3 2 2 2" xfId="10043" xr:uid="{00000000-0005-0000-0000-00002A160000}"/>
    <cellStyle name="40% - Accent1 3 3 2 3" xfId="3749" xr:uid="{00000000-0005-0000-0000-00002B160000}"/>
    <cellStyle name="40% - Accent1 3 3 2 3 2" xfId="11257" xr:uid="{00000000-0005-0000-0000-00002C160000}"/>
    <cellStyle name="40% - Accent1 3 3 2 4" xfId="6401" xr:uid="{00000000-0005-0000-0000-00002D160000}"/>
    <cellStyle name="40% - Accent1 3 3 2 4 2" xfId="13679" xr:uid="{00000000-0005-0000-0000-00002E160000}"/>
    <cellStyle name="40% - Accent1 3 3 2 5" xfId="8085" xr:uid="{00000000-0005-0000-0000-00002F160000}"/>
    <cellStyle name="40% - Accent1 3 3 2 5 2" xfId="15177" xr:uid="{00000000-0005-0000-0000-000030160000}"/>
    <cellStyle name="40% - Accent1 3 3 2 6" xfId="9108" xr:uid="{00000000-0005-0000-0000-000031160000}"/>
    <cellStyle name="40% - Accent1 3 3 3" xfId="2246" xr:uid="{00000000-0005-0000-0000-000032160000}"/>
    <cellStyle name="40% - Accent1 3 3 3 2" xfId="6402" xr:uid="{00000000-0005-0000-0000-000033160000}"/>
    <cellStyle name="40% - Accent1 3 3 3 2 2" xfId="13680" xr:uid="{00000000-0005-0000-0000-000034160000}"/>
    <cellStyle name="40% - Accent1 3 3 3 3" xfId="10042" xr:uid="{00000000-0005-0000-0000-000035160000}"/>
    <cellStyle name="40% - Accent1 3 3 4" xfId="3473" xr:uid="{00000000-0005-0000-0000-000036160000}"/>
    <cellStyle name="40% - Accent1 3 3 4 2" xfId="10981" xr:uid="{00000000-0005-0000-0000-000037160000}"/>
    <cellStyle name="40% - Accent1 3 3 5" xfId="3985" xr:uid="{00000000-0005-0000-0000-000038160000}"/>
    <cellStyle name="40% - Accent1 3 3 5 2" xfId="11493" xr:uid="{00000000-0005-0000-0000-000039160000}"/>
    <cellStyle name="40% - Accent1 3 3 6" xfId="5037" xr:uid="{00000000-0005-0000-0000-00003A160000}"/>
    <cellStyle name="40% - Accent1 3 3 6 2" xfId="12315" xr:uid="{00000000-0005-0000-0000-00003B160000}"/>
    <cellStyle name="40% - Accent1 3 3 7" xfId="5618" xr:uid="{00000000-0005-0000-0000-00003C160000}"/>
    <cellStyle name="40% - Accent1 3 3 7 2" xfId="12896" xr:uid="{00000000-0005-0000-0000-00003D160000}"/>
    <cellStyle name="40% - Accent1 3 3 8" xfId="6400" xr:uid="{00000000-0005-0000-0000-00003E160000}"/>
    <cellStyle name="40% - Accent1 3 3 8 2" xfId="13678" xr:uid="{00000000-0005-0000-0000-00003F160000}"/>
    <cellStyle name="40% - Accent1 3 3 9" xfId="7504" xr:uid="{00000000-0005-0000-0000-000040160000}"/>
    <cellStyle name="40% - Accent1 3 3 9 2" xfId="14596" xr:uid="{00000000-0005-0000-0000-000041160000}"/>
    <cellStyle name="40% - Accent1 3 4" xfId="476" xr:uid="{00000000-0005-0000-0000-000042160000}"/>
    <cellStyle name="40% - Accent1 3 4 2" xfId="2248" xr:uid="{00000000-0005-0000-0000-000043160000}"/>
    <cellStyle name="40% - Accent1 3 4 2 2" xfId="10044" xr:uid="{00000000-0005-0000-0000-000044160000}"/>
    <cellStyle name="40% - Accent1 3 4 3" xfId="3878" xr:uid="{00000000-0005-0000-0000-000045160000}"/>
    <cellStyle name="40% - Accent1 3 4 3 2" xfId="11386" xr:uid="{00000000-0005-0000-0000-000046160000}"/>
    <cellStyle name="40% - Accent1 3 4 4" xfId="6403" xr:uid="{00000000-0005-0000-0000-000047160000}"/>
    <cellStyle name="40% - Accent1 3 4 4 2" xfId="13681" xr:uid="{00000000-0005-0000-0000-000048160000}"/>
    <cellStyle name="40% - Accent1 3 4 5" xfId="8432" xr:uid="{00000000-0005-0000-0000-000049160000}"/>
    <cellStyle name="40% - Accent1 3 4 5 2" xfId="15475" xr:uid="{00000000-0005-0000-0000-00004A160000}"/>
    <cellStyle name="40% - Accent1 3 4 6" xfId="9109" xr:uid="{00000000-0005-0000-0000-00004B160000}"/>
    <cellStyle name="40% - Accent1 3 5" xfId="477" xr:uid="{00000000-0005-0000-0000-00004C160000}"/>
    <cellStyle name="40% - Accent1 3 5 2" xfId="2249" xr:uid="{00000000-0005-0000-0000-00004D160000}"/>
    <cellStyle name="40% - Accent1 3 5 2 2" xfId="10045" xr:uid="{00000000-0005-0000-0000-00004E160000}"/>
    <cellStyle name="40% - Accent1 3 5 3" xfId="3699" xr:uid="{00000000-0005-0000-0000-00004F160000}"/>
    <cellStyle name="40% - Accent1 3 5 3 2" xfId="11207" xr:uid="{00000000-0005-0000-0000-000050160000}"/>
    <cellStyle name="40% - Accent1 3 5 4" xfId="6404" xr:uid="{00000000-0005-0000-0000-000051160000}"/>
    <cellStyle name="40% - Accent1 3 5 4 2" xfId="13682" xr:uid="{00000000-0005-0000-0000-000052160000}"/>
    <cellStyle name="40% - Accent1 3 5 5" xfId="8521" xr:uid="{00000000-0005-0000-0000-000053160000}"/>
    <cellStyle name="40% - Accent1 3 5 5 2" xfId="15564" xr:uid="{00000000-0005-0000-0000-000054160000}"/>
    <cellStyle name="40% - Accent1 3 5 6" xfId="9110" xr:uid="{00000000-0005-0000-0000-000055160000}"/>
    <cellStyle name="40% - Accent1 3 6" xfId="2241" xr:uid="{00000000-0005-0000-0000-000056160000}"/>
    <cellStyle name="40% - Accent1 3 6 2" xfId="6405" xr:uid="{00000000-0005-0000-0000-000057160000}"/>
    <cellStyle name="40% - Accent1 3 6 2 2" xfId="13683" xr:uid="{00000000-0005-0000-0000-000058160000}"/>
    <cellStyle name="40% - Accent1 3 6 3" xfId="7796" xr:uid="{00000000-0005-0000-0000-000059160000}"/>
    <cellStyle name="40% - Accent1 3 6 3 2" xfId="14888" xr:uid="{00000000-0005-0000-0000-00005A160000}"/>
    <cellStyle name="40% - Accent1 3 6 4" xfId="10037" xr:uid="{00000000-0005-0000-0000-00005B160000}"/>
    <cellStyle name="40% - Accent1 3 7" xfId="3168" xr:uid="{00000000-0005-0000-0000-00005C160000}"/>
    <cellStyle name="40% - Accent1 3 7 2" xfId="10679" xr:uid="{00000000-0005-0000-0000-00005D160000}"/>
    <cellStyle name="40% - Accent1 3 8" xfId="3045" xr:uid="{00000000-0005-0000-0000-00005E160000}"/>
    <cellStyle name="40% - Accent1 3 8 2" xfId="10556" xr:uid="{00000000-0005-0000-0000-00005F160000}"/>
    <cellStyle name="40% - Accent1 3 9" xfId="4748" xr:uid="{00000000-0005-0000-0000-000060160000}"/>
    <cellStyle name="40% - Accent1 3 9 2" xfId="12026" xr:uid="{00000000-0005-0000-0000-000061160000}"/>
    <cellStyle name="40% - Accent1 30" xfId="8589" xr:uid="{00000000-0005-0000-0000-000062160000}"/>
    <cellStyle name="40% - Accent1 30 2" xfId="15632" xr:uid="{00000000-0005-0000-0000-000063160000}"/>
    <cellStyle name="40% - Accent1 31" xfId="8679" xr:uid="{00000000-0005-0000-0000-000064160000}"/>
    <cellStyle name="40% - Accent1 4" xfId="478" xr:uid="{00000000-0005-0000-0000-000065160000}"/>
    <cellStyle name="40% - Accent1 4 10" xfId="6406" xr:uid="{00000000-0005-0000-0000-000066160000}"/>
    <cellStyle name="40% - Accent1 4 10 2" xfId="13684" xr:uid="{00000000-0005-0000-0000-000067160000}"/>
    <cellStyle name="40% - Accent1 4 11" xfId="7174" xr:uid="{00000000-0005-0000-0000-000068160000}"/>
    <cellStyle name="40% - Accent1 4 11 2" xfId="14266" xr:uid="{00000000-0005-0000-0000-000069160000}"/>
    <cellStyle name="40% - Accent1 4 12" xfId="9111" xr:uid="{00000000-0005-0000-0000-00006A160000}"/>
    <cellStyle name="40% - Accent1 4 2" xfId="479" xr:uid="{00000000-0005-0000-0000-00006B160000}"/>
    <cellStyle name="40% - Accent1 4 2 10" xfId="7317" xr:uid="{00000000-0005-0000-0000-00006C160000}"/>
    <cellStyle name="40% - Accent1 4 2 10 2" xfId="14409" xr:uid="{00000000-0005-0000-0000-00006D160000}"/>
    <cellStyle name="40% - Accent1 4 2 11" xfId="9112" xr:uid="{00000000-0005-0000-0000-00006E160000}"/>
    <cellStyle name="40% - Accent1 4 2 2" xfId="480" xr:uid="{00000000-0005-0000-0000-00006F160000}"/>
    <cellStyle name="40% - Accent1 4 2 2 10" xfId="9113" xr:uid="{00000000-0005-0000-0000-000070160000}"/>
    <cellStyle name="40% - Accent1 4 2 2 2" xfId="481" xr:uid="{00000000-0005-0000-0000-000071160000}"/>
    <cellStyle name="40% - Accent1 4 2 2 2 2" xfId="2253" xr:uid="{00000000-0005-0000-0000-000072160000}"/>
    <cellStyle name="40% - Accent1 4 2 2 2 2 2" xfId="10049" xr:uid="{00000000-0005-0000-0000-000073160000}"/>
    <cellStyle name="40% - Accent1 4 2 2 2 3" xfId="3808" xr:uid="{00000000-0005-0000-0000-000074160000}"/>
    <cellStyle name="40% - Accent1 4 2 2 2 3 2" xfId="11316" xr:uid="{00000000-0005-0000-0000-000075160000}"/>
    <cellStyle name="40% - Accent1 4 2 2 2 4" xfId="6409" xr:uid="{00000000-0005-0000-0000-000076160000}"/>
    <cellStyle name="40% - Accent1 4 2 2 2 4 2" xfId="13687" xr:uid="{00000000-0005-0000-0000-000077160000}"/>
    <cellStyle name="40% - Accent1 4 2 2 2 5" xfId="8187" xr:uid="{00000000-0005-0000-0000-000078160000}"/>
    <cellStyle name="40% - Accent1 4 2 2 2 5 2" xfId="15279" xr:uid="{00000000-0005-0000-0000-000079160000}"/>
    <cellStyle name="40% - Accent1 4 2 2 2 6" xfId="9114" xr:uid="{00000000-0005-0000-0000-00007A160000}"/>
    <cellStyle name="40% - Accent1 4 2 2 3" xfId="2252" xr:uid="{00000000-0005-0000-0000-00007B160000}"/>
    <cellStyle name="40% - Accent1 4 2 2 3 2" xfId="6410" xr:uid="{00000000-0005-0000-0000-00007C160000}"/>
    <cellStyle name="40% - Accent1 4 2 2 3 2 2" xfId="13688" xr:uid="{00000000-0005-0000-0000-00007D160000}"/>
    <cellStyle name="40% - Accent1 4 2 2 3 3" xfId="10048" xr:uid="{00000000-0005-0000-0000-00007E160000}"/>
    <cellStyle name="40% - Accent1 4 2 2 4" xfId="3575" xr:uid="{00000000-0005-0000-0000-00007F160000}"/>
    <cellStyle name="40% - Accent1 4 2 2 4 2" xfId="11083" xr:uid="{00000000-0005-0000-0000-000080160000}"/>
    <cellStyle name="40% - Accent1 4 2 2 5" xfId="3076" xr:uid="{00000000-0005-0000-0000-000081160000}"/>
    <cellStyle name="40% - Accent1 4 2 2 5 2" xfId="10587" xr:uid="{00000000-0005-0000-0000-000082160000}"/>
    <cellStyle name="40% - Accent1 4 2 2 6" xfId="5139" xr:uid="{00000000-0005-0000-0000-000083160000}"/>
    <cellStyle name="40% - Accent1 4 2 2 6 2" xfId="12417" xr:uid="{00000000-0005-0000-0000-000084160000}"/>
    <cellStyle name="40% - Accent1 4 2 2 7" xfId="5720" xr:uid="{00000000-0005-0000-0000-000085160000}"/>
    <cellStyle name="40% - Accent1 4 2 2 7 2" xfId="12998" xr:uid="{00000000-0005-0000-0000-000086160000}"/>
    <cellStyle name="40% - Accent1 4 2 2 8" xfId="6408" xr:uid="{00000000-0005-0000-0000-000087160000}"/>
    <cellStyle name="40% - Accent1 4 2 2 8 2" xfId="13686" xr:uid="{00000000-0005-0000-0000-000088160000}"/>
    <cellStyle name="40% - Accent1 4 2 2 9" xfId="7606" xr:uid="{00000000-0005-0000-0000-000089160000}"/>
    <cellStyle name="40% - Accent1 4 2 2 9 2" xfId="14698" xr:uid="{00000000-0005-0000-0000-00008A160000}"/>
    <cellStyle name="40% - Accent1 4 2 3" xfId="482" xr:uid="{00000000-0005-0000-0000-00008B160000}"/>
    <cellStyle name="40% - Accent1 4 2 3 2" xfId="2254" xr:uid="{00000000-0005-0000-0000-00008C160000}"/>
    <cellStyle name="40% - Accent1 4 2 3 2 2" xfId="10050" xr:uid="{00000000-0005-0000-0000-00008D160000}"/>
    <cellStyle name="40% - Accent1 4 2 3 3" xfId="3732" xr:uid="{00000000-0005-0000-0000-00008E160000}"/>
    <cellStyle name="40% - Accent1 4 2 3 3 2" xfId="11240" xr:uid="{00000000-0005-0000-0000-00008F160000}"/>
    <cellStyle name="40% - Accent1 4 2 3 4" xfId="6411" xr:uid="{00000000-0005-0000-0000-000090160000}"/>
    <cellStyle name="40% - Accent1 4 2 3 4 2" xfId="13689" xr:uid="{00000000-0005-0000-0000-000091160000}"/>
    <cellStyle name="40% - Accent1 4 2 3 5" xfId="7898" xr:uid="{00000000-0005-0000-0000-000092160000}"/>
    <cellStyle name="40% - Accent1 4 2 3 5 2" xfId="14990" xr:uid="{00000000-0005-0000-0000-000093160000}"/>
    <cellStyle name="40% - Accent1 4 2 3 6" xfId="9115" xr:uid="{00000000-0005-0000-0000-000094160000}"/>
    <cellStyle name="40% - Accent1 4 2 4" xfId="2251" xr:uid="{00000000-0005-0000-0000-000095160000}"/>
    <cellStyle name="40% - Accent1 4 2 4 2" xfId="6412" xr:uid="{00000000-0005-0000-0000-000096160000}"/>
    <cellStyle name="40% - Accent1 4 2 4 2 2" xfId="13690" xr:uid="{00000000-0005-0000-0000-000097160000}"/>
    <cellStyle name="40% - Accent1 4 2 4 3" xfId="10047" xr:uid="{00000000-0005-0000-0000-000098160000}"/>
    <cellStyle name="40% - Accent1 4 2 5" xfId="3275" xr:uid="{00000000-0005-0000-0000-000099160000}"/>
    <cellStyle name="40% - Accent1 4 2 5 2" xfId="10786" xr:uid="{00000000-0005-0000-0000-00009A160000}"/>
    <cellStyle name="40% - Accent1 4 2 6" xfId="3725" xr:uid="{00000000-0005-0000-0000-00009B160000}"/>
    <cellStyle name="40% - Accent1 4 2 6 2" xfId="11233" xr:uid="{00000000-0005-0000-0000-00009C160000}"/>
    <cellStyle name="40% - Accent1 4 2 7" xfId="4850" xr:uid="{00000000-0005-0000-0000-00009D160000}"/>
    <cellStyle name="40% - Accent1 4 2 7 2" xfId="12128" xr:uid="{00000000-0005-0000-0000-00009E160000}"/>
    <cellStyle name="40% - Accent1 4 2 8" xfId="5431" xr:uid="{00000000-0005-0000-0000-00009F160000}"/>
    <cellStyle name="40% - Accent1 4 2 8 2" xfId="12709" xr:uid="{00000000-0005-0000-0000-0000A0160000}"/>
    <cellStyle name="40% - Accent1 4 2 9" xfId="6407" xr:uid="{00000000-0005-0000-0000-0000A1160000}"/>
    <cellStyle name="40% - Accent1 4 2 9 2" xfId="13685" xr:uid="{00000000-0005-0000-0000-0000A2160000}"/>
    <cellStyle name="40% - Accent1 4 3" xfId="483" xr:uid="{00000000-0005-0000-0000-0000A3160000}"/>
    <cellStyle name="40% - Accent1 4 3 10" xfId="9116" xr:uid="{00000000-0005-0000-0000-0000A4160000}"/>
    <cellStyle name="40% - Accent1 4 3 2" xfId="484" xr:uid="{00000000-0005-0000-0000-0000A5160000}"/>
    <cellStyle name="40% - Accent1 4 3 2 2" xfId="2256" xr:uid="{00000000-0005-0000-0000-0000A6160000}"/>
    <cellStyle name="40% - Accent1 4 3 2 2 2" xfId="10052" xr:uid="{00000000-0005-0000-0000-0000A7160000}"/>
    <cellStyle name="40% - Accent1 4 3 2 3" xfId="3767" xr:uid="{00000000-0005-0000-0000-0000A8160000}"/>
    <cellStyle name="40% - Accent1 4 3 2 3 2" xfId="11275" xr:uid="{00000000-0005-0000-0000-0000A9160000}"/>
    <cellStyle name="40% - Accent1 4 3 2 4" xfId="6414" xr:uid="{00000000-0005-0000-0000-0000AA160000}"/>
    <cellStyle name="40% - Accent1 4 3 2 4 2" xfId="13692" xr:uid="{00000000-0005-0000-0000-0000AB160000}"/>
    <cellStyle name="40% - Accent1 4 3 2 5" xfId="8047" xr:uid="{00000000-0005-0000-0000-0000AC160000}"/>
    <cellStyle name="40% - Accent1 4 3 2 5 2" xfId="15139" xr:uid="{00000000-0005-0000-0000-0000AD160000}"/>
    <cellStyle name="40% - Accent1 4 3 2 6" xfId="9117" xr:uid="{00000000-0005-0000-0000-0000AE160000}"/>
    <cellStyle name="40% - Accent1 4 3 3" xfId="2255" xr:uid="{00000000-0005-0000-0000-0000AF160000}"/>
    <cellStyle name="40% - Accent1 4 3 3 2" xfId="6415" xr:uid="{00000000-0005-0000-0000-0000B0160000}"/>
    <cellStyle name="40% - Accent1 4 3 3 2 2" xfId="13693" xr:uid="{00000000-0005-0000-0000-0000B1160000}"/>
    <cellStyle name="40% - Accent1 4 3 3 3" xfId="10051" xr:uid="{00000000-0005-0000-0000-0000B2160000}"/>
    <cellStyle name="40% - Accent1 4 3 4" xfId="3435" xr:uid="{00000000-0005-0000-0000-0000B3160000}"/>
    <cellStyle name="40% - Accent1 4 3 4 2" xfId="10943" xr:uid="{00000000-0005-0000-0000-0000B4160000}"/>
    <cellStyle name="40% - Accent1 4 3 5" xfId="3885" xr:uid="{00000000-0005-0000-0000-0000B5160000}"/>
    <cellStyle name="40% - Accent1 4 3 5 2" xfId="11393" xr:uid="{00000000-0005-0000-0000-0000B6160000}"/>
    <cellStyle name="40% - Accent1 4 3 6" xfId="4999" xr:uid="{00000000-0005-0000-0000-0000B7160000}"/>
    <cellStyle name="40% - Accent1 4 3 6 2" xfId="12277" xr:uid="{00000000-0005-0000-0000-0000B8160000}"/>
    <cellStyle name="40% - Accent1 4 3 7" xfId="5580" xr:uid="{00000000-0005-0000-0000-0000B9160000}"/>
    <cellStyle name="40% - Accent1 4 3 7 2" xfId="12858" xr:uid="{00000000-0005-0000-0000-0000BA160000}"/>
    <cellStyle name="40% - Accent1 4 3 8" xfId="6413" xr:uid="{00000000-0005-0000-0000-0000BB160000}"/>
    <cellStyle name="40% - Accent1 4 3 8 2" xfId="13691" xr:uid="{00000000-0005-0000-0000-0000BC160000}"/>
    <cellStyle name="40% - Accent1 4 3 9" xfId="7466" xr:uid="{00000000-0005-0000-0000-0000BD160000}"/>
    <cellStyle name="40% - Accent1 4 3 9 2" xfId="14558" xr:uid="{00000000-0005-0000-0000-0000BE160000}"/>
    <cellStyle name="40% - Accent1 4 4" xfId="485" xr:uid="{00000000-0005-0000-0000-0000BF160000}"/>
    <cellStyle name="40% - Accent1 4 4 2" xfId="2257" xr:uid="{00000000-0005-0000-0000-0000C0160000}"/>
    <cellStyle name="40% - Accent1 4 4 2 2" xfId="10053" xr:uid="{00000000-0005-0000-0000-0000C1160000}"/>
    <cellStyle name="40% - Accent1 4 4 3" xfId="3752" xr:uid="{00000000-0005-0000-0000-0000C2160000}"/>
    <cellStyle name="40% - Accent1 4 4 3 2" xfId="11260" xr:uid="{00000000-0005-0000-0000-0000C3160000}"/>
    <cellStyle name="40% - Accent1 4 4 4" xfId="6416" xr:uid="{00000000-0005-0000-0000-0000C4160000}"/>
    <cellStyle name="40% - Accent1 4 4 4 2" xfId="13694" xr:uid="{00000000-0005-0000-0000-0000C5160000}"/>
    <cellStyle name="40% - Accent1 4 4 5" xfId="7755" xr:uid="{00000000-0005-0000-0000-0000C6160000}"/>
    <cellStyle name="40% - Accent1 4 4 5 2" xfId="14847" xr:uid="{00000000-0005-0000-0000-0000C7160000}"/>
    <cellStyle name="40% - Accent1 4 4 6" xfId="9118" xr:uid="{00000000-0005-0000-0000-0000C8160000}"/>
    <cellStyle name="40% - Accent1 4 5" xfId="2250" xr:uid="{00000000-0005-0000-0000-0000C9160000}"/>
    <cellStyle name="40% - Accent1 4 5 2" xfId="6417" xr:uid="{00000000-0005-0000-0000-0000CA160000}"/>
    <cellStyle name="40% - Accent1 4 5 2 2" xfId="13695" xr:uid="{00000000-0005-0000-0000-0000CB160000}"/>
    <cellStyle name="40% - Accent1 4 5 3" xfId="10046" xr:uid="{00000000-0005-0000-0000-0000CC160000}"/>
    <cellStyle name="40% - Accent1 4 6" xfId="3106" xr:uid="{00000000-0005-0000-0000-0000CD160000}"/>
    <cellStyle name="40% - Accent1 4 6 2" xfId="10617" xr:uid="{00000000-0005-0000-0000-0000CE160000}"/>
    <cellStyle name="40% - Accent1 4 7" xfId="3938" xr:uid="{00000000-0005-0000-0000-0000CF160000}"/>
    <cellStyle name="40% - Accent1 4 7 2" xfId="11446" xr:uid="{00000000-0005-0000-0000-0000D0160000}"/>
    <cellStyle name="40% - Accent1 4 8" xfId="4707" xr:uid="{00000000-0005-0000-0000-0000D1160000}"/>
    <cellStyle name="40% - Accent1 4 8 2" xfId="11985" xr:uid="{00000000-0005-0000-0000-0000D2160000}"/>
    <cellStyle name="40% - Accent1 4 9" xfId="5288" xr:uid="{00000000-0005-0000-0000-0000D3160000}"/>
    <cellStyle name="40% - Accent1 4 9 2" xfId="12566" xr:uid="{00000000-0005-0000-0000-0000D4160000}"/>
    <cellStyle name="40% - Accent1 5" xfId="486" xr:uid="{00000000-0005-0000-0000-0000D5160000}"/>
    <cellStyle name="40% - Accent1 5 10" xfId="6418" xr:uid="{00000000-0005-0000-0000-0000D6160000}"/>
    <cellStyle name="40% - Accent1 5 10 2" xfId="13696" xr:uid="{00000000-0005-0000-0000-0000D7160000}"/>
    <cellStyle name="40% - Accent1 5 11" xfId="7157" xr:uid="{00000000-0005-0000-0000-0000D8160000}"/>
    <cellStyle name="40% - Accent1 5 11 2" xfId="14249" xr:uid="{00000000-0005-0000-0000-0000D9160000}"/>
    <cellStyle name="40% - Accent1 5 12" xfId="9119" xr:uid="{00000000-0005-0000-0000-0000DA160000}"/>
    <cellStyle name="40% - Accent1 5 2" xfId="487" xr:uid="{00000000-0005-0000-0000-0000DB160000}"/>
    <cellStyle name="40% - Accent1 5 2 10" xfId="7300" xr:uid="{00000000-0005-0000-0000-0000DC160000}"/>
    <cellStyle name="40% - Accent1 5 2 10 2" xfId="14392" xr:uid="{00000000-0005-0000-0000-0000DD160000}"/>
    <cellStyle name="40% - Accent1 5 2 11" xfId="9120" xr:uid="{00000000-0005-0000-0000-0000DE160000}"/>
    <cellStyle name="40% - Accent1 5 2 2" xfId="488" xr:uid="{00000000-0005-0000-0000-0000DF160000}"/>
    <cellStyle name="40% - Accent1 5 2 2 10" xfId="9121" xr:uid="{00000000-0005-0000-0000-0000E0160000}"/>
    <cellStyle name="40% - Accent1 5 2 2 2" xfId="489" xr:uid="{00000000-0005-0000-0000-0000E1160000}"/>
    <cellStyle name="40% - Accent1 5 2 2 2 2" xfId="2261" xr:uid="{00000000-0005-0000-0000-0000E2160000}"/>
    <cellStyle name="40% - Accent1 5 2 2 2 2 2" xfId="10057" xr:uid="{00000000-0005-0000-0000-0000E3160000}"/>
    <cellStyle name="40% - Accent1 5 2 2 2 3" xfId="3806" xr:uid="{00000000-0005-0000-0000-0000E4160000}"/>
    <cellStyle name="40% - Accent1 5 2 2 2 3 2" xfId="11314" xr:uid="{00000000-0005-0000-0000-0000E5160000}"/>
    <cellStyle name="40% - Accent1 5 2 2 2 4" xfId="6421" xr:uid="{00000000-0005-0000-0000-0000E6160000}"/>
    <cellStyle name="40% - Accent1 5 2 2 2 4 2" xfId="13699" xr:uid="{00000000-0005-0000-0000-0000E7160000}"/>
    <cellStyle name="40% - Accent1 5 2 2 2 5" xfId="8170" xr:uid="{00000000-0005-0000-0000-0000E8160000}"/>
    <cellStyle name="40% - Accent1 5 2 2 2 5 2" xfId="15262" xr:uid="{00000000-0005-0000-0000-0000E9160000}"/>
    <cellStyle name="40% - Accent1 5 2 2 2 6" xfId="9122" xr:uid="{00000000-0005-0000-0000-0000EA160000}"/>
    <cellStyle name="40% - Accent1 5 2 2 3" xfId="2260" xr:uid="{00000000-0005-0000-0000-0000EB160000}"/>
    <cellStyle name="40% - Accent1 5 2 2 3 2" xfId="6422" xr:uid="{00000000-0005-0000-0000-0000EC160000}"/>
    <cellStyle name="40% - Accent1 5 2 2 3 2 2" xfId="13700" xr:uid="{00000000-0005-0000-0000-0000ED160000}"/>
    <cellStyle name="40% - Accent1 5 2 2 3 3" xfId="10056" xr:uid="{00000000-0005-0000-0000-0000EE160000}"/>
    <cellStyle name="40% - Accent1 5 2 2 4" xfId="3558" xr:uid="{00000000-0005-0000-0000-0000EF160000}"/>
    <cellStyle name="40% - Accent1 5 2 2 4 2" xfId="11066" xr:uid="{00000000-0005-0000-0000-0000F0160000}"/>
    <cellStyle name="40% - Accent1 5 2 2 5" xfId="3758" xr:uid="{00000000-0005-0000-0000-0000F1160000}"/>
    <cellStyle name="40% - Accent1 5 2 2 5 2" xfId="11266" xr:uid="{00000000-0005-0000-0000-0000F2160000}"/>
    <cellStyle name="40% - Accent1 5 2 2 6" xfId="5122" xr:uid="{00000000-0005-0000-0000-0000F3160000}"/>
    <cellStyle name="40% - Accent1 5 2 2 6 2" xfId="12400" xr:uid="{00000000-0005-0000-0000-0000F4160000}"/>
    <cellStyle name="40% - Accent1 5 2 2 7" xfId="5703" xr:uid="{00000000-0005-0000-0000-0000F5160000}"/>
    <cellStyle name="40% - Accent1 5 2 2 7 2" xfId="12981" xr:uid="{00000000-0005-0000-0000-0000F6160000}"/>
    <cellStyle name="40% - Accent1 5 2 2 8" xfId="6420" xr:uid="{00000000-0005-0000-0000-0000F7160000}"/>
    <cellStyle name="40% - Accent1 5 2 2 8 2" xfId="13698" xr:uid="{00000000-0005-0000-0000-0000F8160000}"/>
    <cellStyle name="40% - Accent1 5 2 2 9" xfId="7589" xr:uid="{00000000-0005-0000-0000-0000F9160000}"/>
    <cellStyle name="40% - Accent1 5 2 2 9 2" xfId="14681" xr:uid="{00000000-0005-0000-0000-0000FA160000}"/>
    <cellStyle name="40% - Accent1 5 2 3" xfId="490" xr:uid="{00000000-0005-0000-0000-0000FB160000}"/>
    <cellStyle name="40% - Accent1 5 2 3 2" xfId="2262" xr:uid="{00000000-0005-0000-0000-0000FC160000}"/>
    <cellStyle name="40% - Accent1 5 2 3 2 2" xfId="10058" xr:uid="{00000000-0005-0000-0000-0000FD160000}"/>
    <cellStyle name="40% - Accent1 5 2 3 3" xfId="3060" xr:uid="{00000000-0005-0000-0000-0000FE160000}"/>
    <cellStyle name="40% - Accent1 5 2 3 3 2" xfId="10571" xr:uid="{00000000-0005-0000-0000-0000FF160000}"/>
    <cellStyle name="40% - Accent1 5 2 3 4" xfId="6423" xr:uid="{00000000-0005-0000-0000-000000170000}"/>
    <cellStyle name="40% - Accent1 5 2 3 4 2" xfId="13701" xr:uid="{00000000-0005-0000-0000-000001170000}"/>
    <cellStyle name="40% - Accent1 5 2 3 5" xfId="7881" xr:uid="{00000000-0005-0000-0000-000002170000}"/>
    <cellStyle name="40% - Accent1 5 2 3 5 2" xfId="14973" xr:uid="{00000000-0005-0000-0000-000003170000}"/>
    <cellStyle name="40% - Accent1 5 2 3 6" xfId="9123" xr:uid="{00000000-0005-0000-0000-000004170000}"/>
    <cellStyle name="40% - Accent1 5 2 4" xfId="2259" xr:uid="{00000000-0005-0000-0000-000005170000}"/>
    <cellStyle name="40% - Accent1 5 2 4 2" xfId="6424" xr:uid="{00000000-0005-0000-0000-000006170000}"/>
    <cellStyle name="40% - Accent1 5 2 4 2 2" xfId="13702" xr:uid="{00000000-0005-0000-0000-000007170000}"/>
    <cellStyle name="40% - Accent1 5 2 4 3" xfId="10055" xr:uid="{00000000-0005-0000-0000-000008170000}"/>
    <cellStyle name="40% - Accent1 5 2 5" xfId="3258" xr:uid="{00000000-0005-0000-0000-000009170000}"/>
    <cellStyle name="40% - Accent1 5 2 5 2" xfId="10769" xr:uid="{00000000-0005-0000-0000-00000A170000}"/>
    <cellStyle name="40% - Accent1 5 2 6" xfId="3975" xr:uid="{00000000-0005-0000-0000-00000B170000}"/>
    <cellStyle name="40% - Accent1 5 2 6 2" xfId="11483" xr:uid="{00000000-0005-0000-0000-00000C170000}"/>
    <cellStyle name="40% - Accent1 5 2 7" xfId="4833" xr:uid="{00000000-0005-0000-0000-00000D170000}"/>
    <cellStyle name="40% - Accent1 5 2 7 2" xfId="12111" xr:uid="{00000000-0005-0000-0000-00000E170000}"/>
    <cellStyle name="40% - Accent1 5 2 8" xfId="5414" xr:uid="{00000000-0005-0000-0000-00000F170000}"/>
    <cellStyle name="40% - Accent1 5 2 8 2" xfId="12692" xr:uid="{00000000-0005-0000-0000-000010170000}"/>
    <cellStyle name="40% - Accent1 5 2 9" xfId="6419" xr:uid="{00000000-0005-0000-0000-000011170000}"/>
    <cellStyle name="40% - Accent1 5 2 9 2" xfId="13697" xr:uid="{00000000-0005-0000-0000-000012170000}"/>
    <cellStyle name="40% - Accent1 5 3" xfId="491" xr:uid="{00000000-0005-0000-0000-000013170000}"/>
    <cellStyle name="40% - Accent1 5 3 10" xfId="9124" xr:uid="{00000000-0005-0000-0000-000014170000}"/>
    <cellStyle name="40% - Accent1 5 3 2" xfId="492" xr:uid="{00000000-0005-0000-0000-000015170000}"/>
    <cellStyle name="40% - Accent1 5 3 2 2" xfId="2264" xr:uid="{00000000-0005-0000-0000-000016170000}"/>
    <cellStyle name="40% - Accent1 5 3 2 2 2" xfId="10060" xr:uid="{00000000-0005-0000-0000-000017170000}"/>
    <cellStyle name="40% - Accent1 5 3 2 3" xfId="4016" xr:uid="{00000000-0005-0000-0000-000018170000}"/>
    <cellStyle name="40% - Accent1 5 3 2 3 2" xfId="11524" xr:uid="{00000000-0005-0000-0000-000019170000}"/>
    <cellStyle name="40% - Accent1 5 3 2 4" xfId="6426" xr:uid="{00000000-0005-0000-0000-00001A170000}"/>
    <cellStyle name="40% - Accent1 5 3 2 4 2" xfId="13704" xr:uid="{00000000-0005-0000-0000-00001B170000}"/>
    <cellStyle name="40% - Accent1 5 3 2 5" xfId="8030" xr:uid="{00000000-0005-0000-0000-00001C170000}"/>
    <cellStyle name="40% - Accent1 5 3 2 5 2" xfId="15122" xr:uid="{00000000-0005-0000-0000-00001D170000}"/>
    <cellStyle name="40% - Accent1 5 3 2 6" xfId="9125" xr:uid="{00000000-0005-0000-0000-00001E170000}"/>
    <cellStyle name="40% - Accent1 5 3 3" xfId="2263" xr:uid="{00000000-0005-0000-0000-00001F170000}"/>
    <cellStyle name="40% - Accent1 5 3 3 2" xfId="6427" xr:uid="{00000000-0005-0000-0000-000020170000}"/>
    <cellStyle name="40% - Accent1 5 3 3 2 2" xfId="13705" xr:uid="{00000000-0005-0000-0000-000021170000}"/>
    <cellStyle name="40% - Accent1 5 3 3 3" xfId="10059" xr:uid="{00000000-0005-0000-0000-000022170000}"/>
    <cellStyle name="40% - Accent1 5 3 4" xfId="3418" xr:uid="{00000000-0005-0000-0000-000023170000}"/>
    <cellStyle name="40% - Accent1 5 3 4 2" xfId="10926" xr:uid="{00000000-0005-0000-0000-000024170000}"/>
    <cellStyle name="40% - Accent1 5 3 5" xfId="4021" xr:uid="{00000000-0005-0000-0000-000025170000}"/>
    <cellStyle name="40% - Accent1 5 3 5 2" xfId="11529" xr:uid="{00000000-0005-0000-0000-000026170000}"/>
    <cellStyle name="40% - Accent1 5 3 6" xfId="4982" xr:uid="{00000000-0005-0000-0000-000027170000}"/>
    <cellStyle name="40% - Accent1 5 3 6 2" xfId="12260" xr:uid="{00000000-0005-0000-0000-000028170000}"/>
    <cellStyle name="40% - Accent1 5 3 7" xfId="5563" xr:uid="{00000000-0005-0000-0000-000029170000}"/>
    <cellStyle name="40% - Accent1 5 3 7 2" xfId="12841" xr:uid="{00000000-0005-0000-0000-00002A170000}"/>
    <cellStyle name="40% - Accent1 5 3 8" xfId="6425" xr:uid="{00000000-0005-0000-0000-00002B170000}"/>
    <cellStyle name="40% - Accent1 5 3 8 2" xfId="13703" xr:uid="{00000000-0005-0000-0000-00002C170000}"/>
    <cellStyle name="40% - Accent1 5 3 9" xfId="7449" xr:uid="{00000000-0005-0000-0000-00002D170000}"/>
    <cellStyle name="40% - Accent1 5 3 9 2" xfId="14541" xr:uid="{00000000-0005-0000-0000-00002E170000}"/>
    <cellStyle name="40% - Accent1 5 4" xfId="493" xr:uid="{00000000-0005-0000-0000-00002F170000}"/>
    <cellStyle name="40% - Accent1 5 4 2" xfId="2265" xr:uid="{00000000-0005-0000-0000-000030170000}"/>
    <cellStyle name="40% - Accent1 5 4 2 2" xfId="10061" xr:uid="{00000000-0005-0000-0000-000031170000}"/>
    <cellStyle name="40% - Accent1 5 4 3" xfId="3813" xr:uid="{00000000-0005-0000-0000-000032170000}"/>
    <cellStyle name="40% - Accent1 5 4 3 2" xfId="11321" xr:uid="{00000000-0005-0000-0000-000033170000}"/>
    <cellStyle name="40% - Accent1 5 4 4" xfId="6428" xr:uid="{00000000-0005-0000-0000-000034170000}"/>
    <cellStyle name="40% - Accent1 5 4 4 2" xfId="13706" xr:uid="{00000000-0005-0000-0000-000035170000}"/>
    <cellStyle name="40% - Accent1 5 4 5" xfId="7738" xr:uid="{00000000-0005-0000-0000-000036170000}"/>
    <cellStyle name="40% - Accent1 5 4 5 2" xfId="14830" xr:uid="{00000000-0005-0000-0000-000037170000}"/>
    <cellStyle name="40% - Accent1 5 4 6" xfId="9126" xr:uid="{00000000-0005-0000-0000-000038170000}"/>
    <cellStyle name="40% - Accent1 5 5" xfId="2258" xr:uid="{00000000-0005-0000-0000-000039170000}"/>
    <cellStyle name="40% - Accent1 5 5 2" xfId="6429" xr:uid="{00000000-0005-0000-0000-00003A170000}"/>
    <cellStyle name="40% - Accent1 5 5 2 2" xfId="13707" xr:uid="{00000000-0005-0000-0000-00003B170000}"/>
    <cellStyle name="40% - Accent1 5 5 3" xfId="10054" xr:uid="{00000000-0005-0000-0000-00003C170000}"/>
    <cellStyle name="40% - Accent1 5 6" xfId="3089" xr:uid="{00000000-0005-0000-0000-00003D170000}"/>
    <cellStyle name="40% - Accent1 5 6 2" xfId="10600" xr:uid="{00000000-0005-0000-0000-00003E170000}"/>
    <cellStyle name="40% - Accent1 5 7" xfId="3707" xr:uid="{00000000-0005-0000-0000-00003F170000}"/>
    <cellStyle name="40% - Accent1 5 7 2" xfId="11215" xr:uid="{00000000-0005-0000-0000-000040170000}"/>
    <cellStyle name="40% - Accent1 5 8" xfId="4690" xr:uid="{00000000-0005-0000-0000-000041170000}"/>
    <cellStyle name="40% - Accent1 5 8 2" xfId="11968" xr:uid="{00000000-0005-0000-0000-000042170000}"/>
    <cellStyle name="40% - Accent1 5 9" xfId="5271" xr:uid="{00000000-0005-0000-0000-000043170000}"/>
    <cellStyle name="40% - Accent1 5 9 2" xfId="12549" xr:uid="{00000000-0005-0000-0000-000044170000}"/>
    <cellStyle name="40% - Accent1 6" xfId="494" xr:uid="{00000000-0005-0000-0000-000045170000}"/>
    <cellStyle name="40% - Accent1 6 10" xfId="6430" xr:uid="{00000000-0005-0000-0000-000046170000}"/>
    <cellStyle name="40% - Accent1 6 10 2" xfId="13708" xr:uid="{00000000-0005-0000-0000-000047170000}"/>
    <cellStyle name="40% - Accent1 6 11" xfId="7263" xr:uid="{00000000-0005-0000-0000-000048170000}"/>
    <cellStyle name="40% - Accent1 6 11 2" xfId="14355" xr:uid="{00000000-0005-0000-0000-000049170000}"/>
    <cellStyle name="40% - Accent1 6 12" xfId="9127" xr:uid="{00000000-0005-0000-0000-00004A170000}"/>
    <cellStyle name="40% - Accent1 6 2" xfId="495" xr:uid="{00000000-0005-0000-0000-00004B170000}"/>
    <cellStyle name="40% - Accent1 6 2 10" xfId="7406" xr:uid="{00000000-0005-0000-0000-00004C170000}"/>
    <cellStyle name="40% - Accent1 6 2 10 2" xfId="14498" xr:uid="{00000000-0005-0000-0000-00004D170000}"/>
    <cellStyle name="40% - Accent1 6 2 11" xfId="9128" xr:uid="{00000000-0005-0000-0000-00004E170000}"/>
    <cellStyle name="40% - Accent1 6 2 2" xfId="496" xr:uid="{00000000-0005-0000-0000-00004F170000}"/>
    <cellStyle name="40% - Accent1 6 2 2 10" xfId="9129" xr:uid="{00000000-0005-0000-0000-000050170000}"/>
    <cellStyle name="40% - Accent1 6 2 2 2" xfId="497" xr:uid="{00000000-0005-0000-0000-000051170000}"/>
    <cellStyle name="40% - Accent1 6 2 2 2 2" xfId="2269" xr:uid="{00000000-0005-0000-0000-000052170000}"/>
    <cellStyle name="40% - Accent1 6 2 2 2 2 2" xfId="10065" xr:uid="{00000000-0005-0000-0000-000053170000}"/>
    <cellStyle name="40% - Accent1 6 2 2 2 3" xfId="3794" xr:uid="{00000000-0005-0000-0000-000054170000}"/>
    <cellStyle name="40% - Accent1 6 2 2 2 3 2" xfId="11302" xr:uid="{00000000-0005-0000-0000-000055170000}"/>
    <cellStyle name="40% - Accent1 6 2 2 2 4" xfId="6433" xr:uid="{00000000-0005-0000-0000-000056170000}"/>
    <cellStyle name="40% - Accent1 6 2 2 2 4 2" xfId="13711" xr:uid="{00000000-0005-0000-0000-000057170000}"/>
    <cellStyle name="40% - Accent1 6 2 2 2 5" xfId="8276" xr:uid="{00000000-0005-0000-0000-000058170000}"/>
    <cellStyle name="40% - Accent1 6 2 2 2 5 2" xfId="15368" xr:uid="{00000000-0005-0000-0000-000059170000}"/>
    <cellStyle name="40% - Accent1 6 2 2 2 6" xfId="9130" xr:uid="{00000000-0005-0000-0000-00005A170000}"/>
    <cellStyle name="40% - Accent1 6 2 2 3" xfId="2268" xr:uid="{00000000-0005-0000-0000-00005B170000}"/>
    <cellStyle name="40% - Accent1 6 2 2 3 2" xfId="6434" xr:uid="{00000000-0005-0000-0000-00005C170000}"/>
    <cellStyle name="40% - Accent1 6 2 2 3 2 2" xfId="13712" xr:uid="{00000000-0005-0000-0000-00005D170000}"/>
    <cellStyle name="40% - Accent1 6 2 2 3 3" xfId="10064" xr:uid="{00000000-0005-0000-0000-00005E170000}"/>
    <cellStyle name="40% - Accent1 6 2 2 4" xfId="3664" xr:uid="{00000000-0005-0000-0000-00005F170000}"/>
    <cellStyle name="40% - Accent1 6 2 2 4 2" xfId="11172" xr:uid="{00000000-0005-0000-0000-000060170000}"/>
    <cellStyle name="40% - Accent1 6 2 2 5" xfId="3993" xr:uid="{00000000-0005-0000-0000-000061170000}"/>
    <cellStyle name="40% - Accent1 6 2 2 5 2" xfId="11501" xr:uid="{00000000-0005-0000-0000-000062170000}"/>
    <cellStyle name="40% - Accent1 6 2 2 6" xfId="5228" xr:uid="{00000000-0005-0000-0000-000063170000}"/>
    <cellStyle name="40% - Accent1 6 2 2 6 2" xfId="12506" xr:uid="{00000000-0005-0000-0000-000064170000}"/>
    <cellStyle name="40% - Accent1 6 2 2 7" xfId="5809" xr:uid="{00000000-0005-0000-0000-000065170000}"/>
    <cellStyle name="40% - Accent1 6 2 2 7 2" xfId="13087" xr:uid="{00000000-0005-0000-0000-000066170000}"/>
    <cellStyle name="40% - Accent1 6 2 2 8" xfId="6432" xr:uid="{00000000-0005-0000-0000-000067170000}"/>
    <cellStyle name="40% - Accent1 6 2 2 8 2" xfId="13710" xr:uid="{00000000-0005-0000-0000-000068170000}"/>
    <cellStyle name="40% - Accent1 6 2 2 9" xfId="7695" xr:uid="{00000000-0005-0000-0000-000069170000}"/>
    <cellStyle name="40% - Accent1 6 2 2 9 2" xfId="14787" xr:uid="{00000000-0005-0000-0000-00006A170000}"/>
    <cellStyle name="40% - Accent1 6 2 3" xfId="498" xr:uid="{00000000-0005-0000-0000-00006B170000}"/>
    <cellStyle name="40% - Accent1 6 2 3 2" xfId="2270" xr:uid="{00000000-0005-0000-0000-00006C170000}"/>
    <cellStyle name="40% - Accent1 6 2 3 2 2" xfId="10066" xr:uid="{00000000-0005-0000-0000-00006D170000}"/>
    <cellStyle name="40% - Accent1 6 2 3 3" xfId="3122" xr:uid="{00000000-0005-0000-0000-00006E170000}"/>
    <cellStyle name="40% - Accent1 6 2 3 3 2" xfId="10633" xr:uid="{00000000-0005-0000-0000-00006F170000}"/>
    <cellStyle name="40% - Accent1 6 2 3 4" xfId="6435" xr:uid="{00000000-0005-0000-0000-000070170000}"/>
    <cellStyle name="40% - Accent1 6 2 3 4 2" xfId="13713" xr:uid="{00000000-0005-0000-0000-000071170000}"/>
    <cellStyle name="40% - Accent1 6 2 3 5" xfId="7987" xr:uid="{00000000-0005-0000-0000-000072170000}"/>
    <cellStyle name="40% - Accent1 6 2 3 5 2" xfId="15079" xr:uid="{00000000-0005-0000-0000-000073170000}"/>
    <cellStyle name="40% - Accent1 6 2 3 6" xfId="9131" xr:uid="{00000000-0005-0000-0000-000074170000}"/>
    <cellStyle name="40% - Accent1 6 2 4" xfId="2267" xr:uid="{00000000-0005-0000-0000-000075170000}"/>
    <cellStyle name="40% - Accent1 6 2 4 2" xfId="6436" xr:uid="{00000000-0005-0000-0000-000076170000}"/>
    <cellStyle name="40% - Accent1 6 2 4 2 2" xfId="13714" xr:uid="{00000000-0005-0000-0000-000077170000}"/>
    <cellStyle name="40% - Accent1 6 2 4 3" xfId="10063" xr:uid="{00000000-0005-0000-0000-000078170000}"/>
    <cellStyle name="40% - Accent1 6 2 5" xfId="3364" xr:uid="{00000000-0005-0000-0000-000079170000}"/>
    <cellStyle name="40% - Accent1 6 2 5 2" xfId="10875" xr:uid="{00000000-0005-0000-0000-00007A170000}"/>
    <cellStyle name="40% - Accent1 6 2 6" xfId="3992" xr:uid="{00000000-0005-0000-0000-00007B170000}"/>
    <cellStyle name="40% - Accent1 6 2 6 2" xfId="11500" xr:uid="{00000000-0005-0000-0000-00007C170000}"/>
    <cellStyle name="40% - Accent1 6 2 7" xfId="4939" xr:uid="{00000000-0005-0000-0000-00007D170000}"/>
    <cellStyle name="40% - Accent1 6 2 7 2" xfId="12217" xr:uid="{00000000-0005-0000-0000-00007E170000}"/>
    <cellStyle name="40% - Accent1 6 2 8" xfId="5520" xr:uid="{00000000-0005-0000-0000-00007F170000}"/>
    <cellStyle name="40% - Accent1 6 2 8 2" xfId="12798" xr:uid="{00000000-0005-0000-0000-000080170000}"/>
    <cellStyle name="40% - Accent1 6 2 9" xfId="6431" xr:uid="{00000000-0005-0000-0000-000081170000}"/>
    <cellStyle name="40% - Accent1 6 2 9 2" xfId="13709" xr:uid="{00000000-0005-0000-0000-000082170000}"/>
    <cellStyle name="40% - Accent1 6 3" xfId="499" xr:uid="{00000000-0005-0000-0000-000083170000}"/>
    <cellStyle name="40% - Accent1 6 3 10" xfId="9132" xr:uid="{00000000-0005-0000-0000-000084170000}"/>
    <cellStyle name="40% - Accent1 6 3 2" xfId="500" xr:uid="{00000000-0005-0000-0000-000085170000}"/>
    <cellStyle name="40% - Accent1 6 3 2 2" xfId="2272" xr:uid="{00000000-0005-0000-0000-000086170000}"/>
    <cellStyle name="40% - Accent1 6 3 2 2 2" xfId="10068" xr:uid="{00000000-0005-0000-0000-000087170000}"/>
    <cellStyle name="40% - Accent1 6 3 2 3" xfId="3819" xr:uid="{00000000-0005-0000-0000-000088170000}"/>
    <cellStyle name="40% - Accent1 6 3 2 3 2" xfId="11327" xr:uid="{00000000-0005-0000-0000-000089170000}"/>
    <cellStyle name="40% - Accent1 6 3 2 4" xfId="6438" xr:uid="{00000000-0005-0000-0000-00008A170000}"/>
    <cellStyle name="40% - Accent1 6 3 2 4 2" xfId="13716" xr:uid="{00000000-0005-0000-0000-00008B170000}"/>
    <cellStyle name="40% - Accent1 6 3 2 5" xfId="8133" xr:uid="{00000000-0005-0000-0000-00008C170000}"/>
    <cellStyle name="40% - Accent1 6 3 2 5 2" xfId="15225" xr:uid="{00000000-0005-0000-0000-00008D170000}"/>
    <cellStyle name="40% - Accent1 6 3 2 6" xfId="9133" xr:uid="{00000000-0005-0000-0000-00008E170000}"/>
    <cellStyle name="40% - Accent1 6 3 3" xfId="2271" xr:uid="{00000000-0005-0000-0000-00008F170000}"/>
    <cellStyle name="40% - Accent1 6 3 3 2" xfId="6439" xr:uid="{00000000-0005-0000-0000-000090170000}"/>
    <cellStyle name="40% - Accent1 6 3 3 2 2" xfId="13717" xr:uid="{00000000-0005-0000-0000-000091170000}"/>
    <cellStyle name="40% - Accent1 6 3 3 3" xfId="10067" xr:uid="{00000000-0005-0000-0000-000092170000}"/>
    <cellStyle name="40% - Accent1 6 3 4" xfId="3521" xr:uid="{00000000-0005-0000-0000-000093170000}"/>
    <cellStyle name="40% - Accent1 6 3 4 2" xfId="11029" xr:uid="{00000000-0005-0000-0000-000094170000}"/>
    <cellStyle name="40% - Accent1 6 3 5" xfId="3726" xr:uid="{00000000-0005-0000-0000-000095170000}"/>
    <cellStyle name="40% - Accent1 6 3 5 2" xfId="11234" xr:uid="{00000000-0005-0000-0000-000096170000}"/>
    <cellStyle name="40% - Accent1 6 3 6" xfId="5085" xr:uid="{00000000-0005-0000-0000-000097170000}"/>
    <cellStyle name="40% - Accent1 6 3 6 2" xfId="12363" xr:uid="{00000000-0005-0000-0000-000098170000}"/>
    <cellStyle name="40% - Accent1 6 3 7" xfId="5666" xr:uid="{00000000-0005-0000-0000-000099170000}"/>
    <cellStyle name="40% - Accent1 6 3 7 2" xfId="12944" xr:uid="{00000000-0005-0000-0000-00009A170000}"/>
    <cellStyle name="40% - Accent1 6 3 8" xfId="6437" xr:uid="{00000000-0005-0000-0000-00009B170000}"/>
    <cellStyle name="40% - Accent1 6 3 8 2" xfId="13715" xr:uid="{00000000-0005-0000-0000-00009C170000}"/>
    <cellStyle name="40% - Accent1 6 3 9" xfId="7552" xr:uid="{00000000-0005-0000-0000-00009D170000}"/>
    <cellStyle name="40% - Accent1 6 3 9 2" xfId="14644" xr:uid="{00000000-0005-0000-0000-00009E170000}"/>
    <cellStyle name="40% - Accent1 6 4" xfId="501" xr:uid="{00000000-0005-0000-0000-00009F170000}"/>
    <cellStyle name="40% - Accent1 6 4 2" xfId="2273" xr:uid="{00000000-0005-0000-0000-0000A0170000}"/>
    <cellStyle name="40% - Accent1 6 4 2 2" xfId="10069" xr:uid="{00000000-0005-0000-0000-0000A1170000}"/>
    <cellStyle name="40% - Accent1 6 4 3" xfId="3734" xr:uid="{00000000-0005-0000-0000-0000A2170000}"/>
    <cellStyle name="40% - Accent1 6 4 3 2" xfId="11242" xr:uid="{00000000-0005-0000-0000-0000A3170000}"/>
    <cellStyle name="40% - Accent1 6 4 4" xfId="6440" xr:uid="{00000000-0005-0000-0000-0000A4170000}"/>
    <cellStyle name="40% - Accent1 6 4 4 2" xfId="13718" xr:uid="{00000000-0005-0000-0000-0000A5170000}"/>
    <cellStyle name="40% - Accent1 6 4 5" xfId="7844" xr:uid="{00000000-0005-0000-0000-0000A6170000}"/>
    <cellStyle name="40% - Accent1 6 4 5 2" xfId="14936" xr:uid="{00000000-0005-0000-0000-0000A7170000}"/>
    <cellStyle name="40% - Accent1 6 4 6" xfId="9134" xr:uid="{00000000-0005-0000-0000-0000A8170000}"/>
    <cellStyle name="40% - Accent1 6 5" xfId="2266" xr:uid="{00000000-0005-0000-0000-0000A9170000}"/>
    <cellStyle name="40% - Accent1 6 5 2" xfId="6441" xr:uid="{00000000-0005-0000-0000-0000AA170000}"/>
    <cellStyle name="40% - Accent1 6 5 2 2" xfId="13719" xr:uid="{00000000-0005-0000-0000-0000AB170000}"/>
    <cellStyle name="40% - Accent1 6 5 3" xfId="10062" xr:uid="{00000000-0005-0000-0000-0000AC170000}"/>
    <cellStyle name="40% - Accent1 6 6" xfId="3219" xr:uid="{00000000-0005-0000-0000-0000AD170000}"/>
    <cellStyle name="40% - Accent1 6 6 2" xfId="10730" xr:uid="{00000000-0005-0000-0000-0000AE170000}"/>
    <cellStyle name="40% - Accent1 6 7" xfId="3710" xr:uid="{00000000-0005-0000-0000-0000AF170000}"/>
    <cellStyle name="40% - Accent1 6 7 2" xfId="11218" xr:uid="{00000000-0005-0000-0000-0000B0170000}"/>
    <cellStyle name="40% - Accent1 6 8" xfId="4796" xr:uid="{00000000-0005-0000-0000-0000B1170000}"/>
    <cellStyle name="40% - Accent1 6 8 2" xfId="12074" xr:uid="{00000000-0005-0000-0000-0000B2170000}"/>
    <cellStyle name="40% - Accent1 6 9" xfId="5377" xr:uid="{00000000-0005-0000-0000-0000B3170000}"/>
    <cellStyle name="40% - Accent1 6 9 2" xfId="12655" xr:uid="{00000000-0005-0000-0000-0000B4170000}"/>
    <cellStyle name="40% - Accent1 7" xfId="502" xr:uid="{00000000-0005-0000-0000-0000B5170000}"/>
    <cellStyle name="40% - Accent1 7 10" xfId="7278" xr:uid="{00000000-0005-0000-0000-0000B6170000}"/>
    <cellStyle name="40% - Accent1 7 10 2" xfId="14370" xr:uid="{00000000-0005-0000-0000-0000B7170000}"/>
    <cellStyle name="40% - Accent1 7 11" xfId="9135" xr:uid="{00000000-0005-0000-0000-0000B8170000}"/>
    <cellStyle name="40% - Accent1 7 2" xfId="503" xr:uid="{00000000-0005-0000-0000-0000B9170000}"/>
    <cellStyle name="40% - Accent1 7 2 10" xfId="9136" xr:uid="{00000000-0005-0000-0000-0000BA170000}"/>
    <cellStyle name="40% - Accent1 7 2 2" xfId="504" xr:uid="{00000000-0005-0000-0000-0000BB170000}"/>
    <cellStyle name="40% - Accent1 7 2 2 2" xfId="2276" xr:uid="{00000000-0005-0000-0000-0000BC170000}"/>
    <cellStyle name="40% - Accent1 7 2 2 2 2" xfId="10072" xr:uid="{00000000-0005-0000-0000-0000BD170000}"/>
    <cellStyle name="40% - Accent1 7 2 2 3" xfId="3697" xr:uid="{00000000-0005-0000-0000-0000BE170000}"/>
    <cellStyle name="40% - Accent1 7 2 2 3 2" xfId="11205" xr:uid="{00000000-0005-0000-0000-0000BF170000}"/>
    <cellStyle name="40% - Accent1 7 2 2 4" xfId="6444" xr:uid="{00000000-0005-0000-0000-0000C0170000}"/>
    <cellStyle name="40% - Accent1 7 2 2 4 2" xfId="13722" xr:uid="{00000000-0005-0000-0000-0000C1170000}"/>
    <cellStyle name="40% - Accent1 7 2 2 5" xfId="8148" xr:uid="{00000000-0005-0000-0000-0000C2170000}"/>
    <cellStyle name="40% - Accent1 7 2 2 5 2" xfId="15240" xr:uid="{00000000-0005-0000-0000-0000C3170000}"/>
    <cellStyle name="40% - Accent1 7 2 2 6" xfId="9137" xr:uid="{00000000-0005-0000-0000-0000C4170000}"/>
    <cellStyle name="40% - Accent1 7 2 3" xfId="2275" xr:uid="{00000000-0005-0000-0000-0000C5170000}"/>
    <cellStyle name="40% - Accent1 7 2 3 2" xfId="6445" xr:uid="{00000000-0005-0000-0000-0000C6170000}"/>
    <cellStyle name="40% - Accent1 7 2 3 2 2" xfId="13723" xr:uid="{00000000-0005-0000-0000-0000C7170000}"/>
    <cellStyle name="40% - Accent1 7 2 3 3" xfId="10071" xr:uid="{00000000-0005-0000-0000-0000C8170000}"/>
    <cellStyle name="40% - Accent1 7 2 4" xfId="3536" xr:uid="{00000000-0005-0000-0000-0000C9170000}"/>
    <cellStyle name="40% - Accent1 7 2 4 2" xfId="11044" xr:uid="{00000000-0005-0000-0000-0000CA170000}"/>
    <cellStyle name="40% - Accent1 7 2 5" xfId="4071" xr:uid="{00000000-0005-0000-0000-0000CB170000}"/>
    <cellStyle name="40% - Accent1 7 2 5 2" xfId="11579" xr:uid="{00000000-0005-0000-0000-0000CC170000}"/>
    <cellStyle name="40% - Accent1 7 2 6" xfId="5100" xr:uid="{00000000-0005-0000-0000-0000CD170000}"/>
    <cellStyle name="40% - Accent1 7 2 6 2" xfId="12378" xr:uid="{00000000-0005-0000-0000-0000CE170000}"/>
    <cellStyle name="40% - Accent1 7 2 7" xfId="5681" xr:uid="{00000000-0005-0000-0000-0000CF170000}"/>
    <cellStyle name="40% - Accent1 7 2 7 2" xfId="12959" xr:uid="{00000000-0005-0000-0000-0000D0170000}"/>
    <cellStyle name="40% - Accent1 7 2 8" xfId="6443" xr:uid="{00000000-0005-0000-0000-0000D1170000}"/>
    <cellStyle name="40% - Accent1 7 2 8 2" xfId="13721" xr:uid="{00000000-0005-0000-0000-0000D2170000}"/>
    <cellStyle name="40% - Accent1 7 2 9" xfId="7567" xr:uid="{00000000-0005-0000-0000-0000D3170000}"/>
    <cellStyle name="40% - Accent1 7 2 9 2" xfId="14659" xr:uid="{00000000-0005-0000-0000-0000D4170000}"/>
    <cellStyle name="40% - Accent1 7 3" xfId="505" xr:uid="{00000000-0005-0000-0000-0000D5170000}"/>
    <cellStyle name="40% - Accent1 7 3 2" xfId="2277" xr:uid="{00000000-0005-0000-0000-0000D6170000}"/>
    <cellStyle name="40% - Accent1 7 3 2 2" xfId="10073" xr:uid="{00000000-0005-0000-0000-0000D7170000}"/>
    <cellStyle name="40% - Accent1 7 3 3" xfId="3733" xr:uid="{00000000-0005-0000-0000-0000D8170000}"/>
    <cellStyle name="40% - Accent1 7 3 3 2" xfId="11241" xr:uid="{00000000-0005-0000-0000-0000D9170000}"/>
    <cellStyle name="40% - Accent1 7 3 4" xfId="6446" xr:uid="{00000000-0005-0000-0000-0000DA170000}"/>
    <cellStyle name="40% - Accent1 7 3 4 2" xfId="13724" xr:uid="{00000000-0005-0000-0000-0000DB170000}"/>
    <cellStyle name="40% - Accent1 7 3 5" xfId="7859" xr:uid="{00000000-0005-0000-0000-0000DC170000}"/>
    <cellStyle name="40% - Accent1 7 3 5 2" xfId="14951" xr:uid="{00000000-0005-0000-0000-0000DD170000}"/>
    <cellStyle name="40% - Accent1 7 3 6" xfId="9138" xr:uid="{00000000-0005-0000-0000-0000DE170000}"/>
    <cellStyle name="40% - Accent1 7 4" xfId="2274" xr:uid="{00000000-0005-0000-0000-0000DF170000}"/>
    <cellStyle name="40% - Accent1 7 4 2" xfId="6447" xr:uid="{00000000-0005-0000-0000-0000E0170000}"/>
    <cellStyle name="40% - Accent1 7 4 2 2" xfId="13725" xr:uid="{00000000-0005-0000-0000-0000E1170000}"/>
    <cellStyle name="40% - Accent1 7 4 3" xfId="10070" xr:uid="{00000000-0005-0000-0000-0000E2170000}"/>
    <cellStyle name="40% - Accent1 7 5" xfId="3234" xr:uid="{00000000-0005-0000-0000-0000E3170000}"/>
    <cellStyle name="40% - Accent1 7 5 2" xfId="10745" xr:uid="{00000000-0005-0000-0000-0000E4170000}"/>
    <cellStyle name="40% - Accent1 7 6" xfId="4026" xr:uid="{00000000-0005-0000-0000-0000E5170000}"/>
    <cellStyle name="40% - Accent1 7 6 2" xfId="11534" xr:uid="{00000000-0005-0000-0000-0000E6170000}"/>
    <cellStyle name="40% - Accent1 7 7" xfId="4811" xr:uid="{00000000-0005-0000-0000-0000E7170000}"/>
    <cellStyle name="40% - Accent1 7 7 2" xfId="12089" xr:uid="{00000000-0005-0000-0000-0000E8170000}"/>
    <cellStyle name="40% - Accent1 7 8" xfId="5392" xr:uid="{00000000-0005-0000-0000-0000E9170000}"/>
    <cellStyle name="40% - Accent1 7 8 2" xfId="12670" xr:uid="{00000000-0005-0000-0000-0000EA170000}"/>
    <cellStyle name="40% - Accent1 7 9" xfId="6442" xr:uid="{00000000-0005-0000-0000-0000EB170000}"/>
    <cellStyle name="40% - Accent1 7 9 2" xfId="13720" xr:uid="{00000000-0005-0000-0000-0000EC170000}"/>
    <cellStyle name="40% - Accent1 8" xfId="506" xr:uid="{00000000-0005-0000-0000-0000ED170000}"/>
    <cellStyle name="40% - Accent1 8 10" xfId="9139" xr:uid="{00000000-0005-0000-0000-0000EE170000}"/>
    <cellStyle name="40% - Accent1 8 2" xfId="507" xr:uid="{00000000-0005-0000-0000-0000EF170000}"/>
    <cellStyle name="40% - Accent1 8 2 2" xfId="2279" xr:uid="{00000000-0005-0000-0000-0000F0170000}"/>
    <cellStyle name="40% - Accent1 8 2 2 2" xfId="10075" xr:uid="{00000000-0005-0000-0000-0000F1170000}"/>
    <cellStyle name="40% - Accent1 8 2 3" xfId="4053" xr:uid="{00000000-0005-0000-0000-0000F2170000}"/>
    <cellStyle name="40% - Accent1 8 2 3 2" xfId="11561" xr:uid="{00000000-0005-0000-0000-0000F3170000}"/>
    <cellStyle name="40% - Accent1 8 2 4" xfId="6449" xr:uid="{00000000-0005-0000-0000-0000F4170000}"/>
    <cellStyle name="40% - Accent1 8 2 4 2" xfId="13727" xr:uid="{00000000-0005-0000-0000-0000F5170000}"/>
    <cellStyle name="40% - Accent1 8 2 5" xfId="8007" xr:uid="{00000000-0005-0000-0000-0000F6170000}"/>
    <cellStyle name="40% - Accent1 8 2 5 2" xfId="15099" xr:uid="{00000000-0005-0000-0000-0000F7170000}"/>
    <cellStyle name="40% - Accent1 8 2 6" xfId="9140" xr:uid="{00000000-0005-0000-0000-0000F8170000}"/>
    <cellStyle name="40% - Accent1 8 3" xfId="2278" xr:uid="{00000000-0005-0000-0000-0000F9170000}"/>
    <cellStyle name="40% - Accent1 8 3 2" xfId="6450" xr:uid="{00000000-0005-0000-0000-0000FA170000}"/>
    <cellStyle name="40% - Accent1 8 3 2 2" xfId="13728" xr:uid="{00000000-0005-0000-0000-0000FB170000}"/>
    <cellStyle name="40% - Accent1 8 3 3" xfId="10074" xr:uid="{00000000-0005-0000-0000-0000FC170000}"/>
    <cellStyle name="40% - Accent1 8 4" xfId="3385" xr:uid="{00000000-0005-0000-0000-0000FD170000}"/>
    <cellStyle name="40% - Accent1 8 4 2" xfId="10895" xr:uid="{00000000-0005-0000-0000-0000FE170000}"/>
    <cellStyle name="40% - Accent1 8 5" xfId="3802" xr:uid="{00000000-0005-0000-0000-0000FF170000}"/>
    <cellStyle name="40% - Accent1 8 5 2" xfId="11310" xr:uid="{00000000-0005-0000-0000-000000180000}"/>
    <cellStyle name="40% - Accent1 8 6" xfId="4959" xr:uid="{00000000-0005-0000-0000-000001180000}"/>
    <cellStyle name="40% - Accent1 8 6 2" xfId="12237" xr:uid="{00000000-0005-0000-0000-000002180000}"/>
    <cellStyle name="40% - Accent1 8 7" xfId="5540" xr:uid="{00000000-0005-0000-0000-000003180000}"/>
    <cellStyle name="40% - Accent1 8 7 2" xfId="12818" xr:uid="{00000000-0005-0000-0000-000004180000}"/>
    <cellStyle name="40% - Accent1 8 8" xfId="6448" xr:uid="{00000000-0005-0000-0000-000005180000}"/>
    <cellStyle name="40% - Accent1 8 8 2" xfId="13726" xr:uid="{00000000-0005-0000-0000-000006180000}"/>
    <cellStyle name="40% - Accent1 8 9" xfId="7426" xr:uid="{00000000-0005-0000-0000-000007180000}"/>
    <cellStyle name="40% - Accent1 8 9 2" xfId="14518" xr:uid="{00000000-0005-0000-0000-000008180000}"/>
    <cellStyle name="40% - Accent1 9" xfId="508" xr:uid="{00000000-0005-0000-0000-000009180000}"/>
    <cellStyle name="40% - Accent1 9 2" xfId="2280" xr:uid="{00000000-0005-0000-0000-00000A180000}"/>
    <cellStyle name="40% - Accent1 9 2 2" xfId="10076" xr:uid="{00000000-0005-0000-0000-00000B180000}"/>
    <cellStyle name="40% - Accent1 9 3" xfId="3075" xr:uid="{00000000-0005-0000-0000-00000C180000}"/>
    <cellStyle name="40% - Accent1 9 3 2" xfId="10586" xr:uid="{00000000-0005-0000-0000-00000D180000}"/>
    <cellStyle name="40% - Accent1 9 4" xfId="6451" xr:uid="{00000000-0005-0000-0000-00000E180000}"/>
    <cellStyle name="40% - Accent1 9 4 2" xfId="13729" xr:uid="{00000000-0005-0000-0000-00000F180000}"/>
    <cellStyle name="40% - Accent1 9 5" xfId="8391" xr:uid="{00000000-0005-0000-0000-000010180000}"/>
    <cellStyle name="40% - Accent1 9 5 2" xfId="15434" xr:uid="{00000000-0005-0000-0000-000011180000}"/>
    <cellStyle name="40% - Accent1 9 6" xfId="9141" xr:uid="{00000000-0005-0000-0000-000012180000}"/>
    <cellStyle name="40% - Accent2" xfId="25" builtinId="35" customBuiltin="1"/>
    <cellStyle name="40% - Accent2 10" xfId="1797" xr:uid="{00000000-0005-0000-0000-000014180000}"/>
    <cellStyle name="40% - Accent2 10 2" xfId="3059" xr:uid="{00000000-0005-0000-0000-000015180000}"/>
    <cellStyle name="40% - Accent2 10 2 2" xfId="10570" xr:uid="{00000000-0005-0000-0000-000016180000}"/>
    <cellStyle name="40% - Accent2 10 3" xfId="6452" xr:uid="{00000000-0005-0000-0000-000017180000}"/>
    <cellStyle name="40% - Accent2 10 3 2" xfId="13730" xr:uid="{00000000-0005-0000-0000-000018180000}"/>
    <cellStyle name="40% - Accent2 10 4" xfId="8481" xr:uid="{00000000-0005-0000-0000-000019180000}"/>
    <cellStyle name="40% - Accent2 10 4 2" xfId="15524" xr:uid="{00000000-0005-0000-0000-00001A180000}"/>
    <cellStyle name="40% - Accent2 10 5" xfId="9602" xr:uid="{00000000-0005-0000-0000-00001B180000}"/>
    <cellStyle name="40% - Accent2 11" xfId="2281" xr:uid="{00000000-0005-0000-0000-00001C180000}"/>
    <cellStyle name="40% - Accent2 11 2" xfId="3895" xr:uid="{00000000-0005-0000-0000-00001D180000}"/>
    <cellStyle name="40% - Accent2 11 2 2" xfId="11403" xr:uid="{00000000-0005-0000-0000-00001E180000}"/>
    <cellStyle name="40% - Accent2 11 3" xfId="6453" xr:uid="{00000000-0005-0000-0000-00001F180000}"/>
    <cellStyle name="40% - Accent2 11 3 2" xfId="13731" xr:uid="{00000000-0005-0000-0000-000020180000}"/>
    <cellStyle name="40% - Accent2 11 4" xfId="8570" xr:uid="{00000000-0005-0000-0000-000021180000}"/>
    <cellStyle name="40% - Accent2 11 4 2" xfId="15613" xr:uid="{00000000-0005-0000-0000-000022180000}"/>
    <cellStyle name="40% - Accent2 11 5" xfId="10077" xr:uid="{00000000-0005-0000-0000-000023180000}"/>
    <cellStyle name="40% - Accent2 12" xfId="3035" xr:uid="{00000000-0005-0000-0000-000024180000}"/>
    <cellStyle name="40% - Accent2 12 2" xfId="7722" xr:uid="{00000000-0005-0000-0000-000025180000}"/>
    <cellStyle name="40% - Accent2 12 2 2" xfId="14814" xr:uid="{00000000-0005-0000-0000-000026180000}"/>
    <cellStyle name="40% - Accent2 12 3" xfId="10546" xr:uid="{00000000-0005-0000-0000-000027180000}"/>
    <cellStyle name="40% - Accent2 13" xfId="4674" xr:uid="{00000000-0005-0000-0000-000028180000}"/>
    <cellStyle name="40% - Accent2 13 2" xfId="11952" xr:uid="{00000000-0005-0000-0000-000029180000}"/>
    <cellStyle name="40% - Accent2 14" xfId="5255" xr:uid="{00000000-0005-0000-0000-00002A180000}"/>
    <cellStyle name="40% - Accent2 14 2" xfId="12533" xr:uid="{00000000-0005-0000-0000-00002B180000}"/>
    <cellStyle name="40% - Accent2 15" xfId="7123" xr:uid="{00000000-0005-0000-0000-00002C180000}"/>
    <cellStyle name="40% - Accent2 15 2" xfId="14215" xr:uid="{00000000-0005-0000-0000-00002D180000}"/>
    <cellStyle name="40% - Accent2 16" xfId="7141" xr:uid="{00000000-0005-0000-0000-00002E180000}"/>
    <cellStyle name="40% - Accent2 16 2" xfId="14233" xr:uid="{00000000-0005-0000-0000-00002F180000}"/>
    <cellStyle name="40% - Accent2 17" xfId="8591" xr:uid="{00000000-0005-0000-0000-000030180000}"/>
    <cellStyle name="40% - Accent2 17 2" xfId="15634" xr:uid="{00000000-0005-0000-0000-000031180000}"/>
    <cellStyle name="40% - Accent2 18" xfId="8681" xr:uid="{00000000-0005-0000-0000-000032180000}"/>
    <cellStyle name="40% - Accent2 2" xfId="509" xr:uid="{00000000-0005-0000-0000-000033180000}"/>
    <cellStyle name="40% - Accent2 2 10" xfId="7194" xr:uid="{00000000-0005-0000-0000-000034180000}"/>
    <cellStyle name="40% - Accent2 2 10 2" xfId="14286" xr:uid="{00000000-0005-0000-0000-000035180000}"/>
    <cellStyle name="40% - Accent2 2 11" xfId="8634" xr:uid="{00000000-0005-0000-0000-000036180000}"/>
    <cellStyle name="40% - Accent2 2 12" xfId="9142" xr:uid="{00000000-0005-0000-0000-000037180000}"/>
    <cellStyle name="40% - Accent2 2 2" xfId="510" xr:uid="{00000000-0005-0000-0000-000038180000}"/>
    <cellStyle name="40% - Accent2 2 2 2" xfId="511" xr:uid="{00000000-0005-0000-0000-000039180000}"/>
    <cellStyle name="40% - Accent2 2 2 2 2" xfId="512" xr:uid="{00000000-0005-0000-0000-00003A180000}"/>
    <cellStyle name="40% - Accent2 2 2 2 2 2" xfId="2285" xr:uid="{00000000-0005-0000-0000-00003B180000}"/>
    <cellStyle name="40% - Accent2 2 2 2 2 2 2" xfId="8253" xr:uid="{00000000-0005-0000-0000-00003C180000}"/>
    <cellStyle name="40% - Accent2 2 2 2 2 2 2 2" xfId="15345" xr:uid="{00000000-0005-0000-0000-00003D180000}"/>
    <cellStyle name="40% - Accent2 2 2 2 2 2 3" xfId="10081" xr:uid="{00000000-0005-0000-0000-00003E180000}"/>
    <cellStyle name="40% - Accent2 2 2 2 2 3" xfId="3641" xr:uid="{00000000-0005-0000-0000-00003F180000}"/>
    <cellStyle name="40% - Accent2 2 2 2 2 3 2" xfId="11149" xr:uid="{00000000-0005-0000-0000-000040180000}"/>
    <cellStyle name="40% - Accent2 2 2 2 2 4" xfId="5205" xr:uid="{00000000-0005-0000-0000-000041180000}"/>
    <cellStyle name="40% - Accent2 2 2 2 2 4 2" xfId="12483" xr:uid="{00000000-0005-0000-0000-000042180000}"/>
    <cellStyle name="40% - Accent2 2 2 2 2 5" xfId="5786" xr:uid="{00000000-0005-0000-0000-000043180000}"/>
    <cellStyle name="40% - Accent2 2 2 2 2 5 2" xfId="13064" xr:uid="{00000000-0005-0000-0000-000044180000}"/>
    <cellStyle name="40% - Accent2 2 2 2 2 6" xfId="7672" xr:uid="{00000000-0005-0000-0000-000045180000}"/>
    <cellStyle name="40% - Accent2 2 2 2 2 6 2" xfId="14764" xr:uid="{00000000-0005-0000-0000-000046180000}"/>
    <cellStyle name="40% - Accent2 2 2 2 2 7" xfId="9145" xr:uid="{00000000-0005-0000-0000-000047180000}"/>
    <cellStyle name="40% - Accent2 2 2 2 3" xfId="2284" xr:uid="{00000000-0005-0000-0000-000048180000}"/>
    <cellStyle name="40% - Accent2 2 2 2 3 2" xfId="7964" xr:uid="{00000000-0005-0000-0000-000049180000}"/>
    <cellStyle name="40% - Accent2 2 2 2 3 2 2" xfId="15056" xr:uid="{00000000-0005-0000-0000-00004A180000}"/>
    <cellStyle name="40% - Accent2 2 2 2 3 3" xfId="10080" xr:uid="{00000000-0005-0000-0000-00004B180000}"/>
    <cellStyle name="40% - Accent2 2 2 2 4" xfId="3341" xr:uid="{00000000-0005-0000-0000-00004C180000}"/>
    <cellStyle name="40% - Accent2 2 2 2 4 2" xfId="10852" xr:uid="{00000000-0005-0000-0000-00004D180000}"/>
    <cellStyle name="40% - Accent2 2 2 2 5" xfId="4916" xr:uid="{00000000-0005-0000-0000-00004E180000}"/>
    <cellStyle name="40% - Accent2 2 2 2 5 2" xfId="12194" xr:uid="{00000000-0005-0000-0000-00004F180000}"/>
    <cellStyle name="40% - Accent2 2 2 2 6" xfId="5497" xr:uid="{00000000-0005-0000-0000-000050180000}"/>
    <cellStyle name="40% - Accent2 2 2 2 6 2" xfId="12775" xr:uid="{00000000-0005-0000-0000-000051180000}"/>
    <cellStyle name="40% - Accent2 2 2 2 7" xfId="7383" xr:uid="{00000000-0005-0000-0000-000052180000}"/>
    <cellStyle name="40% - Accent2 2 2 2 7 2" xfId="14475" xr:uid="{00000000-0005-0000-0000-000053180000}"/>
    <cellStyle name="40% - Accent2 2 2 2 8" xfId="9144" xr:uid="{00000000-0005-0000-0000-000054180000}"/>
    <cellStyle name="40% - Accent2 2 2 3" xfId="513" xr:uid="{00000000-0005-0000-0000-000055180000}"/>
    <cellStyle name="40% - Accent2 2 2 3 2" xfId="2286" xr:uid="{00000000-0005-0000-0000-000056180000}"/>
    <cellStyle name="40% - Accent2 2 2 3 2 2" xfId="8110" xr:uid="{00000000-0005-0000-0000-000057180000}"/>
    <cellStyle name="40% - Accent2 2 2 3 2 2 2" xfId="15202" xr:uid="{00000000-0005-0000-0000-000058180000}"/>
    <cellStyle name="40% - Accent2 2 2 3 2 3" xfId="10082" xr:uid="{00000000-0005-0000-0000-000059180000}"/>
    <cellStyle name="40% - Accent2 2 2 3 3" xfId="3498" xr:uid="{00000000-0005-0000-0000-00005A180000}"/>
    <cellStyle name="40% - Accent2 2 2 3 3 2" xfId="11006" xr:uid="{00000000-0005-0000-0000-00005B180000}"/>
    <cellStyle name="40% - Accent2 2 2 3 4" xfId="5062" xr:uid="{00000000-0005-0000-0000-00005C180000}"/>
    <cellStyle name="40% - Accent2 2 2 3 4 2" xfId="12340" xr:uid="{00000000-0005-0000-0000-00005D180000}"/>
    <cellStyle name="40% - Accent2 2 2 3 5" xfId="5643" xr:uid="{00000000-0005-0000-0000-00005E180000}"/>
    <cellStyle name="40% - Accent2 2 2 3 5 2" xfId="12921" xr:uid="{00000000-0005-0000-0000-00005F180000}"/>
    <cellStyle name="40% - Accent2 2 2 3 6" xfId="7529" xr:uid="{00000000-0005-0000-0000-000060180000}"/>
    <cellStyle name="40% - Accent2 2 2 3 6 2" xfId="14621" xr:uid="{00000000-0005-0000-0000-000061180000}"/>
    <cellStyle name="40% - Accent2 2 2 3 7" xfId="9146" xr:uid="{00000000-0005-0000-0000-000062180000}"/>
    <cellStyle name="40% - Accent2 2 2 4" xfId="2283" xr:uid="{00000000-0005-0000-0000-000063180000}"/>
    <cellStyle name="40% - Accent2 2 2 4 2" xfId="8457" xr:uid="{00000000-0005-0000-0000-000064180000}"/>
    <cellStyle name="40% - Accent2 2 2 4 2 2" xfId="15500" xr:uid="{00000000-0005-0000-0000-000065180000}"/>
    <cellStyle name="40% - Accent2 2 2 4 3" xfId="10079" xr:uid="{00000000-0005-0000-0000-000066180000}"/>
    <cellStyle name="40% - Accent2 2 2 5" xfId="3196" xr:uid="{00000000-0005-0000-0000-000067180000}"/>
    <cellStyle name="40% - Accent2 2 2 5 2" xfId="8546" xr:uid="{00000000-0005-0000-0000-000068180000}"/>
    <cellStyle name="40% - Accent2 2 2 5 2 2" xfId="15589" xr:uid="{00000000-0005-0000-0000-000069180000}"/>
    <cellStyle name="40% - Accent2 2 2 5 3" xfId="10707" xr:uid="{00000000-0005-0000-0000-00006A180000}"/>
    <cellStyle name="40% - Accent2 2 2 6" xfId="4773" xr:uid="{00000000-0005-0000-0000-00006B180000}"/>
    <cellStyle name="40% - Accent2 2 2 6 2" xfId="7821" xr:uid="{00000000-0005-0000-0000-00006C180000}"/>
    <cellStyle name="40% - Accent2 2 2 6 2 2" xfId="14913" xr:uid="{00000000-0005-0000-0000-00006D180000}"/>
    <cellStyle name="40% - Accent2 2 2 6 3" xfId="12051" xr:uid="{00000000-0005-0000-0000-00006E180000}"/>
    <cellStyle name="40% - Accent2 2 2 7" xfId="5354" xr:uid="{00000000-0005-0000-0000-00006F180000}"/>
    <cellStyle name="40% - Accent2 2 2 7 2" xfId="12632" xr:uid="{00000000-0005-0000-0000-000070180000}"/>
    <cellStyle name="40% - Accent2 2 2 8" xfId="7240" xr:uid="{00000000-0005-0000-0000-000071180000}"/>
    <cellStyle name="40% - Accent2 2 2 8 2" xfId="14332" xr:uid="{00000000-0005-0000-0000-000072180000}"/>
    <cellStyle name="40% - Accent2 2 2 9" xfId="9143" xr:uid="{00000000-0005-0000-0000-000073180000}"/>
    <cellStyle name="40% - Accent2 2 3" xfId="514" xr:uid="{00000000-0005-0000-0000-000074180000}"/>
    <cellStyle name="40% - Accent2 2 3 2" xfId="515" xr:uid="{00000000-0005-0000-0000-000075180000}"/>
    <cellStyle name="40% - Accent2 2 3 2 2" xfId="2288" xr:uid="{00000000-0005-0000-0000-000076180000}"/>
    <cellStyle name="40% - Accent2 2 3 2 2 2" xfId="8207" xr:uid="{00000000-0005-0000-0000-000077180000}"/>
    <cellStyle name="40% - Accent2 2 3 2 2 2 2" xfId="15299" xr:uid="{00000000-0005-0000-0000-000078180000}"/>
    <cellStyle name="40% - Accent2 2 3 2 2 3" xfId="10084" xr:uid="{00000000-0005-0000-0000-000079180000}"/>
    <cellStyle name="40% - Accent2 2 3 2 3" xfId="3595" xr:uid="{00000000-0005-0000-0000-00007A180000}"/>
    <cellStyle name="40% - Accent2 2 3 2 3 2" xfId="11103" xr:uid="{00000000-0005-0000-0000-00007B180000}"/>
    <cellStyle name="40% - Accent2 2 3 2 4" xfId="5159" xr:uid="{00000000-0005-0000-0000-00007C180000}"/>
    <cellStyle name="40% - Accent2 2 3 2 4 2" xfId="12437" xr:uid="{00000000-0005-0000-0000-00007D180000}"/>
    <cellStyle name="40% - Accent2 2 3 2 5" xfId="5740" xr:uid="{00000000-0005-0000-0000-00007E180000}"/>
    <cellStyle name="40% - Accent2 2 3 2 5 2" xfId="13018" xr:uid="{00000000-0005-0000-0000-00007F180000}"/>
    <cellStyle name="40% - Accent2 2 3 2 6" xfId="7626" xr:uid="{00000000-0005-0000-0000-000080180000}"/>
    <cellStyle name="40% - Accent2 2 3 2 6 2" xfId="14718" xr:uid="{00000000-0005-0000-0000-000081180000}"/>
    <cellStyle name="40% - Accent2 2 3 2 7" xfId="9148" xr:uid="{00000000-0005-0000-0000-000082180000}"/>
    <cellStyle name="40% - Accent2 2 3 3" xfId="2287" xr:uid="{00000000-0005-0000-0000-000083180000}"/>
    <cellStyle name="40% - Accent2 2 3 3 2" xfId="7918" xr:uid="{00000000-0005-0000-0000-000084180000}"/>
    <cellStyle name="40% - Accent2 2 3 3 2 2" xfId="15010" xr:uid="{00000000-0005-0000-0000-000085180000}"/>
    <cellStyle name="40% - Accent2 2 3 3 3" xfId="10083" xr:uid="{00000000-0005-0000-0000-000086180000}"/>
    <cellStyle name="40% - Accent2 2 3 4" xfId="3295" xr:uid="{00000000-0005-0000-0000-000087180000}"/>
    <cellStyle name="40% - Accent2 2 3 4 2" xfId="10806" xr:uid="{00000000-0005-0000-0000-000088180000}"/>
    <cellStyle name="40% - Accent2 2 3 5" xfId="4870" xr:uid="{00000000-0005-0000-0000-000089180000}"/>
    <cellStyle name="40% - Accent2 2 3 5 2" xfId="12148" xr:uid="{00000000-0005-0000-0000-00008A180000}"/>
    <cellStyle name="40% - Accent2 2 3 6" xfId="5451" xr:uid="{00000000-0005-0000-0000-00008B180000}"/>
    <cellStyle name="40% - Accent2 2 3 6 2" xfId="12729" xr:uid="{00000000-0005-0000-0000-00008C180000}"/>
    <cellStyle name="40% - Accent2 2 3 7" xfId="7337" xr:uid="{00000000-0005-0000-0000-00008D180000}"/>
    <cellStyle name="40% - Accent2 2 3 7 2" xfId="14429" xr:uid="{00000000-0005-0000-0000-00008E180000}"/>
    <cellStyle name="40% - Accent2 2 3 8" xfId="9147" xr:uid="{00000000-0005-0000-0000-00008F180000}"/>
    <cellStyle name="40% - Accent2 2 4" xfId="516" xr:uid="{00000000-0005-0000-0000-000090180000}"/>
    <cellStyle name="40% - Accent2 2 4 2" xfId="2289" xr:uid="{00000000-0005-0000-0000-000091180000}"/>
    <cellStyle name="40% - Accent2 2 4 2 2" xfId="8064" xr:uid="{00000000-0005-0000-0000-000092180000}"/>
    <cellStyle name="40% - Accent2 2 4 2 2 2" xfId="15156" xr:uid="{00000000-0005-0000-0000-000093180000}"/>
    <cellStyle name="40% - Accent2 2 4 2 3" xfId="10085" xr:uid="{00000000-0005-0000-0000-000094180000}"/>
    <cellStyle name="40% - Accent2 2 4 3" xfId="3452" xr:uid="{00000000-0005-0000-0000-000095180000}"/>
    <cellStyle name="40% - Accent2 2 4 3 2" xfId="10960" xr:uid="{00000000-0005-0000-0000-000096180000}"/>
    <cellStyle name="40% - Accent2 2 4 4" xfId="5016" xr:uid="{00000000-0005-0000-0000-000097180000}"/>
    <cellStyle name="40% - Accent2 2 4 4 2" xfId="12294" xr:uid="{00000000-0005-0000-0000-000098180000}"/>
    <cellStyle name="40% - Accent2 2 4 5" xfId="5597" xr:uid="{00000000-0005-0000-0000-000099180000}"/>
    <cellStyle name="40% - Accent2 2 4 5 2" xfId="12875" xr:uid="{00000000-0005-0000-0000-00009A180000}"/>
    <cellStyle name="40% - Accent2 2 4 6" xfId="7483" xr:uid="{00000000-0005-0000-0000-00009B180000}"/>
    <cellStyle name="40% - Accent2 2 4 6 2" xfId="14575" xr:uid="{00000000-0005-0000-0000-00009C180000}"/>
    <cellStyle name="40% - Accent2 2 4 7" xfId="9149" xr:uid="{00000000-0005-0000-0000-00009D180000}"/>
    <cellStyle name="40% - Accent2 2 5" xfId="1823" xr:uid="{00000000-0005-0000-0000-00009E180000}"/>
    <cellStyle name="40% - Accent2 2 5 2" xfId="3911" xr:uid="{00000000-0005-0000-0000-00009F180000}"/>
    <cellStyle name="40% - Accent2 2 5 2 2" xfId="11419" xr:uid="{00000000-0005-0000-0000-0000A0180000}"/>
    <cellStyle name="40% - Accent2 2 5 3" xfId="6454" xr:uid="{00000000-0005-0000-0000-0000A1180000}"/>
    <cellStyle name="40% - Accent2 2 5 3 2" xfId="13732" xr:uid="{00000000-0005-0000-0000-0000A2180000}"/>
    <cellStyle name="40% - Accent2 2 5 4" xfId="8303" xr:uid="{00000000-0005-0000-0000-0000A3180000}"/>
    <cellStyle name="40% - Accent2 2 5 4 2" xfId="15395" xr:uid="{00000000-0005-0000-0000-0000A4180000}"/>
    <cellStyle name="40% - Accent2 2 5 5" xfId="9619" xr:uid="{00000000-0005-0000-0000-0000A5180000}"/>
    <cellStyle name="40% - Accent2 2 6" xfId="2282" xr:uid="{00000000-0005-0000-0000-0000A6180000}"/>
    <cellStyle name="40% - Accent2 2 6 2" xfId="4028" xr:uid="{00000000-0005-0000-0000-0000A7180000}"/>
    <cellStyle name="40% - Accent2 2 6 2 2" xfId="11536" xr:uid="{00000000-0005-0000-0000-0000A8180000}"/>
    <cellStyle name="40% - Accent2 2 6 3" xfId="6455" xr:uid="{00000000-0005-0000-0000-0000A9180000}"/>
    <cellStyle name="40% - Accent2 2 6 3 2" xfId="13733" xr:uid="{00000000-0005-0000-0000-0000AA180000}"/>
    <cellStyle name="40% - Accent2 2 6 4" xfId="8411" xr:uid="{00000000-0005-0000-0000-0000AB180000}"/>
    <cellStyle name="40% - Accent2 2 6 4 2" xfId="15454" xr:uid="{00000000-0005-0000-0000-0000AC180000}"/>
    <cellStyle name="40% - Accent2 2 6 5" xfId="10078" xr:uid="{00000000-0005-0000-0000-0000AD180000}"/>
    <cellStyle name="40% - Accent2 2 7" xfId="3128" xr:uid="{00000000-0005-0000-0000-0000AE180000}"/>
    <cellStyle name="40% - Accent2 2 7 2" xfId="8500" xr:uid="{00000000-0005-0000-0000-0000AF180000}"/>
    <cellStyle name="40% - Accent2 2 7 2 2" xfId="15543" xr:uid="{00000000-0005-0000-0000-0000B0180000}"/>
    <cellStyle name="40% - Accent2 2 7 3" xfId="10639" xr:uid="{00000000-0005-0000-0000-0000B1180000}"/>
    <cellStyle name="40% - Accent2 2 8" xfId="4727" xr:uid="{00000000-0005-0000-0000-0000B2180000}"/>
    <cellStyle name="40% - Accent2 2 8 2" xfId="7775" xr:uid="{00000000-0005-0000-0000-0000B3180000}"/>
    <cellStyle name="40% - Accent2 2 8 2 2" xfId="14867" xr:uid="{00000000-0005-0000-0000-0000B4180000}"/>
    <cellStyle name="40% - Accent2 2 8 3" xfId="12005" xr:uid="{00000000-0005-0000-0000-0000B5180000}"/>
    <cellStyle name="40% - Accent2 2 9" xfId="5308" xr:uid="{00000000-0005-0000-0000-0000B6180000}"/>
    <cellStyle name="40% - Accent2 2 9 2" xfId="12586" xr:uid="{00000000-0005-0000-0000-0000B7180000}"/>
    <cellStyle name="40% - Accent2 3" xfId="517" xr:uid="{00000000-0005-0000-0000-0000B8180000}"/>
    <cellStyle name="40% - Accent2 3 2" xfId="518" xr:uid="{00000000-0005-0000-0000-0000B9180000}"/>
    <cellStyle name="40% - Accent2 3 2 2" xfId="519" xr:uid="{00000000-0005-0000-0000-0000BA180000}"/>
    <cellStyle name="40% - Accent2 3 2 2 2" xfId="2292" xr:uid="{00000000-0005-0000-0000-0000BB180000}"/>
    <cellStyle name="40% - Accent2 3 2 2 2 2" xfId="8230" xr:uid="{00000000-0005-0000-0000-0000BC180000}"/>
    <cellStyle name="40% - Accent2 3 2 2 2 2 2" xfId="15322" xr:uid="{00000000-0005-0000-0000-0000BD180000}"/>
    <cellStyle name="40% - Accent2 3 2 2 2 3" xfId="10088" xr:uid="{00000000-0005-0000-0000-0000BE180000}"/>
    <cellStyle name="40% - Accent2 3 2 2 3" xfId="3618" xr:uid="{00000000-0005-0000-0000-0000BF180000}"/>
    <cellStyle name="40% - Accent2 3 2 2 3 2" xfId="11126" xr:uid="{00000000-0005-0000-0000-0000C0180000}"/>
    <cellStyle name="40% - Accent2 3 2 2 4" xfId="5182" xr:uid="{00000000-0005-0000-0000-0000C1180000}"/>
    <cellStyle name="40% - Accent2 3 2 2 4 2" xfId="12460" xr:uid="{00000000-0005-0000-0000-0000C2180000}"/>
    <cellStyle name="40% - Accent2 3 2 2 5" xfId="5763" xr:uid="{00000000-0005-0000-0000-0000C3180000}"/>
    <cellStyle name="40% - Accent2 3 2 2 5 2" xfId="13041" xr:uid="{00000000-0005-0000-0000-0000C4180000}"/>
    <cellStyle name="40% - Accent2 3 2 2 6" xfId="7649" xr:uid="{00000000-0005-0000-0000-0000C5180000}"/>
    <cellStyle name="40% - Accent2 3 2 2 6 2" xfId="14741" xr:uid="{00000000-0005-0000-0000-0000C6180000}"/>
    <cellStyle name="40% - Accent2 3 2 2 7" xfId="9152" xr:uid="{00000000-0005-0000-0000-0000C7180000}"/>
    <cellStyle name="40% - Accent2 3 2 3" xfId="2291" xr:uid="{00000000-0005-0000-0000-0000C8180000}"/>
    <cellStyle name="40% - Accent2 3 2 3 2" xfId="7941" xr:uid="{00000000-0005-0000-0000-0000C9180000}"/>
    <cellStyle name="40% - Accent2 3 2 3 2 2" xfId="15033" xr:uid="{00000000-0005-0000-0000-0000CA180000}"/>
    <cellStyle name="40% - Accent2 3 2 3 3" xfId="10087" xr:uid="{00000000-0005-0000-0000-0000CB180000}"/>
    <cellStyle name="40% - Accent2 3 2 4" xfId="3318" xr:uid="{00000000-0005-0000-0000-0000CC180000}"/>
    <cellStyle name="40% - Accent2 3 2 4 2" xfId="10829" xr:uid="{00000000-0005-0000-0000-0000CD180000}"/>
    <cellStyle name="40% - Accent2 3 2 5" xfId="4893" xr:uid="{00000000-0005-0000-0000-0000CE180000}"/>
    <cellStyle name="40% - Accent2 3 2 5 2" xfId="12171" xr:uid="{00000000-0005-0000-0000-0000CF180000}"/>
    <cellStyle name="40% - Accent2 3 2 6" xfId="5474" xr:uid="{00000000-0005-0000-0000-0000D0180000}"/>
    <cellStyle name="40% - Accent2 3 2 6 2" xfId="12752" xr:uid="{00000000-0005-0000-0000-0000D1180000}"/>
    <cellStyle name="40% - Accent2 3 2 7" xfId="7360" xr:uid="{00000000-0005-0000-0000-0000D2180000}"/>
    <cellStyle name="40% - Accent2 3 2 7 2" xfId="14452" xr:uid="{00000000-0005-0000-0000-0000D3180000}"/>
    <cellStyle name="40% - Accent2 3 2 8" xfId="9151" xr:uid="{00000000-0005-0000-0000-0000D4180000}"/>
    <cellStyle name="40% - Accent2 3 3" xfId="520" xr:uid="{00000000-0005-0000-0000-0000D5180000}"/>
    <cellStyle name="40% - Accent2 3 3 2" xfId="2293" xr:uid="{00000000-0005-0000-0000-0000D6180000}"/>
    <cellStyle name="40% - Accent2 3 3 2 2" xfId="8087" xr:uid="{00000000-0005-0000-0000-0000D7180000}"/>
    <cellStyle name="40% - Accent2 3 3 2 2 2" xfId="15179" xr:uid="{00000000-0005-0000-0000-0000D8180000}"/>
    <cellStyle name="40% - Accent2 3 3 2 3" xfId="10089" xr:uid="{00000000-0005-0000-0000-0000D9180000}"/>
    <cellStyle name="40% - Accent2 3 3 3" xfId="3475" xr:uid="{00000000-0005-0000-0000-0000DA180000}"/>
    <cellStyle name="40% - Accent2 3 3 3 2" xfId="10983" xr:uid="{00000000-0005-0000-0000-0000DB180000}"/>
    <cellStyle name="40% - Accent2 3 3 4" xfId="5039" xr:uid="{00000000-0005-0000-0000-0000DC180000}"/>
    <cellStyle name="40% - Accent2 3 3 4 2" xfId="12317" xr:uid="{00000000-0005-0000-0000-0000DD180000}"/>
    <cellStyle name="40% - Accent2 3 3 5" xfId="5620" xr:uid="{00000000-0005-0000-0000-0000DE180000}"/>
    <cellStyle name="40% - Accent2 3 3 5 2" xfId="12898" xr:uid="{00000000-0005-0000-0000-0000DF180000}"/>
    <cellStyle name="40% - Accent2 3 3 6" xfId="7506" xr:uid="{00000000-0005-0000-0000-0000E0180000}"/>
    <cellStyle name="40% - Accent2 3 3 6 2" xfId="14598" xr:uid="{00000000-0005-0000-0000-0000E1180000}"/>
    <cellStyle name="40% - Accent2 3 3 7" xfId="9153" xr:uid="{00000000-0005-0000-0000-0000E2180000}"/>
    <cellStyle name="40% - Accent2 3 4" xfId="2290" xr:uid="{00000000-0005-0000-0000-0000E3180000}"/>
    <cellStyle name="40% - Accent2 3 4 2" xfId="8434" xr:uid="{00000000-0005-0000-0000-0000E4180000}"/>
    <cellStyle name="40% - Accent2 3 4 2 2" xfId="15477" xr:uid="{00000000-0005-0000-0000-0000E5180000}"/>
    <cellStyle name="40% - Accent2 3 4 3" xfId="10086" xr:uid="{00000000-0005-0000-0000-0000E6180000}"/>
    <cellStyle name="40% - Accent2 3 5" xfId="3170" xr:uid="{00000000-0005-0000-0000-0000E7180000}"/>
    <cellStyle name="40% - Accent2 3 5 2" xfId="8523" xr:uid="{00000000-0005-0000-0000-0000E8180000}"/>
    <cellStyle name="40% - Accent2 3 5 2 2" xfId="15566" xr:uid="{00000000-0005-0000-0000-0000E9180000}"/>
    <cellStyle name="40% - Accent2 3 5 3" xfId="10681" xr:uid="{00000000-0005-0000-0000-0000EA180000}"/>
    <cellStyle name="40% - Accent2 3 6" xfId="4750" xr:uid="{00000000-0005-0000-0000-0000EB180000}"/>
    <cellStyle name="40% - Accent2 3 6 2" xfId="7798" xr:uid="{00000000-0005-0000-0000-0000EC180000}"/>
    <cellStyle name="40% - Accent2 3 6 2 2" xfId="14890" xr:uid="{00000000-0005-0000-0000-0000ED180000}"/>
    <cellStyle name="40% - Accent2 3 6 3" xfId="12028" xr:uid="{00000000-0005-0000-0000-0000EE180000}"/>
    <cellStyle name="40% - Accent2 3 7" xfId="5331" xr:uid="{00000000-0005-0000-0000-0000EF180000}"/>
    <cellStyle name="40% - Accent2 3 7 2" xfId="12609" xr:uid="{00000000-0005-0000-0000-0000F0180000}"/>
    <cellStyle name="40% - Accent2 3 8" xfId="7217" xr:uid="{00000000-0005-0000-0000-0000F1180000}"/>
    <cellStyle name="40% - Accent2 3 8 2" xfId="14309" xr:uid="{00000000-0005-0000-0000-0000F2180000}"/>
    <cellStyle name="40% - Accent2 3 9" xfId="9150" xr:uid="{00000000-0005-0000-0000-0000F3180000}"/>
    <cellStyle name="40% - Accent2 4" xfId="521" xr:uid="{00000000-0005-0000-0000-0000F4180000}"/>
    <cellStyle name="40% - Accent2 4 2" xfId="522" xr:uid="{00000000-0005-0000-0000-0000F5180000}"/>
    <cellStyle name="40% - Accent2 4 2 2" xfId="523" xr:uid="{00000000-0005-0000-0000-0000F6180000}"/>
    <cellStyle name="40% - Accent2 4 2 2 2" xfId="2296" xr:uid="{00000000-0005-0000-0000-0000F7180000}"/>
    <cellStyle name="40% - Accent2 4 2 2 2 2" xfId="8188" xr:uid="{00000000-0005-0000-0000-0000F8180000}"/>
    <cellStyle name="40% - Accent2 4 2 2 2 2 2" xfId="15280" xr:uid="{00000000-0005-0000-0000-0000F9180000}"/>
    <cellStyle name="40% - Accent2 4 2 2 2 3" xfId="10092" xr:uid="{00000000-0005-0000-0000-0000FA180000}"/>
    <cellStyle name="40% - Accent2 4 2 2 3" xfId="3576" xr:uid="{00000000-0005-0000-0000-0000FB180000}"/>
    <cellStyle name="40% - Accent2 4 2 2 3 2" xfId="11084" xr:uid="{00000000-0005-0000-0000-0000FC180000}"/>
    <cellStyle name="40% - Accent2 4 2 2 4" xfId="5140" xr:uid="{00000000-0005-0000-0000-0000FD180000}"/>
    <cellStyle name="40% - Accent2 4 2 2 4 2" xfId="12418" xr:uid="{00000000-0005-0000-0000-0000FE180000}"/>
    <cellStyle name="40% - Accent2 4 2 2 5" xfId="5721" xr:uid="{00000000-0005-0000-0000-0000FF180000}"/>
    <cellStyle name="40% - Accent2 4 2 2 5 2" xfId="12999" xr:uid="{00000000-0005-0000-0000-000000190000}"/>
    <cellStyle name="40% - Accent2 4 2 2 6" xfId="7607" xr:uid="{00000000-0005-0000-0000-000001190000}"/>
    <cellStyle name="40% - Accent2 4 2 2 6 2" xfId="14699" xr:uid="{00000000-0005-0000-0000-000002190000}"/>
    <cellStyle name="40% - Accent2 4 2 2 7" xfId="9156" xr:uid="{00000000-0005-0000-0000-000003190000}"/>
    <cellStyle name="40% - Accent2 4 2 3" xfId="2295" xr:uid="{00000000-0005-0000-0000-000004190000}"/>
    <cellStyle name="40% - Accent2 4 2 3 2" xfId="7899" xr:uid="{00000000-0005-0000-0000-000005190000}"/>
    <cellStyle name="40% - Accent2 4 2 3 2 2" xfId="14991" xr:uid="{00000000-0005-0000-0000-000006190000}"/>
    <cellStyle name="40% - Accent2 4 2 3 3" xfId="10091" xr:uid="{00000000-0005-0000-0000-000007190000}"/>
    <cellStyle name="40% - Accent2 4 2 4" xfId="3276" xr:uid="{00000000-0005-0000-0000-000008190000}"/>
    <cellStyle name="40% - Accent2 4 2 4 2" xfId="10787" xr:uid="{00000000-0005-0000-0000-000009190000}"/>
    <cellStyle name="40% - Accent2 4 2 5" xfId="4851" xr:uid="{00000000-0005-0000-0000-00000A190000}"/>
    <cellStyle name="40% - Accent2 4 2 5 2" xfId="12129" xr:uid="{00000000-0005-0000-0000-00000B190000}"/>
    <cellStyle name="40% - Accent2 4 2 6" xfId="5432" xr:uid="{00000000-0005-0000-0000-00000C190000}"/>
    <cellStyle name="40% - Accent2 4 2 6 2" xfId="12710" xr:uid="{00000000-0005-0000-0000-00000D190000}"/>
    <cellStyle name="40% - Accent2 4 2 7" xfId="7318" xr:uid="{00000000-0005-0000-0000-00000E190000}"/>
    <cellStyle name="40% - Accent2 4 2 7 2" xfId="14410" xr:uid="{00000000-0005-0000-0000-00000F190000}"/>
    <cellStyle name="40% - Accent2 4 2 8" xfId="9155" xr:uid="{00000000-0005-0000-0000-000010190000}"/>
    <cellStyle name="40% - Accent2 4 3" xfId="524" xr:uid="{00000000-0005-0000-0000-000011190000}"/>
    <cellStyle name="40% - Accent2 4 3 2" xfId="2297" xr:uid="{00000000-0005-0000-0000-000012190000}"/>
    <cellStyle name="40% - Accent2 4 3 2 2" xfId="8048" xr:uid="{00000000-0005-0000-0000-000013190000}"/>
    <cellStyle name="40% - Accent2 4 3 2 2 2" xfId="15140" xr:uid="{00000000-0005-0000-0000-000014190000}"/>
    <cellStyle name="40% - Accent2 4 3 2 3" xfId="10093" xr:uid="{00000000-0005-0000-0000-000015190000}"/>
    <cellStyle name="40% - Accent2 4 3 3" xfId="3436" xr:uid="{00000000-0005-0000-0000-000016190000}"/>
    <cellStyle name="40% - Accent2 4 3 3 2" xfId="10944" xr:uid="{00000000-0005-0000-0000-000017190000}"/>
    <cellStyle name="40% - Accent2 4 3 4" xfId="5000" xr:uid="{00000000-0005-0000-0000-000018190000}"/>
    <cellStyle name="40% - Accent2 4 3 4 2" xfId="12278" xr:uid="{00000000-0005-0000-0000-000019190000}"/>
    <cellStyle name="40% - Accent2 4 3 5" xfId="5581" xr:uid="{00000000-0005-0000-0000-00001A190000}"/>
    <cellStyle name="40% - Accent2 4 3 5 2" xfId="12859" xr:uid="{00000000-0005-0000-0000-00001B190000}"/>
    <cellStyle name="40% - Accent2 4 3 6" xfId="7467" xr:uid="{00000000-0005-0000-0000-00001C190000}"/>
    <cellStyle name="40% - Accent2 4 3 6 2" xfId="14559" xr:uid="{00000000-0005-0000-0000-00001D190000}"/>
    <cellStyle name="40% - Accent2 4 3 7" xfId="9157" xr:uid="{00000000-0005-0000-0000-00001E190000}"/>
    <cellStyle name="40% - Accent2 4 4" xfId="2294" xr:uid="{00000000-0005-0000-0000-00001F190000}"/>
    <cellStyle name="40% - Accent2 4 4 2" xfId="7756" xr:uid="{00000000-0005-0000-0000-000020190000}"/>
    <cellStyle name="40% - Accent2 4 4 2 2" xfId="14848" xr:uid="{00000000-0005-0000-0000-000021190000}"/>
    <cellStyle name="40% - Accent2 4 4 3" xfId="10090" xr:uid="{00000000-0005-0000-0000-000022190000}"/>
    <cellStyle name="40% - Accent2 4 5" xfId="3107" xr:uid="{00000000-0005-0000-0000-000023190000}"/>
    <cellStyle name="40% - Accent2 4 5 2" xfId="10618" xr:uid="{00000000-0005-0000-0000-000024190000}"/>
    <cellStyle name="40% - Accent2 4 6" xfId="4708" xr:uid="{00000000-0005-0000-0000-000025190000}"/>
    <cellStyle name="40% - Accent2 4 6 2" xfId="11986" xr:uid="{00000000-0005-0000-0000-000026190000}"/>
    <cellStyle name="40% - Accent2 4 7" xfId="5289" xr:uid="{00000000-0005-0000-0000-000027190000}"/>
    <cellStyle name="40% - Accent2 4 7 2" xfId="12567" xr:uid="{00000000-0005-0000-0000-000028190000}"/>
    <cellStyle name="40% - Accent2 4 8" xfId="7175" xr:uid="{00000000-0005-0000-0000-000029190000}"/>
    <cellStyle name="40% - Accent2 4 8 2" xfId="14267" xr:uid="{00000000-0005-0000-0000-00002A190000}"/>
    <cellStyle name="40% - Accent2 4 9" xfId="9154" xr:uid="{00000000-0005-0000-0000-00002B190000}"/>
    <cellStyle name="40% - Accent2 5" xfId="525" xr:uid="{00000000-0005-0000-0000-00002C190000}"/>
    <cellStyle name="40% - Accent2 5 2" xfId="526" xr:uid="{00000000-0005-0000-0000-00002D190000}"/>
    <cellStyle name="40% - Accent2 5 2 2" xfId="527" xr:uid="{00000000-0005-0000-0000-00002E190000}"/>
    <cellStyle name="40% - Accent2 5 2 2 2" xfId="2300" xr:uid="{00000000-0005-0000-0000-00002F190000}"/>
    <cellStyle name="40% - Accent2 5 2 2 2 2" xfId="8171" xr:uid="{00000000-0005-0000-0000-000030190000}"/>
    <cellStyle name="40% - Accent2 5 2 2 2 2 2" xfId="15263" xr:uid="{00000000-0005-0000-0000-000031190000}"/>
    <cellStyle name="40% - Accent2 5 2 2 2 3" xfId="10096" xr:uid="{00000000-0005-0000-0000-000032190000}"/>
    <cellStyle name="40% - Accent2 5 2 2 3" xfId="3559" xr:uid="{00000000-0005-0000-0000-000033190000}"/>
    <cellStyle name="40% - Accent2 5 2 2 3 2" xfId="11067" xr:uid="{00000000-0005-0000-0000-000034190000}"/>
    <cellStyle name="40% - Accent2 5 2 2 4" xfId="5123" xr:uid="{00000000-0005-0000-0000-000035190000}"/>
    <cellStyle name="40% - Accent2 5 2 2 4 2" xfId="12401" xr:uid="{00000000-0005-0000-0000-000036190000}"/>
    <cellStyle name="40% - Accent2 5 2 2 5" xfId="5704" xr:uid="{00000000-0005-0000-0000-000037190000}"/>
    <cellStyle name="40% - Accent2 5 2 2 5 2" xfId="12982" xr:uid="{00000000-0005-0000-0000-000038190000}"/>
    <cellStyle name="40% - Accent2 5 2 2 6" xfId="7590" xr:uid="{00000000-0005-0000-0000-000039190000}"/>
    <cellStyle name="40% - Accent2 5 2 2 6 2" xfId="14682" xr:uid="{00000000-0005-0000-0000-00003A190000}"/>
    <cellStyle name="40% - Accent2 5 2 2 7" xfId="9160" xr:uid="{00000000-0005-0000-0000-00003B190000}"/>
    <cellStyle name="40% - Accent2 5 2 3" xfId="2299" xr:uid="{00000000-0005-0000-0000-00003C190000}"/>
    <cellStyle name="40% - Accent2 5 2 3 2" xfId="7882" xr:uid="{00000000-0005-0000-0000-00003D190000}"/>
    <cellStyle name="40% - Accent2 5 2 3 2 2" xfId="14974" xr:uid="{00000000-0005-0000-0000-00003E190000}"/>
    <cellStyle name="40% - Accent2 5 2 3 3" xfId="10095" xr:uid="{00000000-0005-0000-0000-00003F190000}"/>
    <cellStyle name="40% - Accent2 5 2 4" xfId="3259" xr:uid="{00000000-0005-0000-0000-000040190000}"/>
    <cellStyle name="40% - Accent2 5 2 4 2" xfId="10770" xr:uid="{00000000-0005-0000-0000-000041190000}"/>
    <cellStyle name="40% - Accent2 5 2 5" xfId="4834" xr:uid="{00000000-0005-0000-0000-000042190000}"/>
    <cellStyle name="40% - Accent2 5 2 5 2" xfId="12112" xr:uid="{00000000-0005-0000-0000-000043190000}"/>
    <cellStyle name="40% - Accent2 5 2 6" xfId="5415" xr:uid="{00000000-0005-0000-0000-000044190000}"/>
    <cellStyle name="40% - Accent2 5 2 6 2" xfId="12693" xr:uid="{00000000-0005-0000-0000-000045190000}"/>
    <cellStyle name="40% - Accent2 5 2 7" xfId="7301" xr:uid="{00000000-0005-0000-0000-000046190000}"/>
    <cellStyle name="40% - Accent2 5 2 7 2" xfId="14393" xr:uid="{00000000-0005-0000-0000-000047190000}"/>
    <cellStyle name="40% - Accent2 5 2 8" xfId="9159" xr:uid="{00000000-0005-0000-0000-000048190000}"/>
    <cellStyle name="40% - Accent2 5 3" xfId="528" xr:uid="{00000000-0005-0000-0000-000049190000}"/>
    <cellStyle name="40% - Accent2 5 3 2" xfId="2301" xr:uid="{00000000-0005-0000-0000-00004A190000}"/>
    <cellStyle name="40% - Accent2 5 3 2 2" xfId="8031" xr:uid="{00000000-0005-0000-0000-00004B190000}"/>
    <cellStyle name="40% - Accent2 5 3 2 2 2" xfId="15123" xr:uid="{00000000-0005-0000-0000-00004C190000}"/>
    <cellStyle name="40% - Accent2 5 3 2 3" xfId="10097" xr:uid="{00000000-0005-0000-0000-00004D190000}"/>
    <cellStyle name="40% - Accent2 5 3 3" xfId="3419" xr:uid="{00000000-0005-0000-0000-00004E190000}"/>
    <cellStyle name="40% - Accent2 5 3 3 2" xfId="10927" xr:uid="{00000000-0005-0000-0000-00004F190000}"/>
    <cellStyle name="40% - Accent2 5 3 4" xfId="4983" xr:uid="{00000000-0005-0000-0000-000050190000}"/>
    <cellStyle name="40% - Accent2 5 3 4 2" xfId="12261" xr:uid="{00000000-0005-0000-0000-000051190000}"/>
    <cellStyle name="40% - Accent2 5 3 5" xfId="5564" xr:uid="{00000000-0005-0000-0000-000052190000}"/>
    <cellStyle name="40% - Accent2 5 3 5 2" xfId="12842" xr:uid="{00000000-0005-0000-0000-000053190000}"/>
    <cellStyle name="40% - Accent2 5 3 6" xfId="7450" xr:uid="{00000000-0005-0000-0000-000054190000}"/>
    <cellStyle name="40% - Accent2 5 3 6 2" xfId="14542" xr:uid="{00000000-0005-0000-0000-000055190000}"/>
    <cellStyle name="40% - Accent2 5 3 7" xfId="9161" xr:uid="{00000000-0005-0000-0000-000056190000}"/>
    <cellStyle name="40% - Accent2 5 4" xfId="2298" xr:uid="{00000000-0005-0000-0000-000057190000}"/>
    <cellStyle name="40% - Accent2 5 4 2" xfId="7739" xr:uid="{00000000-0005-0000-0000-000058190000}"/>
    <cellStyle name="40% - Accent2 5 4 2 2" xfId="14831" xr:uid="{00000000-0005-0000-0000-000059190000}"/>
    <cellStyle name="40% - Accent2 5 4 3" xfId="10094" xr:uid="{00000000-0005-0000-0000-00005A190000}"/>
    <cellStyle name="40% - Accent2 5 5" xfId="3090" xr:uid="{00000000-0005-0000-0000-00005B190000}"/>
    <cellStyle name="40% - Accent2 5 5 2" xfId="10601" xr:uid="{00000000-0005-0000-0000-00005C190000}"/>
    <cellStyle name="40% - Accent2 5 6" xfId="4691" xr:uid="{00000000-0005-0000-0000-00005D190000}"/>
    <cellStyle name="40% - Accent2 5 6 2" xfId="11969" xr:uid="{00000000-0005-0000-0000-00005E190000}"/>
    <cellStyle name="40% - Accent2 5 7" xfId="5272" xr:uid="{00000000-0005-0000-0000-00005F190000}"/>
    <cellStyle name="40% - Accent2 5 7 2" xfId="12550" xr:uid="{00000000-0005-0000-0000-000060190000}"/>
    <cellStyle name="40% - Accent2 5 8" xfId="7158" xr:uid="{00000000-0005-0000-0000-000061190000}"/>
    <cellStyle name="40% - Accent2 5 8 2" xfId="14250" xr:uid="{00000000-0005-0000-0000-000062190000}"/>
    <cellStyle name="40% - Accent2 5 9" xfId="9158" xr:uid="{00000000-0005-0000-0000-000063190000}"/>
    <cellStyle name="40% - Accent2 6" xfId="529" xr:uid="{00000000-0005-0000-0000-000064190000}"/>
    <cellStyle name="40% - Accent2 6 2" xfId="530" xr:uid="{00000000-0005-0000-0000-000065190000}"/>
    <cellStyle name="40% - Accent2 6 2 2" xfId="531" xr:uid="{00000000-0005-0000-0000-000066190000}"/>
    <cellStyle name="40% - Accent2 6 2 2 2" xfId="2304" xr:uid="{00000000-0005-0000-0000-000067190000}"/>
    <cellStyle name="40% - Accent2 6 2 2 2 2" xfId="8277" xr:uid="{00000000-0005-0000-0000-000068190000}"/>
    <cellStyle name="40% - Accent2 6 2 2 2 2 2" xfId="15369" xr:uid="{00000000-0005-0000-0000-000069190000}"/>
    <cellStyle name="40% - Accent2 6 2 2 2 3" xfId="10100" xr:uid="{00000000-0005-0000-0000-00006A190000}"/>
    <cellStyle name="40% - Accent2 6 2 2 3" xfId="3665" xr:uid="{00000000-0005-0000-0000-00006B190000}"/>
    <cellStyle name="40% - Accent2 6 2 2 3 2" xfId="11173" xr:uid="{00000000-0005-0000-0000-00006C190000}"/>
    <cellStyle name="40% - Accent2 6 2 2 4" xfId="5229" xr:uid="{00000000-0005-0000-0000-00006D190000}"/>
    <cellStyle name="40% - Accent2 6 2 2 4 2" xfId="12507" xr:uid="{00000000-0005-0000-0000-00006E190000}"/>
    <cellStyle name="40% - Accent2 6 2 2 5" xfId="5810" xr:uid="{00000000-0005-0000-0000-00006F190000}"/>
    <cellStyle name="40% - Accent2 6 2 2 5 2" xfId="13088" xr:uid="{00000000-0005-0000-0000-000070190000}"/>
    <cellStyle name="40% - Accent2 6 2 2 6" xfId="7696" xr:uid="{00000000-0005-0000-0000-000071190000}"/>
    <cellStyle name="40% - Accent2 6 2 2 6 2" xfId="14788" xr:uid="{00000000-0005-0000-0000-000072190000}"/>
    <cellStyle name="40% - Accent2 6 2 2 7" xfId="9164" xr:uid="{00000000-0005-0000-0000-000073190000}"/>
    <cellStyle name="40% - Accent2 6 2 3" xfId="2303" xr:uid="{00000000-0005-0000-0000-000074190000}"/>
    <cellStyle name="40% - Accent2 6 2 3 2" xfId="7988" xr:uid="{00000000-0005-0000-0000-000075190000}"/>
    <cellStyle name="40% - Accent2 6 2 3 2 2" xfId="15080" xr:uid="{00000000-0005-0000-0000-000076190000}"/>
    <cellStyle name="40% - Accent2 6 2 3 3" xfId="10099" xr:uid="{00000000-0005-0000-0000-000077190000}"/>
    <cellStyle name="40% - Accent2 6 2 4" xfId="3365" xr:uid="{00000000-0005-0000-0000-000078190000}"/>
    <cellStyle name="40% - Accent2 6 2 4 2" xfId="10876" xr:uid="{00000000-0005-0000-0000-000079190000}"/>
    <cellStyle name="40% - Accent2 6 2 5" xfId="4940" xr:uid="{00000000-0005-0000-0000-00007A190000}"/>
    <cellStyle name="40% - Accent2 6 2 5 2" xfId="12218" xr:uid="{00000000-0005-0000-0000-00007B190000}"/>
    <cellStyle name="40% - Accent2 6 2 6" xfId="5521" xr:uid="{00000000-0005-0000-0000-00007C190000}"/>
    <cellStyle name="40% - Accent2 6 2 6 2" xfId="12799" xr:uid="{00000000-0005-0000-0000-00007D190000}"/>
    <cellStyle name="40% - Accent2 6 2 7" xfId="7407" xr:uid="{00000000-0005-0000-0000-00007E190000}"/>
    <cellStyle name="40% - Accent2 6 2 7 2" xfId="14499" xr:uid="{00000000-0005-0000-0000-00007F190000}"/>
    <cellStyle name="40% - Accent2 6 2 8" xfId="9163" xr:uid="{00000000-0005-0000-0000-000080190000}"/>
    <cellStyle name="40% - Accent2 6 3" xfId="532" xr:uid="{00000000-0005-0000-0000-000081190000}"/>
    <cellStyle name="40% - Accent2 6 3 2" xfId="2305" xr:uid="{00000000-0005-0000-0000-000082190000}"/>
    <cellStyle name="40% - Accent2 6 3 2 2" xfId="8134" xr:uid="{00000000-0005-0000-0000-000083190000}"/>
    <cellStyle name="40% - Accent2 6 3 2 2 2" xfId="15226" xr:uid="{00000000-0005-0000-0000-000084190000}"/>
    <cellStyle name="40% - Accent2 6 3 2 3" xfId="10101" xr:uid="{00000000-0005-0000-0000-000085190000}"/>
    <cellStyle name="40% - Accent2 6 3 3" xfId="3522" xr:uid="{00000000-0005-0000-0000-000086190000}"/>
    <cellStyle name="40% - Accent2 6 3 3 2" xfId="11030" xr:uid="{00000000-0005-0000-0000-000087190000}"/>
    <cellStyle name="40% - Accent2 6 3 4" xfId="5086" xr:uid="{00000000-0005-0000-0000-000088190000}"/>
    <cellStyle name="40% - Accent2 6 3 4 2" xfId="12364" xr:uid="{00000000-0005-0000-0000-000089190000}"/>
    <cellStyle name="40% - Accent2 6 3 5" xfId="5667" xr:uid="{00000000-0005-0000-0000-00008A190000}"/>
    <cellStyle name="40% - Accent2 6 3 5 2" xfId="12945" xr:uid="{00000000-0005-0000-0000-00008B190000}"/>
    <cellStyle name="40% - Accent2 6 3 6" xfId="7553" xr:uid="{00000000-0005-0000-0000-00008C190000}"/>
    <cellStyle name="40% - Accent2 6 3 6 2" xfId="14645" xr:uid="{00000000-0005-0000-0000-00008D190000}"/>
    <cellStyle name="40% - Accent2 6 3 7" xfId="9165" xr:uid="{00000000-0005-0000-0000-00008E190000}"/>
    <cellStyle name="40% - Accent2 6 4" xfId="2302" xr:uid="{00000000-0005-0000-0000-00008F190000}"/>
    <cellStyle name="40% - Accent2 6 4 2" xfId="7845" xr:uid="{00000000-0005-0000-0000-000090190000}"/>
    <cellStyle name="40% - Accent2 6 4 2 2" xfId="14937" xr:uid="{00000000-0005-0000-0000-000091190000}"/>
    <cellStyle name="40% - Accent2 6 4 3" xfId="10098" xr:uid="{00000000-0005-0000-0000-000092190000}"/>
    <cellStyle name="40% - Accent2 6 5" xfId="3220" xr:uid="{00000000-0005-0000-0000-000093190000}"/>
    <cellStyle name="40% - Accent2 6 5 2" xfId="10731" xr:uid="{00000000-0005-0000-0000-000094190000}"/>
    <cellStyle name="40% - Accent2 6 6" xfId="4797" xr:uid="{00000000-0005-0000-0000-000095190000}"/>
    <cellStyle name="40% - Accent2 6 6 2" xfId="12075" xr:uid="{00000000-0005-0000-0000-000096190000}"/>
    <cellStyle name="40% - Accent2 6 7" xfId="5378" xr:uid="{00000000-0005-0000-0000-000097190000}"/>
    <cellStyle name="40% - Accent2 6 7 2" xfId="12656" xr:uid="{00000000-0005-0000-0000-000098190000}"/>
    <cellStyle name="40% - Accent2 6 8" xfId="7264" xr:uid="{00000000-0005-0000-0000-000099190000}"/>
    <cellStyle name="40% - Accent2 6 8 2" xfId="14356" xr:uid="{00000000-0005-0000-0000-00009A190000}"/>
    <cellStyle name="40% - Accent2 6 9" xfId="9162" xr:uid="{00000000-0005-0000-0000-00009B190000}"/>
    <cellStyle name="40% - Accent2 7" xfId="533" xr:uid="{00000000-0005-0000-0000-00009C190000}"/>
    <cellStyle name="40% - Accent2 7 2" xfId="534" xr:uid="{00000000-0005-0000-0000-00009D190000}"/>
    <cellStyle name="40% - Accent2 7 2 2" xfId="2307" xr:uid="{00000000-0005-0000-0000-00009E190000}"/>
    <cellStyle name="40% - Accent2 7 2 2 2" xfId="8150" xr:uid="{00000000-0005-0000-0000-00009F190000}"/>
    <cellStyle name="40% - Accent2 7 2 2 2 2" xfId="15242" xr:uid="{00000000-0005-0000-0000-0000A0190000}"/>
    <cellStyle name="40% - Accent2 7 2 2 3" xfId="10103" xr:uid="{00000000-0005-0000-0000-0000A1190000}"/>
    <cellStyle name="40% - Accent2 7 2 3" xfId="3538" xr:uid="{00000000-0005-0000-0000-0000A2190000}"/>
    <cellStyle name="40% - Accent2 7 2 3 2" xfId="11046" xr:uid="{00000000-0005-0000-0000-0000A3190000}"/>
    <cellStyle name="40% - Accent2 7 2 4" xfId="5102" xr:uid="{00000000-0005-0000-0000-0000A4190000}"/>
    <cellStyle name="40% - Accent2 7 2 4 2" xfId="12380" xr:uid="{00000000-0005-0000-0000-0000A5190000}"/>
    <cellStyle name="40% - Accent2 7 2 5" xfId="5683" xr:uid="{00000000-0005-0000-0000-0000A6190000}"/>
    <cellStyle name="40% - Accent2 7 2 5 2" xfId="12961" xr:uid="{00000000-0005-0000-0000-0000A7190000}"/>
    <cellStyle name="40% - Accent2 7 2 6" xfId="7569" xr:uid="{00000000-0005-0000-0000-0000A8190000}"/>
    <cellStyle name="40% - Accent2 7 2 6 2" xfId="14661" xr:uid="{00000000-0005-0000-0000-0000A9190000}"/>
    <cellStyle name="40% - Accent2 7 2 7" xfId="9167" xr:uid="{00000000-0005-0000-0000-0000AA190000}"/>
    <cellStyle name="40% - Accent2 7 3" xfId="2306" xr:uid="{00000000-0005-0000-0000-0000AB190000}"/>
    <cellStyle name="40% - Accent2 7 3 2" xfId="7861" xr:uid="{00000000-0005-0000-0000-0000AC190000}"/>
    <cellStyle name="40% - Accent2 7 3 2 2" xfId="14953" xr:uid="{00000000-0005-0000-0000-0000AD190000}"/>
    <cellStyle name="40% - Accent2 7 3 3" xfId="10102" xr:uid="{00000000-0005-0000-0000-0000AE190000}"/>
    <cellStyle name="40% - Accent2 7 4" xfId="3236" xr:uid="{00000000-0005-0000-0000-0000AF190000}"/>
    <cellStyle name="40% - Accent2 7 4 2" xfId="10747" xr:uid="{00000000-0005-0000-0000-0000B0190000}"/>
    <cellStyle name="40% - Accent2 7 5" xfId="4813" xr:uid="{00000000-0005-0000-0000-0000B1190000}"/>
    <cellStyle name="40% - Accent2 7 5 2" xfId="12091" xr:uid="{00000000-0005-0000-0000-0000B2190000}"/>
    <cellStyle name="40% - Accent2 7 6" xfId="5394" xr:uid="{00000000-0005-0000-0000-0000B3190000}"/>
    <cellStyle name="40% - Accent2 7 6 2" xfId="12672" xr:uid="{00000000-0005-0000-0000-0000B4190000}"/>
    <cellStyle name="40% - Accent2 7 7" xfId="7280" xr:uid="{00000000-0005-0000-0000-0000B5190000}"/>
    <cellStyle name="40% - Accent2 7 7 2" xfId="14372" xr:uid="{00000000-0005-0000-0000-0000B6190000}"/>
    <cellStyle name="40% - Accent2 7 8" xfId="9166" xr:uid="{00000000-0005-0000-0000-0000B7190000}"/>
    <cellStyle name="40% - Accent2 8" xfId="535" xr:uid="{00000000-0005-0000-0000-0000B8190000}"/>
    <cellStyle name="40% - Accent2 8 2" xfId="2308" xr:uid="{00000000-0005-0000-0000-0000B9190000}"/>
    <cellStyle name="40% - Accent2 8 2 2" xfId="8008" xr:uid="{00000000-0005-0000-0000-0000BA190000}"/>
    <cellStyle name="40% - Accent2 8 2 2 2" xfId="15100" xr:uid="{00000000-0005-0000-0000-0000BB190000}"/>
    <cellStyle name="40% - Accent2 8 2 3" xfId="10104" xr:uid="{00000000-0005-0000-0000-0000BC190000}"/>
    <cellStyle name="40% - Accent2 8 3" xfId="3386" xr:uid="{00000000-0005-0000-0000-0000BD190000}"/>
    <cellStyle name="40% - Accent2 8 3 2" xfId="10896" xr:uid="{00000000-0005-0000-0000-0000BE190000}"/>
    <cellStyle name="40% - Accent2 8 4" xfId="4960" xr:uid="{00000000-0005-0000-0000-0000BF190000}"/>
    <cellStyle name="40% - Accent2 8 4 2" xfId="12238" xr:uid="{00000000-0005-0000-0000-0000C0190000}"/>
    <cellStyle name="40% - Accent2 8 5" xfId="5541" xr:uid="{00000000-0005-0000-0000-0000C1190000}"/>
    <cellStyle name="40% - Accent2 8 5 2" xfId="12819" xr:uid="{00000000-0005-0000-0000-0000C2190000}"/>
    <cellStyle name="40% - Accent2 8 6" xfId="7427" xr:uid="{00000000-0005-0000-0000-0000C3190000}"/>
    <cellStyle name="40% - Accent2 8 6 2" xfId="14519" xr:uid="{00000000-0005-0000-0000-0000C4190000}"/>
    <cellStyle name="40% - Accent2 8 7" xfId="9168" xr:uid="{00000000-0005-0000-0000-0000C5190000}"/>
    <cellStyle name="40% - Accent2 9" xfId="1756" xr:uid="{00000000-0005-0000-0000-0000C6190000}"/>
    <cellStyle name="40% - Accent2 9 2" xfId="3006" xr:uid="{00000000-0005-0000-0000-0000C7190000}"/>
    <cellStyle name="40% - Accent2 9 2 2" xfId="10523" xr:uid="{00000000-0005-0000-0000-0000C8190000}"/>
    <cellStyle name="40% - Accent2 9 3" xfId="3823" xr:uid="{00000000-0005-0000-0000-0000C9190000}"/>
    <cellStyle name="40% - Accent2 9 3 2" xfId="11331" xr:uid="{00000000-0005-0000-0000-0000CA190000}"/>
    <cellStyle name="40% - Accent2 9 4" xfId="6456" xr:uid="{00000000-0005-0000-0000-0000CB190000}"/>
    <cellStyle name="40% - Accent2 9 4 2" xfId="13734" xr:uid="{00000000-0005-0000-0000-0000CC190000}"/>
    <cellStyle name="40% - Accent2 9 5" xfId="8392" xr:uid="{00000000-0005-0000-0000-0000CD190000}"/>
    <cellStyle name="40% - Accent2 9 5 2" xfId="15435" xr:uid="{00000000-0005-0000-0000-0000CE190000}"/>
    <cellStyle name="40% - Accent2 9 6" xfId="9585" xr:uid="{00000000-0005-0000-0000-0000CF190000}"/>
    <cellStyle name="40% - Accent3" xfId="29" builtinId="39" customBuiltin="1"/>
    <cellStyle name="40% - Accent3 10" xfId="537" xr:uid="{00000000-0005-0000-0000-0000D1190000}"/>
    <cellStyle name="40% - Accent3 10 2" xfId="2310" xr:uid="{00000000-0005-0000-0000-0000D2190000}"/>
    <cellStyle name="40% - Accent3 10 2 2" xfId="4081" xr:uid="{00000000-0005-0000-0000-0000D3190000}"/>
    <cellStyle name="40% - Accent3 10 2 2 2" xfId="11589" xr:uid="{00000000-0005-0000-0000-0000D4190000}"/>
    <cellStyle name="40% - Accent3 10 2 3" xfId="6459" xr:uid="{00000000-0005-0000-0000-0000D5190000}"/>
    <cellStyle name="40% - Accent3 10 2 3 2" xfId="13737" xr:uid="{00000000-0005-0000-0000-0000D6190000}"/>
    <cellStyle name="40% - Accent3 10 2 4" xfId="10106" xr:uid="{00000000-0005-0000-0000-0000D7190000}"/>
    <cellStyle name="40% - Accent3 10 3" xfId="3995" xr:uid="{00000000-0005-0000-0000-0000D8190000}"/>
    <cellStyle name="40% - Accent3 10 3 2" xfId="11503" xr:uid="{00000000-0005-0000-0000-0000D9190000}"/>
    <cellStyle name="40% - Accent3 10 4" xfId="6458" xr:uid="{00000000-0005-0000-0000-0000DA190000}"/>
    <cellStyle name="40% - Accent3 10 4 2" xfId="13736" xr:uid="{00000000-0005-0000-0000-0000DB190000}"/>
    <cellStyle name="40% - Accent3 10 5" xfId="8482" xr:uid="{00000000-0005-0000-0000-0000DC190000}"/>
    <cellStyle name="40% - Accent3 10 5 2" xfId="15525" xr:uid="{00000000-0005-0000-0000-0000DD190000}"/>
    <cellStyle name="40% - Accent3 10 6" xfId="9170" xr:uid="{00000000-0005-0000-0000-0000DE190000}"/>
    <cellStyle name="40% - Accent3 11" xfId="538" xr:uid="{00000000-0005-0000-0000-0000DF190000}"/>
    <cellStyle name="40% - Accent3 11 2" xfId="2311" xr:uid="{00000000-0005-0000-0000-0000E0190000}"/>
    <cellStyle name="40% - Accent3 11 2 2" xfId="10107" xr:uid="{00000000-0005-0000-0000-0000E1190000}"/>
    <cellStyle name="40% - Accent3 11 3" xfId="3914" xr:uid="{00000000-0005-0000-0000-0000E2190000}"/>
    <cellStyle name="40% - Accent3 11 3 2" xfId="11422" xr:uid="{00000000-0005-0000-0000-0000E3190000}"/>
    <cellStyle name="40% - Accent3 11 4" xfId="6460" xr:uid="{00000000-0005-0000-0000-0000E4190000}"/>
    <cellStyle name="40% - Accent3 11 4 2" xfId="13738" xr:uid="{00000000-0005-0000-0000-0000E5190000}"/>
    <cellStyle name="40% - Accent3 11 5" xfId="8571" xr:uid="{00000000-0005-0000-0000-0000E6190000}"/>
    <cellStyle name="40% - Accent3 11 5 2" xfId="15614" xr:uid="{00000000-0005-0000-0000-0000E7190000}"/>
    <cellStyle name="40% - Accent3 11 6" xfId="9171" xr:uid="{00000000-0005-0000-0000-0000E8190000}"/>
    <cellStyle name="40% - Accent3 12" xfId="539" xr:uid="{00000000-0005-0000-0000-0000E9190000}"/>
    <cellStyle name="40% - Accent3 12 2" xfId="540" xr:uid="{00000000-0005-0000-0000-0000EA190000}"/>
    <cellStyle name="40% - Accent3 12 2 2" xfId="2313" xr:uid="{00000000-0005-0000-0000-0000EB190000}"/>
    <cellStyle name="40% - Accent3 12 2 2 2" xfId="10109" xr:uid="{00000000-0005-0000-0000-0000EC190000}"/>
    <cellStyle name="40% - Accent3 12 2 3" xfId="3926" xr:uid="{00000000-0005-0000-0000-0000ED190000}"/>
    <cellStyle name="40% - Accent3 12 2 3 2" xfId="11434" xr:uid="{00000000-0005-0000-0000-0000EE190000}"/>
    <cellStyle name="40% - Accent3 12 2 4" xfId="6462" xr:uid="{00000000-0005-0000-0000-0000EF190000}"/>
    <cellStyle name="40% - Accent3 12 2 4 2" xfId="13740" xr:uid="{00000000-0005-0000-0000-0000F0190000}"/>
    <cellStyle name="40% - Accent3 12 2 5" xfId="9173" xr:uid="{00000000-0005-0000-0000-0000F1190000}"/>
    <cellStyle name="40% - Accent3 12 3" xfId="2312" xr:uid="{00000000-0005-0000-0000-0000F2190000}"/>
    <cellStyle name="40% - Accent3 12 3 2" xfId="10108" xr:uid="{00000000-0005-0000-0000-0000F3190000}"/>
    <cellStyle name="40% - Accent3 12 4" xfId="3183" xr:uid="{00000000-0005-0000-0000-0000F4190000}"/>
    <cellStyle name="40% - Accent3 12 4 2" xfId="10694" xr:uid="{00000000-0005-0000-0000-0000F5190000}"/>
    <cellStyle name="40% - Accent3 12 5" xfId="6461" xr:uid="{00000000-0005-0000-0000-0000F6190000}"/>
    <cellStyle name="40% - Accent3 12 5 2" xfId="13739" xr:uid="{00000000-0005-0000-0000-0000F7190000}"/>
    <cellStyle name="40% - Accent3 12 6" xfId="7723" xr:uid="{00000000-0005-0000-0000-0000F8190000}"/>
    <cellStyle name="40% - Accent3 12 6 2" xfId="14815" xr:uid="{00000000-0005-0000-0000-0000F9190000}"/>
    <cellStyle name="40% - Accent3 12 7" xfId="9172" xr:uid="{00000000-0005-0000-0000-0000FA190000}"/>
    <cellStyle name="40% - Accent3 13" xfId="541" xr:uid="{00000000-0005-0000-0000-0000FB190000}"/>
    <cellStyle name="40% - Accent3 13 2" xfId="2314" xr:uid="{00000000-0005-0000-0000-0000FC190000}"/>
    <cellStyle name="40% - Accent3 13 2 2" xfId="10110" xr:uid="{00000000-0005-0000-0000-0000FD190000}"/>
    <cellStyle name="40% - Accent3 13 3" xfId="3179" xr:uid="{00000000-0005-0000-0000-0000FE190000}"/>
    <cellStyle name="40% - Accent3 13 3 2" xfId="10690" xr:uid="{00000000-0005-0000-0000-0000FF190000}"/>
    <cellStyle name="40% - Accent3 13 4" xfId="6463" xr:uid="{00000000-0005-0000-0000-0000001A0000}"/>
    <cellStyle name="40% - Accent3 13 4 2" xfId="13741" xr:uid="{00000000-0005-0000-0000-0000011A0000}"/>
    <cellStyle name="40% - Accent3 13 5" xfId="9174" xr:uid="{00000000-0005-0000-0000-0000021A0000}"/>
    <cellStyle name="40% - Accent3 14" xfId="542" xr:uid="{00000000-0005-0000-0000-0000031A0000}"/>
    <cellStyle name="40% - Accent3 14 2" xfId="2315" xr:uid="{00000000-0005-0000-0000-0000041A0000}"/>
    <cellStyle name="40% - Accent3 14 2 2" xfId="10111" xr:uid="{00000000-0005-0000-0000-0000051A0000}"/>
    <cellStyle name="40% - Accent3 14 3" xfId="3918" xr:uid="{00000000-0005-0000-0000-0000061A0000}"/>
    <cellStyle name="40% - Accent3 14 3 2" xfId="11426" xr:uid="{00000000-0005-0000-0000-0000071A0000}"/>
    <cellStyle name="40% - Accent3 14 4" xfId="6464" xr:uid="{00000000-0005-0000-0000-0000081A0000}"/>
    <cellStyle name="40% - Accent3 14 4 2" xfId="13742" xr:uid="{00000000-0005-0000-0000-0000091A0000}"/>
    <cellStyle name="40% - Accent3 14 5" xfId="9175" xr:uid="{00000000-0005-0000-0000-00000A1A0000}"/>
    <cellStyle name="40% - Accent3 15" xfId="543" xr:uid="{00000000-0005-0000-0000-00000B1A0000}"/>
    <cellStyle name="40% - Accent3 15 2" xfId="2316" xr:uid="{00000000-0005-0000-0000-00000C1A0000}"/>
    <cellStyle name="40% - Accent3 15 2 2" xfId="10112" xr:uid="{00000000-0005-0000-0000-00000D1A0000}"/>
    <cellStyle name="40% - Accent3 15 3" xfId="3860" xr:uid="{00000000-0005-0000-0000-00000E1A0000}"/>
    <cellStyle name="40% - Accent3 15 3 2" xfId="11368" xr:uid="{00000000-0005-0000-0000-00000F1A0000}"/>
    <cellStyle name="40% - Accent3 15 4" xfId="6465" xr:uid="{00000000-0005-0000-0000-0000101A0000}"/>
    <cellStyle name="40% - Accent3 15 4 2" xfId="13743" xr:uid="{00000000-0005-0000-0000-0000111A0000}"/>
    <cellStyle name="40% - Accent3 15 5" xfId="9176" xr:uid="{00000000-0005-0000-0000-0000121A0000}"/>
    <cellStyle name="40% - Accent3 16" xfId="544" xr:uid="{00000000-0005-0000-0000-0000131A0000}"/>
    <cellStyle name="40% - Accent3 16 2" xfId="2317" xr:uid="{00000000-0005-0000-0000-0000141A0000}"/>
    <cellStyle name="40% - Accent3 16 2 2" xfId="10113" xr:uid="{00000000-0005-0000-0000-0000151A0000}"/>
    <cellStyle name="40% - Accent3 16 3" xfId="3151" xr:uid="{00000000-0005-0000-0000-0000161A0000}"/>
    <cellStyle name="40% - Accent3 16 3 2" xfId="10662" xr:uid="{00000000-0005-0000-0000-0000171A0000}"/>
    <cellStyle name="40% - Accent3 16 4" xfId="6466" xr:uid="{00000000-0005-0000-0000-0000181A0000}"/>
    <cellStyle name="40% - Accent3 16 4 2" xfId="13744" xr:uid="{00000000-0005-0000-0000-0000191A0000}"/>
    <cellStyle name="40% - Accent3 16 5" xfId="9177" xr:uid="{00000000-0005-0000-0000-00001A1A0000}"/>
    <cellStyle name="40% - Accent3 17" xfId="545" xr:uid="{00000000-0005-0000-0000-00001B1A0000}"/>
    <cellStyle name="40% - Accent3 17 2" xfId="2318" xr:uid="{00000000-0005-0000-0000-00001C1A0000}"/>
    <cellStyle name="40% - Accent3 17 2 2" xfId="10114" xr:uid="{00000000-0005-0000-0000-00001D1A0000}"/>
    <cellStyle name="40% - Accent3 17 3" xfId="3082" xr:uid="{00000000-0005-0000-0000-00001E1A0000}"/>
    <cellStyle name="40% - Accent3 17 3 2" xfId="10593" xr:uid="{00000000-0005-0000-0000-00001F1A0000}"/>
    <cellStyle name="40% - Accent3 17 4" xfId="6467" xr:uid="{00000000-0005-0000-0000-0000201A0000}"/>
    <cellStyle name="40% - Accent3 17 4 2" xfId="13745" xr:uid="{00000000-0005-0000-0000-0000211A0000}"/>
    <cellStyle name="40% - Accent3 17 5" xfId="9178" xr:uid="{00000000-0005-0000-0000-0000221A0000}"/>
    <cellStyle name="40% - Accent3 18" xfId="546" xr:uid="{00000000-0005-0000-0000-0000231A0000}"/>
    <cellStyle name="40% - Accent3 18 2" xfId="2319" xr:uid="{00000000-0005-0000-0000-0000241A0000}"/>
    <cellStyle name="40% - Accent3 18 2 2" xfId="10115" xr:uid="{00000000-0005-0000-0000-0000251A0000}"/>
    <cellStyle name="40% - Accent3 18 3" xfId="3906" xr:uid="{00000000-0005-0000-0000-0000261A0000}"/>
    <cellStyle name="40% - Accent3 18 3 2" xfId="11414" xr:uid="{00000000-0005-0000-0000-0000271A0000}"/>
    <cellStyle name="40% - Accent3 18 4" xfId="6468" xr:uid="{00000000-0005-0000-0000-0000281A0000}"/>
    <cellStyle name="40% - Accent3 18 4 2" xfId="13746" xr:uid="{00000000-0005-0000-0000-0000291A0000}"/>
    <cellStyle name="40% - Accent3 18 5" xfId="9179" xr:uid="{00000000-0005-0000-0000-00002A1A0000}"/>
    <cellStyle name="40% - Accent3 19" xfId="1757" xr:uid="{00000000-0005-0000-0000-00002B1A0000}"/>
    <cellStyle name="40% - Accent3 19 2" xfId="3007" xr:uid="{00000000-0005-0000-0000-00002C1A0000}"/>
    <cellStyle name="40% - Accent3 19 2 2" xfId="10524" xr:uid="{00000000-0005-0000-0000-00002D1A0000}"/>
    <cellStyle name="40% - Accent3 19 3" xfId="4096" xr:uid="{00000000-0005-0000-0000-00002E1A0000}"/>
    <cellStyle name="40% - Accent3 19 3 2" xfId="11604" xr:uid="{00000000-0005-0000-0000-00002F1A0000}"/>
    <cellStyle name="40% - Accent3 19 4" xfId="6469" xr:uid="{00000000-0005-0000-0000-0000301A0000}"/>
    <cellStyle name="40% - Accent3 19 4 2" xfId="13747" xr:uid="{00000000-0005-0000-0000-0000311A0000}"/>
    <cellStyle name="40% - Accent3 19 5" xfId="9586" xr:uid="{00000000-0005-0000-0000-0000321A0000}"/>
    <cellStyle name="40% - Accent3 2" xfId="547" xr:uid="{00000000-0005-0000-0000-0000331A0000}"/>
    <cellStyle name="40% - Accent3 2 10" xfId="3130" xr:uid="{00000000-0005-0000-0000-0000341A0000}"/>
    <cellStyle name="40% - Accent3 2 10 2" xfId="6471" xr:uid="{00000000-0005-0000-0000-0000351A0000}"/>
    <cellStyle name="40% - Accent3 2 10 2 2" xfId="13749" xr:uid="{00000000-0005-0000-0000-0000361A0000}"/>
    <cellStyle name="40% - Accent3 2 10 3" xfId="10641" xr:uid="{00000000-0005-0000-0000-0000371A0000}"/>
    <cellStyle name="40% - Accent3 2 11" xfId="3040" xr:uid="{00000000-0005-0000-0000-0000381A0000}"/>
    <cellStyle name="40% - Accent3 2 11 2" xfId="10551" xr:uid="{00000000-0005-0000-0000-0000391A0000}"/>
    <cellStyle name="40% - Accent3 2 12" xfId="4729" xr:uid="{00000000-0005-0000-0000-00003A1A0000}"/>
    <cellStyle name="40% - Accent3 2 12 2" xfId="12007" xr:uid="{00000000-0005-0000-0000-00003B1A0000}"/>
    <cellStyle name="40% - Accent3 2 13" xfId="5310" xr:uid="{00000000-0005-0000-0000-00003C1A0000}"/>
    <cellStyle name="40% - Accent3 2 13 2" xfId="12588" xr:uid="{00000000-0005-0000-0000-00003D1A0000}"/>
    <cellStyle name="40% - Accent3 2 14" xfId="6470" xr:uid="{00000000-0005-0000-0000-00003E1A0000}"/>
    <cellStyle name="40% - Accent3 2 14 2" xfId="13748" xr:uid="{00000000-0005-0000-0000-00003F1A0000}"/>
    <cellStyle name="40% - Accent3 2 15" xfId="7196" xr:uid="{00000000-0005-0000-0000-0000401A0000}"/>
    <cellStyle name="40% - Accent3 2 15 2" xfId="14288" xr:uid="{00000000-0005-0000-0000-0000411A0000}"/>
    <cellStyle name="40% - Accent3 2 16" xfId="8638" xr:uid="{00000000-0005-0000-0000-0000421A0000}"/>
    <cellStyle name="40% - Accent3 2 17" xfId="9180" xr:uid="{00000000-0005-0000-0000-0000431A0000}"/>
    <cellStyle name="40% - Accent3 2 2" xfId="548" xr:uid="{00000000-0005-0000-0000-0000441A0000}"/>
    <cellStyle name="40% - Accent3 2 2 10" xfId="6472" xr:uid="{00000000-0005-0000-0000-0000451A0000}"/>
    <cellStyle name="40% - Accent3 2 2 10 2" xfId="13750" xr:uid="{00000000-0005-0000-0000-0000461A0000}"/>
    <cellStyle name="40% - Accent3 2 2 11" xfId="7242" xr:uid="{00000000-0005-0000-0000-0000471A0000}"/>
    <cellStyle name="40% - Accent3 2 2 11 2" xfId="14334" xr:uid="{00000000-0005-0000-0000-0000481A0000}"/>
    <cellStyle name="40% - Accent3 2 2 12" xfId="9181" xr:uid="{00000000-0005-0000-0000-0000491A0000}"/>
    <cellStyle name="40% - Accent3 2 2 2" xfId="549" xr:uid="{00000000-0005-0000-0000-00004A1A0000}"/>
    <cellStyle name="40% - Accent3 2 2 2 10" xfId="7385" xr:uid="{00000000-0005-0000-0000-00004B1A0000}"/>
    <cellStyle name="40% - Accent3 2 2 2 10 2" xfId="14477" xr:uid="{00000000-0005-0000-0000-00004C1A0000}"/>
    <cellStyle name="40% - Accent3 2 2 2 11" xfId="9182" xr:uid="{00000000-0005-0000-0000-00004D1A0000}"/>
    <cellStyle name="40% - Accent3 2 2 2 2" xfId="550" xr:uid="{00000000-0005-0000-0000-00004E1A0000}"/>
    <cellStyle name="40% - Accent3 2 2 2 2 10" xfId="9183" xr:uid="{00000000-0005-0000-0000-00004F1A0000}"/>
    <cellStyle name="40% - Accent3 2 2 2 2 2" xfId="551" xr:uid="{00000000-0005-0000-0000-0000501A0000}"/>
    <cellStyle name="40% - Accent3 2 2 2 2 2 2" xfId="2324" xr:uid="{00000000-0005-0000-0000-0000511A0000}"/>
    <cellStyle name="40% - Accent3 2 2 2 2 2 2 2" xfId="10120" xr:uid="{00000000-0005-0000-0000-0000521A0000}"/>
    <cellStyle name="40% - Accent3 2 2 2 2 2 3" xfId="3959" xr:uid="{00000000-0005-0000-0000-0000531A0000}"/>
    <cellStyle name="40% - Accent3 2 2 2 2 2 3 2" xfId="11467" xr:uid="{00000000-0005-0000-0000-0000541A0000}"/>
    <cellStyle name="40% - Accent3 2 2 2 2 2 4" xfId="6475" xr:uid="{00000000-0005-0000-0000-0000551A0000}"/>
    <cellStyle name="40% - Accent3 2 2 2 2 2 4 2" xfId="13753" xr:uid="{00000000-0005-0000-0000-0000561A0000}"/>
    <cellStyle name="40% - Accent3 2 2 2 2 2 5" xfId="8255" xr:uid="{00000000-0005-0000-0000-0000571A0000}"/>
    <cellStyle name="40% - Accent3 2 2 2 2 2 5 2" xfId="15347" xr:uid="{00000000-0005-0000-0000-0000581A0000}"/>
    <cellStyle name="40% - Accent3 2 2 2 2 2 6" xfId="9184" xr:uid="{00000000-0005-0000-0000-0000591A0000}"/>
    <cellStyle name="40% - Accent3 2 2 2 2 3" xfId="2323" xr:uid="{00000000-0005-0000-0000-00005A1A0000}"/>
    <cellStyle name="40% - Accent3 2 2 2 2 3 2" xfId="6476" xr:uid="{00000000-0005-0000-0000-00005B1A0000}"/>
    <cellStyle name="40% - Accent3 2 2 2 2 3 2 2" xfId="13754" xr:uid="{00000000-0005-0000-0000-00005C1A0000}"/>
    <cellStyle name="40% - Accent3 2 2 2 2 3 3" xfId="10119" xr:uid="{00000000-0005-0000-0000-00005D1A0000}"/>
    <cellStyle name="40% - Accent3 2 2 2 2 4" xfId="3643" xr:uid="{00000000-0005-0000-0000-00005E1A0000}"/>
    <cellStyle name="40% - Accent3 2 2 2 2 4 2" xfId="11151" xr:uid="{00000000-0005-0000-0000-00005F1A0000}"/>
    <cellStyle name="40% - Accent3 2 2 2 2 5" xfId="3922" xr:uid="{00000000-0005-0000-0000-0000601A0000}"/>
    <cellStyle name="40% - Accent3 2 2 2 2 5 2" xfId="11430" xr:uid="{00000000-0005-0000-0000-0000611A0000}"/>
    <cellStyle name="40% - Accent3 2 2 2 2 6" xfId="5207" xr:uid="{00000000-0005-0000-0000-0000621A0000}"/>
    <cellStyle name="40% - Accent3 2 2 2 2 6 2" xfId="12485" xr:uid="{00000000-0005-0000-0000-0000631A0000}"/>
    <cellStyle name="40% - Accent3 2 2 2 2 7" xfId="5788" xr:uid="{00000000-0005-0000-0000-0000641A0000}"/>
    <cellStyle name="40% - Accent3 2 2 2 2 7 2" xfId="13066" xr:uid="{00000000-0005-0000-0000-0000651A0000}"/>
    <cellStyle name="40% - Accent3 2 2 2 2 8" xfId="6474" xr:uid="{00000000-0005-0000-0000-0000661A0000}"/>
    <cellStyle name="40% - Accent3 2 2 2 2 8 2" xfId="13752" xr:uid="{00000000-0005-0000-0000-0000671A0000}"/>
    <cellStyle name="40% - Accent3 2 2 2 2 9" xfId="7674" xr:uid="{00000000-0005-0000-0000-0000681A0000}"/>
    <cellStyle name="40% - Accent3 2 2 2 2 9 2" xfId="14766" xr:uid="{00000000-0005-0000-0000-0000691A0000}"/>
    <cellStyle name="40% - Accent3 2 2 2 3" xfId="552" xr:uid="{00000000-0005-0000-0000-00006A1A0000}"/>
    <cellStyle name="40% - Accent3 2 2 2 3 2" xfId="2325" xr:uid="{00000000-0005-0000-0000-00006B1A0000}"/>
    <cellStyle name="40% - Accent3 2 2 2 3 2 2" xfId="10121" xr:uid="{00000000-0005-0000-0000-00006C1A0000}"/>
    <cellStyle name="40% - Accent3 2 2 2 3 3" xfId="3781" xr:uid="{00000000-0005-0000-0000-00006D1A0000}"/>
    <cellStyle name="40% - Accent3 2 2 2 3 3 2" xfId="11289" xr:uid="{00000000-0005-0000-0000-00006E1A0000}"/>
    <cellStyle name="40% - Accent3 2 2 2 3 4" xfId="6477" xr:uid="{00000000-0005-0000-0000-00006F1A0000}"/>
    <cellStyle name="40% - Accent3 2 2 2 3 4 2" xfId="13755" xr:uid="{00000000-0005-0000-0000-0000701A0000}"/>
    <cellStyle name="40% - Accent3 2 2 2 3 5" xfId="7966" xr:uid="{00000000-0005-0000-0000-0000711A0000}"/>
    <cellStyle name="40% - Accent3 2 2 2 3 5 2" xfId="15058" xr:uid="{00000000-0005-0000-0000-0000721A0000}"/>
    <cellStyle name="40% - Accent3 2 2 2 3 6" xfId="9185" xr:uid="{00000000-0005-0000-0000-0000731A0000}"/>
    <cellStyle name="40% - Accent3 2 2 2 4" xfId="2322" xr:uid="{00000000-0005-0000-0000-0000741A0000}"/>
    <cellStyle name="40% - Accent3 2 2 2 4 2" xfId="6478" xr:uid="{00000000-0005-0000-0000-0000751A0000}"/>
    <cellStyle name="40% - Accent3 2 2 2 4 2 2" xfId="13756" xr:uid="{00000000-0005-0000-0000-0000761A0000}"/>
    <cellStyle name="40% - Accent3 2 2 2 4 3" xfId="10118" xr:uid="{00000000-0005-0000-0000-0000771A0000}"/>
    <cellStyle name="40% - Accent3 2 2 2 5" xfId="3343" xr:uid="{00000000-0005-0000-0000-0000781A0000}"/>
    <cellStyle name="40% - Accent3 2 2 2 5 2" xfId="10854" xr:uid="{00000000-0005-0000-0000-0000791A0000}"/>
    <cellStyle name="40% - Accent3 2 2 2 6" xfId="3757" xr:uid="{00000000-0005-0000-0000-00007A1A0000}"/>
    <cellStyle name="40% - Accent3 2 2 2 6 2" xfId="11265" xr:uid="{00000000-0005-0000-0000-00007B1A0000}"/>
    <cellStyle name="40% - Accent3 2 2 2 7" xfId="4918" xr:uid="{00000000-0005-0000-0000-00007C1A0000}"/>
    <cellStyle name="40% - Accent3 2 2 2 7 2" xfId="12196" xr:uid="{00000000-0005-0000-0000-00007D1A0000}"/>
    <cellStyle name="40% - Accent3 2 2 2 8" xfId="5499" xr:uid="{00000000-0005-0000-0000-00007E1A0000}"/>
    <cellStyle name="40% - Accent3 2 2 2 8 2" xfId="12777" xr:uid="{00000000-0005-0000-0000-00007F1A0000}"/>
    <cellStyle name="40% - Accent3 2 2 2 9" xfId="6473" xr:uid="{00000000-0005-0000-0000-0000801A0000}"/>
    <cellStyle name="40% - Accent3 2 2 2 9 2" xfId="13751" xr:uid="{00000000-0005-0000-0000-0000811A0000}"/>
    <cellStyle name="40% - Accent3 2 2 3" xfId="553" xr:uid="{00000000-0005-0000-0000-0000821A0000}"/>
    <cellStyle name="40% - Accent3 2 2 3 10" xfId="9186" xr:uid="{00000000-0005-0000-0000-0000831A0000}"/>
    <cellStyle name="40% - Accent3 2 2 3 2" xfId="554" xr:uid="{00000000-0005-0000-0000-0000841A0000}"/>
    <cellStyle name="40% - Accent3 2 2 3 2 2" xfId="2327" xr:uid="{00000000-0005-0000-0000-0000851A0000}"/>
    <cellStyle name="40% - Accent3 2 2 3 2 2 2" xfId="10123" xr:uid="{00000000-0005-0000-0000-0000861A0000}"/>
    <cellStyle name="40% - Accent3 2 2 3 2 3" xfId="4014" xr:uid="{00000000-0005-0000-0000-0000871A0000}"/>
    <cellStyle name="40% - Accent3 2 2 3 2 3 2" xfId="11522" xr:uid="{00000000-0005-0000-0000-0000881A0000}"/>
    <cellStyle name="40% - Accent3 2 2 3 2 4" xfId="6480" xr:uid="{00000000-0005-0000-0000-0000891A0000}"/>
    <cellStyle name="40% - Accent3 2 2 3 2 4 2" xfId="13758" xr:uid="{00000000-0005-0000-0000-00008A1A0000}"/>
    <cellStyle name="40% - Accent3 2 2 3 2 5" xfId="8112" xr:uid="{00000000-0005-0000-0000-00008B1A0000}"/>
    <cellStyle name="40% - Accent3 2 2 3 2 5 2" xfId="15204" xr:uid="{00000000-0005-0000-0000-00008C1A0000}"/>
    <cellStyle name="40% - Accent3 2 2 3 2 6" xfId="9187" xr:uid="{00000000-0005-0000-0000-00008D1A0000}"/>
    <cellStyle name="40% - Accent3 2 2 3 3" xfId="2326" xr:uid="{00000000-0005-0000-0000-00008E1A0000}"/>
    <cellStyle name="40% - Accent3 2 2 3 3 2" xfId="6481" xr:uid="{00000000-0005-0000-0000-00008F1A0000}"/>
    <cellStyle name="40% - Accent3 2 2 3 3 2 2" xfId="13759" xr:uid="{00000000-0005-0000-0000-0000901A0000}"/>
    <cellStyle name="40% - Accent3 2 2 3 3 3" xfId="10122" xr:uid="{00000000-0005-0000-0000-0000911A0000}"/>
    <cellStyle name="40% - Accent3 2 2 3 4" xfId="3500" xr:uid="{00000000-0005-0000-0000-0000921A0000}"/>
    <cellStyle name="40% - Accent3 2 2 3 4 2" xfId="11008" xr:uid="{00000000-0005-0000-0000-0000931A0000}"/>
    <cellStyle name="40% - Accent3 2 2 3 5" xfId="3790" xr:uid="{00000000-0005-0000-0000-0000941A0000}"/>
    <cellStyle name="40% - Accent3 2 2 3 5 2" xfId="11298" xr:uid="{00000000-0005-0000-0000-0000951A0000}"/>
    <cellStyle name="40% - Accent3 2 2 3 6" xfId="5064" xr:uid="{00000000-0005-0000-0000-0000961A0000}"/>
    <cellStyle name="40% - Accent3 2 2 3 6 2" xfId="12342" xr:uid="{00000000-0005-0000-0000-0000971A0000}"/>
    <cellStyle name="40% - Accent3 2 2 3 7" xfId="5645" xr:uid="{00000000-0005-0000-0000-0000981A0000}"/>
    <cellStyle name="40% - Accent3 2 2 3 7 2" xfId="12923" xr:uid="{00000000-0005-0000-0000-0000991A0000}"/>
    <cellStyle name="40% - Accent3 2 2 3 8" xfId="6479" xr:uid="{00000000-0005-0000-0000-00009A1A0000}"/>
    <cellStyle name="40% - Accent3 2 2 3 8 2" xfId="13757" xr:uid="{00000000-0005-0000-0000-00009B1A0000}"/>
    <cellStyle name="40% - Accent3 2 2 3 9" xfId="7531" xr:uid="{00000000-0005-0000-0000-00009C1A0000}"/>
    <cellStyle name="40% - Accent3 2 2 3 9 2" xfId="14623" xr:uid="{00000000-0005-0000-0000-00009D1A0000}"/>
    <cellStyle name="40% - Accent3 2 2 4" xfId="555" xr:uid="{00000000-0005-0000-0000-00009E1A0000}"/>
    <cellStyle name="40% - Accent3 2 2 4 2" xfId="2328" xr:uid="{00000000-0005-0000-0000-00009F1A0000}"/>
    <cellStyle name="40% - Accent3 2 2 4 2 2" xfId="10124" xr:uid="{00000000-0005-0000-0000-0000A01A0000}"/>
    <cellStyle name="40% - Accent3 2 2 4 3" xfId="3680" xr:uid="{00000000-0005-0000-0000-0000A11A0000}"/>
    <cellStyle name="40% - Accent3 2 2 4 3 2" xfId="11188" xr:uid="{00000000-0005-0000-0000-0000A21A0000}"/>
    <cellStyle name="40% - Accent3 2 2 4 4" xfId="6482" xr:uid="{00000000-0005-0000-0000-0000A31A0000}"/>
    <cellStyle name="40% - Accent3 2 2 4 4 2" xfId="13760" xr:uid="{00000000-0005-0000-0000-0000A41A0000}"/>
    <cellStyle name="40% - Accent3 2 2 4 5" xfId="8459" xr:uid="{00000000-0005-0000-0000-0000A51A0000}"/>
    <cellStyle name="40% - Accent3 2 2 4 5 2" xfId="15502" xr:uid="{00000000-0005-0000-0000-0000A61A0000}"/>
    <cellStyle name="40% - Accent3 2 2 4 6" xfId="9188" xr:uid="{00000000-0005-0000-0000-0000A71A0000}"/>
    <cellStyle name="40% - Accent3 2 2 5" xfId="2321" xr:uid="{00000000-0005-0000-0000-0000A81A0000}"/>
    <cellStyle name="40% - Accent3 2 2 5 2" xfId="6483" xr:uid="{00000000-0005-0000-0000-0000A91A0000}"/>
    <cellStyle name="40% - Accent3 2 2 5 2 2" xfId="13761" xr:uid="{00000000-0005-0000-0000-0000AA1A0000}"/>
    <cellStyle name="40% - Accent3 2 2 5 3" xfId="8548" xr:uid="{00000000-0005-0000-0000-0000AB1A0000}"/>
    <cellStyle name="40% - Accent3 2 2 5 3 2" xfId="15591" xr:uid="{00000000-0005-0000-0000-0000AC1A0000}"/>
    <cellStyle name="40% - Accent3 2 2 5 4" xfId="10117" xr:uid="{00000000-0005-0000-0000-0000AD1A0000}"/>
    <cellStyle name="40% - Accent3 2 2 6" xfId="3198" xr:uid="{00000000-0005-0000-0000-0000AE1A0000}"/>
    <cellStyle name="40% - Accent3 2 2 6 2" xfId="7823" xr:uid="{00000000-0005-0000-0000-0000AF1A0000}"/>
    <cellStyle name="40% - Accent3 2 2 6 2 2" xfId="14915" xr:uid="{00000000-0005-0000-0000-0000B01A0000}"/>
    <cellStyle name="40% - Accent3 2 2 6 3" xfId="10709" xr:uid="{00000000-0005-0000-0000-0000B11A0000}"/>
    <cellStyle name="40% - Accent3 2 2 7" xfId="3688" xr:uid="{00000000-0005-0000-0000-0000B21A0000}"/>
    <cellStyle name="40% - Accent3 2 2 7 2" xfId="11196" xr:uid="{00000000-0005-0000-0000-0000B31A0000}"/>
    <cellStyle name="40% - Accent3 2 2 8" xfId="4775" xr:uid="{00000000-0005-0000-0000-0000B41A0000}"/>
    <cellStyle name="40% - Accent3 2 2 8 2" xfId="12053" xr:uid="{00000000-0005-0000-0000-0000B51A0000}"/>
    <cellStyle name="40% - Accent3 2 2 9" xfId="5356" xr:uid="{00000000-0005-0000-0000-0000B61A0000}"/>
    <cellStyle name="40% - Accent3 2 2 9 2" xfId="12634" xr:uid="{00000000-0005-0000-0000-0000B71A0000}"/>
    <cellStyle name="40% - Accent3 2 3" xfId="556" xr:uid="{00000000-0005-0000-0000-0000B81A0000}"/>
    <cellStyle name="40% - Accent3 2 3 10" xfId="7339" xr:uid="{00000000-0005-0000-0000-0000B91A0000}"/>
    <cellStyle name="40% - Accent3 2 3 10 2" xfId="14431" xr:uid="{00000000-0005-0000-0000-0000BA1A0000}"/>
    <cellStyle name="40% - Accent3 2 3 11" xfId="9189" xr:uid="{00000000-0005-0000-0000-0000BB1A0000}"/>
    <cellStyle name="40% - Accent3 2 3 2" xfId="557" xr:uid="{00000000-0005-0000-0000-0000BC1A0000}"/>
    <cellStyle name="40% - Accent3 2 3 2 10" xfId="9190" xr:uid="{00000000-0005-0000-0000-0000BD1A0000}"/>
    <cellStyle name="40% - Accent3 2 3 2 2" xfId="558" xr:uid="{00000000-0005-0000-0000-0000BE1A0000}"/>
    <cellStyle name="40% - Accent3 2 3 2 2 2" xfId="2331" xr:uid="{00000000-0005-0000-0000-0000BF1A0000}"/>
    <cellStyle name="40% - Accent3 2 3 2 2 2 2" xfId="10127" xr:uid="{00000000-0005-0000-0000-0000C01A0000}"/>
    <cellStyle name="40% - Accent3 2 3 2 2 3" xfId="3719" xr:uid="{00000000-0005-0000-0000-0000C11A0000}"/>
    <cellStyle name="40% - Accent3 2 3 2 2 3 2" xfId="11227" xr:uid="{00000000-0005-0000-0000-0000C21A0000}"/>
    <cellStyle name="40% - Accent3 2 3 2 2 4" xfId="6486" xr:uid="{00000000-0005-0000-0000-0000C31A0000}"/>
    <cellStyle name="40% - Accent3 2 3 2 2 4 2" xfId="13764" xr:uid="{00000000-0005-0000-0000-0000C41A0000}"/>
    <cellStyle name="40% - Accent3 2 3 2 2 5" xfId="8209" xr:uid="{00000000-0005-0000-0000-0000C51A0000}"/>
    <cellStyle name="40% - Accent3 2 3 2 2 5 2" xfId="15301" xr:uid="{00000000-0005-0000-0000-0000C61A0000}"/>
    <cellStyle name="40% - Accent3 2 3 2 2 6" xfId="9191" xr:uid="{00000000-0005-0000-0000-0000C71A0000}"/>
    <cellStyle name="40% - Accent3 2 3 2 3" xfId="2330" xr:uid="{00000000-0005-0000-0000-0000C81A0000}"/>
    <cellStyle name="40% - Accent3 2 3 2 3 2" xfId="6487" xr:uid="{00000000-0005-0000-0000-0000C91A0000}"/>
    <cellStyle name="40% - Accent3 2 3 2 3 2 2" xfId="13765" xr:uid="{00000000-0005-0000-0000-0000CA1A0000}"/>
    <cellStyle name="40% - Accent3 2 3 2 3 3" xfId="10126" xr:uid="{00000000-0005-0000-0000-0000CB1A0000}"/>
    <cellStyle name="40% - Accent3 2 3 2 4" xfId="3597" xr:uid="{00000000-0005-0000-0000-0000CC1A0000}"/>
    <cellStyle name="40% - Accent3 2 3 2 4 2" xfId="11105" xr:uid="{00000000-0005-0000-0000-0000CD1A0000}"/>
    <cellStyle name="40% - Accent3 2 3 2 5" xfId="3863" xr:uid="{00000000-0005-0000-0000-0000CE1A0000}"/>
    <cellStyle name="40% - Accent3 2 3 2 5 2" xfId="11371" xr:uid="{00000000-0005-0000-0000-0000CF1A0000}"/>
    <cellStyle name="40% - Accent3 2 3 2 6" xfId="5161" xr:uid="{00000000-0005-0000-0000-0000D01A0000}"/>
    <cellStyle name="40% - Accent3 2 3 2 6 2" xfId="12439" xr:uid="{00000000-0005-0000-0000-0000D11A0000}"/>
    <cellStyle name="40% - Accent3 2 3 2 7" xfId="5742" xr:uid="{00000000-0005-0000-0000-0000D21A0000}"/>
    <cellStyle name="40% - Accent3 2 3 2 7 2" xfId="13020" xr:uid="{00000000-0005-0000-0000-0000D31A0000}"/>
    <cellStyle name="40% - Accent3 2 3 2 8" xfId="6485" xr:uid="{00000000-0005-0000-0000-0000D41A0000}"/>
    <cellStyle name="40% - Accent3 2 3 2 8 2" xfId="13763" xr:uid="{00000000-0005-0000-0000-0000D51A0000}"/>
    <cellStyle name="40% - Accent3 2 3 2 9" xfId="7628" xr:uid="{00000000-0005-0000-0000-0000D61A0000}"/>
    <cellStyle name="40% - Accent3 2 3 2 9 2" xfId="14720" xr:uid="{00000000-0005-0000-0000-0000D71A0000}"/>
    <cellStyle name="40% - Accent3 2 3 3" xfId="559" xr:uid="{00000000-0005-0000-0000-0000D81A0000}"/>
    <cellStyle name="40% - Accent3 2 3 3 2" xfId="2332" xr:uid="{00000000-0005-0000-0000-0000D91A0000}"/>
    <cellStyle name="40% - Accent3 2 3 3 2 2" xfId="10128" xr:uid="{00000000-0005-0000-0000-0000DA1A0000}"/>
    <cellStyle name="40% - Accent3 2 3 3 3" xfId="4102" xr:uid="{00000000-0005-0000-0000-0000DB1A0000}"/>
    <cellStyle name="40% - Accent3 2 3 3 3 2" xfId="11610" xr:uid="{00000000-0005-0000-0000-0000DC1A0000}"/>
    <cellStyle name="40% - Accent3 2 3 3 4" xfId="6488" xr:uid="{00000000-0005-0000-0000-0000DD1A0000}"/>
    <cellStyle name="40% - Accent3 2 3 3 4 2" xfId="13766" xr:uid="{00000000-0005-0000-0000-0000DE1A0000}"/>
    <cellStyle name="40% - Accent3 2 3 3 5" xfId="7920" xr:uid="{00000000-0005-0000-0000-0000DF1A0000}"/>
    <cellStyle name="40% - Accent3 2 3 3 5 2" xfId="15012" xr:uid="{00000000-0005-0000-0000-0000E01A0000}"/>
    <cellStyle name="40% - Accent3 2 3 3 6" xfId="9192" xr:uid="{00000000-0005-0000-0000-0000E11A0000}"/>
    <cellStyle name="40% - Accent3 2 3 4" xfId="2329" xr:uid="{00000000-0005-0000-0000-0000E21A0000}"/>
    <cellStyle name="40% - Accent3 2 3 4 2" xfId="6489" xr:uid="{00000000-0005-0000-0000-0000E31A0000}"/>
    <cellStyle name="40% - Accent3 2 3 4 2 2" xfId="13767" xr:uid="{00000000-0005-0000-0000-0000E41A0000}"/>
    <cellStyle name="40% - Accent3 2 3 4 3" xfId="10125" xr:uid="{00000000-0005-0000-0000-0000E51A0000}"/>
    <cellStyle name="40% - Accent3 2 3 5" xfId="3297" xr:uid="{00000000-0005-0000-0000-0000E61A0000}"/>
    <cellStyle name="40% - Accent3 2 3 5 2" xfId="10808" xr:uid="{00000000-0005-0000-0000-0000E71A0000}"/>
    <cellStyle name="40% - Accent3 2 3 6" xfId="3907" xr:uid="{00000000-0005-0000-0000-0000E81A0000}"/>
    <cellStyle name="40% - Accent3 2 3 6 2" xfId="11415" xr:uid="{00000000-0005-0000-0000-0000E91A0000}"/>
    <cellStyle name="40% - Accent3 2 3 7" xfId="4872" xr:uid="{00000000-0005-0000-0000-0000EA1A0000}"/>
    <cellStyle name="40% - Accent3 2 3 7 2" xfId="12150" xr:uid="{00000000-0005-0000-0000-0000EB1A0000}"/>
    <cellStyle name="40% - Accent3 2 3 8" xfId="5453" xr:uid="{00000000-0005-0000-0000-0000EC1A0000}"/>
    <cellStyle name="40% - Accent3 2 3 8 2" xfId="12731" xr:uid="{00000000-0005-0000-0000-0000ED1A0000}"/>
    <cellStyle name="40% - Accent3 2 3 9" xfId="6484" xr:uid="{00000000-0005-0000-0000-0000EE1A0000}"/>
    <cellStyle name="40% - Accent3 2 3 9 2" xfId="13762" xr:uid="{00000000-0005-0000-0000-0000EF1A0000}"/>
    <cellStyle name="40% - Accent3 2 4" xfId="560" xr:uid="{00000000-0005-0000-0000-0000F01A0000}"/>
    <cellStyle name="40% - Accent3 2 4 10" xfId="9193" xr:uid="{00000000-0005-0000-0000-0000F11A0000}"/>
    <cellStyle name="40% - Accent3 2 4 2" xfId="561" xr:uid="{00000000-0005-0000-0000-0000F21A0000}"/>
    <cellStyle name="40% - Accent3 2 4 2 2" xfId="2334" xr:uid="{00000000-0005-0000-0000-0000F31A0000}"/>
    <cellStyle name="40% - Accent3 2 4 2 2 2" xfId="10130" xr:uid="{00000000-0005-0000-0000-0000F41A0000}"/>
    <cellStyle name="40% - Accent3 2 4 2 3" xfId="4104" xr:uid="{00000000-0005-0000-0000-0000F51A0000}"/>
    <cellStyle name="40% - Accent3 2 4 2 3 2" xfId="11612" xr:uid="{00000000-0005-0000-0000-0000F61A0000}"/>
    <cellStyle name="40% - Accent3 2 4 2 4" xfId="6491" xr:uid="{00000000-0005-0000-0000-0000F71A0000}"/>
    <cellStyle name="40% - Accent3 2 4 2 4 2" xfId="13769" xr:uid="{00000000-0005-0000-0000-0000F81A0000}"/>
    <cellStyle name="40% - Accent3 2 4 2 5" xfId="8066" xr:uid="{00000000-0005-0000-0000-0000F91A0000}"/>
    <cellStyle name="40% - Accent3 2 4 2 5 2" xfId="15158" xr:uid="{00000000-0005-0000-0000-0000FA1A0000}"/>
    <cellStyle name="40% - Accent3 2 4 2 6" xfId="9194" xr:uid="{00000000-0005-0000-0000-0000FB1A0000}"/>
    <cellStyle name="40% - Accent3 2 4 3" xfId="2333" xr:uid="{00000000-0005-0000-0000-0000FC1A0000}"/>
    <cellStyle name="40% - Accent3 2 4 3 2" xfId="6492" xr:uid="{00000000-0005-0000-0000-0000FD1A0000}"/>
    <cellStyle name="40% - Accent3 2 4 3 2 2" xfId="13770" xr:uid="{00000000-0005-0000-0000-0000FE1A0000}"/>
    <cellStyle name="40% - Accent3 2 4 3 3" xfId="10129" xr:uid="{00000000-0005-0000-0000-0000FF1A0000}"/>
    <cellStyle name="40% - Accent3 2 4 4" xfId="3454" xr:uid="{00000000-0005-0000-0000-0000001B0000}"/>
    <cellStyle name="40% - Accent3 2 4 4 2" xfId="10962" xr:uid="{00000000-0005-0000-0000-0000011B0000}"/>
    <cellStyle name="40% - Accent3 2 4 5" xfId="4103" xr:uid="{00000000-0005-0000-0000-0000021B0000}"/>
    <cellStyle name="40% - Accent3 2 4 5 2" xfId="11611" xr:uid="{00000000-0005-0000-0000-0000031B0000}"/>
    <cellStyle name="40% - Accent3 2 4 6" xfId="5018" xr:uid="{00000000-0005-0000-0000-0000041B0000}"/>
    <cellStyle name="40% - Accent3 2 4 6 2" xfId="12296" xr:uid="{00000000-0005-0000-0000-0000051B0000}"/>
    <cellStyle name="40% - Accent3 2 4 7" xfId="5599" xr:uid="{00000000-0005-0000-0000-0000061B0000}"/>
    <cellStyle name="40% - Accent3 2 4 7 2" xfId="12877" xr:uid="{00000000-0005-0000-0000-0000071B0000}"/>
    <cellStyle name="40% - Accent3 2 4 8" xfId="6490" xr:uid="{00000000-0005-0000-0000-0000081B0000}"/>
    <cellStyle name="40% - Accent3 2 4 8 2" xfId="13768" xr:uid="{00000000-0005-0000-0000-0000091B0000}"/>
    <cellStyle name="40% - Accent3 2 4 9" xfId="7485" xr:uid="{00000000-0005-0000-0000-00000A1B0000}"/>
    <cellStyle name="40% - Accent3 2 4 9 2" xfId="14577" xr:uid="{00000000-0005-0000-0000-00000B1B0000}"/>
    <cellStyle name="40% - Accent3 2 5" xfId="562" xr:uid="{00000000-0005-0000-0000-00000C1B0000}"/>
    <cellStyle name="40% - Accent3 2 5 2" xfId="563" xr:uid="{00000000-0005-0000-0000-00000D1B0000}"/>
    <cellStyle name="40% - Accent3 2 5 2 2" xfId="2336" xr:uid="{00000000-0005-0000-0000-00000E1B0000}"/>
    <cellStyle name="40% - Accent3 2 5 2 2 2" xfId="10132" xr:uid="{00000000-0005-0000-0000-00000F1B0000}"/>
    <cellStyle name="40% - Accent3 2 5 2 3" xfId="4106" xr:uid="{00000000-0005-0000-0000-0000101B0000}"/>
    <cellStyle name="40% - Accent3 2 5 2 3 2" xfId="11614" xr:uid="{00000000-0005-0000-0000-0000111B0000}"/>
    <cellStyle name="40% - Accent3 2 5 2 4" xfId="6494" xr:uid="{00000000-0005-0000-0000-0000121B0000}"/>
    <cellStyle name="40% - Accent3 2 5 2 4 2" xfId="13772" xr:uid="{00000000-0005-0000-0000-0000131B0000}"/>
    <cellStyle name="40% - Accent3 2 5 2 5" xfId="9196" xr:uid="{00000000-0005-0000-0000-0000141B0000}"/>
    <cellStyle name="40% - Accent3 2 5 3" xfId="2335" xr:uid="{00000000-0005-0000-0000-0000151B0000}"/>
    <cellStyle name="40% - Accent3 2 5 3 2" xfId="10131" xr:uid="{00000000-0005-0000-0000-0000161B0000}"/>
    <cellStyle name="40% - Accent3 2 5 4" xfId="4105" xr:uid="{00000000-0005-0000-0000-0000171B0000}"/>
    <cellStyle name="40% - Accent3 2 5 4 2" xfId="11613" xr:uid="{00000000-0005-0000-0000-0000181B0000}"/>
    <cellStyle name="40% - Accent3 2 5 5" xfId="6493" xr:uid="{00000000-0005-0000-0000-0000191B0000}"/>
    <cellStyle name="40% - Accent3 2 5 5 2" xfId="13771" xr:uid="{00000000-0005-0000-0000-00001A1B0000}"/>
    <cellStyle name="40% - Accent3 2 5 6" xfId="8304" xr:uid="{00000000-0005-0000-0000-00001B1B0000}"/>
    <cellStyle name="40% - Accent3 2 5 6 2" xfId="15396" xr:uid="{00000000-0005-0000-0000-00001C1B0000}"/>
    <cellStyle name="40% - Accent3 2 5 7" xfId="9195" xr:uid="{00000000-0005-0000-0000-00001D1B0000}"/>
    <cellStyle name="40% - Accent3 2 6" xfId="564" xr:uid="{00000000-0005-0000-0000-00001E1B0000}"/>
    <cellStyle name="40% - Accent3 2 6 2" xfId="2337" xr:uid="{00000000-0005-0000-0000-00001F1B0000}"/>
    <cellStyle name="40% - Accent3 2 6 2 2" xfId="10133" xr:uid="{00000000-0005-0000-0000-0000201B0000}"/>
    <cellStyle name="40% - Accent3 2 6 3" xfId="4107" xr:uid="{00000000-0005-0000-0000-0000211B0000}"/>
    <cellStyle name="40% - Accent3 2 6 3 2" xfId="11615" xr:uid="{00000000-0005-0000-0000-0000221B0000}"/>
    <cellStyle name="40% - Accent3 2 6 4" xfId="6495" xr:uid="{00000000-0005-0000-0000-0000231B0000}"/>
    <cellStyle name="40% - Accent3 2 6 4 2" xfId="13773" xr:uid="{00000000-0005-0000-0000-0000241B0000}"/>
    <cellStyle name="40% - Accent3 2 6 5" xfId="8413" xr:uid="{00000000-0005-0000-0000-0000251B0000}"/>
    <cellStyle name="40% - Accent3 2 6 5 2" xfId="15456" xr:uid="{00000000-0005-0000-0000-0000261B0000}"/>
    <cellStyle name="40% - Accent3 2 6 6" xfId="9197" xr:uid="{00000000-0005-0000-0000-0000271B0000}"/>
    <cellStyle name="40% - Accent3 2 7" xfId="565" xr:uid="{00000000-0005-0000-0000-0000281B0000}"/>
    <cellStyle name="40% - Accent3 2 7 2" xfId="2338" xr:uid="{00000000-0005-0000-0000-0000291B0000}"/>
    <cellStyle name="40% - Accent3 2 7 2 2" xfId="10134" xr:uid="{00000000-0005-0000-0000-00002A1B0000}"/>
    <cellStyle name="40% - Accent3 2 7 3" xfId="4108" xr:uid="{00000000-0005-0000-0000-00002B1B0000}"/>
    <cellStyle name="40% - Accent3 2 7 3 2" xfId="11616" xr:uid="{00000000-0005-0000-0000-00002C1B0000}"/>
    <cellStyle name="40% - Accent3 2 7 4" xfId="6496" xr:uid="{00000000-0005-0000-0000-00002D1B0000}"/>
    <cellStyle name="40% - Accent3 2 7 4 2" xfId="13774" xr:uid="{00000000-0005-0000-0000-00002E1B0000}"/>
    <cellStyle name="40% - Accent3 2 7 5" xfId="8502" xr:uid="{00000000-0005-0000-0000-00002F1B0000}"/>
    <cellStyle name="40% - Accent3 2 7 5 2" xfId="15545" xr:uid="{00000000-0005-0000-0000-0000301B0000}"/>
    <cellStyle name="40% - Accent3 2 7 6" xfId="9198" xr:uid="{00000000-0005-0000-0000-0000311B0000}"/>
    <cellStyle name="40% - Accent3 2 8" xfId="1824" xr:uid="{00000000-0005-0000-0000-0000321B0000}"/>
    <cellStyle name="40% - Accent3 2 8 2" xfId="4109" xr:uid="{00000000-0005-0000-0000-0000331B0000}"/>
    <cellStyle name="40% - Accent3 2 8 2 2" xfId="11617" xr:uid="{00000000-0005-0000-0000-0000341B0000}"/>
    <cellStyle name="40% - Accent3 2 8 3" xfId="6497" xr:uid="{00000000-0005-0000-0000-0000351B0000}"/>
    <cellStyle name="40% - Accent3 2 8 3 2" xfId="13775" xr:uid="{00000000-0005-0000-0000-0000361B0000}"/>
    <cellStyle name="40% - Accent3 2 8 4" xfId="7777" xr:uid="{00000000-0005-0000-0000-0000371B0000}"/>
    <cellStyle name="40% - Accent3 2 8 4 2" xfId="14869" xr:uid="{00000000-0005-0000-0000-0000381B0000}"/>
    <cellStyle name="40% - Accent3 2 8 5" xfId="9620" xr:uid="{00000000-0005-0000-0000-0000391B0000}"/>
    <cellStyle name="40% - Accent3 2 9" xfId="2320" xr:uid="{00000000-0005-0000-0000-00003A1B0000}"/>
    <cellStyle name="40% - Accent3 2 9 2" xfId="4110" xr:uid="{00000000-0005-0000-0000-00003B1B0000}"/>
    <cellStyle name="40% - Accent3 2 9 2 2" xfId="11618" xr:uid="{00000000-0005-0000-0000-00003C1B0000}"/>
    <cellStyle name="40% - Accent3 2 9 3" xfId="6498" xr:uid="{00000000-0005-0000-0000-00003D1B0000}"/>
    <cellStyle name="40% - Accent3 2 9 3 2" xfId="13776" xr:uid="{00000000-0005-0000-0000-00003E1B0000}"/>
    <cellStyle name="40% - Accent3 2 9 4" xfId="10116" xr:uid="{00000000-0005-0000-0000-00003F1B0000}"/>
    <cellStyle name="40% - Accent3 20" xfId="1798" xr:uid="{00000000-0005-0000-0000-0000401B0000}"/>
    <cellStyle name="40% - Accent3 20 2" xfId="4111" xr:uid="{00000000-0005-0000-0000-0000411B0000}"/>
    <cellStyle name="40% - Accent3 20 2 2" xfId="11619" xr:uid="{00000000-0005-0000-0000-0000421B0000}"/>
    <cellStyle name="40% - Accent3 20 3" xfId="6499" xr:uid="{00000000-0005-0000-0000-0000431B0000}"/>
    <cellStyle name="40% - Accent3 20 3 2" xfId="13777" xr:uid="{00000000-0005-0000-0000-0000441B0000}"/>
    <cellStyle name="40% - Accent3 20 4" xfId="9603" xr:uid="{00000000-0005-0000-0000-0000451B0000}"/>
    <cellStyle name="40% - Accent3 21" xfId="2309" xr:uid="{00000000-0005-0000-0000-0000461B0000}"/>
    <cellStyle name="40% - Accent3 21 2" xfId="4112" xr:uid="{00000000-0005-0000-0000-0000471B0000}"/>
    <cellStyle name="40% - Accent3 21 2 2" xfId="11620" xr:uid="{00000000-0005-0000-0000-0000481B0000}"/>
    <cellStyle name="40% - Accent3 21 3" xfId="6500" xr:uid="{00000000-0005-0000-0000-0000491B0000}"/>
    <cellStyle name="40% - Accent3 21 3 2" xfId="13778" xr:uid="{00000000-0005-0000-0000-00004A1B0000}"/>
    <cellStyle name="40% - Accent3 21 4" xfId="10105" xr:uid="{00000000-0005-0000-0000-00004B1B0000}"/>
    <cellStyle name="40% - Accent3 22" xfId="3036" xr:uid="{00000000-0005-0000-0000-00004C1B0000}"/>
    <cellStyle name="40% - Accent3 22 2" xfId="10547" xr:uid="{00000000-0005-0000-0000-00004D1B0000}"/>
    <cellStyle name="40% - Accent3 23" xfId="3783" xr:uid="{00000000-0005-0000-0000-00004E1B0000}"/>
    <cellStyle name="40% - Accent3 23 2" xfId="11291" xr:uid="{00000000-0005-0000-0000-00004F1B0000}"/>
    <cellStyle name="40% - Accent3 24" xfId="4675" xr:uid="{00000000-0005-0000-0000-0000501B0000}"/>
    <cellStyle name="40% - Accent3 24 2" xfId="11953" xr:uid="{00000000-0005-0000-0000-0000511B0000}"/>
    <cellStyle name="40% - Accent3 25" xfId="5256" xr:uid="{00000000-0005-0000-0000-0000521B0000}"/>
    <cellStyle name="40% - Accent3 25 2" xfId="12534" xr:uid="{00000000-0005-0000-0000-0000531B0000}"/>
    <cellStyle name="40% - Accent3 26" xfId="6457" xr:uid="{00000000-0005-0000-0000-0000541B0000}"/>
    <cellStyle name="40% - Accent3 26 2" xfId="13735" xr:uid="{00000000-0005-0000-0000-0000551B0000}"/>
    <cellStyle name="40% - Accent3 27" xfId="7122" xr:uid="{00000000-0005-0000-0000-0000561B0000}"/>
    <cellStyle name="40% - Accent3 27 2" xfId="14214" xr:uid="{00000000-0005-0000-0000-0000571B0000}"/>
    <cellStyle name="40% - Accent3 28" xfId="7142" xr:uid="{00000000-0005-0000-0000-0000581B0000}"/>
    <cellStyle name="40% - Accent3 28 2" xfId="14234" xr:uid="{00000000-0005-0000-0000-0000591B0000}"/>
    <cellStyle name="40% - Accent3 29" xfId="536" xr:uid="{00000000-0005-0000-0000-00005A1B0000}"/>
    <cellStyle name="40% - Accent3 29 2" xfId="9169" xr:uid="{00000000-0005-0000-0000-00005B1B0000}"/>
    <cellStyle name="40% - Accent3 3" xfId="566" xr:uid="{00000000-0005-0000-0000-00005C1B0000}"/>
    <cellStyle name="40% - Accent3 3 10" xfId="5333" xr:uid="{00000000-0005-0000-0000-00005D1B0000}"/>
    <cellStyle name="40% - Accent3 3 10 2" xfId="12611" xr:uid="{00000000-0005-0000-0000-00005E1B0000}"/>
    <cellStyle name="40% - Accent3 3 11" xfId="6501" xr:uid="{00000000-0005-0000-0000-00005F1B0000}"/>
    <cellStyle name="40% - Accent3 3 11 2" xfId="13779" xr:uid="{00000000-0005-0000-0000-0000601B0000}"/>
    <cellStyle name="40% - Accent3 3 12" xfId="7219" xr:uid="{00000000-0005-0000-0000-0000611B0000}"/>
    <cellStyle name="40% - Accent3 3 12 2" xfId="14311" xr:uid="{00000000-0005-0000-0000-0000621B0000}"/>
    <cellStyle name="40% - Accent3 3 13" xfId="9199" xr:uid="{00000000-0005-0000-0000-0000631B0000}"/>
    <cellStyle name="40% - Accent3 3 2" xfId="567" xr:uid="{00000000-0005-0000-0000-0000641B0000}"/>
    <cellStyle name="40% - Accent3 3 2 10" xfId="7362" xr:uid="{00000000-0005-0000-0000-0000651B0000}"/>
    <cellStyle name="40% - Accent3 3 2 10 2" xfId="14454" xr:uid="{00000000-0005-0000-0000-0000661B0000}"/>
    <cellStyle name="40% - Accent3 3 2 11" xfId="9200" xr:uid="{00000000-0005-0000-0000-0000671B0000}"/>
    <cellStyle name="40% - Accent3 3 2 2" xfId="568" xr:uid="{00000000-0005-0000-0000-0000681B0000}"/>
    <cellStyle name="40% - Accent3 3 2 2 10" xfId="9201" xr:uid="{00000000-0005-0000-0000-0000691B0000}"/>
    <cellStyle name="40% - Accent3 3 2 2 2" xfId="569" xr:uid="{00000000-0005-0000-0000-00006A1B0000}"/>
    <cellStyle name="40% - Accent3 3 2 2 2 2" xfId="2342" xr:uid="{00000000-0005-0000-0000-00006B1B0000}"/>
    <cellStyle name="40% - Accent3 3 2 2 2 2 2" xfId="10138" xr:uid="{00000000-0005-0000-0000-00006C1B0000}"/>
    <cellStyle name="40% - Accent3 3 2 2 2 3" xfId="4116" xr:uid="{00000000-0005-0000-0000-00006D1B0000}"/>
    <cellStyle name="40% - Accent3 3 2 2 2 3 2" xfId="11624" xr:uid="{00000000-0005-0000-0000-00006E1B0000}"/>
    <cellStyle name="40% - Accent3 3 2 2 2 4" xfId="6504" xr:uid="{00000000-0005-0000-0000-00006F1B0000}"/>
    <cellStyle name="40% - Accent3 3 2 2 2 4 2" xfId="13782" xr:uid="{00000000-0005-0000-0000-0000701B0000}"/>
    <cellStyle name="40% - Accent3 3 2 2 2 5" xfId="8232" xr:uid="{00000000-0005-0000-0000-0000711B0000}"/>
    <cellStyle name="40% - Accent3 3 2 2 2 5 2" xfId="15324" xr:uid="{00000000-0005-0000-0000-0000721B0000}"/>
    <cellStyle name="40% - Accent3 3 2 2 2 6" xfId="9202" xr:uid="{00000000-0005-0000-0000-0000731B0000}"/>
    <cellStyle name="40% - Accent3 3 2 2 3" xfId="2341" xr:uid="{00000000-0005-0000-0000-0000741B0000}"/>
    <cellStyle name="40% - Accent3 3 2 2 3 2" xfId="6505" xr:uid="{00000000-0005-0000-0000-0000751B0000}"/>
    <cellStyle name="40% - Accent3 3 2 2 3 2 2" xfId="13783" xr:uid="{00000000-0005-0000-0000-0000761B0000}"/>
    <cellStyle name="40% - Accent3 3 2 2 3 3" xfId="10137" xr:uid="{00000000-0005-0000-0000-0000771B0000}"/>
    <cellStyle name="40% - Accent3 3 2 2 4" xfId="3620" xr:uid="{00000000-0005-0000-0000-0000781B0000}"/>
    <cellStyle name="40% - Accent3 3 2 2 4 2" xfId="11128" xr:uid="{00000000-0005-0000-0000-0000791B0000}"/>
    <cellStyle name="40% - Accent3 3 2 2 5" xfId="4115" xr:uid="{00000000-0005-0000-0000-00007A1B0000}"/>
    <cellStyle name="40% - Accent3 3 2 2 5 2" xfId="11623" xr:uid="{00000000-0005-0000-0000-00007B1B0000}"/>
    <cellStyle name="40% - Accent3 3 2 2 6" xfId="5184" xr:uid="{00000000-0005-0000-0000-00007C1B0000}"/>
    <cellStyle name="40% - Accent3 3 2 2 6 2" xfId="12462" xr:uid="{00000000-0005-0000-0000-00007D1B0000}"/>
    <cellStyle name="40% - Accent3 3 2 2 7" xfId="5765" xr:uid="{00000000-0005-0000-0000-00007E1B0000}"/>
    <cellStyle name="40% - Accent3 3 2 2 7 2" xfId="13043" xr:uid="{00000000-0005-0000-0000-00007F1B0000}"/>
    <cellStyle name="40% - Accent3 3 2 2 8" xfId="6503" xr:uid="{00000000-0005-0000-0000-0000801B0000}"/>
    <cellStyle name="40% - Accent3 3 2 2 8 2" xfId="13781" xr:uid="{00000000-0005-0000-0000-0000811B0000}"/>
    <cellStyle name="40% - Accent3 3 2 2 9" xfId="7651" xr:uid="{00000000-0005-0000-0000-0000821B0000}"/>
    <cellStyle name="40% - Accent3 3 2 2 9 2" xfId="14743" xr:uid="{00000000-0005-0000-0000-0000831B0000}"/>
    <cellStyle name="40% - Accent3 3 2 3" xfId="570" xr:uid="{00000000-0005-0000-0000-0000841B0000}"/>
    <cellStyle name="40% - Accent3 3 2 3 2" xfId="2343" xr:uid="{00000000-0005-0000-0000-0000851B0000}"/>
    <cellStyle name="40% - Accent3 3 2 3 2 2" xfId="10139" xr:uid="{00000000-0005-0000-0000-0000861B0000}"/>
    <cellStyle name="40% - Accent3 3 2 3 3" xfId="4117" xr:uid="{00000000-0005-0000-0000-0000871B0000}"/>
    <cellStyle name="40% - Accent3 3 2 3 3 2" xfId="11625" xr:uid="{00000000-0005-0000-0000-0000881B0000}"/>
    <cellStyle name="40% - Accent3 3 2 3 4" xfId="6506" xr:uid="{00000000-0005-0000-0000-0000891B0000}"/>
    <cellStyle name="40% - Accent3 3 2 3 4 2" xfId="13784" xr:uid="{00000000-0005-0000-0000-00008A1B0000}"/>
    <cellStyle name="40% - Accent3 3 2 3 5" xfId="7943" xr:uid="{00000000-0005-0000-0000-00008B1B0000}"/>
    <cellStyle name="40% - Accent3 3 2 3 5 2" xfId="15035" xr:uid="{00000000-0005-0000-0000-00008C1B0000}"/>
    <cellStyle name="40% - Accent3 3 2 3 6" xfId="9203" xr:uid="{00000000-0005-0000-0000-00008D1B0000}"/>
    <cellStyle name="40% - Accent3 3 2 4" xfId="2340" xr:uid="{00000000-0005-0000-0000-00008E1B0000}"/>
    <cellStyle name="40% - Accent3 3 2 4 2" xfId="6507" xr:uid="{00000000-0005-0000-0000-00008F1B0000}"/>
    <cellStyle name="40% - Accent3 3 2 4 2 2" xfId="13785" xr:uid="{00000000-0005-0000-0000-0000901B0000}"/>
    <cellStyle name="40% - Accent3 3 2 4 3" xfId="10136" xr:uid="{00000000-0005-0000-0000-0000911B0000}"/>
    <cellStyle name="40% - Accent3 3 2 5" xfId="3320" xr:uid="{00000000-0005-0000-0000-0000921B0000}"/>
    <cellStyle name="40% - Accent3 3 2 5 2" xfId="10831" xr:uid="{00000000-0005-0000-0000-0000931B0000}"/>
    <cellStyle name="40% - Accent3 3 2 6" xfId="4114" xr:uid="{00000000-0005-0000-0000-0000941B0000}"/>
    <cellStyle name="40% - Accent3 3 2 6 2" xfId="11622" xr:uid="{00000000-0005-0000-0000-0000951B0000}"/>
    <cellStyle name="40% - Accent3 3 2 7" xfId="4895" xr:uid="{00000000-0005-0000-0000-0000961B0000}"/>
    <cellStyle name="40% - Accent3 3 2 7 2" xfId="12173" xr:uid="{00000000-0005-0000-0000-0000971B0000}"/>
    <cellStyle name="40% - Accent3 3 2 8" xfId="5476" xr:uid="{00000000-0005-0000-0000-0000981B0000}"/>
    <cellStyle name="40% - Accent3 3 2 8 2" xfId="12754" xr:uid="{00000000-0005-0000-0000-0000991B0000}"/>
    <cellStyle name="40% - Accent3 3 2 9" xfId="6502" xr:uid="{00000000-0005-0000-0000-00009A1B0000}"/>
    <cellStyle name="40% - Accent3 3 2 9 2" xfId="13780" xr:uid="{00000000-0005-0000-0000-00009B1B0000}"/>
    <cellStyle name="40% - Accent3 3 3" xfId="571" xr:uid="{00000000-0005-0000-0000-00009C1B0000}"/>
    <cellStyle name="40% - Accent3 3 3 10" xfId="9204" xr:uid="{00000000-0005-0000-0000-00009D1B0000}"/>
    <cellStyle name="40% - Accent3 3 3 2" xfId="572" xr:uid="{00000000-0005-0000-0000-00009E1B0000}"/>
    <cellStyle name="40% - Accent3 3 3 2 2" xfId="2345" xr:uid="{00000000-0005-0000-0000-00009F1B0000}"/>
    <cellStyle name="40% - Accent3 3 3 2 2 2" xfId="10141" xr:uid="{00000000-0005-0000-0000-0000A01B0000}"/>
    <cellStyle name="40% - Accent3 3 3 2 3" xfId="4119" xr:uid="{00000000-0005-0000-0000-0000A11B0000}"/>
    <cellStyle name="40% - Accent3 3 3 2 3 2" xfId="11627" xr:uid="{00000000-0005-0000-0000-0000A21B0000}"/>
    <cellStyle name="40% - Accent3 3 3 2 4" xfId="6509" xr:uid="{00000000-0005-0000-0000-0000A31B0000}"/>
    <cellStyle name="40% - Accent3 3 3 2 4 2" xfId="13787" xr:uid="{00000000-0005-0000-0000-0000A41B0000}"/>
    <cellStyle name="40% - Accent3 3 3 2 5" xfId="8089" xr:uid="{00000000-0005-0000-0000-0000A51B0000}"/>
    <cellStyle name="40% - Accent3 3 3 2 5 2" xfId="15181" xr:uid="{00000000-0005-0000-0000-0000A61B0000}"/>
    <cellStyle name="40% - Accent3 3 3 2 6" xfId="9205" xr:uid="{00000000-0005-0000-0000-0000A71B0000}"/>
    <cellStyle name="40% - Accent3 3 3 3" xfId="2344" xr:uid="{00000000-0005-0000-0000-0000A81B0000}"/>
    <cellStyle name="40% - Accent3 3 3 3 2" xfId="6510" xr:uid="{00000000-0005-0000-0000-0000A91B0000}"/>
    <cellStyle name="40% - Accent3 3 3 3 2 2" xfId="13788" xr:uid="{00000000-0005-0000-0000-0000AA1B0000}"/>
    <cellStyle name="40% - Accent3 3 3 3 3" xfId="10140" xr:uid="{00000000-0005-0000-0000-0000AB1B0000}"/>
    <cellStyle name="40% - Accent3 3 3 4" xfId="3477" xr:uid="{00000000-0005-0000-0000-0000AC1B0000}"/>
    <cellStyle name="40% - Accent3 3 3 4 2" xfId="10985" xr:uid="{00000000-0005-0000-0000-0000AD1B0000}"/>
    <cellStyle name="40% - Accent3 3 3 5" xfId="4118" xr:uid="{00000000-0005-0000-0000-0000AE1B0000}"/>
    <cellStyle name="40% - Accent3 3 3 5 2" xfId="11626" xr:uid="{00000000-0005-0000-0000-0000AF1B0000}"/>
    <cellStyle name="40% - Accent3 3 3 6" xfId="5041" xr:uid="{00000000-0005-0000-0000-0000B01B0000}"/>
    <cellStyle name="40% - Accent3 3 3 6 2" xfId="12319" xr:uid="{00000000-0005-0000-0000-0000B11B0000}"/>
    <cellStyle name="40% - Accent3 3 3 7" xfId="5622" xr:uid="{00000000-0005-0000-0000-0000B21B0000}"/>
    <cellStyle name="40% - Accent3 3 3 7 2" xfId="12900" xr:uid="{00000000-0005-0000-0000-0000B31B0000}"/>
    <cellStyle name="40% - Accent3 3 3 8" xfId="6508" xr:uid="{00000000-0005-0000-0000-0000B41B0000}"/>
    <cellStyle name="40% - Accent3 3 3 8 2" xfId="13786" xr:uid="{00000000-0005-0000-0000-0000B51B0000}"/>
    <cellStyle name="40% - Accent3 3 3 9" xfId="7508" xr:uid="{00000000-0005-0000-0000-0000B61B0000}"/>
    <cellStyle name="40% - Accent3 3 3 9 2" xfId="14600" xr:uid="{00000000-0005-0000-0000-0000B71B0000}"/>
    <cellStyle name="40% - Accent3 3 4" xfId="573" xr:uid="{00000000-0005-0000-0000-0000B81B0000}"/>
    <cellStyle name="40% - Accent3 3 4 2" xfId="2346" xr:uid="{00000000-0005-0000-0000-0000B91B0000}"/>
    <cellStyle name="40% - Accent3 3 4 2 2" xfId="10142" xr:uid="{00000000-0005-0000-0000-0000BA1B0000}"/>
    <cellStyle name="40% - Accent3 3 4 3" xfId="4120" xr:uid="{00000000-0005-0000-0000-0000BB1B0000}"/>
    <cellStyle name="40% - Accent3 3 4 3 2" xfId="11628" xr:uid="{00000000-0005-0000-0000-0000BC1B0000}"/>
    <cellStyle name="40% - Accent3 3 4 4" xfId="6511" xr:uid="{00000000-0005-0000-0000-0000BD1B0000}"/>
    <cellStyle name="40% - Accent3 3 4 4 2" xfId="13789" xr:uid="{00000000-0005-0000-0000-0000BE1B0000}"/>
    <cellStyle name="40% - Accent3 3 4 5" xfId="8436" xr:uid="{00000000-0005-0000-0000-0000BF1B0000}"/>
    <cellStyle name="40% - Accent3 3 4 5 2" xfId="15479" xr:uid="{00000000-0005-0000-0000-0000C01B0000}"/>
    <cellStyle name="40% - Accent3 3 4 6" xfId="9206" xr:uid="{00000000-0005-0000-0000-0000C11B0000}"/>
    <cellStyle name="40% - Accent3 3 5" xfId="574" xr:uid="{00000000-0005-0000-0000-0000C21B0000}"/>
    <cellStyle name="40% - Accent3 3 5 2" xfId="2347" xr:uid="{00000000-0005-0000-0000-0000C31B0000}"/>
    <cellStyle name="40% - Accent3 3 5 2 2" xfId="10143" xr:uid="{00000000-0005-0000-0000-0000C41B0000}"/>
    <cellStyle name="40% - Accent3 3 5 3" xfId="4121" xr:uid="{00000000-0005-0000-0000-0000C51B0000}"/>
    <cellStyle name="40% - Accent3 3 5 3 2" xfId="11629" xr:uid="{00000000-0005-0000-0000-0000C61B0000}"/>
    <cellStyle name="40% - Accent3 3 5 4" xfId="6512" xr:uid="{00000000-0005-0000-0000-0000C71B0000}"/>
    <cellStyle name="40% - Accent3 3 5 4 2" xfId="13790" xr:uid="{00000000-0005-0000-0000-0000C81B0000}"/>
    <cellStyle name="40% - Accent3 3 5 5" xfId="8525" xr:uid="{00000000-0005-0000-0000-0000C91B0000}"/>
    <cellStyle name="40% - Accent3 3 5 5 2" xfId="15568" xr:uid="{00000000-0005-0000-0000-0000CA1B0000}"/>
    <cellStyle name="40% - Accent3 3 5 6" xfId="9207" xr:uid="{00000000-0005-0000-0000-0000CB1B0000}"/>
    <cellStyle name="40% - Accent3 3 6" xfId="2339" xr:uid="{00000000-0005-0000-0000-0000CC1B0000}"/>
    <cellStyle name="40% - Accent3 3 6 2" xfId="6513" xr:uid="{00000000-0005-0000-0000-0000CD1B0000}"/>
    <cellStyle name="40% - Accent3 3 6 2 2" xfId="13791" xr:uid="{00000000-0005-0000-0000-0000CE1B0000}"/>
    <cellStyle name="40% - Accent3 3 6 3" xfId="7800" xr:uid="{00000000-0005-0000-0000-0000CF1B0000}"/>
    <cellStyle name="40% - Accent3 3 6 3 2" xfId="14892" xr:uid="{00000000-0005-0000-0000-0000D01B0000}"/>
    <cellStyle name="40% - Accent3 3 6 4" xfId="10135" xr:uid="{00000000-0005-0000-0000-0000D11B0000}"/>
    <cellStyle name="40% - Accent3 3 7" xfId="3172" xr:uid="{00000000-0005-0000-0000-0000D21B0000}"/>
    <cellStyle name="40% - Accent3 3 7 2" xfId="10683" xr:uid="{00000000-0005-0000-0000-0000D31B0000}"/>
    <cellStyle name="40% - Accent3 3 8" xfId="4113" xr:uid="{00000000-0005-0000-0000-0000D41B0000}"/>
    <cellStyle name="40% - Accent3 3 8 2" xfId="11621" xr:uid="{00000000-0005-0000-0000-0000D51B0000}"/>
    <cellStyle name="40% - Accent3 3 9" xfId="4752" xr:uid="{00000000-0005-0000-0000-0000D61B0000}"/>
    <cellStyle name="40% - Accent3 3 9 2" xfId="12030" xr:uid="{00000000-0005-0000-0000-0000D71B0000}"/>
    <cellStyle name="40% - Accent3 30" xfId="8593" xr:uid="{00000000-0005-0000-0000-0000D81B0000}"/>
    <cellStyle name="40% - Accent3 30 2" xfId="15636" xr:uid="{00000000-0005-0000-0000-0000D91B0000}"/>
    <cellStyle name="40% - Accent3 31" xfId="8683" xr:uid="{00000000-0005-0000-0000-0000DA1B0000}"/>
    <cellStyle name="40% - Accent3 4" xfId="575" xr:uid="{00000000-0005-0000-0000-0000DB1B0000}"/>
    <cellStyle name="40% - Accent3 4 10" xfId="6514" xr:uid="{00000000-0005-0000-0000-0000DC1B0000}"/>
    <cellStyle name="40% - Accent3 4 10 2" xfId="13792" xr:uid="{00000000-0005-0000-0000-0000DD1B0000}"/>
    <cellStyle name="40% - Accent3 4 11" xfId="7176" xr:uid="{00000000-0005-0000-0000-0000DE1B0000}"/>
    <cellStyle name="40% - Accent3 4 11 2" xfId="14268" xr:uid="{00000000-0005-0000-0000-0000DF1B0000}"/>
    <cellStyle name="40% - Accent3 4 12" xfId="9208" xr:uid="{00000000-0005-0000-0000-0000E01B0000}"/>
    <cellStyle name="40% - Accent3 4 2" xfId="576" xr:uid="{00000000-0005-0000-0000-0000E11B0000}"/>
    <cellStyle name="40% - Accent3 4 2 10" xfId="7319" xr:uid="{00000000-0005-0000-0000-0000E21B0000}"/>
    <cellStyle name="40% - Accent3 4 2 10 2" xfId="14411" xr:uid="{00000000-0005-0000-0000-0000E31B0000}"/>
    <cellStyle name="40% - Accent3 4 2 11" xfId="9209" xr:uid="{00000000-0005-0000-0000-0000E41B0000}"/>
    <cellStyle name="40% - Accent3 4 2 2" xfId="577" xr:uid="{00000000-0005-0000-0000-0000E51B0000}"/>
    <cellStyle name="40% - Accent3 4 2 2 10" xfId="9210" xr:uid="{00000000-0005-0000-0000-0000E61B0000}"/>
    <cellStyle name="40% - Accent3 4 2 2 2" xfId="578" xr:uid="{00000000-0005-0000-0000-0000E71B0000}"/>
    <cellStyle name="40% - Accent3 4 2 2 2 2" xfId="2351" xr:uid="{00000000-0005-0000-0000-0000E81B0000}"/>
    <cellStyle name="40% - Accent3 4 2 2 2 2 2" xfId="10147" xr:uid="{00000000-0005-0000-0000-0000E91B0000}"/>
    <cellStyle name="40% - Accent3 4 2 2 2 3" xfId="4125" xr:uid="{00000000-0005-0000-0000-0000EA1B0000}"/>
    <cellStyle name="40% - Accent3 4 2 2 2 3 2" xfId="11633" xr:uid="{00000000-0005-0000-0000-0000EB1B0000}"/>
    <cellStyle name="40% - Accent3 4 2 2 2 4" xfId="6517" xr:uid="{00000000-0005-0000-0000-0000EC1B0000}"/>
    <cellStyle name="40% - Accent3 4 2 2 2 4 2" xfId="13795" xr:uid="{00000000-0005-0000-0000-0000ED1B0000}"/>
    <cellStyle name="40% - Accent3 4 2 2 2 5" xfId="8189" xr:uid="{00000000-0005-0000-0000-0000EE1B0000}"/>
    <cellStyle name="40% - Accent3 4 2 2 2 5 2" xfId="15281" xr:uid="{00000000-0005-0000-0000-0000EF1B0000}"/>
    <cellStyle name="40% - Accent3 4 2 2 2 6" xfId="9211" xr:uid="{00000000-0005-0000-0000-0000F01B0000}"/>
    <cellStyle name="40% - Accent3 4 2 2 3" xfId="2350" xr:uid="{00000000-0005-0000-0000-0000F11B0000}"/>
    <cellStyle name="40% - Accent3 4 2 2 3 2" xfId="6518" xr:uid="{00000000-0005-0000-0000-0000F21B0000}"/>
    <cellStyle name="40% - Accent3 4 2 2 3 2 2" xfId="13796" xr:uid="{00000000-0005-0000-0000-0000F31B0000}"/>
    <cellStyle name="40% - Accent3 4 2 2 3 3" xfId="10146" xr:uid="{00000000-0005-0000-0000-0000F41B0000}"/>
    <cellStyle name="40% - Accent3 4 2 2 4" xfId="3577" xr:uid="{00000000-0005-0000-0000-0000F51B0000}"/>
    <cellStyle name="40% - Accent3 4 2 2 4 2" xfId="11085" xr:uid="{00000000-0005-0000-0000-0000F61B0000}"/>
    <cellStyle name="40% - Accent3 4 2 2 5" xfId="4124" xr:uid="{00000000-0005-0000-0000-0000F71B0000}"/>
    <cellStyle name="40% - Accent3 4 2 2 5 2" xfId="11632" xr:uid="{00000000-0005-0000-0000-0000F81B0000}"/>
    <cellStyle name="40% - Accent3 4 2 2 6" xfId="5141" xr:uid="{00000000-0005-0000-0000-0000F91B0000}"/>
    <cellStyle name="40% - Accent3 4 2 2 6 2" xfId="12419" xr:uid="{00000000-0005-0000-0000-0000FA1B0000}"/>
    <cellStyle name="40% - Accent3 4 2 2 7" xfId="5722" xr:uid="{00000000-0005-0000-0000-0000FB1B0000}"/>
    <cellStyle name="40% - Accent3 4 2 2 7 2" xfId="13000" xr:uid="{00000000-0005-0000-0000-0000FC1B0000}"/>
    <cellStyle name="40% - Accent3 4 2 2 8" xfId="6516" xr:uid="{00000000-0005-0000-0000-0000FD1B0000}"/>
    <cellStyle name="40% - Accent3 4 2 2 8 2" xfId="13794" xr:uid="{00000000-0005-0000-0000-0000FE1B0000}"/>
    <cellStyle name="40% - Accent3 4 2 2 9" xfId="7608" xr:uid="{00000000-0005-0000-0000-0000FF1B0000}"/>
    <cellStyle name="40% - Accent3 4 2 2 9 2" xfId="14700" xr:uid="{00000000-0005-0000-0000-0000001C0000}"/>
    <cellStyle name="40% - Accent3 4 2 3" xfId="579" xr:uid="{00000000-0005-0000-0000-0000011C0000}"/>
    <cellStyle name="40% - Accent3 4 2 3 2" xfId="2352" xr:uid="{00000000-0005-0000-0000-0000021C0000}"/>
    <cellStyle name="40% - Accent3 4 2 3 2 2" xfId="10148" xr:uid="{00000000-0005-0000-0000-0000031C0000}"/>
    <cellStyle name="40% - Accent3 4 2 3 3" xfId="4126" xr:uid="{00000000-0005-0000-0000-0000041C0000}"/>
    <cellStyle name="40% - Accent3 4 2 3 3 2" xfId="11634" xr:uid="{00000000-0005-0000-0000-0000051C0000}"/>
    <cellStyle name="40% - Accent3 4 2 3 4" xfId="6519" xr:uid="{00000000-0005-0000-0000-0000061C0000}"/>
    <cellStyle name="40% - Accent3 4 2 3 4 2" xfId="13797" xr:uid="{00000000-0005-0000-0000-0000071C0000}"/>
    <cellStyle name="40% - Accent3 4 2 3 5" xfId="7900" xr:uid="{00000000-0005-0000-0000-0000081C0000}"/>
    <cellStyle name="40% - Accent3 4 2 3 5 2" xfId="14992" xr:uid="{00000000-0005-0000-0000-0000091C0000}"/>
    <cellStyle name="40% - Accent3 4 2 3 6" xfId="9212" xr:uid="{00000000-0005-0000-0000-00000A1C0000}"/>
    <cellStyle name="40% - Accent3 4 2 4" xfId="2349" xr:uid="{00000000-0005-0000-0000-00000B1C0000}"/>
    <cellStyle name="40% - Accent3 4 2 4 2" xfId="6520" xr:uid="{00000000-0005-0000-0000-00000C1C0000}"/>
    <cellStyle name="40% - Accent3 4 2 4 2 2" xfId="13798" xr:uid="{00000000-0005-0000-0000-00000D1C0000}"/>
    <cellStyle name="40% - Accent3 4 2 4 3" xfId="10145" xr:uid="{00000000-0005-0000-0000-00000E1C0000}"/>
    <cellStyle name="40% - Accent3 4 2 5" xfId="3277" xr:uid="{00000000-0005-0000-0000-00000F1C0000}"/>
    <cellStyle name="40% - Accent3 4 2 5 2" xfId="10788" xr:uid="{00000000-0005-0000-0000-0000101C0000}"/>
    <cellStyle name="40% - Accent3 4 2 6" xfId="4123" xr:uid="{00000000-0005-0000-0000-0000111C0000}"/>
    <cellStyle name="40% - Accent3 4 2 6 2" xfId="11631" xr:uid="{00000000-0005-0000-0000-0000121C0000}"/>
    <cellStyle name="40% - Accent3 4 2 7" xfId="4852" xr:uid="{00000000-0005-0000-0000-0000131C0000}"/>
    <cellStyle name="40% - Accent3 4 2 7 2" xfId="12130" xr:uid="{00000000-0005-0000-0000-0000141C0000}"/>
    <cellStyle name="40% - Accent3 4 2 8" xfId="5433" xr:uid="{00000000-0005-0000-0000-0000151C0000}"/>
    <cellStyle name="40% - Accent3 4 2 8 2" xfId="12711" xr:uid="{00000000-0005-0000-0000-0000161C0000}"/>
    <cellStyle name="40% - Accent3 4 2 9" xfId="6515" xr:uid="{00000000-0005-0000-0000-0000171C0000}"/>
    <cellStyle name="40% - Accent3 4 2 9 2" xfId="13793" xr:uid="{00000000-0005-0000-0000-0000181C0000}"/>
    <cellStyle name="40% - Accent3 4 3" xfId="580" xr:uid="{00000000-0005-0000-0000-0000191C0000}"/>
    <cellStyle name="40% - Accent3 4 3 10" xfId="9213" xr:uid="{00000000-0005-0000-0000-00001A1C0000}"/>
    <cellStyle name="40% - Accent3 4 3 2" xfId="581" xr:uid="{00000000-0005-0000-0000-00001B1C0000}"/>
    <cellStyle name="40% - Accent3 4 3 2 2" xfId="2354" xr:uid="{00000000-0005-0000-0000-00001C1C0000}"/>
    <cellStyle name="40% - Accent3 4 3 2 2 2" xfId="10150" xr:uid="{00000000-0005-0000-0000-00001D1C0000}"/>
    <cellStyle name="40% - Accent3 4 3 2 3" xfId="4128" xr:uid="{00000000-0005-0000-0000-00001E1C0000}"/>
    <cellStyle name="40% - Accent3 4 3 2 3 2" xfId="11636" xr:uid="{00000000-0005-0000-0000-00001F1C0000}"/>
    <cellStyle name="40% - Accent3 4 3 2 4" xfId="6522" xr:uid="{00000000-0005-0000-0000-0000201C0000}"/>
    <cellStyle name="40% - Accent3 4 3 2 4 2" xfId="13800" xr:uid="{00000000-0005-0000-0000-0000211C0000}"/>
    <cellStyle name="40% - Accent3 4 3 2 5" xfId="8049" xr:uid="{00000000-0005-0000-0000-0000221C0000}"/>
    <cellStyle name="40% - Accent3 4 3 2 5 2" xfId="15141" xr:uid="{00000000-0005-0000-0000-0000231C0000}"/>
    <cellStyle name="40% - Accent3 4 3 2 6" xfId="9214" xr:uid="{00000000-0005-0000-0000-0000241C0000}"/>
    <cellStyle name="40% - Accent3 4 3 3" xfId="2353" xr:uid="{00000000-0005-0000-0000-0000251C0000}"/>
    <cellStyle name="40% - Accent3 4 3 3 2" xfId="6523" xr:uid="{00000000-0005-0000-0000-0000261C0000}"/>
    <cellStyle name="40% - Accent3 4 3 3 2 2" xfId="13801" xr:uid="{00000000-0005-0000-0000-0000271C0000}"/>
    <cellStyle name="40% - Accent3 4 3 3 3" xfId="10149" xr:uid="{00000000-0005-0000-0000-0000281C0000}"/>
    <cellStyle name="40% - Accent3 4 3 4" xfId="3437" xr:uid="{00000000-0005-0000-0000-0000291C0000}"/>
    <cellStyle name="40% - Accent3 4 3 4 2" xfId="10945" xr:uid="{00000000-0005-0000-0000-00002A1C0000}"/>
    <cellStyle name="40% - Accent3 4 3 5" xfId="4127" xr:uid="{00000000-0005-0000-0000-00002B1C0000}"/>
    <cellStyle name="40% - Accent3 4 3 5 2" xfId="11635" xr:uid="{00000000-0005-0000-0000-00002C1C0000}"/>
    <cellStyle name="40% - Accent3 4 3 6" xfId="5001" xr:uid="{00000000-0005-0000-0000-00002D1C0000}"/>
    <cellStyle name="40% - Accent3 4 3 6 2" xfId="12279" xr:uid="{00000000-0005-0000-0000-00002E1C0000}"/>
    <cellStyle name="40% - Accent3 4 3 7" xfId="5582" xr:uid="{00000000-0005-0000-0000-00002F1C0000}"/>
    <cellStyle name="40% - Accent3 4 3 7 2" xfId="12860" xr:uid="{00000000-0005-0000-0000-0000301C0000}"/>
    <cellStyle name="40% - Accent3 4 3 8" xfId="6521" xr:uid="{00000000-0005-0000-0000-0000311C0000}"/>
    <cellStyle name="40% - Accent3 4 3 8 2" xfId="13799" xr:uid="{00000000-0005-0000-0000-0000321C0000}"/>
    <cellStyle name="40% - Accent3 4 3 9" xfId="7468" xr:uid="{00000000-0005-0000-0000-0000331C0000}"/>
    <cellStyle name="40% - Accent3 4 3 9 2" xfId="14560" xr:uid="{00000000-0005-0000-0000-0000341C0000}"/>
    <cellStyle name="40% - Accent3 4 4" xfId="582" xr:uid="{00000000-0005-0000-0000-0000351C0000}"/>
    <cellStyle name="40% - Accent3 4 4 2" xfId="2355" xr:uid="{00000000-0005-0000-0000-0000361C0000}"/>
    <cellStyle name="40% - Accent3 4 4 2 2" xfId="10151" xr:uid="{00000000-0005-0000-0000-0000371C0000}"/>
    <cellStyle name="40% - Accent3 4 4 3" xfId="4129" xr:uid="{00000000-0005-0000-0000-0000381C0000}"/>
    <cellStyle name="40% - Accent3 4 4 3 2" xfId="11637" xr:uid="{00000000-0005-0000-0000-0000391C0000}"/>
    <cellStyle name="40% - Accent3 4 4 4" xfId="6524" xr:uid="{00000000-0005-0000-0000-00003A1C0000}"/>
    <cellStyle name="40% - Accent3 4 4 4 2" xfId="13802" xr:uid="{00000000-0005-0000-0000-00003B1C0000}"/>
    <cellStyle name="40% - Accent3 4 4 5" xfId="7757" xr:uid="{00000000-0005-0000-0000-00003C1C0000}"/>
    <cellStyle name="40% - Accent3 4 4 5 2" xfId="14849" xr:uid="{00000000-0005-0000-0000-00003D1C0000}"/>
    <cellStyle name="40% - Accent3 4 4 6" xfId="9215" xr:uid="{00000000-0005-0000-0000-00003E1C0000}"/>
    <cellStyle name="40% - Accent3 4 5" xfId="2348" xr:uid="{00000000-0005-0000-0000-00003F1C0000}"/>
    <cellStyle name="40% - Accent3 4 5 2" xfId="6525" xr:uid="{00000000-0005-0000-0000-0000401C0000}"/>
    <cellStyle name="40% - Accent3 4 5 2 2" xfId="13803" xr:uid="{00000000-0005-0000-0000-0000411C0000}"/>
    <cellStyle name="40% - Accent3 4 5 3" xfId="10144" xr:uid="{00000000-0005-0000-0000-0000421C0000}"/>
    <cellStyle name="40% - Accent3 4 6" xfId="3108" xr:uid="{00000000-0005-0000-0000-0000431C0000}"/>
    <cellStyle name="40% - Accent3 4 6 2" xfId="10619" xr:uid="{00000000-0005-0000-0000-0000441C0000}"/>
    <cellStyle name="40% - Accent3 4 7" xfId="4122" xr:uid="{00000000-0005-0000-0000-0000451C0000}"/>
    <cellStyle name="40% - Accent3 4 7 2" xfId="11630" xr:uid="{00000000-0005-0000-0000-0000461C0000}"/>
    <cellStyle name="40% - Accent3 4 8" xfId="4709" xr:uid="{00000000-0005-0000-0000-0000471C0000}"/>
    <cellStyle name="40% - Accent3 4 8 2" xfId="11987" xr:uid="{00000000-0005-0000-0000-0000481C0000}"/>
    <cellStyle name="40% - Accent3 4 9" xfId="5290" xr:uid="{00000000-0005-0000-0000-0000491C0000}"/>
    <cellStyle name="40% - Accent3 4 9 2" xfId="12568" xr:uid="{00000000-0005-0000-0000-00004A1C0000}"/>
    <cellStyle name="40% - Accent3 5" xfId="583" xr:uid="{00000000-0005-0000-0000-00004B1C0000}"/>
    <cellStyle name="40% - Accent3 5 10" xfId="6526" xr:uid="{00000000-0005-0000-0000-00004C1C0000}"/>
    <cellStyle name="40% - Accent3 5 10 2" xfId="13804" xr:uid="{00000000-0005-0000-0000-00004D1C0000}"/>
    <cellStyle name="40% - Accent3 5 11" xfId="7159" xr:uid="{00000000-0005-0000-0000-00004E1C0000}"/>
    <cellStyle name="40% - Accent3 5 11 2" xfId="14251" xr:uid="{00000000-0005-0000-0000-00004F1C0000}"/>
    <cellStyle name="40% - Accent3 5 12" xfId="9216" xr:uid="{00000000-0005-0000-0000-0000501C0000}"/>
    <cellStyle name="40% - Accent3 5 2" xfId="584" xr:uid="{00000000-0005-0000-0000-0000511C0000}"/>
    <cellStyle name="40% - Accent3 5 2 10" xfId="7302" xr:uid="{00000000-0005-0000-0000-0000521C0000}"/>
    <cellStyle name="40% - Accent3 5 2 10 2" xfId="14394" xr:uid="{00000000-0005-0000-0000-0000531C0000}"/>
    <cellStyle name="40% - Accent3 5 2 11" xfId="9217" xr:uid="{00000000-0005-0000-0000-0000541C0000}"/>
    <cellStyle name="40% - Accent3 5 2 2" xfId="585" xr:uid="{00000000-0005-0000-0000-0000551C0000}"/>
    <cellStyle name="40% - Accent3 5 2 2 10" xfId="9218" xr:uid="{00000000-0005-0000-0000-0000561C0000}"/>
    <cellStyle name="40% - Accent3 5 2 2 2" xfId="586" xr:uid="{00000000-0005-0000-0000-0000571C0000}"/>
    <cellStyle name="40% - Accent3 5 2 2 2 2" xfId="2359" xr:uid="{00000000-0005-0000-0000-0000581C0000}"/>
    <cellStyle name="40% - Accent3 5 2 2 2 2 2" xfId="10155" xr:uid="{00000000-0005-0000-0000-0000591C0000}"/>
    <cellStyle name="40% - Accent3 5 2 2 2 3" xfId="4133" xr:uid="{00000000-0005-0000-0000-00005A1C0000}"/>
    <cellStyle name="40% - Accent3 5 2 2 2 3 2" xfId="11641" xr:uid="{00000000-0005-0000-0000-00005B1C0000}"/>
    <cellStyle name="40% - Accent3 5 2 2 2 4" xfId="6529" xr:uid="{00000000-0005-0000-0000-00005C1C0000}"/>
    <cellStyle name="40% - Accent3 5 2 2 2 4 2" xfId="13807" xr:uid="{00000000-0005-0000-0000-00005D1C0000}"/>
    <cellStyle name="40% - Accent3 5 2 2 2 5" xfId="8172" xr:uid="{00000000-0005-0000-0000-00005E1C0000}"/>
    <cellStyle name="40% - Accent3 5 2 2 2 5 2" xfId="15264" xr:uid="{00000000-0005-0000-0000-00005F1C0000}"/>
    <cellStyle name="40% - Accent3 5 2 2 2 6" xfId="9219" xr:uid="{00000000-0005-0000-0000-0000601C0000}"/>
    <cellStyle name="40% - Accent3 5 2 2 3" xfId="2358" xr:uid="{00000000-0005-0000-0000-0000611C0000}"/>
    <cellStyle name="40% - Accent3 5 2 2 3 2" xfId="6530" xr:uid="{00000000-0005-0000-0000-0000621C0000}"/>
    <cellStyle name="40% - Accent3 5 2 2 3 2 2" xfId="13808" xr:uid="{00000000-0005-0000-0000-0000631C0000}"/>
    <cellStyle name="40% - Accent3 5 2 2 3 3" xfId="10154" xr:uid="{00000000-0005-0000-0000-0000641C0000}"/>
    <cellStyle name="40% - Accent3 5 2 2 4" xfId="3560" xr:uid="{00000000-0005-0000-0000-0000651C0000}"/>
    <cellStyle name="40% - Accent3 5 2 2 4 2" xfId="11068" xr:uid="{00000000-0005-0000-0000-0000661C0000}"/>
    <cellStyle name="40% - Accent3 5 2 2 5" xfId="4132" xr:uid="{00000000-0005-0000-0000-0000671C0000}"/>
    <cellStyle name="40% - Accent3 5 2 2 5 2" xfId="11640" xr:uid="{00000000-0005-0000-0000-0000681C0000}"/>
    <cellStyle name="40% - Accent3 5 2 2 6" xfId="5124" xr:uid="{00000000-0005-0000-0000-0000691C0000}"/>
    <cellStyle name="40% - Accent3 5 2 2 6 2" xfId="12402" xr:uid="{00000000-0005-0000-0000-00006A1C0000}"/>
    <cellStyle name="40% - Accent3 5 2 2 7" xfId="5705" xr:uid="{00000000-0005-0000-0000-00006B1C0000}"/>
    <cellStyle name="40% - Accent3 5 2 2 7 2" xfId="12983" xr:uid="{00000000-0005-0000-0000-00006C1C0000}"/>
    <cellStyle name="40% - Accent3 5 2 2 8" xfId="6528" xr:uid="{00000000-0005-0000-0000-00006D1C0000}"/>
    <cellStyle name="40% - Accent3 5 2 2 8 2" xfId="13806" xr:uid="{00000000-0005-0000-0000-00006E1C0000}"/>
    <cellStyle name="40% - Accent3 5 2 2 9" xfId="7591" xr:uid="{00000000-0005-0000-0000-00006F1C0000}"/>
    <cellStyle name="40% - Accent3 5 2 2 9 2" xfId="14683" xr:uid="{00000000-0005-0000-0000-0000701C0000}"/>
    <cellStyle name="40% - Accent3 5 2 3" xfId="587" xr:uid="{00000000-0005-0000-0000-0000711C0000}"/>
    <cellStyle name="40% - Accent3 5 2 3 2" xfId="2360" xr:uid="{00000000-0005-0000-0000-0000721C0000}"/>
    <cellStyle name="40% - Accent3 5 2 3 2 2" xfId="10156" xr:uid="{00000000-0005-0000-0000-0000731C0000}"/>
    <cellStyle name="40% - Accent3 5 2 3 3" xfId="4134" xr:uid="{00000000-0005-0000-0000-0000741C0000}"/>
    <cellStyle name="40% - Accent3 5 2 3 3 2" xfId="11642" xr:uid="{00000000-0005-0000-0000-0000751C0000}"/>
    <cellStyle name="40% - Accent3 5 2 3 4" xfId="6531" xr:uid="{00000000-0005-0000-0000-0000761C0000}"/>
    <cellStyle name="40% - Accent3 5 2 3 4 2" xfId="13809" xr:uid="{00000000-0005-0000-0000-0000771C0000}"/>
    <cellStyle name="40% - Accent3 5 2 3 5" xfId="7883" xr:uid="{00000000-0005-0000-0000-0000781C0000}"/>
    <cellStyle name="40% - Accent3 5 2 3 5 2" xfId="14975" xr:uid="{00000000-0005-0000-0000-0000791C0000}"/>
    <cellStyle name="40% - Accent3 5 2 3 6" xfId="9220" xr:uid="{00000000-0005-0000-0000-00007A1C0000}"/>
    <cellStyle name="40% - Accent3 5 2 4" xfId="2357" xr:uid="{00000000-0005-0000-0000-00007B1C0000}"/>
    <cellStyle name="40% - Accent3 5 2 4 2" xfId="6532" xr:uid="{00000000-0005-0000-0000-00007C1C0000}"/>
    <cellStyle name="40% - Accent3 5 2 4 2 2" xfId="13810" xr:uid="{00000000-0005-0000-0000-00007D1C0000}"/>
    <cellStyle name="40% - Accent3 5 2 4 3" xfId="10153" xr:uid="{00000000-0005-0000-0000-00007E1C0000}"/>
    <cellStyle name="40% - Accent3 5 2 5" xfId="3260" xr:uid="{00000000-0005-0000-0000-00007F1C0000}"/>
    <cellStyle name="40% - Accent3 5 2 5 2" xfId="10771" xr:uid="{00000000-0005-0000-0000-0000801C0000}"/>
    <cellStyle name="40% - Accent3 5 2 6" xfId="4131" xr:uid="{00000000-0005-0000-0000-0000811C0000}"/>
    <cellStyle name="40% - Accent3 5 2 6 2" xfId="11639" xr:uid="{00000000-0005-0000-0000-0000821C0000}"/>
    <cellStyle name="40% - Accent3 5 2 7" xfId="4835" xr:uid="{00000000-0005-0000-0000-0000831C0000}"/>
    <cellStyle name="40% - Accent3 5 2 7 2" xfId="12113" xr:uid="{00000000-0005-0000-0000-0000841C0000}"/>
    <cellStyle name="40% - Accent3 5 2 8" xfId="5416" xr:uid="{00000000-0005-0000-0000-0000851C0000}"/>
    <cellStyle name="40% - Accent3 5 2 8 2" xfId="12694" xr:uid="{00000000-0005-0000-0000-0000861C0000}"/>
    <cellStyle name="40% - Accent3 5 2 9" xfId="6527" xr:uid="{00000000-0005-0000-0000-0000871C0000}"/>
    <cellStyle name="40% - Accent3 5 2 9 2" xfId="13805" xr:uid="{00000000-0005-0000-0000-0000881C0000}"/>
    <cellStyle name="40% - Accent3 5 3" xfId="588" xr:uid="{00000000-0005-0000-0000-0000891C0000}"/>
    <cellStyle name="40% - Accent3 5 3 10" xfId="9221" xr:uid="{00000000-0005-0000-0000-00008A1C0000}"/>
    <cellStyle name="40% - Accent3 5 3 2" xfId="589" xr:uid="{00000000-0005-0000-0000-00008B1C0000}"/>
    <cellStyle name="40% - Accent3 5 3 2 2" xfId="2362" xr:uid="{00000000-0005-0000-0000-00008C1C0000}"/>
    <cellStyle name="40% - Accent3 5 3 2 2 2" xfId="10158" xr:uid="{00000000-0005-0000-0000-00008D1C0000}"/>
    <cellStyle name="40% - Accent3 5 3 2 3" xfId="4136" xr:uid="{00000000-0005-0000-0000-00008E1C0000}"/>
    <cellStyle name="40% - Accent3 5 3 2 3 2" xfId="11644" xr:uid="{00000000-0005-0000-0000-00008F1C0000}"/>
    <cellStyle name="40% - Accent3 5 3 2 4" xfId="6534" xr:uid="{00000000-0005-0000-0000-0000901C0000}"/>
    <cellStyle name="40% - Accent3 5 3 2 4 2" xfId="13812" xr:uid="{00000000-0005-0000-0000-0000911C0000}"/>
    <cellStyle name="40% - Accent3 5 3 2 5" xfId="8032" xr:uid="{00000000-0005-0000-0000-0000921C0000}"/>
    <cellStyle name="40% - Accent3 5 3 2 5 2" xfId="15124" xr:uid="{00000000-0005-0000-0000-0000931C0000}"/>
    <cellStyle name="40% - Accent3 5 3 2 6" xfId="9222" xr:uid="{00000000-0005-0000-0000-0000941C0000}"/>
    <cellStyle name="40% - Accent3 5 3 3" xfId="2361" xr:uid="{00000000-0005-0000-0000-0000951C0000}"/>
    <cellStyle name="40% - Accent3 5 3 3 2" xfId="6535" xr:uid="{00000000-0005-0000-0000-0000961C0000}"/>
    <cellStyle name="40% - Accent3 5 3 3 2 2" xfId="13813" xr:uid="{00000000-0005-0000-0000-0000971C0000}"/>
    <cellStyle name="40% - Accent3 5 3 3 3" xfId="10157" xr:uid="{00000000-0005-0000-0000-0000981C0000}"/>
    <cellStyle name="40% - Accent3 5 3 4" xfId="3420" xr:uid="{00000000-0005-0000-0000-0000991C0000}"/>
    <cellStyle name="40% - Accent3 5 3 4 2" xfId="10928" xr:uid="{00000000-0005-0000-0000-00009A1C0000}"/>
    <cellStyle name="40% - Accent3 5 3 5" xfId="4135" xr:uid="{00000000-0005-0000-0000-00009B1C0000}"/>
    <cellStyle name="40% - Accent3 5 3 5 2" xfId="11643" xr:uid="{00000000-0005-0000-0000-00009C1C0000}"/>
    <cellStyle name="40% - Accent3 5 3 6" xfId="4984" xr:uid="{00000000-0005-0000-0000-00009D1C0000}"/>
    <cellStyle name="40% - Accent3 5 3 6 2" xfId="12262" xr:uid="{00000000-0005-0000-0000-00009E1C0000}"/>
    <cellStyle name="40% - Accent3 5 3 7" xfId="5565" xr:uid="{00000000-0005-0000-0000-00009F1C0000}"/>
    <cellStyle name="40% - Accent3 5 3 7 2" xfId="12843" xr:uid="{00000000-0005-0000-0000-0000A01C0000}"/>
    <cellStyle name="40% - Accent3 5 3 8" xfId="6533" xr:uid="{00000000-0005-0000-0000-0000A11C0000}"/>
    <cellStyle name="40% - Accent3 5 3 8 2" xfId="13811" xr:uid="{00000000-0005-0000-0000-0000A21C0000}"/>
    <cellStyle name="40% - Accent3 5 3 9" xfId="7451" xr:uid="{00000000-0005-0000-0000-0000A31C0000}"/>
    <cellStyle name="40% - Accent3 5 3 9 2" xfId="14543" xr:uid="{00000000-0005-0000-0000-0000A41C0000}"/>
    <cellStyle name="40% - Accent3 5 4" xfId="590" xr:uid="{00000000-0005-0000-0000-0000A51C0000}"/>
    <cellStyle name="40% - Accent3 5 4 2" xfId="2363" xr:uid="{00000000-0005-0000-0000-0000A61C0000}"/>
    <cellStyle name="40% - Accent3 5 4 2 2" xfId="10159" xr:uid="{00000000-0005-0000-0000-0000A71C0000}"/>
    <cellStyle name="40% - Accent3 5 4 3" xfId="4137" xr:uid="{00000000-0005-0000-0000-0000A81C0000}"/>
    <cellStyle name="40% - Accent3 5 4 3 2" xfId="11645" xr:uid="{00000000-0005-0000-0000-0000A91C0000}"/>
    <cellStyle name="40% - Accent3 5 4 4" xfId="6536" xr:uid="{00000000-0005-0000-0000-0000AA1C0000}"/>
    <cellStyle name="40% - Accent3 5 4 4 2" xfId="13814" xr:uid="{00000000-0005-0000-0000-0000AB1C0000}"/>
    <cellStyle name="40% - Accent3 5 4 5" xfId="7740" xr:uid="{00000000-0005-0000-0000-0000AC1C0000}"/>
    <cellStyle name="40% - Accent3 5 4 5 2" xfId="14832" xr:uid="{00000000-0005-0000-0000-0000AD1C0000}"/>
    <cellStyle name="40% - Accent3 5 4 6" xfId="9223" xr:uid="{00000000-0005-0000-0000-0000AE1C0000}"/>
    <cellStyle name="40% - Accent3 5 5" xfId="2356" xr:uid="{00000000-0005-0000-0000-0000AF1C0000}"/>
    <cellStyle name="40% - Accent3 5 5 2" xfId="6537" xr:uid="{00000000-0005-0000-0000-0000B01C0000}"/>
    <cellStyle name="40% - Accent3 5 5 2 2" xfId="13815" xr:uid="{00000000-0005-0000-0000-0000B11C0000}"/>
    <cellStyle name="40% - Accent3 5 5 3" xfId="10152" xr:uid="{00000000-0005-0000-0000-0000B21C0000}"/>
    <cellStyle name="40% - Accent3 5 6" xfId="3091" xr:uid="{00000000-0005-0000-0000-0000B31C0000}"/>
    <cellStyle name="40% - Accent3 5 6 2" xfId="10602" xr:uid="{00000000-0005-0000-0000-0000B41C0000}"/>
    <cellStyle name="40% - Accent3 5 7" xfId="4130" xr:uid="{00000000-0005-0000-0000-0000B51C0000}"/>
    <cellStyle name="40% - Accent3 5 7 2" xfId="11638" xr:uid="{00000000-0005-0000-0000-0000B61C0000}"/>
    <cellStyle name="40% - Accent3 5 8" xfId="4692" xr:uid="{00000000-0005-0000-0000-0000B71C0000}"/>
    <cellStyle name="40% - Accent3 5 8 2" xfId="11970" xr:uid="{00000000-0005-0000-0000-0000B81C0000}"/>
    <cellStyle name="40% - Accent3 5 9" xfId="5273" xr:uid="{00000000-0005-0000-0000-0000B91C0000}"/>
    <cellStyle name="40% - Accent3 5 9 2" xfId="12551" xr:uid="{00000000-0005-0000-0000-0000BA1C0000}"/>
    <cellStyle name="40% - Accent3 6" xfId="591" xr:uid="{00000000-0005-0000-0000-0000BB1C0000}"/>
    <cellStyle name="40% - Accent3 6 10" xfId="6538" xr:uid="{00000000-0005-0000-0000-0000BC1C0000}"/>
    <cellStyle name="40% - Accent3 6 10 2" xfId="13816" xr:uid="{00000000-0005-0000-0000-0000BD1C0000}"/>
    <cellStyle name="40% - Accent3 6 11" xfId="7265" xr:uid="{00000000-0005-0000-0000-0000BE1C0000}"/>
    <cellStyle name="40% - Accent3 6 11 2" xfId="14357" xr:uid="{00000000-0005-0000-0000-0000BF1C0000}"/>
    <cellStyle name="40% - Accent3 6 12" xfId="9224" xr:uid="{00000000-0005-0000-0000-0000C01C0000}"/>
    <cellStyle name="40% - Accent3 6 2" xfId="592" xr:uid="{00000000-0005-0000-0000-0000C11C0000}"/>
    <cellStyle name="40% - Accent3 6 2 10" xfId="7408" xr:uid="{00000000-0005-0000-0000-0000C21C0000}"/>
    <cellStyle name="40% - Accent3 6 2 10 2" xfId="14500" xr:uid="{00000000-0005-0000-0000-0000C31C0000}"/>
    <cellStyle name="40% - Accent3 6 2 11" xfId="9225" xr:uid="{00000000-0005-0000-0000-0000C41C0000}"/>
    <cellStyle name="40% - Accent3 6 2 2" xfId="593" xr:uid="{00000000-0005-0000-0000-0000C51C0000}"/>
    <cellStyle name="40% - Accent3 6 2 2 10" xfId="9226" xr:uid="{00000000-0005-0000-0000-0000C61C0000}"/>
    <cellStyle name="40% - Accent3 6 2 2 2" xfId="594" xr:uid="{00000000-0005-0000-0000-0000C71C0000}"/>
    <cellStyle name="40% - Accent3 6 2 2 2 2" xfId="2367" xr:uid="{00000000-0005-0000-0000-0000C81C0000}"/>
    <cellStyle name="40% - Accent3 6 2 2 2 2 2" xfId="10163" xr:uid="{00000000-0005-0000-0000-0000C91C0000}"/>
    <cellStyle name="40% - Accent3 6 2 2 2 3" xfId="4141" xr:uid="{00000000-0005-0000-0000-0000CA1C0000}"/>
    <cellStyle name="40% - Accent3 6 2 2 2 3 2" xfId="11649" xr:uid="{00000000-0005-0000-0000-0000CB1C0000}"/>
    <cellStyle name="40% - Accent3 6 2 2 2 4" xfId="6541" xr:uid="{00000000-0005-0000-0000-0000CC1C0000}"/>
    <cellStyle name="40% - Accent3 6 2 2 2 4 2" xfId="13819" xr:uid="{00000000-0005-0000-0000-0000CD1C0000}"/>
    <cellStyle name="40% - Accent3 6 2 2 2 5" xfId="8278" xr:uid="{00000000-0005-0000-0000-0000CE1C0000}"/>
    <cellStyle name="40% - Accent3 6 2 2 2 5 2" xfId="15370" xr:uid="{00000000-0005-0000-0000-0000CF1C0000}"/>
    <cellStyle name="40% - Accent3 6 2 2 2 6" xfId="9227" xr:uid="{00000000-0005-0000-0000-0000D01C0000}"/>
    <cellStyle name="40% - Accent3 6 2 2 3" xfId="2366" xr:uid="{00000000-0005-0000-0000-0000D11C0000}"/>
    <cellStyle name="40% - Accent3 6 2 2 3 2" xfId="6542" xr:uid="{00000000-0005-0000-0000-0000D21C0000}"/>
    <cellStyle name="40% - Accent3 6 2 2 3 2 2" xfId="13820" xr:uid="{00000000-0005-0000-0000-0000D31C0000}"/>
    <cellStyle name="40% - Accent3 6 2 2 3 3" xfId="10162" xr:uid="{00000000-0005-0000-0000-0000D41C0000}"/>
    <cellStyle name="40% - Accent3 6 2 2 4" xfId="3666" xr:uid="{00000000-0005-0000-0000-0000D51C0000}"/>
    <cellStyle name="40% - Accent3 6 2 2 4 2" xfId="11174" xr:uid="{00000000-0005-0000-0000-0000D61C0000}"/>
    <cellStyle name="40% - Accent3 6 2 2 5" xfId="4140" xr:uid="{00000000-0005-0000-0000-0000D71C0000}"/>
    <cellStyle name="40% - Accent3 6 2 2 5 2" xfId="11648" xr:uid="{00000000-0005-0000-0000-0000D81C0000}"/>
    <cellStyle name="40% - Accent3 6 2 2 6" xfId="5230" xr:uid="{00000000-0005-0000-0000-0000D91C0000}"/>
    <cellStyle name="40% - Accent3 6 2 2 6 2" xfId="12508" xr:uid="{00000000-0005-0000-0000-0000DA1C0000}"/>
    <cellStyle name="40% - Accent3 6 2 2 7" xfId="5811" xr:uid="{00000000-0005-0000-0000-0000DB1C0000}"/>
    <cellStyle name="40% - Accent3 6 2 2 7 2" xfId="13089" xr:uid="{00000000-0005-0000-0000-0000DC1C0000}"/>
    <cellStyle name="40% - Accent3 6 2 2 8" xfId="6540" xr:uid="{00000000-0005-0000-0000-0000DD1C0000}"/>
    <cellStyle name="40% - Accent3 6 2 2 8 2" xfId="13818" xr:uid="{00000000-0005-0000-0000-0000DE1C0000}"/>
    <cellStyle name="40% - Accent3 6 2 2 9" xfId="7697" xr:uid="{00000000-0005-0000-0000-0000DF1C0000}"/>
    <cellStyle name="40% - Accent3 6 2 2 9 2" xfId="14789" xr:uid="{00000000-0005-0000-0000-0000E01C0000}"/>
    <cellStyle name="40% - Accent3 6 2 3" xfId="595" xr:uid="{00000000-0005-0000-0000-0000E11C0000}"/>
    <cellStyle name="40% - Accent3 6 2 3 2" xfId="2368" xr:uid="{00000000-0005-0000-0000-0000E21C0000}"/>
    <cellStyle name="40% - Accent3 6 2 3 2 2" xfId="10164" xr:uid="{00000000-0005-0000-0000-0000E31C0000}"/>
    <cellStyle name="40% - Accent3 6 2 3 3" xfId="4142" xr:uid="{00000000-0005-0000-0000-0000E41C0000}"/>
    <cellStyle name="40% - Accent3 6 2 3 3 2" xfId="11650" xr:uid="{00000000-0005-0000-0000-0000E51C0000}"/>
    <cellStyle name="40% - Accent3 6 2 3 4" xfId="6543" xr:uid="{00000000-0005-0000-0000-0000E61C0000}"/>
    <cellStyle name="40% - Accent3 6 2 3 4 2" xfId="13821" xr:uid="{00000000-0005-0000-0000-0000E71C0000}"/>
    <cellStyle name="40% - Accent3 6 2 3 5" xfId="7989" xr:uid="{00000000-0005-0000-0000-0000E81C0000}"/>
    <cellStyle name="40% - Accent3 6 2 3 5 2" xfId="15081" xr:uid="{00000000-0005-0000-0000-0000E91C0000}"/>
    <cellStyle name="40% - Accent3 6 2 3 6" xfId="9228" xr:uid="{00000000-0005-0000-0000-0000EA1C0000}"/>
    <cellStyle name="40% - Accent3 6 2 4" xfId="2365" xr:uid="{00000000-0005-0000-0000-0000EB1C0000}"/>
    <cellStyle name="40% - Accent3 6 2 4 2" xfId="6544" xr:uid="{00000000-0005-0000-0000-0000EC1C0000}"/>
    <cellStyle name="40% - Accent3 6 2 4 2 2" xfId="13822" xr:uid="{00000000-0005-0000-0000-0000ED1C0000}"/>
    <cellStyle name="40% - Accent3 6 2 4 3" xfId="10161" xr:uid="{00000000-0005-0000-0000-0000EE1C0000}"/>
    <cellStyle name="40% - Accent3 6 2 5" xfId="3366" xr:uid="{00000000-0005-0000-0000-0000EF1C0000}"/>
    <cellStyle name="40% - Accent3 6 2 5 2" xfId="10877" xr:uid="{00000000-0005-0000-0000-0000F01C0000}"/>
    <cellStyle name="40% - Accent3 6 2 6" xfId="4139" xr:uid="{00000000-0005-0000-0000-0000F11C0000}"/>
    <cellStyle name="40% - Accent3 6 2 6 2" xfId="11647" xr:uid="{00000000-0005-0000-0000-0000F21C0000}"/>
    <cellStyle name="40% - Accent3 6 2 7" xfId="4941" xr:uid="{00000000-0005-0000-0000-0000F31C0000}"/>
    <cellStyle name="40% - Accent3 6 2 7 2" xfId="12219" xr:uid="{00000000-0005-0000-0000-0000F41C0000}"/>
    <cellStyle name="40% - Accent3 6 2 8" xfId="5522" xr:uid="{00000000-0005-0000-0000-0000F51C0000}"/>
    <cellStyle name="40% - Accent3 6 2 8 2" xfId="12800" xr:uid="{00000000-0005-0000-0000-0000F61C0000}"/>
    <cellStyle name="40% - Accent3 6 2 9" xfId="6539" xr:uid="{00000000-0005-0000-0000-0000F71C0000}"/>
    <cellStyle name="40% - Accent3 6 2 9 2" xfId="13817" xr:uid="{00000000-0005-0000-0000-0000F81C0000}"/>
    <cellStyle name="40% - Accent3 6 3" xfId="596" xr:uid="{00000000-0005-0000-0000-0000F91C0000}"/>
    <cellStyle name="40% - Accent3 6 3 10" xfId="9229" xr:uid="{00000000-0005-0000-0000-0000FA1C0000}"/>
    <cellStyle name="40% - Accent3 6 3 2" xfId="597" xr:uid="{00000000-0005-0000-0000-0000FB1C0000}"/>
    <cellStyle name="40% - Accent3 6 3 2 2" xfId="2370" xr:uid="{00000000-0005-0000-0000-0000FC1C0000}"/>
    <cellStyle name="40% - Accent3 6 3 2 2 2" xfId="10166" xr:uid="{00000000-0005-0000-0000-0000FD1C0000}"/>
    <cellStyle name="40% - Accent3 6 3 2 3" xfId="4144" xr:uid="{00000000-0005-0000-0000-0000FE1C0000}"/>
    <cellStyle name="40% - Accent3 6 3 2 3 2" xfId="11652" xr:uid="{00000000-0005-0000-0000-0000FF1C0000}"/>
    <cellStyle name="40% - Accent3 6 3 2 4" xfId="6546" xr:uid="{00000000-0005-0000-0000-0000001D0000}"/>
    <cellStyle name="40% - Accent3 6 3 2 4 2" xfId="13824" xr:uid="{00000000-0005-0000-0000-0000011D0000}"/>
    <cellStyle name="40% - Accent3 6 3 2 5" xfId="8135" xr:uid="{00000000-0005-0000-0000-0000021D0000}"/>
    <cellStyle name="40% - Accent3 6 3 2 5 2" xfId="15227" xr:uid="{00000000-0005-0000-0000-0000031D0000}"/>
    <cellStyle name="40% - Accent3 6 3 2 6" xfId="9230" xr:uid="{00000000-0005-0000-0000-0000041D0000}"/>
    <cellStyle name="40% - Accent3 6 3 3" xfId="2369" xr:uid="{00000000-0005-0000-0000-0000051D0000}"/>
    <cellStyle name="40% - Accent3 6 3 3 2" xfId="6547" xr:uid="{00000000-0005-0000-0000-0000061D0000}"/>
    <cellStyle name="40% - Accent3 6 3 3 2 2" xfId="13825" xr:uid="{00000000-0005-0000-0000-0000071D0000}"/>
    <cellStyle name="40% - Accent3 6 3 3 3" xfId="10165" xr:uid="{00000000-0005-0000-0000-0000081D0000}"/>
    <cellStyle name="40% - Accent3 6 3 4" xfId="3523" xr:uid="{00000000-0005-0000-0000-0000091D0000}"/>
    <cellStyle name="40% - Accent3 6 3 4 2" xfId="11031" xr:uid="{00000000-0005-0000-0000-00000A1D0000}"/>
    <cellStyle name="40% - Accent3 6 3 5" xfId="4143" xr:uid="{00000000-0005-0000-0000-00000B1D0000}"/>
    <cellStyle name="40% - Accent3 6 3 5 2" xfId="11651" xr:uid="{00000000-0005-0000-0000-00000C1D0000}"/>
    <cellStyle name="40% - Accent3 6 3 6" xfId="5087" xr:uid="{00000000-0005-0000-0000-00000D1D0000}"/>
    <cellStyle name="40% - Accent3 6 3 6 2" xfId="12365" xr:uid="{00000000-0005-0000-0000-00000E1D0000}"/>
    <cellStyle name="40% - Accent3 6 3 7" xfId="5668" xr:uid="{00000000-0005-0000-0000-00000F1D0000}"/>
    <cellStyle name="40% - Accent3 6 3 7 2" xfId="12946" xr:uid="{00000000-0005-0000-0000-0000101D0000}"/>
    <cellStyle name="40% - Accent3 6 3 8" xfId="6545" xr:uid="{00000000-0005-0000-0000-0000111D0000}"/>
    <cellStyle name="40% - Accent3 6 3 8 2" xfId="13823" xr:uid="{00000000-0005-0000-0000-0000121D0000}"/>
    <cellStyle name="40% - Accent3 6 3 9" xfId="7554" xr:uid="{00000000-0005-0000-0000-0000131D0000}"/>
    <cellStyle name="40% - Accent3 6 3 9 2" xfId="14646" xr:uid="{00000000-0005-0000-0000-0000141D0000}"/>
    <cellStyle name="40% - Accent3 6 4" xfId="598" xr:uid="{00000000-0005-0000-0000-0000151D0000}"/>
    <cellStyle name="40% - Accent3 6 4 2" xfId="2371" xr:uid="{00000000-0005-0000-0000-0000161D0000}"/>
    <cellStyle name="40% - Accent3 6 4 2 2" xfId="10167" xr:uid="{00000000-0005-0000-0000-0000171D0000}"/>
    <cellStyle name="40% - Accent3 6 4 3" xfId="4145" xr:uid="{00000000-0005-0000-0000-0000181D0000}"/>
    <cellStyle name="40% - Accent3 6 4 3 2" xfId="11653" xr:uid="{00000000-0005-0000-0000-0000191D0000}"/>
    <cellStyle name="40% - Accent3 6 4 4" xfId="6548" xr:uid="{00000000-0005-0000-0000-00001A1D0000}"/>
    <cellStyle name="40% - Accent3 6 4 4 2" xfId="13826" xr:uid="{00000000-0005-0000-0000-00001B1D0000}"/>
    <cellStyle name="40% - Accent3 6 4 5" xfId="7846" xr:uid="{00000000-0005-0000-0000-00001C1D0000}"/>
    <cellStyle name="40% - Accent3 6 4 5 2" xfId="14938" xr:uid="{00000000-0005-0000-0000-00001D1D0000}"/>
    <cellStyle name="40% - Accent3 6 4 6" xfId="9231" xr:uid="{00000000-0005-0000-0000-00001E1D0000}"/>
    <cellStyle name="40% - Accent3 6 5" xfId="2364" xr:uid="{00000000-0005-0000-0000-00001F1D0000}"/>
    <cellStyle name="40% - Accent3 6 5 2" xfId="6549" xr:uid="{00000000-0005-0000-0000-0000201D0000}"/>
    <cellStyle name="40% - Accent3 6 5 2 2" xfId="13827" xr:uid="{00000000-0005-0000-0000-0000211D0000}"/>
    <cellStyle name="40% - Accent3 6 5 3" xfId="10160" xr:uid="{00000000-0005-0000-0000-0000221D0000}"/>
    <cellStyle name="40% - Accent3 6 6" xfId="3221" xr:uid="{00000000-0005-0000-0000-0000231D0000}"/>
    <cellStyle name="40% - Accent3 6 6 2" xfId="10732" xr:uid="{00000000-0005-0000-0000-0000241D0000}"/>
    <cellStyle name="40% - Accent3 6 7" xfId="4138" xr:uid="{00000000-0005-0000-0000-0000251D0000}"/>
    <cellStyle name="40% - Accent3 6 7 2" xfId="11646" xr:uid="{00000000-0005-0000-0000-0000261D0000}"/>
    <cellStyle name="40% - Accent3 6 8" xfId="4798" xr:uid="{00000000-0005-0000-0000-0000271D0000}"/>
    <cellStyle name="40% - Accent3 6 8 2" xfId="12076" xr:uid="{00000000-0005-0000-0000-0000281D0000}"/>
    <cellStyle name="40% - Accent3 6 9" xfId="5379" xr:uid="{00000000-0005-0000-0000-0000291D0000}"/>
    <cellStyle name="40% - Accent3 6 9 2" xfId="12657" xr:uid="{00000000-0005-0000-0000-00002A1D0000}"/>
    <cellStyle name="40% - Accent3 7" xfId="599" xr:uid="{00000000-0005-0000-0000-00002B1D0000}"/>
    <cellStyle name="40% - Accent3 7 10" xfId="7282" xr:uid="{00000000-0005-0000-0000-00002C1D0000}"/>
    <cellStyle name="40% - Accent3 7 10 2" xfId="14374" xr:uid="{00000000-0005-0000-0000-00002D1D0000}"/>
    <cellStyle name="40% - Accent3 7 11" xfId="9232" xr:uid="{00000000-0005-0000-0000-00002E1D0000}"/>
    <cellStyle name="40% - Accent3 7 2" xfId="600" xr:uid="{00000000-0005-0000-0000-00002F1D0000}"/>
    <cellStyle name="40% - Accent3 7 2 10" xfId="9233" xr:uid="{00000000-0005-0000-0000-0000301D0000}"/>
    <cellStyle name="40% - Accent3 7 2 2" xfId="601" xr:uid="{00000000-0005-0000-0000-0000311D0000}"/>
    <cellStyle name="40% - Accent3 7 2 2 2" xfId="2374" xr:uid="{00000000-0005-0000-0000-0000321D0000}"/>
    <cellStyle name="40% - Accent3 7 2 2 2 2" xfId="10170" xr:uid="{00000000-0005-0000-0000-0000331D0000}"/>
    <cellStyle name="40% - Accent3 7 2 2 3" xfId="4148" xr:uid="{00000000-0005-0000-0000-0000341D0000}"/>
    <cellStyle name="40% - Accent3 7 2 2 3 2" xfId="11656" xr:uid="{00000000-0005-0000-0000-0000351D0000}"/>
    <cellStyle name="40% - Accent3 7 2 2 4" xfId="6552" xr:uid="{00000000-0005-0000-0000-0000361D0000}"/>
    <cellStyle name="40% - Accent3 7 2 2 4 2" xfId="13830" xr:uid="{00000000-0005-0000-0000-0000371D0000}"/>
    <cellStyle name="40% - Accent3 7 2 2 5" xfId="8152" xr:uid="{00000000-0005-0000-0000-0000381D0000}"/>
    <cellStyle name="40% - Accent3 7 2 2 5 2" xfId="15244" xr:uid="{00000000-0005-0000-0000-0000391D0000}"/>
    <cellStyle name="40% - Accent3 7 2 2 6" xfId="9234" xr:uid="{00000000-0005-0000-0000-00003A1D0000}"/>
    <cellStyle name="40% - Accent3 7 2 3" xfId="2373" xr:uid="{00000000-0005-0000-0000-00003B1D0000}"/>
    <cellStyle name="40% - Accent3 7 2 3 2" xfId="6553" xr:uid="{00000000-0005-0000-0000-00003C1D0000}"/>
    <cellStyle name="40% - Accent3 7 2 3 2 2" xfId="13831" xr:uid="{00000000-0005-0000-0000-00003D1D0000}"/>
    <cellStyle name="40% - Accent3 7 2 3 3" xfId="10169" xr:uid="{00000000-0005-0000-0000-00003E1D0000}"/>
    <cellStyle name="40% - Accent3 7 2 4" xfId="3540" xr:uid="{00000000-0005-0000-0000-00003F1D0000}"/>
    <cellStyle name="40% - Accent3 7 2 4 2" xfId="11048" xr:uid="{00000000-0005-0000-0000-0000401D0000}"/>
    <cellStyle name="40% - Accent3 7 2 5" xfId="4147" xr:uid="{00000000-0005-0000-0000-0000411D0000}"/>
    <cellStyle name="40% - Accent3 7 2 5 2" xfId="11655" xr:uid="{00000000-0005-0000-0000-0000421D0000}"/>
    <cellStyle name="40% - Accent3 7 2 6" xfId="5104" xr:uid="{00000000-0005-0000-0000-0000431D0000}"/>
    <cellStyle name="40% - Accent3 7 2 6 2" xfId="12382" xr:uid="{00000000-0005-0000-0000-0000441D0000}"/>
    <cellStyle name="40% - Accent3 7 2 7" xfId="5685" xr:uid="{00000000-0005-0000-0000-0000451D0000}"/>
    <cellStyle name="40% - Accent3 7 2 7 2" xfId="12963" xr:uid="{00000000-0005-0000-0000-0000461D0000}"/>
    <cellStyle name="40% - Accent3 7 2 8" xfId="6551" xr:uid="{00000000-0005-0000-0000-0000471D0000}"/>
    <cellStyle name="40% - Accent3 7 2 8 2" xfId="13829" xr:uid="{00000000-0005-0000-0000-0000481D0000}"/>
    <cellStyle name="40% - Accent3 7 2 9" xfId="7571" xr:uid="{00000000-0005-0000-0000-0000491D0000}"/>
    <cellStyle name="40% - Accent3 7 2 9 2" xfId="14663" xr:uid="{00000000-0005-0000-0000-00004A1D0000}"/>
    <cellStyle name="40% - Accent3 7 3" xfId="602" xr:uid="{00000000-0005-0000-0000-00004B1D0000}"/>
    <cellStyle name="40% - Accent3 7 3 2" xfId="2375" xr:uid="{00000000-0005-0000-0000-00004C1D0000}"/>
    <cellStyle name="40% - Accent3 7 3 2 2" xfId="10171" xr:uid="{00000000-0005-0000-0000-00004D1D0000}"/>
    <cellStyle name="40% - Accent3 7 3 3" xfId="4149" xr:uid="{00000000-0005-0000-0000-00004E1D0000}"/>
    <cellStyle name="40% - Accent3 7 3 3 2" xfId="11657" xr:uid="{00000000-0005-0000-0000-00004F1D0000}"/>
    <cellStyle name="40% - Accent3 7 3 4" xfId="6554" xr:uid="{00000000-0005-0000-0000-0000501D0000}"/>
    <cellStyle name="40% - Accent3 7 3 4 2" xfId="13832" xr:uid="{00000000-0005-0000-0000-0000511D0000}"/>
    <cellStyle name="40% - Accent3 7 3 5" xfId="7863" xr:uid="{00000000-0005-0000-0000-0000521D0000}"/>
    <cellStyle name="40% - Accent3 7 3 5 2" xfId="14955" xr:uid="{00000000-0005-0000-0000-0000531D0000}"/>
    <cellStyle name="40% - Accent3 7 3 6" xfId="9235" xr:uid="{00000000-0005-0000-0000-0000541D0000}"/>
    <cellStyle name="40% - Accent3 7 4" xfId="2372" xr:uid="{00000000-0005-0000-0000-0000551D0000}"/>
    <cellStyle name="40% - Accent3 7 4 2" xfId="6555" xr:uid="{00000000-0005-0000-0000-0000561D0000}"/>
    <cellStyle name="40% - Accent3 7 4 2 2" xfId="13833" xr:uid="{00000000-0005-0000-0000-0000571D0000}"/>
    <cellStyle name="40% - Accent3 7 4 3" xfId="10168" xr:uid="{00000000-0005-0000-0000-0000581D0000}"/>
    <cellStyle name="40% - Accent3 7 5" xfId="3238" xr:uid="{00000000-0005-0000-0000-0000591D0000}"/>
    <cellStyle name="40% - Accent3 7 5 2" xfId="10749" xr:uid="{00000000-0005-0000-0000-00005A1D0000}"/>
    <cellStyle name="40% - Accent3 7 6" xfId="4146" xr:uid="{00000000-0005-0000-0000-00005B1D0000}"/>
    <cellStyle name="40% - Accent3 7 6 2" xfId="11654" xr:uid="{00000000-0005-0000-0000-00005C1D0000}"/>
    <cellStyle name="40% - Accent3 7 7" xfId="4815" xr:uid="{00000000-0005-0000-0000-00005D1D0000}"/>
    <cellStyle name="40% - Accent3 7 7 2" xfId="12093" xr:uid="{00000000-0005-0000-0000-00005E1D0000}"/>
    <cellStyle name="40% - Accent3 7 8" xfId="5396" xr:uid="{00000000-0005-0000-0000-00005F1D0000}"/>
    <cellStyle name="40% - Accent3 7 8 2" xfId="12674" xr:uid="{00000000-0005-0000-0000-0000601D0000}"/>
    <cellStyle name="40% - Accent3 7 9" xfId="6550" xr:uid="{00000000-0005-0000-0000-0000611D0000}"/>
    <cellStyle name="40% - Accent3 7 9 2" xfId="13828" xr:uid="{00000000-0005-0000-0000-0000621D0000}"/>
    <cellStyle name="40% - Accent3 8" xfId="603" xr:uid="{00000000-0005-0000-0000-0000631D0000}"/>
    <cellStyle name="40% - Accent3 8 10" xfId="9236" xr:uid="{00000000-0005-0000-0000-0000641D0000}"/>
    <cellStyle name="40% - Accent3 8 2" xfId="604" xr:uid="{00000000-0005-0000-0000-0000651D0000}"/>
    <cellStyle name="40% - Accent3 8 2 2" xfId="2377" xr:uid="{00000000-0005-0000-0000-0000661D0000}"/>
    <cellStyle name="40% - Accent3 8 2 2 2" xfId="10173" xr:uid="{00000000-0005-0000-0000-0000671D0000}"/>
    <cellStyle name="40% - Accent3 8 2 3" xfId="4151" xr:uid="{00000000-0005-0000-0000-0000681D0000}"/>
    <cellStyle name="40% - Accent3 8 2 3 2" xfId="11659" xr:uid="{00000000-0005-0000-0000-0000691D0000}"/>
    <cellStyle name="40% - Accent3 8 2 4" xfId="6557" xr:uid="{00000000-0005-0000-0000-00006A1D0000}"/>
    <cellStyle name="40% - Accent3 8 2 4 2" xfId="13835" xr:uid="{00000000-0005-0000-0000-00006B1D0000}"/>
    <cellStyle name="40% - Accent3 8 2 5" xfId="8009" xr:uid="{00000000-0005-0000-0000-00006C1D0000}"/>
    <cellStyle name="40% - Accent3 8 2 5 2" xfId="15101" xr:uid="{00000000-0005-0000-0000-00006D1D0000}"/>
    <cellStyle name="40% - Accent3 8 2 6" xfId="9237" xr:uid="{00000000-0005-0000-0000-00006E1D0000}"/>
    <cellStyle name="40% - Accent3 8 3" xfId="2376" xr:uid="{00000000-0005-0000-0000-00006F1D0000}"/>
    <cellStyle name="40% - Accent3 8 3 2" xfId="6558" xr:uid="{00000000-0005-0000-0000-0000701D0000}"/>
    <cellStyle name="40% - Accent3 8 3 2 2" xfId="13836" xr:uid="{00000000-0005-0000-0000-0000711D0000}"/>
    <cellStyle name="40% - Accent3 8 3 3" xfId="10172" xr:uid="{00000000-0005-0000-0000-0000721D0000}"/>
    <cellStyle name="40% - Accent3 8 4" xfId="3387" xr:uid="{00000000-0005-0000-0000-0000731D0000}"/>
    <cellStyle name="40% - Accent3 8 4 2" xfId="10897" xr:uid="{00000000-0005-0000-0000-0000741D0000}"/>
    <cellStyle name="40% - Accent3 8 5" xfId="4150" xr:uid="{00000000-0005-0000-0000-0000751D0000}"/>
    <cellStyle name="40% - Accent3 8 5 2" xfId="11658" xr:uid="{00000000-0005-0000-0000-0000761D0000}"/>
    <cellStyle name="40% - Accent3 8 6" xfId="4961" xr:uid="{00000000-0005-0000-0000-0000771D0000}"/>
    <cellStyle name="40% - Accent3 8 6 2" xfId="12239" xr:uid="{00000000-0005-0000-0000-0000781D0000}"/>
    <cellStyle name="40% - Accent3 8 7" xfId="5542" xr:uid="{00000000-0005-0000-0000-0000791D0000}"/>
    <cellStyle name="40% - Accent3 8 7 2" xfId="12820" xr:uid="{00000000-0005-0000-0000-00007A1D0000}"/>
    <cellStyle name="40% - Accent3 8 8" xfId="6556" xr:uid="{00000000-0005-0000-0000-00007B1D0000}"/>
    <cellStyle name="40% - Accent3 8 8 2" xfId="13834" xr:uid="{00000000-0005-0000-0000-00007C1D0000}"/>
    <cellStyle name="40% - Accent3 8 9" xfId="7428" xr:uid="{00000000-0005-0000-0000-00007D1D0000}"/>
    <cellStyle name="40% - Accent3 8 9 2" xfId="14520" xr:uid="{00000000-0005-0000-0000-00007E1D0000}"/>
    <cellStyle name="40% - Accent3 9" xfId="605" xr:uid="{00000000-0005-0000-0000-00007F1D0000}"/>
    <cellStyle name="40% - Accent3 9 2" xfId="2378" xr:uid="{00000000-0005-0000-0000-0000801D0000}"/>
    <cellStyle name="40% - Accent3 9 2 2" xfId="10174" xr:uid="{00000000-0005-0000-0000-0000811D0000}"/>
    <cellStyle name="40% - Accent3 9 3" xfId="4152" xr:uid="{00000000-0005-0000-0000-0000821D0000}"/>
    <cellStyle name="40% - Accent3 9 3 2" xfId="11660" xr:uid="{00000000-0005-0000-0000-0000831D0000}"/>
    <cellStyle name="40% - Accent3 9 4" xfId="6559" xr:uid="{00000000-0005-0000-0000-0000841D0000}"/>
    <cellStyle name="40% - Accent3 9 4 2" xfId="13837" xr:uid="{00000000-0005-0000-0000-0000851D0000}"/>
    <cellStyle name="40% - Accent3 9 5" xfId="8393" xr:uid="{00000000-0005-0000-0000-0000861D0000}"/>
    <cellStyle name="40% - Accent3 9 5 2" xfId="15436" xr:uid="{00000000-0005-0000-0000-0000871D0000}"/>
    <cellStyle name="40% - Accent3 9 6" xfId="9238" xr:uid="{00000000-0005-0000-0000-0000881D0000}"/>
    <cellStyle name="40% - Accent4" xfId="33" builtinId="43" customBuiltin="1"/>
    <cellStyle name="40% - Accent4 10" xfId="607" xr:uid="{00000000-0005-0000-0000-00008A1D0000}"/>
    <cellStyle name="40% - Accent4 10 2" xfId="2380" xr:uid="{00000000-0005-0000-0000-00008B1D0000}"/>
    <cellStyle name="40% - Accent4 10 2 2" xfId="4155" xr:uid="{00000000-0005-0000-0000-00008C1D0000}"/>
    <cellStyle name="40% - Accent4 10 2 2 2" xfId="11663" xr:uid="{00000000-0005-0000-0000-00008D1D0000}"/>
    <cellStyle name="40% - Accent4 10 2 3" xfId="6562" xr:uid="{00000000-0005-0000-0000-00008E1D0000}"/>
    <cellStyle name="40% - Accent4 10 2 3 2" xfId="13840" xr:uid="{00000000-0005-0000-0000-00008F1D0000}"/>
    <cellStyle name="40% - Accent4 10 2 4" xfId="10176" xr:uid="{00000000-0005-0000-0000-0000901D0000}"/>
    <cellStyle name="40% - Accent4 10 3" xfId="4154" xr:uid="{00000000-0005-0000-0000-0000911D0000}"/>
    <cellStyle name="40% - Accent4 10 3 2" xfId="11662" xr:uid="{00000000-0005-0000-0000-0000921D0000}"/>
    <cellStyle name="40% - Accent4 10 4" xfId="6561" xr:uid="{00000000-0005-0000-0000-0000931D0000}"/>
    <cellStyle name="40% - Accent4 10 4 2" xfId="13839" xr:uid="{00000000-0005-0000-0000-0000941D0000}"/>
    <cellStyle name="40% - Accent4 10 5" xfId="8483" xr:uid="{00000000-0005-0000-0000-0000951D0000}"/>
    <cellStyle name="40% - Accent4 10 5 2" xfId="15526" xr:uid="{00000000-0005-0000-0000-0000961D0000}"/>
    <cellStyle name="40% - Accent4 10 6" xfId="9240" xr:uid="{00000000-0005-0000-0000-0000971D0000}"/>
    <cellStyle name="40% - Accent4 11" xfId="608" xr:uid="{00000000-0005-0000-0000-0000981D0000}"/>
    <cellStyle name="40% - Accent4 11 2" xfId="2381" xr:uid="{00000000-0005-0000-0000-0000991D0000}"/>
    <cellStyle name="40% - Accent4 11 2 2" xfId="10177" xr:uid="{00000000-0005-0000-0000-00009A1D0000}"/>
    <cellStyle name="40% - Accent4 11 3" xfId="4156" xr:uid="{00000000-0005-0000-0000-00009B1D0000}"/>
    <cellStyle name="40% - Accent4 11 3 2" xfId="11664" xr:uid="{00000000-0005-0000-0000-00009C1D0000}"/>
    <cellStyle name="40% - Accent4 11 4" xfId="6563" xr:uid="{00000000-0005-0000-0000-00009D1D0000}"/>
    <cellStyle name="40% - Accent4 11 4 2" xfId="13841" xr:uid="{00000000-0005-0000-0000-00009E1D0000}"/>
    <cellStyle name="40% - Accent4 11 5" xfId="8572" xr:uid="{00000000-0005-0000-0000-00009F1D0000}"/>
    <cellStyle name="40% - Accent4 11 5 2" xfId="15615" xr:uid="{00000000-0005-0000-0000-0000A01D0000}"/>
    <cellStyle name="40% - Accent4 11 6" xfId="9241" xr:uid="{00000000-0005-0000-0000-0000A11D0000}"/>
    <cellStyle name="40% - Accent4 12" xfId="609" xr:uid="{00000000-0005-0000-0000-0000A21D0000}"/>
    <cellStyle name="40% - Accent4 12 2" xfId="610" xr:uid="{00000000-0005-0000-0000-0000A31D0000}"/>
    <cellStyle name="40% - Accent4 12 2 2" xfId="2383" xr:uid="{00000000-0005-0000-0000-0000A41D0000}"/>
    <cellStyle name="40% - Accent4 12 2 2 2" xfId="10179" xr:uid="{00000000-0005-0000-0000-0000A51D0000}"/>
    <cellStyle name="40% - Accent4 12 2 3" xfId="4158" xr:uid="{00000000-0005-0000-0000-0000A61D0000}"/>
    <cellStyle name="40% - Accent4 12 2 3 2" xfId="11666" xr:uid="{00000000-0005-0000-0000-0000A71D0000}"/>
    <cellStyle name="40% - Accent4 12 2 4" xfId="6565" xr:uid="{00000000-0005-0000-0000-0000A81D0000}"/>
    <cellStyle name="40% - Accent4 12 2 4 2" xfId="13843" xr:uid="{00000000-0005-0000-0000-0000A91D0000}"/>
    <cellStyle name="40% - Accent4 12 2 5" xfId="9243" xr:uid="{00000000-0005-0000-0000-0000AA1D0000}"/>
    <cellStyle name="40% - Accent4 12 3" xfId="2382" xr:uid="{00000000-0005-0000-0000-0000AB1D0000}"/>
    <cellStyle name="40% - Accent4 12 3 2" xfId="10178" xr:uid="{00000000-0005-0000-0000-0000AC1D0000}"/>
    <cellStyle name="40% - Accent4 12 4" xfId="4157" xr:uid="{00000000-0005-0000-0000-0000AD1D0000}"/>
    <cellStyle name="40% - Accent4 12 4 2" xfId="11665" xr:uid="{00000000-0005-0000-0000-0000AE1D0000}"/>
    <cellStyle name="40% - Accent4 12 5" xfId="6564" xr:uid="{00000000-0005-0000-0000-0000AF1D0000}"/>
    <cellStyle name="40% - Accent4 12 5 2" xfId="13842" xr:uid="{00000000-0005-0000-0000-0000B01D0000}"/>
    <cellStyle name="40% - Accent4 12 6" xfId="7724" xr:uid="{00000000-0005-0000-0000-0000B11D0000}"/>
    <cellStyle name="40% - Accent4 12 6 2" xfId="14816" xr:uid="{00000000-0005-0000-0000-0000B21D0000}"/>
    <cellStyle name="40% - Accent4 12 7" xfId="9242" xr:uid="{00000000-0005-0000-0000-0000B31D0000}"/>
    <cellStyle name="40% - Accent4 13" xfId="611" xr:uid="{00000000-0005-0000-0000-0000B41D0000}"/>
    <cellStyle name="40% - Accent4 13 2" xfId="2384" xr:uid="{00000000-0005-0000-0000-0000B51D0000}"/>
    <cellStyle name="40% - Accent4 13 2 2" xfId="10180" xr:uid="{00000000-0005-0000-0000-0000B61D0000}"/>
    <cellStyle name="40% - Accent4 13 3" xfId="4159" xr:uid="{00000000-0005-0000-0000-0000B71D0000}"/>
    <cellStyle name="40% - Accent4 13 3 2" xfId="11667" xr:uid="{00000000-0005-0000-0000-0000B81D0000}"/>
    <cellStyle name="40% - Accent4 13 4" xfId="6566" xr:uid="{00000000-0005-0000-0000-0000B91D0000}"/>
    <cellStyle name="40% - Accent4 13 4 2" xfId="13844" xr:uid="{00000000-0005-0000-0000-0000BA1D0000}"/>
    <cellStyle name="40% - Accent4 13 5" xfId="9244" xr:uid="{00000000-0005-0000-0000-0000BB1D0000}"/>
    <cellStyle name="40% - Accent4 14" xfId="612" xr:uid="{00000000-0005-0000-0000-0000BC1D0000}"/>
    <cellStyle name="40% - Accent4 14 2" xfId="2385" xr:uid="{00000000-0005-0000-0000-0000BD1D0000}"/>
    <cellStyle name="40% - Accent4 14 2 2" xfId="10181" xr:uid="{00000000-0005-0000-0000-0000BE1D0000}"/>
    <cellStyle name="40% - Accent4 14 3" xfId="4160" xr:uid="{00000000-0005-0000-0000-0000BF1D0000}"/>
    <cellStyle name="40% - Accent4 14 3 2" xfId="11668" xr:uid="{00000000-0005-0000-0000-0000C01D0000}"/>
    <cellStyle name="40% - Accent4 14 4" xfId="6567" xr:uid="{00000000-0005-0000-0000-0000C11D0000}"/>
    <cellStyle name="40% - Accent4 14 4 2" xfId="13845" xr:uid="{00000000-0005-0000-0000-0000C21D0000}"/>
    <cellStyle name="40% - Accent4 14 5" xfId="9245" xr:uid="{00000000-0005-0000-0000-0000C31D0000}"/>
    <cellStyle name="40% - Accent4 15" xfId="613" xr:uid="{00000000-0005-0000-0000-0000C41D0000}"/>
    <cellStyle name="40% - Accent4 15 2" xfId="2386" xr:uid="{00000000-0005-0000-0000-0000C51D0000}"/>
    <cellStyle name="40% - Accent4 15 2 2" xfId="10182" xr:uid="{00000000-0005-0000-0000-0000C61D0000}"/>
    <cellStyle name="40% - Accent4 15 3" xfId="4161" xr:uid="{00000000-0005-0000-0000-0000C71D0000}"/>
    <cellStyle name="40% - Accent4 15 3 2" xfId="11669" xr:uid="{00000000-0005-0000-0000-0000C81D0000}"/>
    <cellStyle name="40% - Accent4 15 4" xfId="6568" xr:uid="{00000000-0005-0000-0000-0000C91D0000}"/>
    <cellStyle name="40% - Accent4 15 4 2" xfId="13846" xr:uid="{00000000-0005-0000-0000-0000CA1D0000}"/>
    <cellStyle name="40% - Accent4 15 5" xfId="9246" xr:uid="{00000000-0005-0000-0000-0000CB1D0000}"/>
    <cellStyle name="40% - Accent4 16" xfId="614" xr:uid="{00000000-0005-0000-0000-0000CC1D0000}"/>
    <cellStyle name="40% - Accent4 16 2" xfId="2387" xr:uid="{00000000-0005-0000-0000-0000CD1D0000}"/>
    <cellStyle name="40% - Accent4 16 2 2" xfId="10183" xr:uid="{00000000-0005-0000-0000-0000CE1D0000}"/>
    <cellStyle name="40% - Accent4 16 3" xfId="4162" xr:uid="{00000000-0005-0000-0000-0000CF1D0000}"/>
    <cellStyle name="40% - Accent4 16 3 2" xfId="11670" xr:uid="{00000000-0005-0000-0000-0000D01D0000}"/>
    <cellStyle name="40% - Accent4 16 4" xfId="6569" xr:uid="{00000000-0005-0000-0000-0000D11D0000}"/>
    <cellStyle name="40% - Accent4 16 4 2" xfId="13847" xr:uid="{00000000-0005-0000-0000-0000D21D0000}"/>
    <cellStyle name="40% - Accent4 16 5" xfId="9247" xr:uid="{00000000-0005-0000-0000-0000D31D0000}"/>
    <cellStyle name="40% - Accent4 17" xfId="615" xr:uid="{00000000-0005-0000-0000-0000D41D0000}"/>
    <cellStyle name="40% - Accent4 17 2" xfId="2388" xr:uid="{00000000-0005-0000-0000-0000D51D0000}"/>
    <cellStyle name="40% - Accent4 17 2 2" xfId="10184" xr:uid="{00000000-0005-0000-0000-0000D61D0000}"/>
    <cellStyle name="40% - Accent4 17 3" xfId="4163" xr:uid="{00000000-0005-0000-0000-0000D71D0000}"/>
    <cellStyle name="40% - Accent4 17 3 2" xfId="11671" xr:uid="{00000000-0005-0000-0000-0000D81D0000}"/>
    <cellStyle name="40% - Accent4 17 4" xfId="6570" xr:uid="{00000000-0005-0000-0000-0000D91D0000}"/>
    <cellStyle name="40% - Accent4 17 4 2" xfId="13848" xr:uid="{00000000-0005-0000-0000-0000DA1D0000}"/>
    <cellStyle name="40% - Accent4 17 5" xfId="9248" xr:uid="{00000000-0005-0000-0000-0000DB1D0000}"/>
    <cellStyle name="40% - Accent4 18" xfId="616" xr:uid="{00000000-0005-0000-0000-0000DC1D0000}"/>
    <cellStyle name="40% - Accent4 18 2" xfId="2389" xr:uid="{00000000-0005-0000-0000-0000DD1D0000}"/>
    <cellStyle name="40% - Accent4 18 2 2" xfId="10185" xr:uid="{00000000-0005-0000-0000-0000DE1D0000}"/>
    <cellStyle name="40% - Accent4 18 3" xfId="4164" xr:uid="{00000000-0005-0000-0000-0000DF1D0000}"/>
    <cellStyle name="40% - Accent4 18 3 2" xfId="11672" xr:uid="{00000000-0005-0000-0000-0000E01D0000}"/>
    <cellStyle name="40% - Accent4 18 4" xfId="6571" xr:uid="{00000000-0005-0000-0000-0000E11D0000}"/>
    <cellStyle name="40% - Accent4 18 4 2" xfId="13849" xr:uid="{00000000-0005-0000-0000-0000E21D0000}"/>
    <cellStyle name="40% - Accent4 18 5" xfId="9249" xr:uid="{00000000-0005-0000-0000-0000E31D0000}"/>
    <cellStyle name="40% - Accent4 19" xfId="1758" xr:uid="{00000000-0005-0000-0000-0000E41D0000}"/>
    <cellStyle name="40% - Accent4 19 2" xfId="3008" xr:uid="{00000000-0005-0000-0000-0000E51D0000}"/>
    <cellStyle name="40% - Accent4 19 2 2" xfId="10525" xr:uid="{00000000-0005-0000-0000-0000E61D0000}"/>
    <cellStyle name="40% - Accent4 19 3" xfId="4165" xr:uid="{00000000-0005-0000-0000-0000E71D0000}"/>
    <cellStyle name="40% - Accent4 19 3 2" xfId="11673" xr:uid="{00000000-0005-0000-0000-0000E81D0000}"/>
    <cellStyle name="40% - Accent4 19 4" xfId="6572" xr:uid="{00000000-0005-0000-0000-0000E91D0000}"/>
    <cellStyle name="40% - Accent4 19 4 2" xfId="13850" xr:uid="{00000000-0005-0000-0000-0000EA1D0000}"/>
    <cellStyle name="40% - Accent4 19 5" xfId="9587" xr:uid="{00000000-0005-0000-0000-0000EB1D0000}"/>
    <cellStyle name="40% - Accent4 2" xfId="617" xr:uid="{00000000-0005-0000-0000-0000EC1D0000}"/>
    <cellStyle name="40% - Accent4 2 10" xfId="3132" xr:uid="{00000000-0005-0000-0000-0000ED1D0000}"/>
    <cellStyle name="40% - Accent4 2 10 2" xfId="6574" xr:uid="{00000000-0005-0000-0000-0000EE1D0000}"/>
    <cellStyle name="40% - Accent4 2 10 2 2" xfId="13852" xr:uid="{00000000-0005-0000-0000-0000EF1D0000}"/>
    <cellStyle name="40% - Accent4 2 10 3" xfId="10643" xr:uid="{00000000-0005-0000-0000-0000F01D0000}"/>
    <cellStyle name="40% - Accent4 2 11" xfId="4166" xr:uid="{00000000-0005-0000-0000-0000F11D0000}"/>
    <cellStyle name="40% - Accent4 2 11 2" xfId="11674" xr:uid="{00000000-0005-0000-0000-0000F21D0000}"/>
    <cellStyle name="40% - Accent4 2 12" xfId="4731" xr:uid="{00000000-0005-0000-0000-0000F31D0000}"/>
    <cellStyle name="40% - Accent4 2 12 2" xfId="12009" xr:uid="{00000000-0005-0000-0000-0000F41D0000}"/>
    <cellStyle name="40% - Accent4 2 13" xfId="5312" xr:uid="{00000000-0005-0000-0000-0000F51D0000}"/>
    <cellStyle name="40% - Accent4 2 13 2" xfId="12590" xr:uid="{00000000-0005-0000-0000-0000F61D0000}"/>
    <cellStyle name="40% - Accent4 2 14" xfId="6573" xr:uid="{00000000-0005-0000-0000-0000F71D0000}"/>
    <cellStyle name="40% - Accent4 2 14 2" xfId="13851" xr:uid="{00000000-0005-0000-0000-0000F81D0000}"/>
    <cellStyle name="40% - Accent4 2 15" xfId="7198" xr:uid="{00000000-0005-0000-0000-0000F91D0000}"/>
    <cellStyle name="40% - Accent4 2 15 2" xfId="14290" xr:uid="{00000000-0005-0000-0000-0000FA1D0000}"/>
    <cellStyle name="40% - Accent4 2 16" xfId="8642" xr:uid="{00000000-0005-0000-0000-0000FB1D0000}"/>
    <cellStyle name="40% - Accent4 2 17" xfId="9250" xr:uid="{00000000-0005-0000-0000-0000FC1D0000}"/>
    <cellStyle name="40% - Accent4 2 2" xfId="618" xr:uid="{00000000-0005-0000-0000-0000FD1D0000}"/>
    <cellStyle name="40% - Accent4 2 2 10" xfId="6575" xr:uid="{00000000-0005-0000-0000-0000FE1D0000}"/>
    <cellStyle name="40% - Accent4 2 2 10 2" xfId="13853" xr:uid="{00000000-0005-0000-0000-0000FF1D0000}"/>
    <cellStyle name="40% - Accent4 2 2 11" xfId="7244" xr:uid="{00000000-0005-0000-0000-0000001E0000}"/>
    <cellStyle name="40% - Accent4 2 2 11 2" xfId="14336" xr:uid="{00000000-0005-0000-0000-0000011E0000}"/>
    <cellStyle name="40% - Accent4 2 2 12" xfId="9251" xr:uid="{00000000-0005-0000-0000-0000021E0000}"/>
    <cellStyle name="40% - Accent4 2 2 2" xfId="619" xr:uid="{00000000-0005-0000-0000-0000031E0000}"/>
    <cellStyle name="40% - Accent4 2 2 2 10" xfId="7387" xr:uid="{00000000-0005-0000-0000-0000041E0000}"/>
    <cellStyle name="40% - Accent4 2 2 2 10 2" xfId="14479" xr:uid="{00000000-0005-0000-0000-0000051E0000}"/>
    <cellStyle name="40% - Accent4 2 2 2 11" xfId="9252" xr:uid="{00000000-0005-0000-0000-0000061E0000}"/>
    <cellStyle name="40% - Accent4 2 2 2 2" xfId="620" xr:uid="{00000000-0005-0000-0000-0000071E0000}"/>
    <cellStyle name="40% - Accent4 2 2 2 2 10" xfId="9253" xr:uid="{00000000-0005-0000-0000-0000081E0000}"/>
    <cellStyle name="40% - Accent4 2 2 2 2 2" xfId="621" xr:uid="{00000000-0005-0000-0000-0000091E0000}"/>
    <cellStyle name="40% - Accent4 2 2 2 2 2 2" xfId="2394" xr:uid="{00000000-0005-0000-0000-00000A1E0000}"/>
    <cellStyle name="40% - Accent4 2 2 2 2 2 2 2" xfId="10190" xr:uid="{00000000-0005-0000-0000-00000B1E0000}"/>
    <cellStyle name="40% - Accent4 2 2 2 2 2 3" xfId="4170" xr:uid="{00000000-0005-0000-0000-00000C1E0000}"/>
    <cellStyle name="40% - Accent4 2 2 2 2 2 3 2" xfId="11678" xr:uid="{00000000-0005-0000-0000-00000D1E0000}"/>
    <cellStyle name="40% - Accent4 2 2 2 2 2 4" xfId="6578" xr:uid="{00000000-0005-0000-0000-00000E1E0000}"/>
    <cellStyle name="40% - Accent4 2 2 2 2 2 4 2" xfId="13856" xr:uid="{00000000-0005-0000-0000-00000F1E0000}"/>
    <cellStyle name="40% - Accent4 2 2 2 2 2 5" xfId="8257" xr:uid="{00000000-0005-0000-0000-0000101E0000}"/>
    <cellStyle name="40% - Accent4 2 2 2 2 2 5 2" xfId="15349" xr:uid="{00000000-0005-0000-0000-0000111E0000}"/>
    <cellStyle name="40% - Accent4 2 2 2 2 2 6" xfId="9254" xr:uid="{00000000-0005-0000-0000-0000121E0000}"/>
    <cellStyle name="40% - Accent4 2 2 2 2 3" xfId="2393" xr:uid="{00000000-0005-0000-0000-0000131E0000}"/>
    <cellStyle name="40% - Accent4 2 2 2 2 3 2" xfId="6579" xr:uid="{00000000-0005-0000-0000-0000141E0000}"/>
    <cellStyle name="40% - Accent4 2 2 2 2 3 2 2" xfId="13857" xr:uid="{00000000-0005-0000-0000-0000151E0000}"/>
    <cellStyle name="40% - Accent4 2 2 2 2 3 3" xfId="10189" xr:uid="{00000000-0005-0000-0000-0000161E0000}"/>
    <cellStyle name="40% - Accent4 2 2 2 2 4" xfId="3645" xr:uid="{00000000-0005-0000-0000-0000171E0000}"/>
    <cellStyle name="40% - Accent4 2 2 2 2 4 2" xfId="11153" xr:uid="{00000000-0005-0000-0000-0000181E0000}"/>
    <cellStyle name="40% - Accent4 2 2 2 2 5" xfId="4169" xr:uid="{00000000-0005-0000-0000-0000191E0000}"/>
    <cellStyle name="40% - Accent4 2 2 2 2 5 2" xfId="11677" xr:uid="{00000000-0005-0000-0000-00001A1E0000}"/>
    <cellStyle name="40% - Accent4 2 2 2 2 6" xfId="5209" xr:uid="{00000000-0005-0000-0000-00001B1E0000}"/>
    <cellStyle name="40% - Accent4 2 2 2 2 6 2" xfId="12487" xr:uid="{00000000-0005-0000-0000-00001C1E0000}"/>
    <cellStyle name="40% - Accent4 2 2 2 2 7" xfId="5790" xr:uid="{00000000-0005-0000-0000-00001D1E0000}"/>
    <cellStyle name="40% - Accent4 2 2 2 2 7 2" xfId="13068" xr:uid="{00000000-0005-0000-0000-00001E1E0000}"/>
    <cellStyle name="40% - Accent4 2 2 2 2 8" xfId="6577" xr:uid="{00000000-0005-0000-0000-00001F1E0000}"/>
    <cellStyle name="40% - Accent4 2 2 2 2 8 2" xfId="13855" xr:uid="{00000000-0005-0000-0000-0000201E0000}"/>
    <cellStyle name="40% - Accent4 2 2 2 2 9" xfId="7676" xr:uid="{00000000-0005-0000-0000-0000211E0000}"/>
    <cellStyle name="40% - Accent4 2 2 2 2 9 2" xfId="14768" xr:uid="{00000000-0005-0000-0000-0000221E0000}"/>
    <cellStyle name="40% - Accent4 2 2 2 3" xfId="622" xr:uid="{00000000-0005-0000-0000-0000231E0000}"/>
    <cellStyle name="40% - Accent4 2 2 2 3 2" xfId="2395" xr:uid="{00000000-0005-0000-0000-0000241E0000}"/>
    <cellStyle name="40% - Accent4 2 2 2 3 2 2" xfId="10191" xr:uid="{00000000-0005-0000-0000-0000251E0000}"/>
    <cellStyle name="40% - Accent4 2 2 2 3 3" xfId="4171" xr:uid="{00000000-0005-0000-0000-0000261E0000}"/>
    <cellStyle name="40% - Accent4 2 2 2 3 3 2" xfId="11679" xr:uid="{00000000-0005-0000-0000-0000271E0000}"/>
    <cellStyle name="40% - Accent4 2 2 2 3 4" xfId="6580" xr:uid="{00000000-0005-0000-0000-0000281E0000}"/>
    <cellStyle name="40% - Accent4 2 2 2 3 4 2" xfId="13858" xr:uid="{00000000-0005-0000-0000-0000291E0000}"/>
    <cellStyle name="40% - Accent4 2 2 2 3 5" xfId="7968" xr:uid="{00000000-0005-0000-0000-00002A1E0000}"/>
    <cellStyle name="40% - Accent4 2 2 2 3 5 2" xfId="15060" xr:uid="{00000000-0005-0000-0000-00002B1E0000}"/>
    <cellStyle name="40% - Accent4 2 2 2 3 6" xfId="9255" xr:uid="{00000000-0005-0000-0000-00002C1E0000}"/>
    <cellStyle name="40% - Accent4 2 2 2 4" xfId="2392" xr:uid="{00000000-0005-0000-0000-00002D1E0000}"/>
    <cellStyle name="40% - Accent4 2 2 2 4 2" xfId="6581" xr:uid="{00000000-0005-0000-0000-00002E1E0000}"/>
    <cellStyle name="40% - Accent4 2 2 2 4 2 2" xfId="13859" xr:uid="{00000000-0005-0000-0000-00002F1E0000}"/>
    <cellStyle name="40% - Accent4 2 2 2 4 3" xfId="10188" xr:uid="{00000000-0005-0000-0000-0000301E0000}"/>
    <cellStyle name="40% - Accent4 2 2 2 5" xfId="3345" xr:uid="{00000000-0005-0000-0000-0000311E0000}"/>
    <cellStyle name="40% - Accent4 2 2 2 5 2" xfId="10856" xr:uid="{00000000-0005-0000-0000-0000321E0000}"/>
    <cellStyle name="40% - Accent4 2 2 2 6" xfId="4168" xr:uid="{00000000-0005-0000-0000-0000331E0000}"/>
    <cellStyle name="40% - Accent4 2 2 2 6 2" xfId="11676" xr:uid="{00000000-0005-0000-0000-0000341E0000}"/>
    <cellStyle name="40% - Accent4 2 2 2 7" xfId="4920" xr:uid="{00000000-0005-0000-0000-0000351E0000}"/>
    <cellStyle name="40% - Accent4 2 2 2 7 2" xfId="12198" xr:uid="{00000000-0005-0000-0000-0000361E0000}"/>
    <cellStyle name="40% - Accent4 2 2 2 8" xfId="5501" xr:uid="{00000000-0005-0000-0000-0000371E0000}"/>
    <cellStyle name="40% - Accent4 2 2 2 8 2" xfId="12779" xr:uid="{00000000-0005-0000-0000-0000381E0000}"/>
    <cellStyle name="40% - Accent4 2 2 2 9" xfId="6576" xr:uid="{00000000-0005-0000-0000-0000391E0000}"/>
    <cellStyle name="40% - Accent4 2 2 2 9 2" xfId="13854" xr:uid="{00000000-0005-0000-0000-00003A1E0000}"/>
    <cellStyle name="40% - Accent4 2 2 3" xfId="623" xr:uid="{00000000-0005-0000-0000-00003B1E0000}"/>
    <cellStyle name="40% - Accent4 2 2 3 10" xfId="9256" xr:uid="{00000000-0005-0000-0000-00003C1E0000}"/>
    <cellStyle name="40% - Accent4 2 2 3 2" xfId="624" xr:uid="{00000000-0005-0000-0000-00003D1E0000}"/>
    <cellStyle name="40% - Accent4 2 2 3 2 2" xfId="2397" xr:uid="{00000000-0005-0000-0000-00003E1E0000}"/>
    <cellStyle name="40% - Accent4 2 2 3 2 2 2" xfId="10193" xr:uid="{00000000-0005-0000-0000-00003F1E0000}"/>
    <cellStyle name="40% - Accent4 2 2 3 2 3" xfId="4173" xr:uid="{00000000-0005-0000-0000-0000401E0000}"/>
    <cellStyle name="40% - Accent4 2 2 3 2 3 2" xfId="11681" xr:uid="{00000000-0005-0000-0000-0000411E0000}"/>
    <cellStyle name="40% - Accent4 2 2 3 2 4" xfId="6583" xr:uid="{00000000-0005-0000-0000-0000421E0000}"/>
    <cellStyle name="40% - Accent4 2 2 3 2 4 2" xfId="13861" xr:uid="{00000000-0005-0000-0000-0000431E0000}"/>
    <cellStyle name="40% - Accent4 2 2 3 2 5" xfId="8114" xr:uid="{00000000-0005-0000-0000-0000441E0000}"/>
    <cellStyle name="40% - Accent4 2 2 3 2 5 2" xfId="15206" xr:uid="{00000000-0005-0000-0000-0000451E0000}"/>
    <cellStyle name="40% - Accent4 2 2 3 2 6" xfId="9257" xr:uid="{00000000-0005-0000-0000-0000461E0000}"/>
    <cellStyle name="40% - Accent4 2 2 3 3" xfId="2396" xr:uid="{00000000-0005-0000-0000-0000471E0000}"/>
    <cellStyle name="40% - Accent4 2 2 3 3 2" xfId="6584" xr:uid="{00000000-0005-0000-0000-0000481E0000}"/>
    <cellStyle name="40% - Accent4 2 2 3 3 2 2" xfId="13862" xr:uid="{00000000-0005-0000-0000-0000491E0000}"/>
    <cellStyle name="40% - Accent4 2 2 3 3 3" xfId="10192" xr:uid="{00000000-0005-0000-0000-00004A1E0000}"/>
    <cellStyle name="40% - Accent4 2 2 3 4" xfId="3502" xr:uid="{00000000-0005-0000-0000-00004B1E0000}"/>
    <cellStyle name="40% - Accent4 2 2 3 4 2" xfId="11010" xr:uid="{00000000-0005-0000-0000-00004C1E0000}"/>
    <cellStyle name="40% - Accent4 2 2 3 5" xfId="4172" xr:uid="{00000000-0005-0000-0000-00004D1E0000}"/>
    <cellStyle name="40% - Accent4 2 2 3 5 2" xfId="11680" xr:uid="{00000000-0005-0000-0000-00004E1E0000}"/>
    <cellStyle name="40% - Accent4 2 2 3 6" xfId="5066" xr:uid="{00000000-0005-0000-0000-00004F1E0000}"/>
    <cellStyle name="40% - Accent4 2 2 3 6 2" xfId="12344" xr:uid="{00000000-0005-0000-0000-0000501E0000}"/>
    <cellStyle name="40% - Accent4 2 2 3 7" xfId="5647" xr:uid="{00000000-0005-0000-0000-0000511E0000}"/>
    <cellStyle name="40% - Accent4 2 2 3 7 2" xfId="12925" xr:uid="{00000000-0005-0000-0000-0000521E0000}"/>
    <cellStyle name="40% - Accent4 2 2 3 8" xfId="6582" xr:uid="{00000000-0005-0000-0000-0000531E0000}"/>
    <cellStyle name="40% - Accent4 2 2 3 8 2" xfId="13860" xr:uid="{00000000-0005-0000-0000-0000541E0000}"/>
    <cellStyle name="40% - Accent4 2 2 3 9" xfId="7533" xr:uid="{00000000-0005-0000-0000-0000551E0000}"/>
    <cellStyle name="40% - Accent4 2 2 3 9 2" xfId="14625" xr:uid="{00000000-0005-0000-0000-0000561E0000}"/>
    <cellStyle name="40% - Accent4 2 2 4" xfId="625" xr:uid="{00000000-0005-0000-0000-0000571E0000}"/>
    <cellStyle name="40% - Accent4 2 2 4 2" xfId="2398" xr:uid="{00000000-0005-0000-0000-0000581E0000}"/>
    <cellStyle name="40% - Accent4 2 2 4 2 2" xfId="10194" xr:uid="{00000000-0005-0000-0000-0000591E0000}"/>
    <cellStyle name="40% - Accent4 2 2 4 3" xfId="4174" xr:uid="{00000000-0005-0000-0000-00005A1E0000}"/>
    <cellStyle name="40% - Accent4 2 2 4 3 2" xfId="11682" xr:uid="{00000000-0005-0000-0000-00005B1E0000}"/>
    <cellStyle name="40% - Accent4 2 2 4 4" xfId="6585" xr:uid="{00000000-0005-0000-0000-00005C1E0000}"/>
    <cellStyle name="40% - Accent4 2 2 4 4 2" xfId="13863" xr:uid="{00000000-0005-0000-0000-00005D1E0000}"/>
    <cellStyle name="40% - Accent4 2 2 4 5" xfId="8461" xr:uid="{00000000-0005-0000-0000-00005E1E0000}"/>
    <cellStyle name="40% - Accent4 2 2 4 5 2" xfId="15504" xr:uid="{00000000-0005-0000-0000-00005F1E0000}"/>
    <cellStyle name="40% - Accent4 2 2 4 6" xfId="9258" xr:uid="{00000000-0005-0000-0000-0000601E0000}"/>
    <cellStyle name="40% - Accent4 2 2 5" xfId="2391" xr:uid="{00000000-0005-0000-0000-0000611E0000}"/>
    <cellStyle name="40% - Accent4 2 2 5 2" xfId="6586" xr:uid="{00000000-0005-0000-0000-0000621E0000}"/>
    <cellStyle name="40% - Accent4 2 2 5 2 2" xfId="13864" xr:uid="{00000000-0005-0000-0000-0000631E0000}"/>
    <cellStyle name="40% - Accent4 2 2 5 3" xfId="8550" xr:uid="{00000000-0005-0000-0000-0000641E0000}"/>
    <cellStyle name="40% - Accent4 2 2 5 3 2" xfId="15593" xr:uid="{00000000-0005-0000-0000-0000651E0000}"/>
    <cellStyle name="40% - Accent4 2 2 5 4" xfId="10187" xr:uid="{00000000-0005-0000-0000-0000661E0000}"/>
    <cellStyle name="40% - Accent4 2 2 6" xfId="3200" xr:uid="{00000000-0005-0000-0000-0000671E0000}"/>
    <cellStyle name="40% - Accent4 2 2 6 2" xfId="7825" xr:uid="{00000000-0005-0000-0000-0000681E0000}"/>
    <cellStyle name="40% - Accent4 2 2 6 2 2" xfId="14917" xr:uid="{00000000-0005-0000-0000-0000691E0000}"/>
    <cellStyle name="40% - Accent4 2 2 6 3" xfId="10711" xr:uid="{00000000-0005-0000-0000-00006A1E0000}"/>
    <cellStyle name="40% - Accent4 2 2 7" xfId="4167" xr:uid="{00000000-0005-0000-0000-00006B1E0000}"/>
    <cellStyle name="40% - Accent4 2 2 7 2" xfId="11675" xr:uid="{00000000-0005-0000-0000-00006C1E0000}"/>
    <cellStyle name="40% - Accent4 2 2 8" xfId="4777" xr:uid="{00000000-0005-0000-0000-00006D1E0000}"/>
    <cellStyle name="40% - Accent4 2 2 8 2" xfId="12055" xr:uid="{00000000-0005-0000-0000-00006E1E0000}"/>
    <cellStyle name="40% - Accent4 2 2 9" xfId="5358" xr:uid="{00000000-0005-0000-0000-00006F1E0000}"/>
    <cellStyle name="40% - Accent4 2 2 9 2" xfId="12636" xr:uid="{00000000-0005-0000-0000-0000701E0000}"/>
    <cellStyle name="40% - Accent4 2 3" xfId="626" xr:uid="{00000000-0005-0000-0000-0000711E0000}"/>
    <cellStyle name="40% - Accent4 2 3 10" xfId="7341" xr:uid="{00000000-0005-0000-0000-0000721E0000}"/>
    <cellStyle name="40% - Accent4 2 3 10 2" xfId="14433" xr:uid="{00000000-0005-0000-0000-0000731E0000}"/>
    <cellStyle name="40% - Accent4 2 3 11" xfId="9259" xr:uid="{00000000-0005-0000-0000-0000741E0000}"/>
    <cellStyle name="40% - Accent4 2 3 2" xfId="627" xr:uid="{00000000-0005-0000-0000-0000751E0000}"/>
    <cellStyle name="40% - Accent4 2 3 2 10" xfId="9260" xr:uid="{00000000-0005-0000-0000-0000761E0000}"/>
    <cellStyle name="40% - Accent4 2 3 2 2" xfId="628" xr:uid="{00000000-0005-0000-0000-0000771E0000}"/>
    <cellStyle name="40% - Accent4 2 3 2 2 2" xfId="2401" xr:uid="{00000000-0005-0000-0000-0000781E0000}"/>
    <cellStyle name="40% - Accent4 2 3 2 2 2 2" xfId="10197" xr:uid="{00000000-0005-0000-0000-0000791E0000}"/>
    <cellStyle name="40% - Accent4 2 3 2 2 3" xfId="4177" xr:uid="{00000000-0005-0000-0000-00007A1E0000}"/>
    <cellStyle name="40% - Accent4 2 3 2 2 3 2" xfId="11685" xr:uid="{00000000-0005-0000-0000-00007B1E0000}"/>
    <cellStyle name="40% - Accent4 2 3 2 2 4" xfId="6589" xr:uid="{00000000-0005-0000-0000-00007C1E0000}"/>
    <cellStyle name="40% - Accent4 2 3 2 2 4 2" xfId="13867" xr:uid="{00000000-0005-0000-0000-00007D1E0000}"/>
    <cellStyle name="40% - Accent4 2 3 2 2 5" xfId="8211" xr:uid="{00000000-0005-0000-0000-00007E1E0000}"/>
    <cellStyle name="40% - Accent4 2 3 2 2 5 2" xfId="15303" xr:uid="{00000000-0005-0000-0000-00007F1E0000}"/>
    <cellStyle name="40% - Accent4 2 3 2 2 6" xfId="9261" xr:uid="{00000000-0005-0000-0000-0000801E0000}"/>
    <cellStyle name="40% - Accent4 2 3 2 3" xfId="2400" xr:uid="{00000000-0005-0000-0000-0000811E0000}"/>
    <cellStyle name="40% - Accent4 2 3 2 3 2" xfId="6590" xr:uid="{00000000-0005-0000-0000-0000821E0000}"/>
    <cellStyle name="40% - Accent4 2 3 2 3 2 2" xfId="13868" xr:uid="{00000000-0005-0000-0000-0000831E0000}"/>
    <cellStyle name="40% - Accent4 2 3 2 3 3" xfId="10196" xr:uid="{00000000-0005-0000-0000-0000841E0000}"/>
    <cellStyle name="40% - Accent4 2 3 2 4" xfId="3599" xr:uid="{00000000-0005-0000-0000-0000851E0000}"/>
    <cellStyle name="40% - Accent4 2 3 2 4 2" xfId="11107" xr:uid="{00000000-0005-0000-0000-0000861E0000}"/>
    <cellStyle name="40% - Accent4 2 3 2 5" xfId="4176" xr:uid="{00000000-0005-0000-0000-0000871E0000}"/>
    <cellStyle name="40% - Accent4 2 3 2 5 2" xfId="11684" xr:uid="{00000000-0005-0000-0000-0000881E0000}"/>
    <cellStyle name="40% - Accent4 2 3 2 6" xfId="5163" xr:uid="{00000000-0005-0000-0000-0000891E0000}"/>
    <cellStyle name="40% - Accent4 2 3 2 6 2" xfId="12441" xr:uid="{00000000-0005-0000-0000-00008A1E0000}"/>
    <cellStyle name="40% - Accent4 2 3 2 7" xfId="5744" xr:uid="{00000000-0005-0000-0000-00008B1E0000}"/>
    <cellStyle name="40% - Accent4 2 3 2 7 2" xfId="13022" xr:uid="{00000000-0005-0000-0000-00008C1E0000}"/>
    <cellStyle name="40% - Accent4 2 3 2 8" xfId="6588" xr:uid="{00000000-0005-0000-0000-00008D1E0000}"/>
    <cellStyle name="40% - Accent4 2 3 2 8 2" xfId="13866" xr:uid="{00000000-0005-0000-0000-00008E1E0000}"/>
    <cellStyle name="40% - Accent4 2 3 2 9" xfId="7630" xr:uid="{00000000-0005-0000-0000-00008F1E0000}"/>
    <cellStyle name="40% - Accent4 2 3 2 9 2" xfId="14722" xr:uid="{00000000-0005-0000-0000-0000901E0000}"/>
    <cellStyle name="40% - Accent4 2 3 3" xfId="629" xr:uid="{00000000-0005-0000-0000-0000911E0000}"/>
    <cellStyle name="40% - Accent4 2 3 3 2" xfId="2402" xr:uid="{00000000-0005-0000-0000-0000921E0000}"/>
    <cellStyle name="40% - Accent4 2 3 3 2 2" xfId="10198" xr:uid="{00000000-0005-0000-0000-0000931E0000}"/>
    <cellStyle name="40% - Accent4 2 3 3 3" xfId="4178" xr:uid="{00000000-0005-0000-0000-0000941E0000}"/>
    <cellStyle name="40% - Accent4 2 3 3 3 2" xfId="11686" xr:uid="{00000000-0005-0000-0000-0000951E0000}"/>
    <cellStyle name="40% - Accent4 2 3 3 4" xfId="6591" xr:uid="{00000000-0005-0000-0000-0000961E0000}"/>
    <cellStyle name="40% - Accent4 2 3 3 4 2" xfId="13869" xr:uid="{00000000-0005-0000-0000-0000971E0000}"/>
    <cellStyle name="40% - Accent4 2 3 3 5" xfId="7922" xr:uid="{00000000-0005-0000-0000-0000981E0000}"/>
    <cellStyle name="40% - Accent4 2 3 3 5 2" xfId="15014" xr:uid="{00000000-0005-0000-0000-0000991E0000}"/>
    <cellStyle name="40% - Accent4 2 3 3 6" xfId="9262" xr:uid="{00000000-0005-0000-0000-00009A1E0000}"/>
    <cellStyle name="40% - Accent4 2 3 4" xfId="2399" xr:uid="{00000000-0005-0000-0000-00009B1E0000}"/>
    <cellStyle name="40% - Accent4 2 3 4 2" xfId="6592" xr:uid="{00000000-0005-0000-0000-00009C1E0000}"/>
    <cellStyle name="40% - Accent4 2 3 4 2 2" xfId="13870" xr:uid="{00000000-0005-0000-0000-00009D1E0000}"/>
    <cellStyle name="40% - Accent4 2 3 4 3" xfId="10195" xr:uid="{00000000-0005-0000-0000-00009E1E0000}"/>
    <cellStyle name="40% - Accent4 2 3 5" xfId="3299" xr:uid="{00000000-0005-0000-0000-00009F1E0000}"/>
    <cellStyle name="40% - Accent4 2 3 5 2" xfId="10810" xr:uid="{00000000-0005-0000-0000-0000A01E0000}"/>
    <cellStyle name="40% - Accent4 2 3 6" xfId="4175" xr:uid="{00000000-0005-0000-0000-0000A11E0000}"/>
    <cellStyle name="40% - Accent4 2 3 6 2" xfId="11683" xr:uid="{00000000-0005-0000-0000-0000A21E0000}"/>
    <cellStyle name="40% - Accent4 2 3 7" xfId="4874" xr:uid="{00000000-0005-0000-0000-0000A31E0000}"/>
    <cellStyle name="40% - Accent4 2 3 7 2" xfId="12152" xr:uid="{00000000-0005-0000-0000-0000A41E0000}"/>
    <cellStyle name="40% - Accent4 2 3 8" xfId="5455" xr:uid="{00000000-0005-0000-0000-0000A51E0000}"/>
    <cellStyle name="40% - Accent4 2 3 8 2" xfId="12733" xr:uid="{00000000-0005-0000-0000-0000A61E0000}"/>
    <cellStyle name="40% - Accent4 2 3 9" xfId="6587" xr:uid="{00000000-0005-0000-0000-0000A71E0000}"/>
    <cellStyle name="40% - Accent4 2 3 9 2" xfId="13865" xr:uid="{00000000-0005-0000-0000-0000A81E0000}"/>
    <cellStyle name="40% - Accent4 2 4" xfId="630" xr:uid="{00000000-0005-0000-0000-0000A91E0000}"/>
    <cellStyle name="40% - Accent4 2 4 10" xfId="9263" xr:uid="{00000000-0005-0000-0000-0000AA1E0000}"/>
    <cellStyle name="40% - Accent4 2 4 2" xfId="631" xr:uid="{00000000-0005-0000-0000-0000AB1E0000}"/>
    <cellStyle name="40% - Accent4 2 4 2 2" xfId="2404" xr:uid="{00000000-0005-0000-0000-0000AC1E0000}"/>
    <cellStyle name="40% - Accent4 2 4 2 2 2" xfId="10200" xr:uid="{00000000-0005-0000-0000-0000AD1E0000}"/>
    <cellStyle name="40% - Accent4 2 4 2 3" xfId="4180" xr:uid="{00000000-0005-0000-0000-0000AE1E0000}"/>
    <cellStyle name="40% - Accent4 2 4 2 3 2" xfId="11688" xr:uid="{00000000-0005-0000-0000-0000AF1E0000}"/>
    <cellStyle name="40% - Accent4 2 4 2 4" xfId="6594" xr:uid="{00000000-0005-0000-0000-0000B01E0000}"/>
    <cellStyle name="40% - Accent4 2 4 2 4 2" xfId="13872" xr:uid="{00000000-0005-0000-0000-0000B11E0000}"/>
    <cellStyle name="40% - Accent4 2 4 2 5" xfId="8068" xr:uid="{00000000-0005-0000-0000-0000B21E0000}"/>
    <cellStyle name="40% - Accent4 2 4 2 5 2" xfId="15160" xr:uid="{00000000-0005-0000-0000-0000B31E0000}"/>
    <cellStyle name="40% - Accent4 2 4 2 6" xfId="9264" xr:uid="{00000000-0005-0000-0000-0000B41E0000}"/>
    <cellStyle name="40% - Accent4 2 4 3" xfId="2403" xr:uid="{00000000-0005-0000-0000-0000B51E0000}"/>
    <cellStyle name="40% - Accent4 2 4 3 2" xfId="6595" xr:uid="{00000000-0005-0000-0000-0000B61E0000}"/>
    <cellStyle name="40% - Accent4 2 4 3 2 2" xfId="13873" xr:uid="{00000000-0005-0000-0000-0000B71E0000}"/>
    <cellStyle name="40% - Accent4 2 4 3 3" xfId="10199" xr:uid="{00000000-0005-0000-0000-0000B81E0000}"/>
    <cellStyle name="40% - Accent4 2 4 4" xfId="3456" xr:uid="{00000000-0005-0000-0000-0000B91E0000}"/>
    <cellStyle name="40% - Accent4 2 4 4 2" xfId="10964" xr:uid="{00000000-0005-0000-0000-0000BA1E0000}"/>
    <cellStyle name="40% - Accent4 2 4 5" xfId="4179" xr:uid="{00000000-0005-0000-0000-0000BB1E0000}"/>
    <cellStyle name="40% - Accent4 2 4 5 2" xfId="11687" xr:uid="{00000000-0005-0000-0000-0000BC1E0000}"/>
    <cellStyle name="40% - Accent4 2 4 6" xfId="5020" xr:uid="{00000000-0005-0000-0000-0000BD1E0000}"/>
    <cellStyle name="40% - Accent4 2 4 6 2" xfId="12298" xr:uid="{00000000-0005-0000-0000-0000BE1E0000}"/>
    <cellStyle name="40% - Accent4 2 4 7" xfId="5601" xr:uid="{00000000-0005-0000-0000-0000BF1E0000}"/>
    <cellStyle name="40% - Accent4 2 4 7 2" xfId="12879" xr:uid="{00000000-0005-0000-0000-0000C01E0000}"/>
    <cellStyle name="40% - Accent4 2 4 8" xfId="6593" xr:uid="{00000000-0005-0000-0000-0000C11E0000}"/>
    <cellStyle name="40% - Accent4 2 4 8 2" xfId="13871" xr:uid="{00000000-0005-0000-0000-0000C21E0000}"/>
    <cellStyle name="40% - Accent4 2 4 9" xfId="7487" xr:uid="{00000000-0005-0000-0000-0000C31E0000}"/>
    <cellStyle name="40% - Accent4 2 4 9 2" xfId="14579" xr:uid="{00000000-0005-0000-0000-0000C41E0000}"/>
    <cellStyle name="40% - Accent4 2 5" xfId="632" xr:uid="{00000000-0005-0000-0000-0000C51E0000}"/>
    <cellStyle name="40% - Accent4 2 5 2" xfId="633" xr:uid="{00000000-0005-0000-0000-0000C61E0000}"/>
    <cellStyle name="40% - Accent4 2 5 2 2" xfId="2406" xr:uid="{00000000-0005-0000-0000-0000C71E0000}"/>
    <cellStyle name="40% - Accent4 2 5 2 2 2" xfId="10202" xr:uid="{00000000-0005-0000-0000-0000C81E0000}"/>
    <cellStyle name="40% - Accent4 2 5 2 3" xfId="4182" xr:uid="{00000000-0005-0000-0000-0000C91E0000}"/>
    <cellStyle name="40% - Accent4 2 5 2 3 2" xfId="11690" xr:uid="{00000000-0005-0000-0000-0000CA1E0000}"/>
    <cellStyle name="40% - Accent4 2 5 2 4" xfId="6597" xr:uid="{00000000-0005-0000-0000-0000CB1E0000}"/>
    <cellStyle name="40% - Accent4 2 5 2 4 2" xfId="13875" xr:uid="{00000000-0005-0000-0000-0000CC1E0000}"/>
    <cellStyle name="40% - Accent4 2 5 2 5" xfId="9266" xr:uid="{00000000-0005-0000-0000-0000CD1E0000}"/>
    <cellStyle name="40% - Accent4 2 5 3" xfId="2405" xr:uid="{00000000-0005-0000-0000-0000CE1E0000}"/>
    <cellStyle name="40% - Accent4 2 5 3 2" xfId="10201" xr:uid="{00000000-0005-0000-0000-0000CF1E0000}"/>
    <cellStyle name="40% - Accent4 2 5 4" xfId="4181" xr:uid="{00000000-0005-0000-0000-0000D01E0000}"/>
    <cellStyle name="40% - Accent4 2 5 4 2" xfId="11689" xr:uid="{00000000-0005-0000-0000-0000D11E0000}"/>
    <cellStyle name="40% - Accent4 2 5 5" xfId="6596" xr:uid="{00000000-0005-0000-0000-0000D21E0000}"/>
    <cellStyle name="40% - Accent4 2 5 5 2" xfId="13874" xr:uid="{00000000-0005-0000-0000-0000D31E0000}"/>
    <cellStyle name="40% - Accent4 2 5 6" xfId="8305" xr:uid="{00000000-0005-0000-0000-0000D41E0000}"/>
    <cellStyle name="40% - Accent4 2 5 6 2" xfId="15397" xr:uid="{00000000-0005-0000-0000-0000D51E0000}"/>
    <cellStyle name="40% - Accent4 2 5 7" xfId="9265" xr:uid="{00000000-0005-0000-0000-0000D61E0000}"/>
    <cellStyle name="40% - Accent4 2 6" xfId="634" xr:uid="{00000000-0005-0000-0000-0000D71E0000}"/>
    <cellStyle name="40% - Accent4 2 6 2" xfId="2407" xr:uid="{00000000-0005-0000-0000-0000D81E0000}"/>
    <cellStyle name="40% - Accent4 2 6 2 2" xfId="10203" xr:uid="{00000000-0005-0000-0000-0000D91E0000}"/>
    <cellStyle name="40% - Accent4 2 6 3" xfId="4183" xr:uid="{00000000-0005-0000-0000-0000DA1E0000}"/>
    <cellStyle name="40% - Accent4 2 6 3 2" xfId="11691" xr:uid="{00000000-0005-0000-0000-0000DB1E0000}"/>
    <cellStyle name="40% - Accent4 2 6 4" xfId="6598" xr:uid="{00000000-0005-0000-0000-0000DC1E0000}"/>
    <cellStyle name="40% - Accent4 2 6 4 2" xfId="13876" xr:uid="{00000000-0005-0000-0000-0000DD1E0000}"/>
    <cellStyle name="40% - Accent4 2 6 5" xfId="8415" xr:uid="{00000000-0005-0000-0000-0000DE1E0000}"/>
    <cellStyle name="40% - Accent4 2 6 5 2" xfId="15458" xr:uid="{00000000-0005-0000-0000-0000DF1E0000}"/>
    <cellStyle name="40% - Accent4 2 6 6" xfId="9267" xr:uid="{00000000-0005-0000-0000-0000E01E0000}"/>
    <cellStyle name="40% - Accent4 2 7" xfId="635" xr:uid="{00000000-0005-0000-0000-0000E11E0000}"/>
    <cellStyle name="40% - Accent4 2 7 2" xfId="2408" xr:uid="{00000000-0005-0000-0000-0000E21E0000}"/>
    <cellStyle name="40% - Accent4 2 7 2 2" xfId="10204" xr:uid="{00000000-0005-0000-0000-0000E31E0000}"/>
    <cellStyle name="40% - Accent4 2 7 3" xfId="4184" xr:uid="{00000000-0005-0000-0000-0000E41E0000}"/>
    <cellStyle name="40% - Accent4 2 7 3 2" xfId="11692" xr:uid="{00000000-0005-0000-0000-0000E51E0000}"/>
    <cellStyle name="40% - Accent4 2 7 4" xfId="6599" xr:uid="{00000000-0005-0000-0000-0000E61E0000}"/>
    <cellStyle name="40% - Accent4 2 7 4 2" xfId="13877" xr:uid="{00000000-0005-0000-0000-0000E71E0000}"/>
    <cellStyle name="40% - Accent4 2 7 5" xfId="8504" xr:uid="{00000000-0005-0000-0000-0000E81E0000}"/>
    <cellStyle name="40% - Accent4 2 7 5 2" xfId="15547" xr:uid="{00000000-0005-0000-0000-0000E91E0000}"/>
    <cellStyle name="40% - Accent4 2 7 6" xfId="9268" xr:uid="{00000000-0005-0000-0000-0000EA1E0000}"/>
    <cellStyle name="40% - Accent4 2 8" xfId="1825" xr:uid="{00000000-0005-0000-0000-0000EB1E0000}"/>
    <cellStyle name="40% - Accent4 2 8 2" xfId="4185" xr:uid="{00000000-0005-0000-0000-0000EC1E0000}"/>
    <cellStyle name="40% - Accent4 2 8 2 2" xfId="11693" xr:uid="{00000000-0005-0000-0000-0000ED1E0000}"/>
    <cellStyle name="40% - Accent4 2 8 3" xfId="6600" xr:uid="{00000000-0005-0000-0000-0000EE1E0000}"/>
    <cellStyle name="40% - Accent4 2 8 3 2" xfId="13878" xr:uid="{00000000-0005-0000-0000-0000EF1E0000}"/>
    <cellStyle name="40% - Accent4 2 8 4" xfId="7779" xr:uid="{00000000-0005-0000-0000-0000F01E0000}"/>
    <cellStyle name="40% - Accent4 2 8 4 2" xfId="14871" xr:uid="{00000000-0005-0000-0000-0000F11E0000}"/>
    <cellStyle name="40% - Accent4 2 8 5" xfId="9621" xr:uid="{00000000-0005-0000-0000-0000F21E0000}"/>
    <cellStyle name="40% - Accent4 2 9" xfId="2390" xr:uid="{00000000-0005-0000-0000-0000F31E0000}"/>
    <cellStyle name="40% - Accent4 2 9 2" xfId="4186" xr:uid="{00000000-0005-0000-0000-0000F41E0000}"/>
    <cellStyle name="40% - Accent4 2 9 2 2" xfId="11694" xr:uid="{00000000-0005-0000-0000-0000F51E0000}"/>
    <cellStyle name="40% - Accent4 2 9 3" xfId="6601" xr:uid="{00000000-0005-0000-0000-0000F61E0000}"/>
    <cellStyle name="40% - Accent4 2 9 3 2" xfId="13879" xr:uid="{00000000-0005-0000-0000-0000F71E0000}"/>
    <cellStyle name="40% - Accent4 2 9 4" xfId="10186" xr:uid="{00000000-0005-0000-0000-0000F81E0000}"/>
    <cellStyle name="40% - Accent4 20" xfId="1799" xr:uid="{00000000-0005-0000-0000-0000F91E0000}"/>
    <cellStyle name="40% - Accent4 20 2" xfId="4187" xr:uid="{00000000-0005-0000-0000-0000FA1E0000}"/>
    <cellStyle name="40% - Accent4 20 2 2" xfId="11695" xr:uid="{00000000-0005-0000-0000-0000FB1E0000}"/>
    <cellStyle name="40% - Accent4 20 3" xfId="6602" xr:uid="{00000000-0005-0000-0000-0000FC1E0000}"/>
    <cellStyle name="40% - Accent4 20 3 2" xfId="13880" xr:uid="{00000000-0005-0000-0000-0000FD1E0000}"/>
    <cellStyle name="40% - Accent4 20 4" xfId="9604" xr:uid="{00000000-0005-0000-0000-0000FE1E0000}"/>
    <cellStyle name="40% - Accent4 21" xfId="2379" xr:uid="{00000000-0005-0000-0000-0000FF1E0000}"/>
    <cellStyle name="40% - Accent4 21 2" xfId="4188" xr:uid="{00000000-0005-0000-0000-0000001F0000}"/>
    <cellStyle name="40% - Accent4 21 2 2" xfId="11696" xr:uid="{00000000-0005-0000-0000-0000011F0000}"/>
    <cellStyle name="40% - Accent4 21 3" xfId="6603" xr:uid="{00000000-0005-0000-0000-0000021F0000}"/>
    <cellStyle name="40% - Accent4 21 3 2" xfId="13881" xr:uid="{00000000-0005-0000-0000-0000031F0000}"/>
    <cellStyle name="40% - Accent4 21 4" xfId="10175" xr:uid="{00000000-0005-0000-0000-0000041F0000}"/>
    <cellStyle name="40% - Accent4 22" xfId="3037" xr:uid="{00000000-0005-0000-0000-0000051F0000}"/>
    <cellStyle name="40% - Accent4 22 2" xfId="10548" xr:uid="{00000000-0005-0000-0000-0000061F0000}"/>
    <cellStyle name="40% - Accent4 23" xfId="4153" xr:uid="{00000000-0005-0000-0000-0000071F0000}"/>
    <cellStyle name="40% - Accent4 23 2" xfId="11661" xr:uid="{00000000-0005-0000-0000-0000081F0000}"/>
    <cellStyle name="40% - Accent4 24" xfId="4676" xr:uid="{00000000-0005-0000-0000-0000091F0000}"/>
    <cellStyle name="40% - Accent4 24 2" xfId="11954" xr:uid="{00000000-0005-0000-0000-00000A1F0000}"/>
    <cellStyle name="40% - Accent4 25" xfId="5257" xr:uid="{00000000-0005-0000-0000-00000B1F0000}"/>
    <cellStyle name="40% - Accent4 25 2" xfId="12535" xr:uid="{00000000-0005-0000-0000-00000C1F0000}"/>
    <cellStyle name="40% - Accent4 26" xfId="6560" xr:uid="{00000000-0005-0000-0000-00000D1F0000}"/>
    <cellStyle name="40% - Accent4 26 2" xfId="13838" xr:uid="{00000000-0005-0000-0000-00000E1F0000}"/>
    <cellStyle name="40% - Accent4 27" xfId="7121" xr:uid="{00000000-0005-0000-0000-00000F1F0000}"/>
    <cellStyle name="40% - Accent4 27 2" xfId="14213" xr:uid="{00000000-0005-0000-0000-0000101F0000}"/>
    <cellStyle name="40% - Accent4 28" xfId="7143" xr:uid="{00000000-0005-0000-0000-0000111F0000}"/>
    <cellStyle name="40% - Accent4 28 2" xfId="14235" xr:uid="{00000000-0005-0000-0000-0000121F0000}"/>
    <cellStyle name="40% - Accent4 29" xfId="606" xr:uid="{00000000-0005-0000-0000-0000131F0000}"/>
    <cellStyle name="40% - Accent4 29 2" xfId="9239" xr:uid="{00000000-0005-0000-0000-0000141F0000}"/>
    <cellStyle name="40% - Accent4 3" xfId="636" xr:uid="{00000000-0005-0000-0000-0000151F0000}"/>
    <cellStyle name="40% - Accent4 3 10" xfId="5335" xr:uid="{00000000-0005-0000-0000-0000161F0000}"/>
    <cellStyle name="40% - Accent4 3 10 2" xfId="12613" xr:uid="{00000000-0005-0000-0000-0000171F0000}"/>
    <cellStyle name="40% - Accent4 3 11" xfId="6604" xr:uid="{00000000-0005-0000-0000-0000181F0000}"/>
    <cellStyle name="40% - Accent4 3 11 2" xfId="13882" xr:uid="{00000000-0005-0000-0000-0000191F0000}"/>
    <cellStyle name="40% - Accent4 3 12" xfId="7221" xr:uid="{00000000-0005-0000-0000-00001A1F0000}"/>
    <cellStyle name="40% - Accent4 3 12 2" xfId="14313" xr:uid="{00000000-0005-0000-0000-00001B1F0000}"/>
    <cellStyle name="40% - Accent4 3 13" xfId="9269" xr:uid="{00000000-0005-0000-0000-00001C1F0000}"/>
    <cellStyle name="40% - Accent4 3 2" xfId="637" xr:uid="{00000000-0005-0000-0000-00001D1F0000}"/>
    <cellStyle name="40% - Accent4 3 2 10" xfId="7364" xr:uid="{00000000-0005-0000-0000-00001E1F0000}"/>
    <cellStyle name="40% - Accent4 3 2 10 2" xfId="14456" xr:uid="{00000000-0005-0000-0000-00001F1F0000}"/>
    <cellStyle name="40% - Accent4 3 2 11" xfId="9270" xr:uid="{00000000-0005-0000-0000-0000201F0000}"/>
    <cellStyle name="40% - Accent4 3 2 2" xfId="638" xr:uid="{00000000-0005-0000-0000-0000211F0000}"/>
    <cellStyle name="40% - Accent4 3 2 2 10" xfId="9271" xr:uid="{00000000-0005-0000-0000-0000221F0000}"/>
    <cellStyle name="40% - Accent4 3 2 2 2" xfId="639" xr:uid="{00000000-0005-0000-0000-0000231F0000}"/>
    <cellStyle name="40% - Accent4 3 2 2 2 2" xfId="2412" xr:uid="{00000000-0005-0000-0000-0000241F0000}"/>
    <cellStyle name="40% - Accent4 3 2 2 2 2 2" xfId="10208" xr:uid="{00000000-0005-0000-0000-0000251F0000}"/>
    <cellStyle name="40% - Accent4 3 2 2 2 3" xfId="4192" xr:uid="{00000000-0005-0000-0000-0000261F0000}"/>
    <cellStyle name="40% - Accent4 3 2 2 2 3 2" xfId="11700" xr:uid="{00000000-0005-0000-0000-0000271F0000}"/>
    <cellStyle name="40% - Accent4 3 2 2 2 4" xfId="6607" xr:uid="{00000000-0005-0000-0000-0000281F0000}"/>
    <cellStyle name="40% - Accent4 3 2 2 2 4 2" xfId="13885" xr:uid="{00000000-0005-0000-0000-0000291F0000}"/>
    <cellStyle name="40% - Accent4 3 2 2 2 5" xfId="8234" xr:uid="{00000000-0005-0000-0000-00002A1F0000}"/>
    <cellStyle name="40% - Accent4 3 2 2 2 5 2" xfId="15326" xr:uid="{00000000-0005-0000-0000-00002B1F0000}"/>
    <cellStyle name="40% - Accent4 3 2 2 2 6" xfId="9272" xr:uid="{00000000-0005-0000-0000-00002C1F0000}"/>
    <cellStyle name="40% - Accent4 3 2 2 3" xfId="2411" xr:uid="{00000000-0005-0000-0000-00002D1F0000}"/>
    <cellStyle name="40% - Accent4 3 2 2 3 2" xfId="6608" xr:uid="{00000000-0005-0000-0000-00002E1F0000}"/>
    <cellStyle name="40% - Accent4 3 2 2 3 2 2" xfId="13886" xr:uid="{00000000-0005-0000-0000-00002F1F0000}"/>
    <cellStyle name="40% - Accent4 3 2 2 3 3" xfId="10207" xr:uid="{00000000-0005-0000-0000-0000301F0000}"/>
    <cellStyle name="40% - Accent4 3 2 2 4" xfId="3622" xr:uid="{00000000-0005-0000-0000-0000311F0000}"/>
    <cellStyle name="40% - Accent4 3 2 2 4 2" xfId="11130" xr:uid="{00000000-0005-0000-0000-0000321F0000}"/>
    <cellStyle name="40% - Accent4 3 2 2 5" xfId="4191" xr:uid="{00000000-0005-0000-0000-0000331F0000}"/>
    <cellStyle name="40% - Accent4 3 2 2 5 2" xfId="11699" xr:uid="{00000000-0005-0000-0000-0000341F0000}"/>
    <cellStyle name="40% - Accent4 3 2 2 6" xfId="5186" xr:uid="{00000000-0005-0000-0000-0000351F0000}"/>
    <cellStyle name="40% - Accent4 3 2 2 6 2" xfId="12464" xr:uid="{00000000-0005-0000-0000-0000361F0000}"/>
    <cellStyle name="40% - Accent4 3 2 2 7" xfId="5767" xr:uid="{00000000-0005-0000-0000-0000371F0000}"/>
    <cellStyle name="40% - Accent4 3 2 2 7 2" xfId="13045" xr:uid="{00000000-0005-0000-0000-0000381F0000}"/>
    <cellStyle name="40% - Accent4 3 2 2 8" xfId="6606" xr:uid="{00000000-0005-0000-0000-0000391F0000}"/>
    <cellStyle name="40% - Accent4 3 2 2 8 2" xfId="13884" xr:uid="{00000000-0005-0000-0000-00003A1F0000}"/>
    <cellStyle name="40% - Accent4 3 2 2 9" xfId="7653" xr:uid="{00000000-0005-0000-0000-00003B1F0000}"/>
    <cellStyle name="40% - Accent4 3 2 2 9 2" xfId="14745" xr:uid="{00000000-0005-0000-0000-00003C1F0000}"/>
    <cellStyle name="40% - Accent4 3 2 3" xfId="640" xr:uid="{00000000-0005-0000-0000-00003D1F0000}"/>
    <cellStyle name="40% - Accent4 3 2 3 2" xfId="2413" xr:uid="{00000000-0005-0000-0000-00003E1F0000}"/>
    <cellStyle name="40% - Accent4 3 2 3 2 2" xfId="10209" xr:uid="{00000000-0005-0000-0000-00003F1F0000}"/>
    <cellStyle name="40% - Accent4 3 2 3 3" xfId="4193" xr:uid="{00000000-0005-0000-0000-0000401F0000}"/>
    <cellStyle name="40% - Accent4 3 2 3 3 2" xfId="11701" xr:uid="{00000000-0005-0000-0000-0000411F0000}"/>
    <cellStyle name="40% - Accent4 3 2 3 4" xfId="6609" xr:uid="{00000000-0005-0000-0000-0000421F0000}"/>
    <cellStyle name="40% - Accent4 3 2 3 4 2" xfId="13887" xr:uid="{00000000-0005-0000-0000-0000431F0000}"/>
    <cellStyle name="40% - Accent4 3 2 3 5" xfId="7945" xr:uid="{00000000-0005-0000-0000-0000441F0000}"/>
    <cellStyle name="40% - Accent4 3 2 3 5 2" xfId="15037" xr:uid="{00000000-0005-0000-0000-0000451F0000}"/>
    <cellStyle name="40% - Accent4 3 2 3 6" xfId="9273" xr:uid="{00000000-0005-0000-0000-0000461F0000}"/>
    <cellStyle name="40% - Accent4 3 2 4" xfId="2410" xr:uid="{00000000-0005-0000-0000-0000471F0000}"/>
    <cellStyle name="40% - Accent4 3 2 4 2" xfId="6610" xr:uid="{00000000-0005-0000-0000-0000481F0000}"/>
    <cellStyle name="40% - Accent4 3 2 4 2 2" xfId="13888" xr:uid="{00000000-0005-0000-0000-0000491F0000}"/>
    <cellStyle name="40% - Accent4 3 2 4 3" xfId="10206" xr:uid="{00000000-0005-0000-0000-00004A1F0000}"/>
    <cellStyle name="40% - Accent4 3 2 5" xfId="3322" xr:uid="{00000000-0005-0000-0000-00004B1F0000}"/>
    <cellStyle name="40% - Accent4 3 2 5 2" xfId="10833" xr:uid="{00000000-0005-0000-0000-00004C1F0000}"/>
    <cellStyle name="40% - Accent4 3 2 6" xfId="4190" xr:uid="{00000000-0005-0000-0000-00004D1F0000}"/>
    <cellStyle name="40% - Accent4 3 2 6 2" xfId="11698" xr:uid="{00000000-0005-0000-0000-00004E1F0000}"/>
    <cellStyle name="40% - Accent4 3 2 7" xfId="4897" xr:uid="{00000000-0005-0000-0000-00004F1F0000}"/>
    <cellStyle name="40% - Accent4 3 2 7 2" xfId="12175" xr:uid="{00000000-0005-0000-0000-0000501F0000}"/>
    <cellStyle name="40% - Accent4 3 2 8" xfId="5478" xr:uid="{00000000-0005-0000-0000-0000511F0000}"/>
    <cellStyle name="40% - Accent4 3 2 8 2" xfId="12756" xr:uid="{00000000-0005-0000-0000-0000521F0000}"/>
    <cellStyle name="40% - Accent4 3 2 9" xfId="6605" xr:uid="{00000000-0005-0000-0000-0000531F0000}"/>
    <cellStyle name="40% - Accent4 3 2 9 2" xfId="13883" xr:uid="{00000000-0005-0000-0000-0000541F0000}"/>
    <cellStyle name="40% - Accent4 3 3" xfId="641" xr:uid="{00000000-0005-0000-0000-0000551F0000}"/>
    <cellStyle name="40% - Accent4 3 3 10" xfId="9274" xr:uid="{00000000-0005-0000-0000-0000561F0000}"/>
    <cellStyle name="40% - Accent4 3 3 2" xfId="642" xr:uid="{00000000-0005-0000-0000-0000571F0000}"/>
    <cellStyle name="40% - Accent4 3 3 2 2" xfId="2415" xr:uid="{00000000-0005-0000-0000-0000581F0000}"/>
    <cellStyle name="40% - Accent4 3 3 2 2 2" xfId="10211" xr:uid="{00000000-0005-0000-0000-0000591F0000}"/>
    <cellStyle name="40% - Accent4 3 3 2 3" xfId="4195" xr:uid="{00000000-0005-0000-0000-00005A1F0000}"/>
    <cellStyle name="40% - Accent4 3 3 2 3 2" xfId="11703" xr:uid="{00000000-0005-0000-0000-00005B1F0000}"/>
    <cellStyle name="40% - Accent4 3 3 2 4" xfId="6612" xr:uid="{00000000-0005-0000-0000-00005C1F0000}"/>
    <cellStyle name="40% - Accent4 3 3 2 4 2" xfId="13890" xr:uid="{00000000-0005-0000-0000-00005D1F0000}"/>
    <cellStyle name="40% - Accent4 3 3 2 5" xfId="8091" xr:uid="{00000000-0005-0000-0000-00005E1F0000}"/>
    <cellStyle name="40% - Accent4 3 3 2 5 2" xfId="15183" xr:uid="{00000000-0005-0000-0000-00005F1F0000}"/>
    <cellStyle name="40% - Accent4 3 3 2 6" xfId="9275" xr:uid="{00000000-0005-0000-0000-0000601F0000}"/>
    <cellStyle name="40% - Accent4 3 3 3" xfId="2414" xr:uid="{00000000-0005-0000-0000-0000611F0000}"/>
    <cellStyle name="40% - Accent4 3 3 3 2" xfId="6613" xr:uid="{00000000-0005-0000-0000-0000621F0000}"/>
    <cellStyle name="40% - Accent4 3 3 3 2 2" xfId="13891" xr:uid="{00000000-0005-0000-0000-0000631F0000}"/>
    <cellStyle name="40% - Accent4 3 3 3 3" xfId="10210" xr:uid="{00000000-0005-0000-0000-0000641F0000}"/>
    <cellStyle name="40% - Accent4 3 3 4" xfId="3479" xr:uid="{00000000-0005-0000-0000-0000651F0000}"/>
    <cellStyle name="40% - Accent4 3 3 4 2" xfId="10987" xr:uid="{00000000-0005-0000-0000-0000661F0000}"/>
    <cellStyle name="40% - Accent4 3 3 5" xfId="4194" xr:uid="{00000000-0005-0000-0000-0000671F0000}"/>
    <cellStyle name="40% - Accent4 3 3 5 2" xfId="11702" xr:uid="{00000000-0005-0000-0000-0000681F0000}"/>
    <cellStyle name="40% - Accent4 3 3 6" xfId="5043" xr:uid="{00000000-0005-0000-0000-0000691F0000}"/>
    <cellStyle name="40% - Accent4 3 3 6 2" xfId="12321" xr:uid="{00000000-0005-0000-0000-00006A1F0000}"/>
    <cellStyle name="40% - Accent4 3 3 7" xfId="5624" xr:uid="{00000000-0005-0000-0000-00006B1F0000}"/>
    <cellStyle name="40% - Accent4 3 3 7 2" xfId="12902" xr:uid="{00000000-0005-0000-0000-00006C1F0000}"/>
    <cellStyle name="40% - Accent4 3 3 8" xfId="6611" xr:uid="{00000000-0005-0000-0000-00006D1F0000}"/>
    <cellStyle name="40% - Accent4 3 3 8 2" xfId="13889" xr:uid="{00000000-0005-0000-0000-00006E1F0000}"/>
    <cellStyle name="40% - Accent4 3 3 9" xfId="7510" xr:uid="{00000000-0005-0000-0000-00006F1F0000}"/>
    <cellStyle name="40% - Accent4 3 3 9 2" xfId="14602" xr:uid="{00000000-0005-0000-0000-0000701F0000}"/>
    <cellStyle name="40% - Accent4 3 4" xfId="643" xr:uid="{00000000-0005-0000-0000-0000711F0000}"/>
    <cellStyle name="40% - Accent4 3 4 2" xfId="2416" xr:uid="{00000000-0005-0000-0000-0000721F0000}"/>
    <cellStyle name="40% - Accent4 3 4 2 2" xfId="10212" xr:uid="{00000000-0005-0000-0000-0000731F0000}"/>
    <cellStyle name="40% - Accent4 3 4 3" xfId="4196" xr:uid="{00000000-0005-0000-0000-0000741F0000}"/>
    <cellStyle name="40% - Accent4 3 4 3 2" xfId="11704" xr:uid="{00000000-0005-0000-0000-0000751F0000}"/>
    <cellStyle name="40% - Accent4 3 4 4" xfId="6614" xr:uid="{00000000-0005-0000-0000-0000761F0000}"/>
    <cellStyle name="40% - Accent4 3 4 4 2" xfId="13892" xr:uid="{00000000-0005-0000-0000-0000771F0000}"/>
    <cellStyle name="40% - Accent4 3 4 5" xfId="8438" xr:uid="{00000000-0005-0000-0000-0000781F0000}"/>
    <cellStyle name="40% - Accent4 3 4 5 2" xfId="15481" xr:uid="{00000000-0005-0000-0000-0000791F0000}"/>
    <cellStyle name="40% - Accent4 3 4 6" xfId="9276" xr:uid="{00000000-0005-0000-0000-00007A1F0000}"/>
    <cellStyle name="40% - Accent4 3 5" xfId="644" xr:uid="{00000000-0005-0000-0000-00007B1F0000}"/>
    <cellStyle name="40% - Accent4 3 5 2" xfId="2417" xr:uid="{00000000-0005-0000-0000-00007C1F0000}"/>
    <cellStyle name="40% - Accent4 3 5 2 2" xfId="10213" xr:uid="{00000000-0005-0000-0000-00007D1F0000}"/>
    <cellStyle name="40% - Accent4 3 5 3" xfId="4197" xr:uid="{00000000-0005-0000-0000-00007E1F0000}"/>
    <cellStyle name="40% - Accent4 3 5 3 2" xfId="11705" xr:uid="{00000000-0005-0000-0000-00007F1F0000}"/>
    <cellStyle name="40% - Accent4 3 5 4" xfId="6615" xr:uid="{00000000-0005-0000-0000-0000801F0000}"/>
    <cellStyle name="40% - Accent4 3 5 4 2" xfId="13893" xr:uid="{00000000-0005-0000-0000-0000811F0000}"/>
    <cellStyle name="40% - Accent4 3 5 5" xfId="8527" xr:uid="{00000000-0005-0000-0000-0000821F0000}"/>
    <cellStyle name="40% - Accent4 3 5 5 2" xfId="15570" xr:uid="{00000000-0005-0000-0000-0000831F0000}"/>
    <cellStyle name="40% - Accent4 3 5 6" xfId="9277" xr:uid="{00000000-0005-0000-0000-0000841F0000}"/>
    <cellStyle name="40% - Accent4 3 6" xfId="2409" xr:uid="{00000000-0005-0000-0000-0000851F0000}"/>
    <cellStyle name="40% - Accent4 3 6 2" xfId="6616" xr:uid="{00000000-0005-0000-0000-0000861F0000}"/>
    <cellStyle name="40% - Accent4 3 6 2 2" xfId="13894" xr:uid="{00000000-0005-0000-0000-0000871F0000}"/>
    <cellStyle name="40% - Accent4 3 6 3" xfId="7802" xr:uid="{00000000-0005-0000-0000-0000881F0000}"/>
    <cellStyle name="40% - Accent4 3 6 3 2" xfId="14894" xr:uid="{00000000-0005-0000-0000-0000891F0000}"/>
    <cellStyle name="40% - Accent4 3 6 4" xfId="10205" xr:uid="{00000000-0005-0000-0000-00008A1F0000}"/>
    <cellStyle name="40% - Accent4 3 7" xfId="3174" xr:uid="{00000000-0005-0000-0000-00008B1F0000}"/>
    <cellStyle name="40% - Accent4 3 7 2" xfId="10685" xr:uid="{00000000-0005-0000-0000-00008C1F0000}"/>
    <cellStyle name="40% - Accent4 3 8" xfId="4189" xr:uid="{00000000-0005-0000-0000-00008D1F0000}"/>
    <cellStyle name="40% - Accent4 3 8 2" xfId="11697" xr:uid="{00000000-0005-0000-0000-00008E1F0000}"/>
    <cellStyle name="40% - Accent4 3 9" xfId="4754" xr:uid="{00000000-0005-0000-0000-00008F1F0000}"/>
    <cellStyle name="40% - Accent4 3 9 2" xfId="12032" xr:uid="{00000000-0005-0000-0000-0000901F0000}"/>
    <cellStyle name="40% - Accent4 30" xfId="8595" xr:uid="{00000000-0005-0000-0000-0000911F0000}"/>
    <cellStyle name="40% - Accent4 30 2" xfId="15638" xr:uid="{00000000-0005-0000-0000-0000921F0000}"/>
    <cellStyle name="40% - Accent4 31" xfId="8685" xr:uid="{00000000-0005-0000-0000-0000931F0000}"/>
    <cellStyle name="40% - Accent4 4" xfId="645" xr:uid="{00000000-0005-0000-0000-0000941F0000}"/>
    <cellStyle name="40% - Accent4 4 10" xfId="6617" xr:uid="{00000000-0005-0000-0000-0000951F0000}"/>
    <cellStyle name="40% - Accent4 4 10 2" xfId="13895" xr:uid="{00000000-0005-0000-0000-0000961F0000}"/>
    <cellStyle name="40% - Accent4 4 11" xfId="7177" xr:uid="{00000000-0005-0000-0000-0000971F0000}"/>
    <cellStyle name="40% - Accent4 4 11 2" xfId="14269" xr:uid="{00000000-0005-0000-0000-0000981F0000}"/>
    <cellStyle name="40% - Accent4 4 12" xfId="9278" xr:uid="{00000000-0005-0000-0000-0000991F0000}"/>
    <cellStyle name="40% - Accent4 4 2" xfId="646" xr:uid="{00000000-0005-0000-0000-00009A1F0000}"/>
    <cellStyle name="40% - Accent4 4 2 10" xfId="7320" xr:uid="{00000000-0005-0000-0000-00009B1F0000}"/>
    <cellStyle name="40% - Accent4 4 2 10 2" xfId="14412" xr:uid="{00000000-0005-0000-0000-00009C1F0000}"/>
    <cellStyle name="40% - Accent4 4 2 11" xfId="9279" xr:uid="{00000000-0005-0000-0000-00009D1F0000}"/>
    <cellStyle name="40% - Accent4 4 2 2" xfId="647" xr:uid="{00000000-0005-0000-0000-00009E1F0000}"/>
    <cellStyle name="40% - Accent4 4 2 2 10" xfId="9280" xr:uid="{00000000-0005-0000-0000-00009F1F0000}"/>
    <cellStyle name="40% - Accent4 4 2 2 2" xfId="648" xr:uid="{00000000-0005-0000-0000-0000A01F0000}"/>
    <cellStyle name="40% - Accent4 4 2 2 2 2" xfId="2421" xr:uid="{00000000-0005-0000-0000-0000A11F0000}"/>
    <cellStyle name="40% - Accent4 4 2 2 2 2 2" xfId="10217" xr:uid="{00000000-0005-0000-0000-0000A21F0000}"/>
    <cellStyle name="40% - Accent4 4 2 2 2 3" xfId="4201" xr:uid="{00000000-0005-0000-0000-0000A31F0000}"/>
    <cellStyle name="40% - Accent4 4 2 2 2 3 2" xfId="11709" xr:uid="{00000000-0005-0000-0000-0000A41F0000}"/>
    <cellStyle name="40% - Accent4 4 2 2 2 4" xfId="6620" xr:uid="{00000000-0005-0000-0000-0000A51F0000}"/>
    <cellStyle name="40% - Accent4 4 2 2 2 4 2" xfId="13898" xr:uid="{00000000-0005-0000-0000-0000A61F0000}"/>
    <cellStyle name="40% - Accent4 4 2 2 2 5" xfId="8190" xr:uid="{00000000-0005-0000-0000-0000A71F0000}"/>
    <cellStyle name="40% - Accent4 4 2 2 2 5 2" xfId="15282" xr:uid="{00000000-0005-0000-0000-0000A81F0000}"/>
    <cellStyle name="40% - Accent4 4 2 2 2 6" xfId="9281" xr:uid="{00000000-0005-0000-0000-0000A91F0000}"/>
    <cellStyle name="40% - Accent4 4 2 2 3" xfId="2420" xr:uid="{00000000-0005-0000-0000-0000AA1F0000}"/>
    <cellStyle name="40% - Accent4 4 2 2 3 2" xfId="6621" xr:uid="{00000000-0005-0000-0000-0000AB1F0000}"/>
    <cellStyle name="40% - Accent4 4 2 2 3 2 2" xfId="13899" xr:uid="{00000000-0005-0000-0000-0000AC1F0000}"/>
    <cellStyle name="40% - Accent4 4 2 2 3 3" xfId="10216" xr:uid="{00000000-0005-0000-0000-0000AD1F0000}"/>
    <cellStyle name="40% - Accent4 4 2 2 4" xfId="3578" xr:uid="{00000000-0005-0000-0000-0000AE1F0000}"/>
    <cellStyle name="40% - Accent4 4 2 2 4 2" xfId="11086" xr:uid="{00000000-0005-0000-0000-0000AF1F0000}"/>
    <cellStyle name="40% - Accent4 4 2 2 5" xfId="4200" xr:uid="{00000000-0005-0000-0000-0000B01F0000}"/>
    <cellStyle name="40% - Accent4 4 2 2 5 2" xfId="11708" xr:uid="{00000000-0005-0000-0000-0000B11F0000}"/>
    <cellStyle name="40% - Accent4 4 2 2 6" xfId="5142" xr:uid="{00000000-0005-0000-0000-0000B21F0000}"/>
    <cellStyle name="40% - Accent4 4 2 2 6 2" xfId="12420" xr:uid="{00000000-0005-0000-0000-0000B31F0000}"/>
    <cellStyle name="40% - Accent4 4 2 2 7" xfId="5723" xr:uid="{00000000-0005-0000-0000-0000B41F0000}"/>
    <cellStyle name="40% - Accent4 4 2 2 7 2" xfId="13001" xr:uid="{00000000-0005-0000-0000-0000B51F0000}"/>
    <cellStyle name="40% - Accent4 4 2 2 8" xfId="6619" xr:uid="{00000000-0005-0000-0000-0000B61F0000}"/>
    <cellStyle name="40% - Accent4 4 2 2 8 2" xfId="13897" xr:uid="{00000000-0005-0000-0000-0000B71F0000}"/>
    <cellStyle name="40% - Accent4 4 2 2 9" xfId="7609" xr:uid="{00000000-0005-0000-0000-0000B81F0000}"/>
    <cellStyle name="40% - Accent4 4 2 2 9 2" xfId="14701" xr:uid="{00000000-0005-0000-0000-0000B91F0000}"/>
    <cellStyle name="40% - Accent4 4 2 3" xfId="649" xr:uid="{00000000-0005-0000-0000-0000BA1F0000}"/>
    <cellStyle name="40% - Accent4 4 2 3 2" xfId="2422" xr:uid="{00000000-0005-0000-0000-0000BB1F0000}"/>
    <cellStyle name="40% - Accent4 4 2 3 2 2" xfId="10218" xr:uid="{00000000-0005-0000-0000-0000BC1F0000}"/>
    <cellStyle name="40% - Accent4 4 2 3 3" xfId="4202" xr:uid="{00000000-0005-0000-0000-0000BD1F0000}"/>
    <cellStyle name="40% - Accent4 4 2 3 3 2" xfId="11710" xr:uid="{00000000-0005-0000-0000-0000BE1F0000}"/>
    <cellStyle name="40% - Accent4 4 2 3 4" xfId="6622" xr:uid="{00000000-0005-0000-0000-0000BF1F0000}"/>
    <cellStyle name="40% - Accent4 4 2 3 4 2" xfId="13900" xr:uid="{00000000-0005-0000-0000-0000C01F0000}"/>
    <cellStyle name="40% - Accent4 4 2 3 5" xfId="7901" xr:uid="{00000000-0005-0000-0000-0000C11F0000}"/>
    <cellStyle name="40% - Accent4 4 2 3 5 2" xfId="14993" xr:uid="{00000000-0005-0000-0000-0000C21F0000}"/>
    <cellStyle name="40% - Accent4 4 2 3 6" xfId="9282" xr:uid="{00000000-0005-0000-0000-0000C31F0000}"/>
    <cellStyle name="40% - Accent4 4 2 4" xfId="2419" xr:uid="{00000000-0005-0000-0000-0000C41F0000}"/>
    <cellStyle name="40% - Accent4 4 2 4 2" xfId="6623" xr:uid="{00000000-0005-0000-0000-0000C51F0000}"/>
    <cellStyle name="40% - Accent4 4 2 4 2 2" xfId="13901" xr:uid="{00000000-0005-0000-0000-0000C61F0000}"/>
    <cellStyle name="40% - Accent4 4 2 4 3" xfId="10215" xr:uid="{00000000-0005-0000-0000-0000C71F0000}"/>
    <cellStyle name="40% - Accent4 4 2 5" xfId="3278" xr:uid="{00000000-0005-0000-0000-0000C81F0000}"/>
    <cellStyle name="40% - Accent4 4 2 5 2" xfId="10789" xr:uid="{00000000-0005-0000-0000-0000C91F0000}"/>
    <cellStyle name="40% - Accent4 4 2 6" xfId="4199" xr:uid="{00000000-0005-0000-0000-0000CA1F0000}"/>
    <cellStyle name="40% - Accent4 4 2 6 2" xfId="11707" xr:uid="{00000000-0005-0000-0000-0000CB1F0000}"/>
    <cellStyle name="40% - Accent4 4 2 7" xfId="4853" xr:uid="{00000000-0005-0000-0000-0000CC1F0000}"/>
    <cellStyle name="40% - Accent4 4 2 7 2" xfId="12131" xr:uid="{00000000-0005-0000-0000-0000CD1F0000}"/>
    <cellStyle name="40% - Accent4 4 2 8" xfId="5434" xr:uid="{00000000-0005-0000-0000-0000CE1F0000}"/>
    <cellStyle name="40% - Accent4 4 2 8 2" xfId="12712" xr:uid="{00000000-0005-0000-0000-0000CF1F0000}"/>
    <cellStyle name="40% - Accent4 4 2 9" xfId="6618" xr:uid="{00000000-0005-0000-0000-0000D01F0000}"/>
    <cellStyle name="40% - Accent4 4 2 9 2" xfId="13896" xr:uid="{00000000-0005-0000-0000-0000D11F0000}"/>
    <cellStyle name="40% - Accent4 4 3" xfId="650" xr:uid="{00000000-0005-0000-0000-0000D21F0000}"/>
    <cellStyle name="40% - Accent4 4 3 10" xfId="9283" xr:uid="{00000000-0005-0000-0000-0000D31F0000}"/>
    <cellStyle name="40% - Accent4 4 3 2" xfId="651" xr:uid="{00000000-0005-0000-0000-0000D41F0000}"/>
    <cellStyle name="40% - Accent4 4 3 2 2" xfId="2424" xr:uid="{00000000-0005-0000-0000-0000D51F0000}"/>
    <cellStyle name="40% - Accent4 4 3 2 2 2" xfId="10220" xr:uid="{00000000-0005-0000-0000-0000D61F0000}"/>
    <cellStyle name="40% - Accent4 4 3 2 3" xfId="4204" xr:uid="{00000000-0005-0000-0000-0000D71F0000}"/>
    <cellStyle name="40% - Accent4 4 3 2 3 2" xfId="11712" xr:uid="{00000000-0005-0000-0000-0000D81F0000}"/>
    <cellStyle name="40% - Accent4 4 3 2 4" xfId="6625" xr:uid="{00000000-0005-0000-0000-0000D91F0000}"/>
    <cellStyle name="40% - Accent4 4 3 2 4 2" xfId="13903" xr:uid="{00000000-0005-0000-0000-0000DA1F0000}"/>
    <cellStyle name="40% - Accent4 4 3 2 5" xfId="8050" xr:uid="{00000000-0005-0000-0000-0000DB1F0000}"/>
    <cellStyle name="40% - Accent4 4 3 2 5 2" xfId="15142" xr:uid="{00000000-0005-0000-0000-0000DC1F0000}"/>
    <cellStyle name="40% - Accent4 4 3 2 6" xfId="9284" xr:uid="{00000000-0005-0000-0000-0000DD1F0000}"/>
    <cellStyle name="40% - Accent4 4 3 3" xfId="2423" xr:uid="{00000000-0005-0000-0000-0000DE1F0000}"/>
    <cellStyle name="40% - Accent4 4 3 3 2" xfId="6626" xr:uid="{00000000-0005-0000-0000-0000DF1F0000}"/>
    <cellStyle name="40% - Accent4 4 3 3 2 2" xfId="13904" xr:uid="{00000000-0005-0000-0000-0000E01F0000}"/>
    <cellStyle name="40% - Accent4 4 3 3 3" xfId="10219" xr:uid="{00000000-0005-0000-0000-0000E11F0000}"/>
    <cellStyle name="40% - Accent4 4 3 4" xfId="3438" xr:uid="{00000000-0005-0000-0000-0000E21F0000}"/>
    <cellStyle name="40% - Accent4 4 3 4 2" xfId="10946" xr:uid="{00000000-0005-0000-0000-0000E31F0000}"/>
    <cellStyle name="40% - Accent4 4 3 5" xfId="4203" xr:uid="{00000000-0005-0000-0000-0000E41F0000}"/>
    <cellStyle name="40% - Accent4 4 3 5 2" xfId="11711" xr:uid="{00000000-0005-0000-0000-0000E51F0000}"/>
    <cellStyle name="40% - Accent4 4 3 6" xfId="5002" xr:uid="{00000000-0005-0000-0000-0000E61F0000}"/>
    <cellStyle name="40% - Accent4 4 3 6 2" xfId="12280" xr:uid="{00000000-0005-0000-0000-0000E71F0000}"/>
    <cellStyle name="40% - Accent4 4 3 7" xfId="5583" xr:uid="{00000000-0005-0000-0000-0000E81F0000}"/>
    <cellStyle name="40% - Accent4 4 3 7 2" xfId="12861" xr:uid="{00000000-0005-0000-0000-0000E91F0000}"/>
    <cellStyle name="40% - Accent4 4 3 8" xfId="6624" xr:uid="{00000000-0005-0000-0000-0000EA1F0000}"/>
    <cellStyle name="40% - Accent4 4 3 8 2" xfId="13902" xr:uid="{00000000-0005-0000-0000-0000EB1F0000}"/>
    <cellStyle name="40% - Accent4 4 3 9" xfId="7469" xr:uid="{00000000-0005-0000-0000-0000EC1F0000}"/>
    <cellStyle name="40% - Accent4 4 3 9 2" xfId="14561" xr:uid="{00000000-0005-0000-0000-0000ED1F0000}"/>
    <cellStyle name="40% - Accent4 4 4" xfId="652" xr:uid="{00000000-0005-0000-0000-0000EE1F0000}"/>
    <cellStyle name="40% - Accent4 4 4 2" xfId="2425" xr:uid="{00000000-0005-0000-0000-0000EF1F0000}"/>
    <cellStyle name="40% - Accent4 4 4 2 2" xfId="10221" xr:uid="{00000000-0005-0000-0000-0000F01F0000}"/>
    <cellStyle name="40% - Accent4 4 4 3" xfId="4205" xr:uid="{00000000-0005-0000-0000-0000F11F0000}"/>
    <cellStyle name="40% - Accent4 4 4 3 2" xfId="11713" xr:uid="{00000000-0005-0000-0000-0000F21F0000}"/>
    <cellStyle name="40% - Accent4 4 4 4" xfId="6627" xr:uid="{00000000-0005-0000-0000-0000F31F0000}"/>
    <cellStyle name="40% - Accent4 4 4 4 2" xfId="13905" xr:uid="{00000000-0005-0000-0000-0000F41F0000}"/>
    <cellStyle name="40% - Accent4 4 4 5" xfId="7758" xr:uid="{00000000-0005-0000-0000-0000F51F0000}"/>
    <cellStyle name="40% - Accent4 4 4 5 2" xfId="14850" xr:uid="{00000000-0005-0000-0000-0000F61F0000}"/>
    <cellStyle name="40% - Accent4 4 4 6" xfId="9285" xr:uid="{00000000-0005-0000-0000-0000F71F0000}"/>
    <cellStyle name="40% - Accent4 4 5" xfId="2418" xr:uid="{00000000-0005-0000-0000-0000F81F0000}"/>
    <cellStyle name="40% - Accent4 4 5 2" xfId="6628" xr:uid="{00000000-0005-0000-0000-0000F91F0000}"/>
    <cellStyle name="40% - Accent4 4 5 2 2" xfId="13906" xr:uid="{00000000-0005-0000-0000-0000FA1F0000}"/>
    <cellStyle name="40% - Accent4 4 5 3" xfId="10214" xr:uid="{00000000-0005-0000-0000-0000FB1F0000}"/>
    <cellStyle name="40% - Accent4 4 6" xfId="3109" xr:uid="{00000000-0005-0000-0000-0000FC1F0000}"/>
    <cellStyle name="40% - Accent4 4 6 2" xfId="10620" xr:uid="{00000000-0005-0000-0000-0000FD1F0000}"/>
    <cellStyle name="40% - Accent4 4 7" xfId="4198" xr:uid="{00000000-0005-0000-0000-0000FE1F0000}"/>
    <cellStyle name="40% - Accent4 4 7 2" xfId="11706" xr:uid="{00000000-0005-0000-0000-0000FF1F0000}"/>
    <cellStyle name="40% - Accent4 4 8" xfId="4710" xr:uid="{00000000-0005-0000-0000-000000200000}"/>
    <cellStyle name="40% - Accent4 4 8 2" xfId="11988" xr:uid="{00000000-0005-0000-0000-000001200000}"/>
    <cellStyle name="40% - Accent4 4 9" xfId="5291" xr:uid="{00000000-0005-0000-0000-000002200000}"/>
    <cellStyle name="40% - Accent4 4 9 2" xfId="12569" xr:uid="{00000000-0005-0000-0000-000003200000}"/>
    <cellStyle name="40% - Accent4 5" xfId="653" xr:uid="{00000000-0005-0000-0000-000004200000}"/>
    <cellStyle name="40% - Accent4 5 10" xfId="6629" xr:uid="{00000000-0005-0000-0000-000005200000}"/>
    <cellStyle name="40% - Accent4 5 10 2" xfId="13907" xr:uid="{00000000-0005-0000-0000-000006200000}"/>
    <cellStyle name="40% - Accent4 5 11" xfId="7160" xr:uid="{00000000-0005-0000-0000-000007200000}"/>
    <cellStyle name="40% - Accent4 5 11 2" xfId="14252" xr:uid="{00000000-0005-0000-0000-000008200000}"/>
    <cellStyle name="40% - Accent4 5 12" xfId="9286" xr:uid="{00000000-0005-0000-0000-000009200000}"/>
    <cellStyle name="40% - Accent4 5 2" xfId="654" xr:uid="{00000000-0005-0000-0000-00000A200000}"/>
    <cellStyle name="40% - Accent4 5 2 10" xfId="7303" xr:uid="{00000000-0005-0000-0000-00000B200000}"/>
    <cellStyle name="40% - Accent4 5 2 10 2" xfId="14395" xr:uid="{00000000-0005-0000-0000-00000C200000}"/>
    <cellStyle name="40% - Accent4 5 2 11" xfId="9287" xr:uid="{00000000-0005-0000-0000-00000D200000}"/>
    <cellStyle name="40% - Accent4 5 2 2" xfId="655" xr:uid="{00000000-0005-0000-0000-00000E200000}"/>
    <cellStyle name="40% - Accent4 5 2 2 10" xfId="9288" xr:uid="{00000000-0005-0000-0000-00000F200000}"/>
    <cellStyle name="40% - Accent4 5 2 2 2" xfId="656" xr:uid="{00000000-0005-0000-0000-000010200000}"/>
    <cellStyle name="40% - Accent4 5 2 2 2 2" xfId="2429" xr:uid="{00000000-0005-0000-0000-000011200000}"/>
    <cellStyle name="40% - Accent4 5 2 2 2 2 2" xfId="10225" xr:uid="{00000000-0005-0000-0000-000012200000}"/>
    <cellStyle name="40% - Accent4 5 2 2 2 3" xfId="4209" xr:uid="{00000000-0005-0000-0000-000013200000}"/>
    <cellStyle name="40% - Accent4 5 2 2 2 3 2" xfId="11717" xr:uid="{00000000-0005-0000-0000-000014200000}"/>
    <cellStyle name="40% - Accent4 5 2 2 2 4" xfId="6632" xr:uid="{00000000-0005-0000-0000-000015200000}"/>
    <cellStyle name="40% - Accent4 5 2 2 2 4 2" xfId="13910" xr:uid="{00000000-0005-0000-0000-000016200000}"/>
    <cellStyle name="40% - Accent4 5 2 2 2 5" xfId="8173" xr:uid="{00000000-0005-0000-0000-000017200000}"/>
    <cellStyle name="40% - Accent4 5 2 2 2 5 2" xfId="15265" xr:uid="{00000000-0005-0000-0000-000018200000}"/>
    <cellStyle name="40% - Accent4 5 2 2 2 6" xfId="9289" xr:uid="{00000000-0005-0000-0000-000019200000}"/>
    <cellStyle name="40% - Accent4 5 2 2 3" xfId="2428" xr:uid="{00000000-0005-0000-0000-00001A200000}"/>
    <cellStyle name="40% - Accent4 5 2 2 3 2" xfId="6633" xr:uid="{00000000-0005-0000-0000-00001B200000}"/>
    <cellStyle name="40% - Accent4 5 2 2 3 2 2" xfId="13911" xr:uid="{00000000-0005-0000-0000-00001C200000}"/>
    <cellStyle name="40% - Accent4 5 2 2 3 3" xfId="10224" xr:uid="{00000000-0005-0000-0000-00001D200000}"/>
    <cellStyle name="40% - Accent4 5 2 2 4" xfId="3561" xr:uid="{00000000-0005-0000-0000-00001E200000}"/>
    <cellStyle name="40% - Accent4 5 2 2 4 2" xfId="11069" xr:uid="{00000000-0005-0000-0000-00001F200000}"/>
    <cellStyle name="40% - Accent4 5 2 2 5" xfId="4208" xr:uid="{00000000-0005-0000-0000-000020200000}"/>
    <cellStyle name="40% - Accent4 5 2 2 5 2" xfId="11716" xr:uid="{00000000-0005-0000-0000-000021200000}"/>
    <cellStyle name="40% - Accent4 5 2 2 6" xfId="5125" xr:uid="{00000000-0005-0000-0000-000022200000}"/>
    <cellStyle name="40% - Accent4 5 2 2 6 2" xfId="12403" xr:uid="{00000000-0005-0000-0000-000023200000}"/>
    <cellStyle name="40% - Accent4 5 2 2 7" xfId="5706" xr:uid="{00000000-0005-0000-0000-000024200000}"/>
    <cellStyle name="40% - Accent4 5 2 2 7 2" xfId="12984" xr:uid="{00000000-0005-0000-0000-000025200000}"/>
    <cellStyle name="40% - Accent4 5 2 2 8" xfId="6631" xr:uid="{00000000-0005-0000-0000-000026200000}"/>
    <cellStyle name="40% - Accent4 5 2 2 8 2" xfId="13909" xr:uid="{00000000-0005-0000-0000-000027200000}"/>
    <cellStyle name="40% - Accent4 5 2 2 9" xfId="7592" xr:uid="{00000000-0005-0000-0000-000028200000}"/>
    <cellStyle name="40% - Accent4 5 2 2 9 2" xfId="14684" xr:uid="{00000000-0005-0000-0000-000029200000}"/>
    <cellStyle name="40% - Accent4 5 2 3" xfId="657" xr:uid="{00000000-0005-0000-0000-00002A200000}"/>
    <cellStyle name="40% - Accent4 5 2 3 2" xfId="2430" xr:uid="{00000000-0005-0000-0000-00002B200000}"/>
    <cellStyle name="40% - Accent4 5 2 3 2 2" xfId="10226" xr:uid="{00000000-0005-0000-0000-00002C200000}"/>
    <cellStyle name="40% - Accent4 5 2 3 3" xfId="4210" xr:uid="{00000000-0005-0000-0000-00002D200000}"/>
    <cellStyle name="40% - Accent4 5 2 3 3 2" xfId="11718" xr:uid="{00000000-0005-0000-0000-00002E200000}"/>
    <cellStyle name="40% - Accent4 5 2 3 4" xfId="6634" xr:uid="{00000000-0005-0000-0000-00002F200000}"/>
    <cellStyle name="40% - Accent4 5 2 3 4 2" xfId="13912" xr:uid="{00000000-0005-0000-0000-000030200000}"/>
    <cellStyle name="40% - Accent4 5 2 3 5" xfId="7884" xr:uid="{00000000-0005-0000-0000-000031200000}"/>
    <cellStyle name="40% - Accent4 5 2 3 5 2" xfId="14976" xr:uid="{00000000-0005-0000-0000-000032200000}"/>
    <cellStyle name="40% - Accent4 5 2 3 6" xfId="9290" xr:uid="{00000000-0005-0000-0000-000033200000}"/>
    <cellStyle name="40% - Accent4 5 2 4" xfId="2427" xr:uid="{00000000-0005-0000-0000-000034200000}"/>
    <cellStyle name="40% - Accent4 5 2 4 2" xfId="6635" xr:uid="{00000000-0005-0000-0000-000035200000}"/>
    <cellStyle name="40% - Accent4 5 2 4 2 2" xfId="13913" xr:uid="{00000000-0005-0000-0000-000036200000}"/>
    <cellStyle name="40% - Accent4 5 2 4 3" xfId="10223" xr:uid="{00000000-0005-0000-0000-000037200000}"/>
    <cellStyle name="40% - Accent4 5 2 5" xfId="3261" xr:uid="{00000000-0005-0000-0000-000038200000}"/>
    <cellStyle name="40% - Accent4 5 2 5 2" xfId="10772" xr:uid="{00000000-0005-0000-0000-000039200000}"/>
    <cellStyle name="40% - Accent4 5 2 6" xfId="4207" xr:uid="{00000000-0005-0000-0000-00003A200000}"/>
    <cellStyle name="40% - Accent4 5 2 6 2" xfId="11715" xr:uid="{00000000-0005-0000-0000-00003B200000}"/>
    <cellStyle name="40% - Accent4 5 2 7" xfId="4836" xr:uid="{00000000-0005-0000-0000-00003C200000}"/>
    <cellStyle name="40% - Accent4 5 2 7 2" xfId="12114" xr:uid="{00000000-0005-0000-0000-00003D200000}"/>
    <cellStyle name="40% - Accent4 5 2 8" xfId="5417" xr:uid="{00000000-0005-0000-0000-00003E200000}"/>
    <cellStyle name="40% - Accent4 5 2 8 2" xfId="12695" xr:uid="{00000000-0005-0000-0000-00003F200000}"/>
    <cellStyle name="40% - Accent4 5 2 9" xfId="6630" xr:uid="{00000000-0005-0000-0000-000040200000}"/>
    <cellStyle name="40% - Accent4 5 2 9 2" xfId="13908" xr:uid="{00000000-0005-0000-0000-000041200000}"/>
    <cellStyle name="40% - Accent4 5 3" xfId="658" xr:uid="{00000000-0005-0000-0000-000042200000}"/>
    <cellStyle name="40% - Accent4 5 3 10" xfId="9291" xr:uid="{00000000-0005-0000-0000-000043200000}"/>
    <cellStyle name="40% - Accent4 5 3 2" xfId="659" xr:uid="{00000000-0005-0000-0000-000044200000}"/>
    <cellStyle name="40% - Accent4 5 3 2 2" xfId="2432" xr:uid="{00000000-0005-0000-0000-000045200000}"/>
    <cellStyle name="40% - Accent4 5 3 2 2 2" xfId="10228" xr:uid="{00000000-0005-0000-0000-000046200000}"/>
    <cellStyle name="40% - Accent4 5 3 2 3" xfId="4212" xr:uid="{00000000-0005-0000-0000-000047200000}"/>
    <cellStyle name="40% - Accent4 5 3 2 3 2" xfId="11720" xr:uid="{00000000-0005-0000-0000-000048200000}"/>
    <cellStyle name="40% - Accent4 5 3 2 4" xfId="6637" xr:uid="{00000000-0005-0000-0000-000049200000}"/>
    <cellStyle name="40% - Accent4 5 3 2 4 2" xfId="13915" xr:uid="{00000000-0005-0000-0000-00004A200000}"/>
    <cellStyle name="40% - Accent4 5 3 2 5" xfId="8033" xr:uid="{00000000-0005-0000-0000-00004B200000}"/>
    <cellStyle name="40% - Accent4 5 3 2 5 2" xfId="15125" xr:uid="{00000000-0005-0000-0000-00004C200000}"/>
    <cellStyle name="40% - Accent4 5 3 2 6" xfId="9292" xr:uid="{00000000-0005-0000-0000-00004D200000}"/>
    <cellStyle name="40% - Accent4 5 3 3" xfId="2431" xr:uid="{00000000-0005-0000-0000-00004E200000}"/>
    <cellStyle name="40% - Accent4 5 3 3 2" xfId="6638" xr:uid="{00000000-0005-0000-0000-00004F200000}"/>
    <cellStyle name="40% - Accent4 5 3 3 2 2" xfId="13916" xr:uid="{00000000-0005-0000-0000-000050200000}"/>
    <cellStyle name="40% - Accent4 5 3 3 3" xfId="10227" xr:uid="{00000000-0005-0000-0000-000051200000}"/>
    <cellStyle name="40% - Accent4 5 3 4" xfId="3421" xr:uid="{00000000-0005-0000-0000-000052200000}"/>
    <cellStyle name="40% - Accent4 5 3 4 2" xfId="10929" xr:uid="{00000000-0005-0000-0000-000053200000}"/>
    <cellStyle name="40% - Accent4 5 3 5" xfId="4211" xr:uid="{00000000-0005-0000-0000-000054200000}"/>
    <cellStyle name="40% - Accent4 5 3 5 2" xfId="11719" xr:uid="{00000000-0005-0000-0000-000055200000}"/>
    <cellStyle name="40% - Accent4 5 3 6" xfId="4985" xr:uid="{00000000-0005-0000-0000-000056200000}"/>
    <cellStyle name="40% - Accent4 5 3 6 2" xfId="12263" xr:uid="{00000000-0005-0000-0000-000057200000}"/>
    <cellStyle name="40% - Accent4 5 3 7" xfId="5566" xr:uid="{00000000-0005-0000-0000-000058200000}"/>
    <cellStyle name="40% - Accent4 5 3 7 2" xfId="12844" xr:uid="{00000000-0005-0000-0000-000059200000}"/>
    <cellStyle name="40% - Accent4 5 3 8" xfId="6636" xr:uid="{00000000-0005-0000-0000-00005A200000}"/>
    <cellStyle name="40% - Accent4 5 3 8 2" xfId="13914" xr:uid="{00000000-0005-0000-0000-00005B200000}"/>
    <cellStyle name="40% - Accent4 5 3 9" xfId="7452" xr:uid="{00000000-0005-0000-0000-00005C200000}"/>
    <cellStyle name="40% - Accent4 5 3 9 2" xfId="14544" xr:uid="{00000000-0005-0000-0000-00005D200000}"/>
    <cellStyle name="40% - Accent4 5 4" xfId="660" xr:uid="{00000000-0005-0000-0000-00005E200000}"/>
    <cellStyle name="40% - Accent4 5 4 2" xfId="2433" xr:uid="{00000000-0005-0000-0000-00005F200000}"/>
    <cellStyle name="40% - Accent4 5 4 2 2" xfId="10229" xr:uid="{00000000-0005-0000-0000-000060200000}"/>
    <cellStyle name="40% - Accent4 5 4 3" xfId="4213" xr:uid="{00000000-0005-0000-0000-000061200000}"/>
    <cellStyle name="40% - Accent4 5 4 3 2" xfId="11721" xr:uid="{00000000-0005-0000-0000-000062200000}"/>
    <cellStyle name="40% - Accent4 5 4 4" xfId="6639" xr:uid="{00000000-0005-0000-0000-000063200000}"/>
    <cellStyle name="40% - Accent4 5 4 4 2" xfId="13917" xr:uid="{00000000-0005-0000-0000-000064200000}"/>
    <cellStyle name="40% - Accent4 5 4 5" xfId="7741" xr:uid="{00000000-0005-0000-0000-000065200000}"/>
    <cellStyle name="40% - Accent4 5 4 5 2" xfId="14833" xr:uid="{00000000-0005-0000-0000-000066200000}"/>
    <cellStyle name="40% - Accent4 5 4 6" xfId="9293" xr:uid="{00000000-0005-0000-0000-000067200000}"/>
    <cellStyle name="40% - Accent4 5 5" xfId="2426" xr:uid="{00000000-0005-0000-0000-000068200000}"/>
    <cellStyle name="40% - Accent4 5 5 2" xfId="6640" xr:uid="{00000000-0005-0000-0000-000069200000}"/>
    <cellStyle name="40% - Accent4 5 5 2 2" xfId="13918" xr:uid="{00000000-0005-0000-0000-00006A200000}"/>
    <cellStyle name="40% - Accent4 5 5 3" xfId="10222" xr:uid="{00000000-0005-0000-0000-00006B200000}"/>
    <cellStyle name="40% - Accent4 5 6" xfId="3092" xr:uid="{00000000-0005-0000-0000-00006C200000}"/>
    <cellStyle name="40% - Accent4 5 6 2" xfId="10603" xr:uid="{00000000-0005-0000-0000-00006D200000}"/>
    <cellStyle name="40% - Accent4 5 7" xfId="4206" xr:uid="{00000000-0005-0000-0000-00006E200000}"/>
    <cellStyle name="40% - Accent4 5 7 2" xfId="11714" xr:uid="{00000000-0005-0000-0000-00006F200000}"/>
    <cellStyle name="40% - Accent4 5 8" xfId="4693" xr:uid="{00000000-0005-0000-0000-000070200000}"/>
    <cellStyle name="40% - Accent4 5 8 2" xfId="11971" xr:uid="{00000000-0005-0000-0000-000071200000}"/>
    <cellStyle name="40% - Accent4 5 9" xfId="5274" xr:uid="{00000000-0005-0000-0000-000072200000}"/>
    <cellStyle name="40% - Accent4 5 9 2" xfId="12552" xr:uid="{00000000-0005-0000-0000-000073200000}"/>
    <cellStyle name="40% - Accent4 6" xfId="661" xr:uid="{00000000-0005-0000-0000-000074200000}"/>
    <cellStyle name="40% - Accent4 6 10" xfId="6641" xr:uid="{00000000-0005-0000-0000-000075200000}"/>
    <cellStyle name="40% - Accent4 6 10 2" xfId="13919" xr:uid="{00000000-0005-0000-0000-000076200000}"/>
    <cellStyle name="40% - Accent4 6 11" xfId="7266" xr:uid="{00000000-0005-0000-0000-000077200000}"/>
    <cellStyle name="40% - Accent4 6 11 2" xfId="14358" xr:uid="{00000000-0005-0000-0000-000078200000}"/>
    <cellStyle name="40% - Accent4 6 12" xfId="9294" xr:uid="{00000000-0005-0000-0000-000079200000}"/>
    <cellStyle name="40% - Accent4 6 2" xfId="662" xr:uid="{00000000-0005-0000-0000-00007A200000}"/>
    <cellStyle name="40% - Accent4 6 2 10" xfId="7409" xr:uid="{00000000-0005-0000-0000-00007B200000}"/>
    <cellStyle name="40% - Accent4 6 2 10 2" xfId="14501" xr:uid="{00000000-0005-0000-0000-00007C200000}"/>
    <cellStyle name="40% - Accent4 6 2 11" xfId="9295" xr:uid="{00000000-0005-0000-0000-00007D200000}"/>
    <cellStyle name="40% - Accent4 6 2 2" xfId="663" xr:uid="{00000000-0005-0000-0000-00007E200000}"/>
    <cellStyle name="40% - Accent4 6 2 2 10" xfId="9296" xr:uid="{00000000-0005-0000-0000-00007F200000}"/>
    <cellStyle name="40% - Accent4 6 2 2 2" xfId="664" xr:uid="{00000000-0005-0000-0000-000080200000}"/>
    <cellStyle name="40% - Accent4 6 2 2 2 2" xfId="2437" xr:uid="{00000000-0005-0000-0000-000081200000}"/>
    <cellStyle name="40% - Accent4 6 2 2 2 2 2" xfId="10233" xr:uid="{00000000-0005-0000-0000-000082200000}"/>
    <cellStyle name="40% - Accent4 6 2 2 2 3" xfId="4217" xr:uid="{00000000-0005-0000-0000-000083200000}"/>
    <cellStyle name="40% - Accent4 6 2 2 2 3 2" xfId="11725" xr:uid="{00000000-0005-0000-0000-000084200000}"/>
    <cellStyle name="40% - Accent4 6 2 2 2 4" xfId="6644" xr:uid="{00000000-0005-0000-0000-000085200000}"/>
    <cellStyle name="40% - Accent4 6 2 2 2 4 2" xfId="13922" xr:uid="{00000000-0005-0000-0000-000086200000}"/>
    <cellStyle name="40% - Accent4 6 2 2 2 5" xfId="8279" xr:uid="{00000000-0005-0000-0000-000087200000}"/>
    <cellStyle name="40% - Accent4 6 2 2 2 5 2" xfId="15371" xr:uid="{00000000-0005-0000-0000-000088200000}"/>
    <cellStyle name="40% - Accent4 6 2 2 2 6" xfId="9297" xr:uid="{00000000-0005-0000-0000-000089200000}"/>
    <cellStyle name="40% - Accent4 6 2 2 3" xfId="2436" xr:uid="{00000000-0005-0000-0000-00008A200000}"/>
    <cellStyle name="40% - Accent4 6 2 2 3 2" xfId="6645" xr:uid="{00000000-0005-0000-0000-00008B200000}"/>
    <cellStyle name="40% - Accent4 6 2 2 3 2 2" xfId="13923" xr:uid="{00000000-0005-0000-0000-00008C200000}"/>
    <cellStyle name="40% - Accent4 6 2 2 3 3" xfId="10232" xr:uid="{00000000-0005-0000-0000-00008D200000}"/>
    <cellStyle name="40% - Accent4 6 2 2 4" xfId="3667" xr:uid="{00000000-0005-0000-0000-00008E200000}"/>
    <cellStyle name="40% - Accent4 6 2 2 4 2" xfId="11175" xr:uid="{00000000-0005-0000-0000-00008F200000}"/>
    <cellStyle name="40% - Accent4 6 2 2 5" xfId="4216" xr:uid="{00000000-0005-0000-0000-000090200000}"/>
    <cellStyle name="40% - Accent4 6 2 2 5 2" xfId="11724" xr:uid="{00000000-0005-0000-0000-000091200000}"/>
    <cellStyle name="40% - Accent4 6 2 2 6" xfId="5231" xr:uid="{00000000-0005-0000-0000-000092200000}"/>
    <cellStyle name="40% - Accent4 6 2 2 6 2" xfId="12509" xr:uid="{00000000-0005-0000-0000-000093200000}"/>
    <cellStyle name="40% - Accent4 6 2 2 7" xfId="5812" xr:uid="{00000000-0005-0000-0000-000094200000}"/>
    <cellStyle name="40% - Accent4 6 2 2 7 2" xfId="13090" xr:uid="{00000000-0005-0000-0000-000095200000}"/>
    <cellStyle name="40% - Accent4 6 2 2 8" xfId="6643" xr:uid="{00000000-0005-0000-0000-000096200000}"/>
    <cellStyle name="40% - Accent4 6 2 2 8 2" xfId="13921" xr:uid="{00000000-0005-0000-0000-000097200000}"/>
    <cellStyle name="40% - Accent4 6 2 2 9" xfId="7698" xr:uid="{00000000-0005-0000-0000-000098200000}"/>
    <cellStyle name="40% - Accent4 6 2 2 9 2" xfId="14790" xr:uid="{00000000-0005-0000-0000-000099200000}"/>
    <cellStyle name="40% - Accent4 6 2 3" xfId="665" xr:uid="{00000000-0005-0000-0000-00009A200000}"/>
    <cellStyle name="40% - Accent4 6 2 3 2" xfId="2438" xr:uid="{00000000-0005-0000-0000-00009B200000}"/>
    <cellStyle name="40% - Accent4 6 2 3 2 2" xfId="10234" xr:uid="{00000000-0005-0000-0000-00009C200000}"/>
    <cellStyle name="40% - Accent4 6 2 3 3" xfId="4218" xr:uid="{00000000-0005-0000-0000-00009D200000}"/>
    <cellStyle name="40% - Accent4 6 2 3 3 2" xfId="11726" xr:uid="{00000000-0005-0000-0000-00009E200000}"/>
    <cellStyle name="40% - Accent4 6 2 3 4" xfId="6646" xr:uid="{00000000-0005-0000-0000-00009F200000}"/>
    <cellStyle name="40% - Accent4 6 2 3 4 2" xfId="13924" xr:uid="{00000000-0005-0000-0000-0000A0200000}"/>
    <cellStyle name="40% - Accent4 6 2 3 5" xfId="7990" xr:uid="{00000000-0005-0000-0000-0000A1200000}"/>
    <cellStyle name="40% - Accent4 6 2 3 5 2" xfId="15082" xr:uid="{00000000-0005-0000-0000-0000A2200000}"/>
    <cellStyle name="40% - Accent4 6 2 3 6" xfId="9298" xr:uid="{00000000-0005-0000-0000-0000A3200000}"/>
    <cellStyle name="40% - Accent4 6 2 4" xfId="2435" xr:uid="{00000000-0005-0000-0000-0000A4200000}"/>
    <cellStyle name="40% - Accent4 6 2 4 2" xfId="6647" xr:uid="{00000000-0005-0000-0000-0000A5200000}"/>
    <cellStyle name="40% - Accent4 6 2 4 2 2" xfId="13925" xr:uid="{00000000-0005-0000-0000-0000A6200000}"/>
    <cellStyle name="40% - Accent4 6 2 4 3" xfId="10231" xr:uid="{00000000-0005-0000-0000-0000A7200000}"/>
    <cellStyle name="40% - Accent4 6 2 5" xfId="3367" xr:uid="{00000000-0005-0000-0000-0000A8200000}"/>
    <cellStyle name="40% - Accent4 6 2 5 2" xfId="10878" xr:uid="{00000000-0005-0000-0000-0000A9200000}"/>
    <cellStyle name="40% - Accent4 6 2 6" xfId="4215" xr:uid="{00000000-0005-0000-0000-0000AA200000}"/>
    <cellStyle name="40% - Accent4 6 2 6 2" xfId="11723" xr:uid="{00000000-0005-0000-0000-0000AB200000}"/>
    <cellStyle name="40% - Accent4 6 2 7" xfId="4942" xr:uid="{00000000-0005-0000-0000-0000AC200000}"/>
    <cellStyle name="40% - Accent4 6 2 7 2" xfId="12220" xr:uid="{00000000-0005-0000-0000-0000AD200000}"/>
    <cellStyle name="40% - Accent4 6 2 8" xfId="5523" xr:uid="{00000000-0005-0000-0000-0000AE200000}"/>
    <cellStyle name="40% - Accent4 6 2 8 2" xfId="12801" xr:uid="{00000000-0005-0000-0000-0000AF200000}"/>
    <cellStyle name="40% - Accent4 6 2 9" xfId="6642" xr:uid="{00000000-0005-0000-0000-0000B0200000}"/>
    <cellStyle name="40% - Accent4 6 2 9 2" xfId="13920" xr:uid="{00000000-0005-0000-0000-0000B1200000}"/>
    <cellStyle name="40% - Accent4 6 3" xfId="666" xr:uid="{00000000-0005-0000-0000-0000B2200000}"/>
    <cellStyle name="40% - Accent4 6 3 10" xfId="9299" xr:uid="{00000000-0005-0000-0000-0000B3200000}"/>
    <cellStyle name="40% - Accent4 6 3 2" xfId="667" xr:uid="{00000000-0005-0000-0000-0000B4200000}"/>
    <cellStyle name="40% - Accent4 6 3 2 2" xfId="2440" xr:uid="{00000000-0005-0000-0000-0000B5200000}"/>
    <cellStyle name="40% - Accent4 6 3 2 2 2" xfId="10236" xr:uid="{00000000-0005-0000-0000-0000B6200000}"/>
    <cellStyle name="40% - Accent4 6 3 2 3" xfId="4220" xr:uid="{00000000-0005-0000-0000-0000B7200000}"/>
    <cellStyle name="40% - Accent4 6 3 2 3 2" xfId="11728" xr:uid="{00000000-0005-0000-0000-0000B8200000}"/>
    <cellStyle name="40% - Accent4 6 3 2 4" xfId="6649" xr:uid="{00000000-0005-0000-0000-0000B9200000}"/>
    <cellStyle name="40% - Accent4 6 3 2 4 2" xfId="13927" xr:uid="{00000000-0005-0000-0000-0000BA200000}"/>
    <cellStyle name="40% - Accent4 6 3 2 5" xfId="8136" xr:uid="{00000000-0005-0000-0000-0000BB200000}"/>
    <cellStyle name="40% - Accent4 6 3 2 5 2" xfId="15228" xr:uid="{00000000-0005-0000-0000-0000BC200000}"/>
    <cellStyle name="40% - Accent4 6 3 2 6" xfId="9300" xr:uid="{00000000-0005-0000-0000-0000BD200000}"/>
    <cellStyle name="40% - Accent4 6 3 3" xfId="2439" xr:uid="{00000000-0005-0000-0000-0000BE200000}"/>
    <cellStyle name="40% - Accent4 6 3 3 2" xfId="6650" xr:uid="{00000000-0005-0000-0000-0000BF200000}"/>
    <cellStyle name="40% - Accent4 6 3 3 2 2" xfId="13928" xr:uid="{00000000-0005-0000-0000-0000C0200000}"/>
    <cellStyle name="40% - Accent4 6 3 3 3" xfId="10235" xr:uid="{00000000-0005-0000-0000-0000C1200000}"/>
    <cellStyle name="40% - Accent4 6 3 4" xfId="3524" xr:uid="{00000000-0005-0000-0000-0000C2200000}"/>
    <cellStyle name="40% - Accent4 6 3 4 2" xfId="11032" xr:uid="{00000000-0005-0000-0000-0000C3200000}"/>
    <cellStyle name="40% - Accent4 6 3 5" xfId="4219" xr:uid="{00000000-0005-0000-0000-0000C4200000}"/>
    <cellStyle name="40% - Accent4 6 3 5 2" xfId="11727" xr:uid="{00000000-0005-0000-0000-0000C5200000}"/>
    <cellStyle name="40% - Accent4 6 3 6" xfId="5088" xr:uid="{00000000-0005-0000-0000-0000C6200000}"/>
    <cellStyle name="40% - Accent4 6 3 6 2" xfId="12366" xr:uid="{00000000-0005-0000-0000-0000C7200000}"/>
    <cellStyle name="40% - Accent4 6 3 7" xfId="5669" xr:uid="{00000000-0005-0000-0000-0000C8200000}"/>
    <cellStyle name="40% - Accent4 6 3 7 2" xfId="12947" xr:uid="{00000000-0005-0000-0000-0000C9200000}"/>
    <cellStyle name="40% - Accent4 6 3 8" xfId="6648" xr:uid="{00000000-0005-0000-0000-0000CA200000}"/>
    <cellStyle name="40% - Accent4 6 3 8 2" xfId="13926" xr:uid="{00000000-0005-0000-0000-0000CB200000}"/>
    <cellStyle name="40% - Accent4 6 3 9" xfId="7555" xr:uid="{00000000-0005-0000-0000-0000CC200000}"/>
    <cellStyle name="40% - Accent4 6 3 9 2" xfId="14647" xr:uid="{00000000-0005-0000-0000-0000CD200000}"/>
    <cellStyle name="40% - Accent4 6 4" xfId="668" xr:uid="{00000000-0005-0000-0000-0000CE200000}"/>
    <cellStyle name="40% - Accent4 6 4 2" xfId="2441" xr:uid="{00000000-0005-0000-0000-0000CF200000}"/>
    <cellStyle name="40% - Accent4 6 4 2 2" xfId="10237" xr:uid="{00000000-0005-0000-0000-0000D0200000}"/>
    <cellStyle name="40% - Accent4 6 4 3" xfId="4221" xr:uid="{00000000-0005-0000-0000-0000D1200000}"/>
    <cellStyle name="40% - Accent4 6 4 3 2" xfId="11729" xr:uid="{00000000-0005-0000-0000-0000D2200000}"/>
    <cellStyle name="40% - Accent4 6 4 4" xfId="6651" xr:uid="{00000000-0005-0000-0000-0000D3200000}"/>
    <cellStyle name="40% - Accent4 6 4 4 2" xfId="13929" xr:uid="{00000000-0005-0000-0000-0000D4200000}"/>
    <cellStyle name="40% - Accent4 6 4 5" xfId="7847" xr:uid="{00000000-0005-0000-0000-0000D5200000}"/>
    <cellStyle name="40% - Accent4 6 4 5 2" xfId="14939" xr:uid="{00000000-0005-0000-0000-0000D6200000}"/>
    <cellStyle name="40% - Accent4 6 4 6" xfId="9301" xr:uid="{00000000-0005-0000-0000-0000D7200000}"/>
    <cellStyle name="40% - Accent4 6 5" xfId="2434" xr:uid="{00000000-0005-0000-0000-0000D8200000}"/>
    <cellStyle name="40% - Accent4 6 5 2" xfId="6652" xr:uid="{00000000-0005-0000-0000-0000D9200000}"/>
    <cellStyle name="40% - Accent4 6 5 2 2" xfId="13930" xr:uid="{00000000-0005-0000-0000-0000DA200000}"/>
    <cellStyle name="40% - Accent4 6 5 3" xfId="10230" xr:uid="{00000000-0005-0000-0000-0000DB200000}"/>
    <cellStyle name="40% - Accent4 6 6" xfId="3222" xr:uid="{00000000-0005-0000-0000-0000DC200000}"/>
    <cellStyle name="40% - Accent4 6 6 2" xfId="10733" xr:uid="{00000000-0005-0000-0000-0000DD200000}"/>
    <cellStyle name="40% - Accent4 6 7" xfId="4214" xr:uid="{00000000-0005-0000-0000-0000DE200000}"/>
    <cellStyle name="40% - Accent4 6 7 2" xfId="11722" xr:uid="{00000000-0005-0000-0000-0000DF200000}"/>
    <cellStyle name="40% - Accent4 6 8" xfId="4799" xr:uid="{00000000-0005-0000-0000-0000E0200000}"/>
    <cellStyle name="40% - Accent4 6 8 2" xfId="12077" xr:uid="{00000000-0005-0000-0000-0000E1200000}"/>
    <cellStyle name="40% - Accent4 6 9" xfId="5380" xr:uid="{00000000-0005-0000-0000-0000E2200000}"/>
    <cellStyle name="40% - Accent4 6 9 2" xfId="12658" xr:uid="{00000000-0005-0000-0000-0000E3200000}"/>
    <cellStyle name="40% - Accent4 7" xfId="669" xr:uid="{00000000-0005-0000-0000-0000E4200000}"/>
    <cellStyle name="40% - Accent4 7 10" xfId="7284" xr:uid="{00000000-0005-0000-0000-0000E5200000}"/>
    <cellStyle name="40% - Accent4 7 10 2" xfId="14376" xr:uid="{00000000-0005-0000-0000-0000E6200000}"/>
    <cellStyle name="40% - Accent4 7 11" xfId="9302" xr:uid="{00000000-0005-0000-0000-0000E7200000}"/>
    <cellStyle name="40% - Accent4 7 2" xfId="670" xr:uid="{00000000-0005-0000-0000-0000E8200000}"/>
    <cellStyle name="40% - Accent4 7 2 10" xfId="9303" xr:uid="{00000000-0005-0000-0000-0000E9200000}"/>
    <cellStyle name="40% - Accent4 7 2 2" xfId="671" xr:uid="{00000000-0005-0000-0000-0000EA200000}"/>
    <cellStyle name="40% - Accent4 7 2 2 2" xfId="2444" xr:uid="{00000000-0005-0000-0000-0000EB200000}"/>
    <cellStyle name="40% - Accent4 7 2 2 2 2" xfId="10240" xr:uid="{00000000-0005-0000-0000-0000EC200000}"/>
    <cellStyle name="40% - Accent4 7 2 2 3" xfId="4224" xr:uid="{00000000-0005-0000-0000-0000ED200000}"/>
    <cellStyle name="40% - Accent4 7 2 2 3 2" xfId="11732" xr:uid="{00000000-0005-0000-0000-0000EE200000}"/>
    <cellStyle name="40% - Accent4 7 2 2 4" xfId="6655" xr:uid="{00000000-0005-0000-0000-0000EF200000}"/>
    <cellStyle name="40% - Accent4 7 2 2 4 2" xfId="13933" xr:uid="{00000000-0005-0000-0000-0000F0200000}"/>
    <cellStyle name="40% - Accent4 7 2 2 5" xfId="8154" xr:uid="{00000000-0005-0000-0000-0000F1200000}"/>
    <cellStyle name="40% - Accent4 7 2 2 5 2" xfId="15246" xr:uid="{00000000-0005-0000-0000-0000F2200000}"/>
    <cellStyle name="40% - Accent4 7 2 2 6" xfId="9304" xr:uid="{00000000-0005-0000-0000-0000F3200000}"/>
    <cellStyle name="40% - Accent4 7 2 3" xfId="2443" xr:uid="{00000000-0005-0000-0000-0000F4200000}"/>
    <cellStyle name="40% - Accent4 7 2 3 2" xfId="6656" xr:uid="{00000000-0005-0000-0000-0000F5200000}"/>
    <cellStyle name="40% - Accent4 7 2 3 2 2" xfId="13934" xr:uid="{00000000-0005-0000-0000-0000F6200000}"/>
    <cellStyle name="40% - Accent4 7 2 3 3" xfId="10239" xr:uid="{00000000-0005-0000-0000-0000F7200000}"/>
    <cellStyle name="40% - Accent4 7 2 4" xfId="3542" xr:uid="{00000000-0005-0000-0000-0000F8200000}"/>
    <cellStyle name="40% - Accent4 7 2 4 2" xfId="11050" xr:uid="{00000000-0005-0000-0000-0000F9200000}"/>
    <cellStyle name="40% - Accent4 7 2 5" xfId="4223" xr:uid="{00000000-0005-0000-0000-0000FA200000}"/>
    <cellStyle name="40% - Accent4 7 2 5 2" xfId="11731" xr:uid="{00000000-0005-0000-0000-0000FB200000}"/>
    <cellStyle name="40% - Accent4 7 2 6" xfId="5106" xr:uid="{00000000-0005-0000-0000-0000FC200000}"/>
    <cellStyle name="40% - Accent4 7 2 6 2" xfId="12384" xr:uid="{00000000-0005-0000-0000-0000FD200000}"/>
    <cellStyle name="40% - Accent4 7 2 7" xfId="5687" xr:uid="{00000000-0005-0000-0000-0000FE200000}"/>
    <cellStyle name="40% - Accent4 7 2 7 2" xfId="12965" xr:uid="{00000000-0005-0000-0000-0000FF200000}"/>
    <cellStyle name="40% - Accent4 7 2 8" xfId="6654" xr:uid="{00000000-0005-0000-0000-000000210000}"/>
    <cellStyle name="40% - Accent4 7 2 8 2" xfId="13932" xr:uid="{00000000-0005-0000-0000-000001210000}"/>
    <cellStyle name="40% - Accent4 7 2 9" xfId="7573" xr:uid="{00000000-0005-0000-0000-000002210000}"/>
    <cellStyle name="40% - Accent4 7 2 9 2" xfId="14665" xr:uid="{00000000-0005-0000-0000-000003210000}"/>
    <cellStyle name="40% - Accent4 7 3" xfId="672" xr:uid="{00000000-0005-0000-0000-000004210000}"/>
    <cellStyle name="40% - Accent4 7 3 2" xfId="2445" xr:uid="{00000000-0005-0000-0000-000005210000}"/>
    <cellStyle name="40% - Accent4 7 3 2 2" xfId="10241" xr:uid="{00000000-0005-0000-0000-000006210000}"/>
    <cellStyle name="40% - Accent4 7 3 3" xfId="4225" xr:uid="{00000000-0005-0000-0000-000007210000}"/>
    <cellStyle name="40% - Accent4 7 3 3 2" xfId="11733" xr:uid="{00000000-0005-0000-0000-000008210000}"/>
    <cellStyle name="40% - Accent4 7 3 4" xfId="6657" xr:uid="{00000000-0005-0000-0000-000009210000}"/>
    <cellStyle name="40% - Accent4 7 3 4 2" xfId="13935" xr:uid="{00000000-0005-0000-0000-00000A210000}"/>
    <cellStyle name="40% - Accent4 7 3 5" xfId="7865" xr:uid="{00000000-0005-0000-0000-00000B210000}"/>
    <cellStyle name="40% - Accent4 7 3 5 2" xfId="14957" xr:uid="{00000000-0005-0000-0000-00000C210000}"/>
    <cellStyle name="40% - Accent4 7 3 6" xfId="9305" xr:uid="{00000000-0005-0000-0000-00000D210000}"/>
    <cellStyle name="40% - Accent4 7 4" xfId="2442" xr:uid="{00000000-0005-0000-0000-00000E210000}"/>
    <cellStyle name="40% - Accent4 7 4 2" xfId="6658" xr:uid="{00000000-0005-0000-0000-00000F210000}"/>
    <cellStyle name="40% - Accent4 7 4 2 2" xfId="13936" xr:uid="{00000000-0005-0000-0000-000010210000}"/>
    <cellStyle name="40% - Accent4 7 4 3" xfId="10238" xr:uid="{00000000-0005-0000-0000-000011210000}"/>
    <cellStyle name="40% - Accent4 7 5" xfId="3240" xr:uid="{00000000-0005-0000-0000-000012210000}"/>
    <cellStyle name="40% - Accent4 7 5 2" xfId="10751" xr:uid="{00000000-0005-0000-0000-000013210000}"/>
    <cellStyle name="40% - Accent4 7 6" xfId="4222" xr:uid="{00000000-0005-0000-0000-000014210000}"/>
    <cellStyle name="40% - Accent4 7 6 2" xfId="11730" xr:uid="{00000000-0005-0000-0000-000015210000}"/>
    <cellStyle name="40% - Accent4 7 7" xfId="4817" xr:uid="{00000000-0005-0000-0000-000016210000}"/>
    <cellStyle name="40% - Accent4 7 7 2" xfId="12095" xr:uid="{00000000-0005-0000-0000-000017210000}"/>
    <cellStyle name="40% - Accent4 7 8" xfId="5398" xr:uid="{00000000-0005-0000-0000-000018210000}"/>
    <cellStyle name="40% - Accent4 7 8 2" xfId="12676" xr:uid="{00000000-0005-0000-0000-000019210000}"/>
    <cellStyle name="40% - Accent4 7 9" xfId="6653" xr:uid="{00000000-0005-0000-0000-00001A210000}"/>
    <cellStyle name="40% - Accent4 7 9 2" xfId="13931" xr:uid="{00000000-0005-0000-0000-00001B210000}"/>
    <cellStyle name="40% - Accent4 8" xfId="673" xr:uid="{00000000-0005-0000-0000-00001C210000}"/>
    <cellStyle name="40% - Accent4 8 10" xfId="9306" xr:uid="{00000000-0005-0000-0000-00001D210000}"/>
    <cellStyle name="40% - Accent4 8 2" xfId="674" xr:uid="{00000000-0005-0000-0000-00001E210000}"/>
    <cellStyle name="40% - Accent4 8 2 2" xfId="2447" xr:uid="{00000000-0005-0000-0000-00001F210000}"/>
    <cellStyle name="40% - Accent4 8 2 2 2" xfId="10243" xr:uid="{00000000-0005-0000-0000-000020210000}"/>
    <cellStyle name="40% - Accent4 8 2 3" xfId="4227" xr:uid="{00000000-0005-0000-0000-000021210000}"/>
    <cellStyle name="40% - Accent4 8 2 3 2" xfId="11735" xr:uid="{00000000-0005-0000-0000-000022210000}"/>
    <cellStyle name="40% - Accent4 8 2 4" xfId="6660" xr:uid="{00000000-0005-0000-0000-000023210000}"/>
    <cellStyle name="40% - Accent4 8 2 4 2" xfId="13938" xr:uid="{00000000-0005-0000-0000-000024210000}"/>
    <cellStyle name="40% - Accent4 8 2 5" xfId="8010" xr:uid="{00000000-0005-0000-0000-000025210000}"/>
    <cellStyle name="40% - Accent4 8 2 5 2" xfId="15102" xr:uid="{00000000-0005-0000-0000-000026210000}"/>
    <cellStyle name="40% - Accent4 8 2 6" xfId="9307" xr:uid="{00000000-0005-0000-0000-000027210000}"/>
    <cellStyle name="40% - Accent4 8 3" xfId="2446" xr:uid="{00000000-0005-0000-0000-000028210000}"/>
    <cellStyle name="40% - Accent4 8 3 2" xfId="6661" xr:uid="{00000000-0005-0000-0000-000029210000}"/>
    <cellStyle name="40% - Accent4 8 3 2 2" xfId="13939" xr:uid="{00000000-0005-0000-0000-00002A210000}"/>
    <cellStyle name="40% - Accent4 8 3 3" xfId="10242" xr:uid="{00000000-0005-0000-0000-00002B210000}"/>
    <cellStyle name="40% - Accent4 8 4" xfId="3388" xr:uid="{00000000-0005-0000-0000-00002C210000}"/>
    <cellStyle name="40% - Accent4 8 4 2" xfId="10898" xr:uid="{00000000-0005-0000-0000-00002D210000}"/>
    <cellStyle name="40% - Accent4 8 5" xfId="4226" xr:uid="{00000000-0005-0000-0000-00002E210000}"/>
    <cellStyle name="40% - Accent4 8 5 2" xfId="11734" xr:uid="{00000000-0005-0000-0000-00002F210000}"/>
    <cellStyle name="40% - Accent4 8 6" xfId="4962" xr:uid="{00000000-0005-0000-0000-000030210000}"/>
    <cellStyle name="40% - Accent4 8 6 2" xfId="12240" xr:uid="{00000000-0005-0000-0000-000031210000}"/>
    <cellStyle name="40% - Accent4 8 7" xfId="5543" xr:uid="{00000000-0005-0000-0000-000032210000}"/>
    <cellStyle name="40% - Accent4 8 7 2" xfId="12821" xr:uid="{00000000-0005-0000-0000-000033210000}"/>
    <cellStyle name="40% - Accent4 8 8" xfId="6659" xr:uid="{00000000-0005-0000-0000-000034210000}"/>
    <cellStyle name="40% - Accent4 8 8 2" xfId="13937" xr:uid="{00000000-0005-0000-0000-000035210000}"/>
    <cellStyle name="40% - Accent4 8 9" xfId="7429" xr:uid="{00000000-0005-0000-0000-000036210000}"/>
    <cellStyle name="40% - Accent4 8 9 2" xfId="14521" xr:uid="{00000000-0005-0000-0000-000037210000}"/>
    <cellStyle name="40% - Accent4 9" xfId="675" xr:uid="{00000000-0005-0000-0000-000038210000}"/>
    <cellStyle name="40% - Accent4 9 2" xfId="2448" xr:uid="{00000000-0005-0000-0000-000039210000}"/>
    <cellStyle name="40% - Accent4 9 2 2" xfId="10244" xr:uid="{00000000-0005-0000-0000-00003A210000}"/>
    <cellStyle name="40% - Accent4 9 3" xfId="4228" xr:uid="{00000000-0005-0000-0000-00003B210000}"/>
    <cellStyle name="40% - Accent4 9 3 2" xfId="11736" xr:uid="{00000000-0005-0000-0000-00003C210000}"/>
    <cellStyle name="40% - Accent4 9 4" xfId="6662" xr:uid="{00000000-0005-0000-0000-00003D210000}"/>
    <cellStyle name="40% - Accent4 9 4 2" xfId="13940" xr:uid="{00000000-0005-0000-0000-00003E210000}"/>
    <cellStyle name="40% - Accent4 9 5" xfId="8394" xr:uid="{00000000-0005-0000-0000-00003F210000}"/>
    <cellStyle name="40% - Accent4 9 5 2" xfId="15437" xr:uid="{00000000-0005-0000-0000-000040210000}"/>
    <cellStyle name="40% - Accent4 9 6" xfId="9308" xr:uid="{00000000-0005-0000-0000-000041210000}"/>
    <cellStyle name="40% - Accent5" xfId="37" builtinId="47" customBuiltin="1"/>
    <cellStyle name="40% - Accent5 10" xfId="677" xr:uid="{00000000-0005-0000-0000-000043210000}"/>
    <cellStyle name="40% - Accent5 10 2" xfId="2450" xr:uid="{00000000-0005-0000-0000-000044210000}"/>
    <cellStyle name="40% - Accent5 10 2 2" xfId="4231" xr:uid="{00000000-0005-0000-0000-000045210000}"/>
    <cellStyle name="40% - Accent5 10 2 2 2" xfId="11739" xr:uid="{00000000-0005-0000-0000-000046210000}"/>
    <cellStyle name="40% - Accent5 10 2 3" xfId="6665" xr:uid="{00000000-0005-0000-0000-000047210000}"/>
    <cellStyle name="40% - Accent5 10 2 3 2" xfId="13943" xr:uid="{00000000-0005-0000-0000-000048210000}"/>
    <cellStyle name="40% - Accent5 10 2 4" xfId="10246" xr:uid="{00000000-0005-0000-0000-000049210000}"/>
    <cellStyle name="40% - Accent5 10 3" xfId="4230" xr:uid="{00000000-0005-0000-0000-00004A210000}"/>
    <cellStyle name="40% - Accent5 10 3 2" xfId="11738" xr:uid="{00000000-0005-0000-0000-00004B210000}"/>
    <cellStyle name="40% - Accent5 10 4" xfId="6664" xr:uid="{00000000-0005-0000-0000-00004C210000}"/>
    <cellStyle name="40% - Accent5 10 4 2" xfId="13942" xr:uid="{00000000-0005-0000-0000-00004D210000}"/>
    <cellStyle name="40% - Accent5 10 5" xfId="8484" xr:uid="{00000000-0005-0000-0000-00004E210000}"/>
    <cellStyle name="40% - Accent5 10 5 2" xfId="15527" xr:uid="{00000000-0005-0000-0000-00004F210000}"/>
    <cellStyle name="40% - Accent5 10 6" xfId="9310" xr:uid="{00000000-0005-0000-0000-000050210000}"/>
    <cellStyle name="40% - Accent5 11" xfId="678" xr:uid="{00000000-0005-0000-0000-000051210000}"/>
    <cellStyle name="40% - Accent5 11 2" xfId="2451" xr:uid="{00000000-0005-0000-0000-000052210000}"/>
    <cellStyle name="40% - Accent5 11 2 2" xfId="10247" xr:uid="{00000000-0005-0000-0000-000053210000}"/>
    <cellStyle name="40% - Accent5 11 3" xfId="4232" xr:uid="{00000000-0005-0000-0000-000054210000}"/>
    <cellStyle name="40% - Accent5 11 3 2" xfId="11740" xr:uid="{00000000-0005-0000-0000-000055210000}"/>
    <cellStyle name="40% - Accent5 11 4" xfId="6666" xr:uid="{00000000-0005-0000-0000-000056210000}"/>
    <cellStyle name="40% - Accent5 11 4 2" xfId="13944" xr:uid="{00000000-0005-0000-0000-000057210000}"/>
    <cellStyle name="40% - Accent5 11 5" xfId="8573" xr:uid="{00000000-0005-0000-0000-000058210000}"/>
    <cellStyle name="40% - Accent5 11 5 2" xfId="15616" xr:uid="{00000000-0005-0000-0000-000059210000}"/>
    <cellStyle name="40% - Accent5 11 6" xfId="9311" xr:uid="{00000000-0005-0000-0000-00005A210000}"/>
    <cellStyle name="40% - Accent5 12" xfId="679" xr:uid="{00000000-0005-0000-0000-00005B210000}"/>
    <cellStyle name="40% - Accent5 12 2" xfId="680" xr:uid="{00000000-0005-0000-0000-00005C210000}"/>
    <cellStyle name="40% - Accent5 12 2 2" xfId="2453" xr:uid="{00000000-0005-0000-0000-00005D210000}"/>
    <cellStyle name="40% - Accent5 12 2 2 2" xfId="10249" xr:uid="{00000000-0005-0000-0000-00005E210000}"/>
    <cellStyle name="40% - Accent5 12 2 3" xfId="4234" xr:uid="{00000000-0005-0000-0000-00005F210000}"/>
    <cellStyle name="40% - Accent5 12 2 3 2" xfId="11742" xr:uid="{00000000-0005-0000-0000-000060210000}"/>
    <cellStyle name="40% - Accent5 12 2 4" xfId="6668" xr:uid="{00000000-0005-0000-0000-000061210000}"/>
    <cellStyle name="40% - Accent5 12 2 4 2" xfId="13946" xr:uid="{00000000-0005-0000-0000-000062210000}"/>
    <cellStyle name="40% - Accent5 12 2 5" xfId="9313" xr:uid="{00000000-0005-0000-0000-000063210000}"/>
    <cellStyle name="40% - Accent5 12 3" xfId="2452" xr:uid="{00000000-0005-0000-0000-000064210000}"/>
    <cellStyle name="40% - Accent5 12 3 2" xfId="10248" xr:uid="{00000000-0005-0000-0000-000065210000}"/>
    <cellStyle name="40% - Accent5 12 4" xfId="4233" xr:uid="{00000000-0005-0000-0000-000066210000}"/>
    <cellStyle name="40% - Accent5 12 4 2" xfId="11741" xr:uid="{00000000-0005-0000-0000-000067210000}"/>
    <cellStyle name="40% - Accent5 12 5" xfId="6667" xr:uid="{00000000-0005-0000-0000-000068210000}"/>
    <cellStyle name="40% - Accent5 12 5 2" xfId="13945" xr:uid="{00000000-0005-0000-0000-000069210000}"/>
    <cellStyle name="40% - Accent5 12 6" xfId="7725" xr:uid="{00000000-0005-0000-0000-00006A210000}"/>
    <cellStyle name="40% - Accent5 12 6 2" xfId="14817" xr:uid="{00000000-0005-0000-0000-00006B210000}"/>
    <cellStyle name="40% - Accent5 12 7" xfId="9312" xr:uid="{00000000-0005-0000-0000-00006C210000}"/>
    <cellStyle name="40% - Accent5 13" xfId="681" xr:uid="{00000000-0005-0000-0000-00006D210000}"/>
    <cellStyle name="40% - Accent5 13 2" xfId="2454" xr:uid="{00000000-0005-0000-0000-00006E210000}"/>
    <cellStyle name="40% - Accent5 13 2 2" xfId="10250" xr:uid="{00000000-0005-0000-0000-00006F210000}"/>
    <cellStyle name="40% - Accent5 13 3" xfId="4235" xr:uid="{00000000-0005-0000-0000-000070210000}"/>
    <cellStyle name="40% - Accent5 13 3 2" xfId="11743" xr:uid="{00000000-0005-0000-0000-000071210000}"/>
    <cellStyle name="40% - Accent5 13 4" xfId="6669" xr:uid="{00000000-0005-0000-0000-000072210000}"/>
    <cellStyle name="40% - Accent5 13 4 2" xfId="13947" xr:uid="{00000000-0005-0000-0000-000073210000}"/>
    <cellStyle name="40% - Accent5 13 5" xfId="9314" xr:uid="{00000000-0005-0000-0000-000074210000}"/>
    <cellStyle name="40% - Accent5 14" xfId="682" xr:uid="{00000000-0005-0000-0000-000075210000}"/>
    <cellStyle name="40% - Accent5 14 2" xfId="2455" xr:uid="{00000000-0005-0000-0000-000076210000}"/>
    <cellStyle name="40% - Accent5 14 2 2" xfId="10251" xr:uid="{00000000-0005-0000-0000-000077210000}"/>
    <cellStyle name="40% - Accent5 14 3" xfId="4236" xr:uid="{00000000-0005-0000-0000-000078210000}"/>
    <cellStyle name="40% - Accent5 14 3 2" xfId="11744" xr:uid="{00000000-0005-0000-0000-000079210000}"/>
    <cellStyle name="40% - Accent5 14 4" xfId="6670" xr:uid="{00000000-0005-0000-0000-00007A210000}"/>
    <cellStyle name="40% - Accent5 14 4 2" xfId="13948" xr:uid="{00000000-0005-0000-0000-00007B210000}"/>
    <cellStyle name="40% - Accent5 14 5" xfId="9315" xr:uid="{00000000-0005-0000-0000-00007C210000}"/>
    <cellStyle name="40% - Accent5 15" xfId="683" xr:uid="{00000000-0005-0000-0000-00007D210000}"/>
    <cellStyle name="40% - Accent5 15 2" xfId="2456" xr:uid="{00000000-0005-0000-0000-00007E210000}"/>
    <cellStyle name="40% - Accent5 15 2 2" xfId="10252" xr:uid="{00000000-0005-0000-0000-00007F210000}"/>
    <cellStyle name="40% - Accent5 15 3" xfId="4237" xr:uid="{00000000-0005-0000-0000-000080210000}"/>
    <cellStyle name="40% - Accent5 15 3 2" xfId="11745" xr:uid="{00000000-0005-0000-0000-000081210000}"/>
    <cellStyle name="40% - Accent5 15 4" xfId="6671" xr:uid="{00000000-0005-0000-0000-000082210000}"/>
    <cellStyle name="40% - Accent5 15 4 2" xfId="13949" xr:uid="{00000000-0005-0000-0000-000083210000}"/>
    <cellStyle name="40% - Accent5 15 5" xfId="9316" xr:uid="{00000000-0005-0000-0000-000084210000}"/>
    <cellStyle name="40% - Accent5 16" xfId="684" xr:uid="{00000000-0005-0000-0000-000085210000}"/>
    <cellStyle name="40% - Accent5 16 2" xfId="2457" xr:uid="{00000000-0005-0000-0000-000086210000}"/>
    <cellStyle name="40% - Accent5 16 2 2" xfId="10253" xr:uid="{00000000-0005-0000-0000-000087210000}"/>
    <cellStyle name="40% - Accent5 16 3" xfId="4238" xr:uid="{00000000-0005-0000-0000-000088210000}"/>
    <cellStyle name="40% - Accent5 16 3 2" xfId="11746" xr:uid="{00000000-0005-0000-0000-000089210000}"/>
    <cellStyle name="40% - Accent5 16 4" xfId="6672" xr:uid="{00000000-0005-0000-0000-00008A210000}"/>
    <cellStyle name="40% - Accent5 16 4 2" xfId="13950" xr:uid="{00000000-0005-0000-0000-00008B210000}"/>
    <cellStyle name="40% - Accent5 16 5" xfId="9317" xr:uid="{00000000-0005-0000-0000-00008C210000}"/>
    <cellStyle name="40% - Accent5 17" xfId="685" xr:uid="{00000000-0005-0000-0000-00008D210000}"/>
    <cellStyle name="40% - Accent5 17 2" xfId="2458" xr:uid="{00000000-0005-0000-0000-00008E210000}"/>
    <cellStyle name="40% - Accent5 17 2 2" xfId="10254" xr:uid="{00000000-0005-0000-0000-00008F210000}"/>
    <cellStyle name="40% - Accent5 17 3" xfId="4239" xr:uid="{00000000-0005-0000-0000-000090210000}"/>
    <cellStyle name="40% - Accent5 17 3 2" xfId="11747" xr:uid="{00000000-0005-0000-0000-000091210000}"/>
    <cellStyle name="40% - Accent5 17 4" xfId="6673" xr:uid="{00000000-0005-0000-0000-000092210000}"/>
    <cellStyle name="40% - Accent5 17 4 2" xfId="13951" xr:uid="{00000000-0005-0000-0000-000093210000}"/>
    <cellStyle name="40% - Accent5 17 5" xfId="9318" xr:uid="{00000000-0005-0000-0000-000094210000}"/>
    <cellStyle name="40% - Accent5 18" xfId="686" xr:uid="{00000000-0005-0000-0000-000095210000}"/>
    <cellStyle name="40% - Accent5 18 2" xfId="2459" xr:uid="{00000000-0005-0000-0000-000096210000}"/>
    <cellStyle name="40% - Accent5 18 2 2" xfId="10255" xr:uid="{00000000-0005-0000-0000-000097210000}"/>
    <cellStyle name="40% - Accent5 18 3" xfId="4240" xr:uid="{00000000-0005-0000-0000-000098210000}"/>
    <cellStyle name="40% - Accent5 18 3 2" xfId="11748" xr:uid="{00000000-0005-0000-0000-000099210000}"/>
    <cellStyle name="40% - Accent5 18 4" xfId="6674" xr:uid="{00000000-0005-0000-0000-00009A210000}"/>
    <cellStyle name="40% - Accent5 18 4 2" xfId="13952" xr:uid="{00000000-0005-0000-0000-00009B210000}"/>
    <cellStyle name="40% - Accent5 18 5" xfId="9319" xr:uid="{00000000-0005-0000-0000-00009C210000}"/>
    <cellStyle name="40% - Accent5 19" xfId="1759" xr:uid="{00000000-0005-0000-0000-00009D210000}"/>
    <cellStyle name="40% - Accent5 19 2" xfId="3009" xr:uid="{00000000-0005-0000-0000-00009E210000}"/>
    <cellStyle name="40% - Accent5 19 2 2" xfId="10526" xr:uid="{00000000-0005-0000-0000-00009F210000}"/>
    <cellStyle name="40% - Accent5 19 3" xfId="4241" xr:uid="{00000000-0005-0000-0000-0000A0210000}"/>
    <cellStyle name="40% - Accent5 19 3 2" xfId="11749" xr:uid="{00000000-0005-0000-0000-0000A1210000}"/>
    <cellStyle name="40% - Accent5 19 4" xfId="6675" xr:uid="{00000000-0005-0000-0000-0000A2210000}"/>
    <cellStyle name="40% - Accent5 19 4 2" xfId="13953" xr:uid="{00000000-0005-0000-0000-0000A3210000}"/>
    <cellStyle name="40% - Accent5 19 5" xfId="9588" xr:uid="{00000000-0005-0000-0000-0000A4210000}"/>
    <cellStyle name="40% - Accent5 2" xfId="687" xr:uid="{00000000-0005-0000-0000-0000A5210000}"/>
    <cellStyle name="40% - Accent5 2 10" xfId="3135" xr:uid="{00000000-0005-0000-0000-0000A6210000}"/>
    <cellStyle name="40% - Accent5 2 10 2" xfId="6677" xr:uid="{00000000-0005-0000-0000-0000A7210000}"/>
    <cellStyle name="40% - Accent5 2 10 2 2" xfId="13955" xr:uid="{00000000-0005-0000-0000-0000A8210000}"/>
    <cellStyle name="40% - Accent5 2 10 3" xfId="10646" xr:uid="{00000000-0005-0000-0000-0000A9210000}"/>
    <cellStyle name="40% - Accent5 2 11" xfId="4242" xr:uid="{00000000-0005-0000-0000-0000AA210000}"/>
    <cellStyle name="40% - Accent5 2 11 2" xfId="11750" xr:uid="{00000000-0005-0000-0000-0000AB210000}"/>
    <cellStyle name="40% - Accent5 2 12" xfId="4733" xr:uid="{00000000-0005-0000-0000-0000AC210000}"/>
    <cellStyle name="40% - Accent5 2 12 2" xfId="12011" xr:uid="{00000000-0005-0000-0000-0000AD210000}"/>
    <cellStyle name="40% - Accent5 2 13" xfId="5314" xr:uid="{00000000-0005-0000-0000-0000AE210000}"/>
    <cellStyle name="40% - Accent5 2 13 2" xfId="12592" xr:uid="{00000000-0005-0000-0000-0000AF210000}"/>
    <cellStyle name="40% - Accent5 2 14" xfId="6676" xr:uid="{00000000-0005-0000-0000-0000B0210000}"/>
    <cellStyle name="40% - Accent5 2 14 2" xfId="13954" xr:uid="{00000000-0005-0000-0000-0000B1210000}"/>
    <cellStyle name="40% - Accent5 2 15" xfId="7200" xr:uid="{00000000-0005-0000-0000-0000B2210000}"/>
    <cellStyle name="40% - Accent5 2 15 2" xfId="14292" xr:uid="{00000000-0005-0000-0000-0000B3210000}"/>
    <cellStyle name="40% - Accent5 2 16" xfId="8646" xr:uid="{00000000-0005-0000-0000-0000B4210000}"/>
    <cellStyle name="40% - Accent5 2 17" xfId="9320" xr:uid="{00000000-0005-0000-0000-0000B5210000}"/>
    <cellStyle name="40% - Accent5 2 2" xfId="688" xr:uid="{00000000-0005-0000-0000-0000B6210000}"/>
    <cellStyle name="40% - Accent5 2 2 10" xfId="6678" xr:uid="{00000000-0005-0000-0000-0000B7210000}"/>
    <cellStyle name="40% - Accent5 2 2 10 2" xfId="13956" xr:uid="{00000000-0005-0000-0000-0000B8210000}"/>
    <cellStyle name="40% - Accent5 2 2 11" xfId="7246" xr:uid="{00000000-0005-0000-0000-0000B9210000}"/>
    <cellStyle name="40% - Accent5 2 2 11 2" xfId="14338" xr:uid="{00000000-0005-0000-0000-0000BA210000}"/>
    <cellStyle name="40% - Accent5 2 2 12" xfId="9321" xr:uid="{00000000-0005-0000-0000-0000BB210000}"/>
    <cellStyle name="40% - Accent5 2 2 2" xfId="689" xr:uid="{00000000-0005-0000-0000-0000BC210000}"/>
    <cellStyle name="40% - Accent5 2 2 2 10" xfId="7389" xr:uid="{00000000-0005-0000-0000-0000BD210000}"/>
    <cellStyle name="40% - Accent5 2 2 2 10 2" xfId="14481" xr:uid="{00000000-0005-0000-0000-0000BE210000}"/>
    <cellStyle name="40% - Accent5 2 2 2 11" xfId="9322" xr:uid="{00000000-0005-0000-0000-0000BF210000}"/>
    <cellStyle name="40% - Accent5 2 2 2 2" xfId="690" xr:uid="{00000000-0005-0000-0000-0000C0210000}"/>
    <cellStyle name="40% - Accent5 2 2 2 2 10" xfId="9323" xr:uid="{00000000-0005-0000-0000-0000C1210000}"/>
    <cellStyle name="40% - Accent5 2 2 2 2 2" xfId="691" xr:uid="{00000000-0005-0000-0000-0000C2210000}"/>
    <cellStyle name="40% - Accent5 2 2 2 2 2 2" xfId="2464" xr:uid="{00000000-0005-0000-0000-0000C3210000}"/>
    <cellStyle name="40% - Accent5 2 2 2 2 2 2 2" xfId="10260" xr:uid="{00000000-0005-0000-0000-0000C4210000}"/>
    <cellStyle name="40% - Accent5 2 2 2 2 2 3" xfId="4246" xr:uid="{00000000-0005-0000-0000-0000C5210000}"/>
    <cellStyle name="40% - Accent5 2 2 2 2 2 3 2" xfId="11754" xr:uid="{00000000-0005-0000-0000-0000C6210000}"/>
    <cellStyle name="40% - Accent5 2 2 2 2 2 4" xfId="6681" xr:uid="{00000000-0005-0000-0000-0000C7210000}"/>
    <cellStyle name="40% - Accent5 2 2 2 2 2 4 2" xfId="13959" xr:uid="{00000000-0005-0000-0000-0000C8210000}"/>
    <cellStyle name="40% - Accent5 2 2 2 2 2 5" xfId="8259" xr:uid="{00000000-0005-0000-0000-0000C9210000}"/>
    <cellStyle name="40% - Accent5 2 2 2 2 2 5 2" xfId="15351" xr:uid="{00000000-0005-0000-0000-0000CA210000}"/>
    <cellStyle name="40% - Accent5 2 2 2 2 2 6" xfId="9324" xr:uid="{00000000-0005-0000-0000-0000CB210000}"/>
    <cellStyle name="40% - Accent5 2 2 2 2 3" xfId="2463" xr:uid="{00000000-0005-0000-0000-0000CC210000}"/>
    <cellStyle name="40% - Accent5 2 2 2 2 3 2" xfId="6682" xr:uid="{00000000-0005-0000-0000-0000CD210000}"/>
    <cellStyle name="40% - Accent5 2 2 2 2 3 2 2" xfId="13960" xr:uid="{00000000-0005-0000-0000-0000CE210000}"/>
    <cellStyle name="40% - Accent5 2 2 2 2 3 3" xfId="10259" xr:uid="{00000000-0005-0000-0000-0000CF210000}"/>
    <cellStyle name="40% - Accent5 2 2 2 2 4" xfId="3647" xr:uid="{00000000-0005-0000-0000-0000D0210000}"/>
    <cellStyle name="40% - Accent5 2 2 2 2 4 2" xfId="11155" xr:uid="{00000000-0005-0000-0000-0000D1210000}"/>
    <cellStyle name="40% - Accent5 2 2 2 2 5" xfId="4245" xr:uid="{00000000-0005-0000-0000-0000D2210000}"/>
    <cellStyle name="40% - Accent5 2 2 2 2 5 2" xfId="11753" xr:uid="{00000000-0005-0000-0000-0000D3210000}"/>
    <cellStyle name="40% - Accent5 2 2 2 2 6" xfId="5211" xr:uid="{00000000-0005-0000-0000-0000D4210000}"/>
    <cellStyle name="40% - Accent5 2 2 2 2 6 2" xfId="12489" xr:uid="{00000000-0005-0000-0000-0000D5210000}"/>
    <cellStyle name="40% - Accent5 2 2 2 2 7" xfId="5792" xr:uid="{00000000-0005-0000-0000-0000D6210000}"/>
    <cellStyle name="40% - Accent5 2 2 2 2 7 2" xfId="13070" xr:uid="{00000000-0005-0000-0000-0000D7210000}"/>
    <cellStyle name="40% - Accent5 2 2 2 2 8" xfId="6680" xr:uid="{00000000-0005-0000-0000-0000D8210000}"/>
    <cellStyle name="40% - Accent5 2 2 2 2 8 2" xfId="13958" xr:uid="{00000000-0005-0000-0000-0000D9210000}"/>
    <cellStyle name="40% - Accent5 2 2 2 2 9" xfId="7678" xr:uid="{00000000-0005-0000-0000-0000DA210000}"/>
    <cellStyle name="40% - Accent5 2 2 2 2 9 2" xfId="14770" xr:uid="{00000000-0005-0000-0000-0000DB210000}"/>
    <cellStyle name="40% - Accent5 2 2 2 3" xfId="692" xr:uid="{00000000-0005-0000-0000-0000DC210000}"/>
    <cellStyle name="40% - Accent5 2 2 2 3 2" xfId="2465" xr:uid="{00000000-0005-0000-0000-0000DD210000}"/>
    <cellStyle name="40% - Accent5 2 2 2 3 2 2" xfId="10261" xr:uid="{00000000-0005-0000-0000-0000DE210000}"/>
    <cellStyle name="40% - Accent5 2 2 2 3 3" xfId="4247" xr:uid="{00000000-0005-0000-0000-0000DF210000}"/>
    <cellStyle name="40% - Accent5 2 2 2 3 3 2" xfId="11755" xr:uid="{00000000-0005-0000-0000-0000E0210000}"/>
    <cellStyle name="40% - Accent5 2 2 2 3 4" xfId="6683" xr:uid="{00000000-0005-0000-0000-0000E1210000}"/>
    <cellStyle name="40% - Accent5 2 2 2 3 4 2" xfId="13961" xr:uid="{00000000-0005-0000-0000-0000E2210000}"/>
    <cellStyle name="40% - Accent5 2 2 2 3 5" xfId="7970" xr:uid="{00000000-0005-0000-0000-0000E3210000}"/>
    <cellStyle name="40% - Accent5 2 2 2 3 5 2" xfId="15062" xr:uid="{00000000-0005-0000-0000-0000E4210000}"/>
    <cellStyle name="40% - Accent5 2 2 2 3 6" xfId="9325" xr:uid="{00000000-0005-0000-0000-0000E5210000}"/>
    <cellStyle name="40% - Accent5 2 2 2 4" xfId="2462" xr:uid="{00000000-0005-0000-0000-0000E6210000}"/>
    <cellStyle name="40% - Accent5 2 2 2 4 2" xfId="6684" xr:uid="{00000000-0005-0000-0000-0000E7210000}"/>
    <cellStyle name="40% - Accent5 2 2 2 4 2 2" xfId="13962" xr:uid="{00000000-0005-0000-0000-0000E8210000}"/>
    <cellStyle name="40% - Accent5 2 2 2 4 3" xfId="10258" xr:uid="{00000000-0005-0000-0000-0000E9210000}"/>
    <cellStyle name="40% - Accent5 2 2 2 5" xfId="3347" xr:uid="{00000000-0005-0000-0000-0000EA210000}"/>
    <cellStyle name="40% - Accent5 2 2 2 5 2" xfId="10858" xr:uid="{00000000-0005-0000-0000-0000EB210000}"/>
    <cellStyle name="40% - Accent5 2 2 2 6" xfId="4244" xr:uid="{00000000-0005-0000-0000-0000EC210000}"/>
    <cellStyle name="40% - Accent5 2 2 2 6 2" xfId="11752" xr:uid="{00000000-0005-0000-0000-0000ED210000}"/>
    <cellStyle name="40% - Accent5 2 2 2 7" xfId="4922" xr:uid="{00000000-0005-0000-0000-0000EE210000}"/>
    <cellStyle name="40% - Accent5 2 2 2 7 2" xfId="12200" xr:uid="{00000000-0005-0000-0000-0000EF210000}"/>
    <cellStyle name="40% - Accent5 2 2 2 8" xfId="5503" xr:uid="{00000000-0005-0000-0000-0000F0210000}"/>
    <cellStyle name="40% - Accent5 2 2 2 8 2" xfId="12781" xr:uid="{00000000-0005-0000-0000-0000F1210000}"/>
    <cellStyle name="40% - Accent5 2 2 2 9" xfId="6679" xr:uid="{00000000-0005-0000-0000-0000F2210000}"/>
    <cellStyle name="40% - Accent5 2 2 2 9 2" xfId="13957" xr:uid="{00000000-0005-0000-0000-0000F3210000}"/>
    <cellStyle name="40% - Accent5 2 2 3" xfId="693" xr:uid="{00000000-0005-0000-0000-0000F4210000}"/>
    <cellStyle name="40% - Accent5 2 2 3 10" xfId="9326" xr:uid="{00000000-0005-0000-0000-0000F5210000}"/>
    <cellStyle name="40% - Accent5 2 2 3 2" xfId="694" xr:uid="{00000000-0005-0000-0000-0000F6210000}"/>
    <cellStyle name="40% - Accent5 2 2 3 2 2" xfId="2467" xr:uid="{00000000-0005-0000-0000-0000F7210000}"/>
    <cellStyle name="40% - Accent5 2 2 3 2 2 2" xfId="10263" xr:uid="{00000000-0005-0000-0000-0000F8210000}"/>
    <cellStyle name="40% - Accent5 2 2 3 2 3" xfId="4249" xr:uid="{00000000-0005-0000-0000-0000F9210000}"/>
    <cellStyle name="40% - Accent5 2 2 3 2 3 2" xfId="11757" xr:uid="{00000000-0005-0000-0000-0000FA210000}"/>
    <cellStyle name="40% - Accent5 2 2 3 2 4" xfId="6686" xr:uid="{00000000-0005-0000-0000-0000FB210000}"/>
    <cellStyle name="40% - Accent5 2 2 3 2 4 2" xfId="13964" xr:uid="{00000000-0005-0000-0000-0000FC210000}"/>
    <cellStyle name="40% - Accent5 2 2 3 2 5" xfId="8116" xr:uid="{00000000-0005-0000-0000-0000FD210000}"/>
    <cellStyle name="40% - Accent5 2 2 3 2 5 2" xfId="15208" xr:uid="{00000000-0005-0000-0000-0000FE210000}"/>
    <cellStyle name="40% - Accent5 2 2 3 2 6" xfId="9327" xr:uid="{00000000-0005-0000-0000-0000FF210000}"/>
    <cellStyle name="40% - Accent5 2 2 3 3" xfId="2466" xr:uid="{00000000-0005-0000-0000-000000220000}"/>
    <cellStyle name="40% - Accent5 2 2 3 3 2" xfId="6687" xr:uid="{00000000-0005-0000-0000-000001220000}"/>
    <cellStyle name="40% - Accent5 2 2 3 3 2 2" xfId="13965" xr:uid="{00000000-0005-0000-0000-000002220000}"/>
    <cellStyle name="40% - Accent5 2 2 3 3 3" xfId="10262" xr:uid="{00000000-0005-0000-0000-000003220000}"/>
    <cellStyle name="40% - Accent5 2 2 3 4" xfId="3504" xr:uid="{00000000-0005-0000-0000-000004220000}"/>
    <cellStyle name="40% - Accent5 2 2 3 4 2" xfId="11012" xr:uid="{00000000-0005-0000-0000-000005220000}"/>
    <cellStyle name="40% - Accent5 2 2 3 5" xfId="4248" xr:uid="{00000000-0005-0000-0000-000006220000}"/>
    <cellStyle name="40% - Accent5 2 2 3 5 2" xfId="11756" xr:uid="{00000000-0005-0000-0000-000007220000}"/>
    <cellStyle name="40% - Accent5 2 2 3 6" xfId="5068" xr:uid="{00000000-0005-0000-0000-000008220000}"/>
    <cellStyle name="40% - Accent5 2 2 3 6 2" xfId="12346" xr:uid="{00000000-0005-0000-0000-000009220000}"/>
    <cellStyle name="40% - Accent5 2 2 3 7" xfId="5649" xr:uid="{00000000-0005-0000-0000-00000A220000}"/>
    <cellStyle name="40% - Accent5 2 2 3 7 2" xfId="12927" xr:uid="{00000000-0005-0000-0000-00000B220000}"/>
    <cellStyle name="40% - Accent5 2 2 3 8" xfId="6685" xr:uid="{00000000-0005-0000-0000-00000C220000}"/>
    <cellStyle name="40% - Accent5 2 2 3 8 2" xfId="13963" xr:uid="{00000000-0005-0000-0000-00000D220000}"/>
    <cellStyle name="40% - Accent5 2 2 3 9" xfId="7535" xr:uid="{00000000-0005-0000-0000-00000E220000}"/>
    <cellStyle name="40% - Accent5 2 2 3 9 2" xfId="14627" xr:uid="{00000000-0005-0000-0000-00000F220000}"/>
    <cellStyle name="40% - Accent5 2 2 4" xfId="695" xr:uid="{00000000-0005-0000-0000-000010220000}"/>
    <cellStyle name="40% - Accent5 2 2 4 2" xfId="2468" xr:uid="{00000000-0005-0000-0000-000011220000}"/>
    <cellStyle name="40% - Accent5 2 2 4 2 2" xfId="10264" xr:uid="{00000000-0005-0000-0000-000012220000}"/>
    <cellStyle name="40% - Accent5 2 2 4 3" xfId="4250" xr:uid="{00000000-0005-0000-0000-000013220000}"/>
    <cellStyle name="40% - Accent5 2 2 4 3 2" xfId="11758" xr:uid="{00000000-0005-0000-0000-000014220000}"/>
    <cellStyle name="40% - Accent5 2 2 4 4" xfId="6688" xr:uid="{00000000-0005-0000-0000-000015220000}"/>
    <cellStyle name="40% - Accent5 2 2 4 4 2" xfId="13966" xr:uid="{00000000-0005-0000-0000-000016220000}"/>
    <cellStyle name="40% - Accent5 2 2 4 5" xfId="8463" xr:uid="{00000000-0005-0000-0000-000017220000}"/>
    <cellStyle name="40% - Accent5 2 2 4 5 2" xfId="15506" xr:uid="{00000000-0005-0000-0000-000018220000}"/>
    <cellStyle name="40% - Accent5 2 2 4 6" xfId="9328" xr:uid="{00000000-0005-0000-0000-000019220000}"/>
    <cellStyle name="40% - Accent5 2 2 5" xfId="2461" xr:uid="{00000000-0005-0000-0000-00001A220000}"/>
    <cellStyle name="40% - Accent5 2 2 5 2" xfId="6689" xr:uid="{00000000-0005-0000-0000-00001B220000}"/>
    <cellStyle name="40% - Accent5 2 2 5 2 2" xfId="13967" xr:uid="{00000000-0005-0000-0000-00001C220000}"/>
    <cellStyle name="40% - Accent5 2 2 5 3" xfId="8552" xr:uid="{00000000-0005-0000-0000-00001D220000}"/>
    <cellStyle name="40% - Accent5 2 2 5 3 2" xfId="15595" xr:uid="{00000000-0005-0000-0000-00001E220000}"/>
    <cellStyle name="40% - Accent5 2 2 5 4" xfId="10257" xr:uid="{00000000-0005-0000-0000-00001F220000}"/>
    <cellStyle name="40% - Accent5 2 2 6" xfId="3202" xr:uid="{00000000-0005-0000-0000-000020220000}"/>
    <cellStyle name="40% - Accent5 2 2 6 2" xfId="7827" xr:uid="{00000000-0005-0000-0000-000021220000}"/>
    <cellStyle name="40% - Accent5 2 2 6 2 2" xfId="14919" xr:uid="{00000000-0005-0000-0000-000022220000}"/>
    <cellStyle name="40% - Accent5 2 2 6 3" xfId="10713" xr:uid="{00000000-0005-0000-0000-000023220000}"/>
    <cellStyle name="40% - Accent5 2 2 7" xfId="4243" xr:uid="{00000000-0005-0000-0000-000024220000}"/>
    <cellStyle name="40% - Accent5 2 2 7 2" xfId="11751" xr:uid="{00000000-0005-0000-0000-000025220000}"/>
    <cellStyle name="40% - Accent5 2 2 8" xfId="4779" xr:uid="{00000000-0005-0000-0000-000026220000}"/>
    <cellStyle name="40% - Accent5 2 2 8 2" xfId="12057" xr:uid="{00000000-0005-0000-0000-000027220000}"/>
    <cellStyle name="40% - Accent5 2 2 9" xfId="5360" xr:uid="{00000000-0005-0000-0000-000028220000}"/>
    <cellStyle name="40% - Accent5 2 2 9 2" xfId="12638" xr:uid="{00000000-0005-0000-0000-000029220000}"/>
    <cellStyle name="40% - Accent5 2 3" xfId="696" xr:uid="{00000000-0005-0000-0000-00002A220000}"/>
    <cellStyle name="40% - Accent5 2 3 10" xfId="7343" xr:uid="{00000000-0005-0000-0000-00002B220000}"/>
    <cellStyle name="40% - Accent5 2 3 10 2" xfId="14435" xr:uid="{00000000-0005-0000-0000-00002C220000}"/>
    <cellStyle name="40% - Accent5 2 3 11" xfId="9329" xr:uid="{00000000-0005-0000-0000-00002D220000}"/>
    <cellStyle name="40% - Accent5 2 3 2" xfId="697" xr:uid="{00000000-0005-0000-0000-00002E220000}"/>
    <cellStyle name="40% - Accent5 2 3 2 10" xfId="9330" xr:uid="{00000000-0005-0000-0000-00002F220000}"/>
    <cellStyle name="40% - Accent5 2 3 2 2" xfId="698" xr:uid="{00000000-0005-0000-0000-000030220000}"/>
    <cellStyle name="40% - Accent5 2 3 2 2 2" xfId="2471" xr:uid="{00000000-0005-0000-0000-000031220000}"/>
    <cellStyle name="40% - Accent5 2 3 2 2 2 2" xfId="10267" xr:uid="{00000000-0005-0000-0000-000032220000}"/>
    <cellStyle name="40% - Accent5 2 3 2 2 3" xfId="4253" xr:uid="{00000000-0005-0000-0000-000033220000}"/>
    <cellStyle name="40% - Accent5 2 3 2 2 3 2" xfId="11761" xr:uid="{00000000-0005-0000-0000-000034220000}"/>
    <cellStyle name="40% - Accent5 2 3 2 2 4" xfId="6692" xr:uid="{00000000-0005-0000-0000-000035220000}"/>
    <cellStyle name="40% - Accent5 2 3 2 2 4 2" xfId="13970" xr:uid="{00000000-0005-0000-0000-000036220000}"/>
    <cellStyle name="40% - Accent5 2 3 2 2 5" xfId="8213" xr:uid="{00000000-0005-0000-0000-000037220000}"/>
    <cellStyle name="40% - Accent5 2 3 2 2 5 2" xfId="15305" xr:uid="{00000000-0005-0000-0000-000038220000}"/>
    <cellStyle name="40% - Accent5 2 3 2 2 6" xfId="9331" xr:uid="{00000000-0005-0000-0000-000039220000}"/>
    <cellStyle name="40% - Accent5 2 3 2 3" xfId="2470" xr:uid="{00000000-0005-0000-0000-00003A220000}"/>
    <cellStyle name="40% - Accent5 2 3 2 3 2" xfId="6693" xr:uid="{00000000-0005-0000-0000-00003B220000}"/>
    <cellStyle name="40% - Accent5 2 3 2 3 2 2" xfId="13971" xr:uid="{00000000-0005-0000-0000-00003C220000}"/>
    <cellStyle name="40% - Accent5 2 3 2 3 3" xfId="10266" xr:uid="{00000000-0005-0000-0000-00003D220000}"/>
    <cellStyle name="40% - Accent5 2 3 2 4" xfId="3601" xr:uid="{00000000-0005-0000-0000-00003E220000}"/>
    <cellStyle name="40% - Accent5 2 3 2 4 2" xfId="11109" xr:uid="{00000000-0005-0000-0000-00003F220000}"/>
    <cellStyle name="40% - Accent5 2 3 2 5" xfId="4252" xr:uid="{00000000-0005-0000-0000-000040220000}"/>
    <cellStyle name="40% - Accent5 2 3 2 5 2" xfId="11760" xr:uid="{00000000-0005-0000-0000-000041220000}"/>
    <cellStyle name="40% - Accent5 2 3 2 6" xfId="5165" xr:uid="{00000000-0005-0000-0000-000042220000}"/>
    <cellStyle name="40% - Accent5 2 3 2 6 2" xfId="12443" xr:uid="{00000000-0005-0000-0000-000043220000}"/>
    <cellStyle name="40% - Accent5 2 3 2 7" xfId="5746" xr:uid="{00000000-0005-0000-0000-000044220000}"/>
    <cellStyle name="40% - Accent5 2 3 2 7 2" xfId="13024" xr:uid="{00000000-0005-0000-0000-000045220000}"/>
    <cellStyle name="40% - Accent5 2 3 2 8" xfId="6691" xr:uid="{00000000-0005-0000-0000-000046220000}"/>
    <cellStyle name="40% - Accent5 2 3 2 8 2" xfId="13969" xr:uid="{00000000-0005-0000-0000-000047220000}"/>
    <cellStyle name="40% - Accent5 2 3 2 9" xfId="7632" xr:uid="{00000000-0005-0000-0000-000048220000}"/>
    <cellStyle name="40% - Accent5 2 3 2 9 2" xfId="14724" xr:uid="{00000000-0005-0000-0000-000049220000}"/>
    <cellStyle name="40% - Accent5 2 3 3" xfId="699" xr:uid="{00000000-0005-0000-0000-00004A220000}"/>
    <cellStyle name="40% - Accent5 2 3 3 2" xfId="2472" xr:uid="{00000000-0005-0000-0000-00004B220000}"/>
    <cellStyle name="40% - Accent5 2 3 3 2 2" xfId="10268" xr:uid="{00000000-0005-0000-0000-00004C220000}"/>
    <cellStyle name="40% - Accent5 2 3 3 3" xfId="4254" xr:uid="{00000000-0005-0000-0000-00004D220000}"/>
    <cellStyle name="40% - Accent5 2 3 3 3 2" xfId="11762" xr:uid="{00000000-0005-0000-0000-00004E220000}"/>
    <cellStyle name="40% - Accent5 2 3 3 4" xfId="6694" xr:uid="{00000000-0005-0000-0000-00004F220000}"/>
    <cellStyle name="40% - Accent5 2 3 3 4 2" xfId="13972" xr:uid="{00000000-0005-0000-0000-000050220000}"/>
    <cellStyle name="40% - Accent5 2 3 3 5" xfId="7924" xr:uid="{00000000-0005-0000-0000-000051220000}"/>
    <cellStyle name="40% - Accent5 2 3 3 5 2" xfId="15016" xr:uid="{00000000-0005-0000-0000-000052220000}"/>
    <cellStyle name="40% - Accent5 2 3 3 6" xfId="9332" xr:uid="{00000000-0005-0000-0000-000053220000}"/>
    <cellStyle name="40% - Accent5 2 3 4" xfId="2469" xr:uid="{00000000-0005-0000-0000-000054220000}"/>
    <cellStyle name="40% - Accent5 2 3 4 2" xfId="6695" xr:uid="{00000000-0005-0000-0000-000055220000}"/>
    <cellStyle name="40% - Accent5 2 3 4 2 2" xfId="13973" xr:uid="{00000000-0005-0000-0000-000056220000}"/>
    <cellStyle name="40% - Accent5 2 3 4 3" xfId="10265" xr:uid="{00000000-0005-0000-0000-000057220000}"/>
    <cellStyle name="40% - Accent5 2 3 5" xfId="3301" xr:uid="{00000000-0005-0000-0000-000058220000}"/>
    <cellStyle name="40% - Accent5 2 3 5 2" xfId="10812" xr:uid="{00000000-0005-0000-0000-000059220000}"/>
    <cellStyle name="40% - Accent5 2 3 6" xfId="4251" xr:uid="{00000000-0005-0000-0000-00005A220000}"/>
    <cellStyle name="40% - Accent5 2 3 6 2" xfId="11759" xr:uid="{00000000-0005-0000-0000-00005B220000}"/>
    <cellStyle name="40% - Accent5 2 3 7" xfId="4876" xr:uid="{00000000-0005-0000-0000-00005C220000}"/>
    <cellStyle name="40% - Accent5 2 3 7 2" xfId="12154" xr:uid="{00000000-0005-0000-0000-00005D220000}"/>
    <cellStyle name="40% - Accent5 2 3 8" xfId="5457" xr:uid="{00000000-0005-0000-0000-00005E220000}"/>
    <cellStyle name="40% - Accent5 2 3 8 2" xfId="12735" xr:uid="{00000000-0005-0000-0000-00005F220000}"/>
    <cellStyle name="40% - Accent5 2 3 9" xfId="6690" xr:uid="{00000000-0005-0000-0000-000060220000}"/>
    <cellStyle name="40% - Accent5 2 3 9 2" xfId="13968" xr:uid="{00000000-0005-0000-0000-000061220000}"/>
    <cellStyle name="40% - Accent5 2 4" xfId="700" xr:uid="{00000000-0005-0000-0000-000062220000}"/>
    <cellStyle name="40% - Accent5 2 4 10" xfId="9333" xr:uid="{00000000-0005-0000-0000-000063220000}"/>
    <cellStyle name="40% - Accent5 2 4 2" xfId="701" xr:uid="{00000000-0005-0000-0000-000064220000}"/>
    <cellStyle name="40% - Accent5 2 4 2 2" xfId="2474" xr:uid="{00000000-0005-0000-0000-000065220000}"/>
    <cellStyle name="40% - Accent5 2 4 2 2 2" xfId="10270" xr:uid="{00000000-0005-0000-0000-000066220000}"/>
    <cellStyle name="40% - Accent5 2 4 2 3" xfId="4256" xr:uid="{00000000-0005-0000-0000-000067220000}"/>
    <cellStyle name="40% - Accent5 2 4 2 3 2" xfId="11764" xr:uid="{00000000-0005-0000-0000-000068220000}"/>
    <cellStyle name="40% - Accent5 2 4 2 4" xfId="6697" xr:uid="{00000000-0005-0000-0000-000069220000}"/>
    <cellStyle name="40% - Accent5 2 4 2 4 2" xfId="13975" xr:uid="{00000000-0005-0000-0000-00006A220000}"/>
    <cellStyle name="40% - Accent5 2 4 2 5" xfId="8070" xr:uid="{00000000-0005-0000-0000-00006B220000}"/>
    <cellStyle name="40% - Accent5 2 4 2 5 2" xfId="15162" xr:uid="{00000000-0005-0000-0000-00006C220000}"/>
    <cellStyle name="40% - Accent5 2 4 2 6" xfId="9334" xr:uid="{00000000-0005-0000-0000-00006D220000}"/>
    <cellStyle name="40% - Accent5 2 4 3" xfId="2473" xr:uid="{00000000-0005-0000-0000-00006E220000}"/>
    <cellStyle name="40% - Accent5 2 4 3 2" xfId="6698" xr:uid="{00000000-0005-0000-0000-00006F220000}"/>
    <cellStyle name="40% - Accent5 2 4 3 2 2" xfId="13976" xr:uid="{00000000-0005-0000-0000-000070220000}"/>
    <cellStyle name="40% - Accent5 2 4 3 3" xfId="10269" xr:uid="{00000000-0005-0000-0000-000071220000}"/>
    <cellStyle name="40% - Accent5 2 4 4" xfId="3458" xr:uid="{00000000-0005-0000-0000-000072220000}"/>
    <cellStyle name="40% - Accent5 2 4 4 2" xfId="10966" xr:uid="{00000000-0005-0000-0000-000073220000}"/>
    <cellStyle name="40% - Accent5 2 4 5" xfId="4255" xr:uid="{00000000-0005-0000-0000-000074220000}"/>
    <cellStyle name="40% - Accent5 2 4 5 2" xfId="11763" xr:uid="{00000000-0005-0000-0000-000075220000}"/>
    <cellStyle name="40% - Accent5 2 4 6" xfId="5022" xr:uid="{00000000-0005-0000-0000-000076220000}"/>
    <cellStyle name="40% - Accent5 2 4 6 2" xfId="12300" xr:uid="{00000000-0005-0000-0000-000077220000}"/>
    <cellStyle name="40% - Accent5 2 4 7" xfId="5603" xr:uid="{00000000-0005-0000-0000-000078220000}"/>
    <cellStyle name="40% - Accent5 2 4 7 2" xfId="12881" xr:uid="{00000000-0005-0000-0000-000079220000}"/>
    <cellStyle name="40% - Accent5 2 4 8" xfId="6696" xr:uid="{00000000-0005-0000-0000-00007A220000}"/>
    <cellStyle name="40% - Accent5 2 4 8 2" xfId="13974" xr:uid="{00000000-0005-0000-0000-00007B220000}"/>
    <cellStyle name="40% - Accent5 2 4 9" xfId="7489" xr:uid="{00000000-0005-0000-0000-00007C220000}"/>
    <cellStyle name="40% - Accent5 2 4 9 2" xfId="14581" xr:uid="{00000000-0005-0000-0000-00007D220000}"/>
    <cellStyle name="40% - Accent5 2 5" xfId="702" xr:uid="{00000000-0005-0000-0000-00007E220000}"/>
    <cellStyle name="40% - Accent5 2 5 2" xfId="703" xr:uid="{00000000-0005-0000-0000-00007F220000}"/>
    <cellStyle name="40% - Accent5 2 5 2 2" xfId="2476" xr:uid="{00000000-0005-0000-0000-000080220000}"/>
    <cellStyle name="40% - Accent5 2 5 2 2 2" xfId="10272" xr:uid="{00000000-0005-0000-0000-000081220000}"/>
    <cellStyle name="40% - Accent5 2 5 2 3" xfId="4258" xr:uid="{00000000-0005-0000-0000-000082220000}"/>
    <cellStyle name="40% - Accent5 2 5 2 3 2" xfId="11766" xr:uid="{00000000-0005-0000-0000-000083220000}"/>
    <cellStyle name="40% - Accent5 2 5 2 4" xfId="6700" xr:uid="{00000000-0005-0000-0000-000084220000}"/>
    <cellStyle name="40% - Accent5 2 5 2 4 2" xfId="13978" xr:uid="{00000000-0005-0000-0000-000085220000}"/>
    <cellStyle name="40% - Accent5 2 5 2 5" xfId="9336" xr:uid="{00000000-0005-0000-0000-000086220000}"/>
    <cellStyle name="40% - Accent5 2 5 3" xfId="2475" xr:uid="{00000000-0005-0000-0000-000087220000}"/>
    <cellStyle name="40% - Accent5 2 5 3 2" xfId="10271" xr:uid="{00000000-0005-0000-0000-000088220000}"/>
    <cellStyle name="40% - Accent5 2 5 4" xfId="4257" xr:uid="{00000000-0005-0000-0000-000089220000}"/>
    <cellStyle name="40% - Accent5 2 5 4 2" xfId="11765" xr:uid="{00000000-0005-0000-0000-00008A220000}"/>
    <cellStyle name="40% - Accent5 2 5 5" xfId="6699" xr:uid="{00000000-0005-0000-0000-00008B220000}"/>
    <cellStyle name="40% - Accent5 2 5 5 2" xfId="13977" xr:uid="{00000000-0005-0000-0000-00008C220000}"/>
    <cellStyle name="40% - Accent5 2 5 6" xfId="8306" xr:uid="{00000000-0005-0000-0000-00008D220000}"/>
    <cellStyle name="40% - Accent5 2 5 6 2" xfId="15398" xr:uid="{00000000-0005-0000-0000-00008E220000}"/>
    <cellStyle name="40% - Accent5 2 5 7" xfId="9335" xr:uid="{00000000-0005-0000-0000-00008F220000}"/>
    <cellStyle name="40% - Accent5 2 6" xfId="704" xr:uid="{00000000-0005-0000-0000-000090220000}"/>
    <cellStyle name="40% - Accent5 2 6 2" xfId="2477" xr:uid="{00000000-0005-0000-0000-000091220000}"/>
    <cellStyle name="40% - Accent5 2 6 2 2" xfId="10273" xr:uid="{00000000-0005-0000-0000-000092220000}"/>
    <cellStyle name="40% - Accent5 2 6 3" xfId="4259" xr:uid="{00000000-0005-0000-0000-000093220000}"/>
    <cellStyle name="40% - Accent5 2 6 3 2" xfId="11767" xr:uid="{00000000-0005-0000-0000-000094220000}"/>
    <cellStyle name="40% - Accent5 2 6 4" xfId="6701" xr:uid="{00000000-0005-0000-0000-000095220000}"/>
    <cellStyle name="40% - Accent5 2 6 4 2" xfId="13979" xr:uid="{00000000-0005-0000-0000-000096220000}"/>
    <cellStyle name="40% - Accent5 2 6 5" xfId="8417" xr:uid="{00000000-0005-0000-0000-000097220000}"/>
    <cellStyle name="40% - Accent5 2 6 5 2" xfId="15460" xr:uid="{00000000-0005-0000-0000-000098220000}"/>
    <cellStyle name="40% - Accent5 2 6 6" xfId="9337" xr:uid="{00000000-0005-0000-0000-000099220000}"/>
    <cellStyle name="40% - Accent5 2 7" xfId="705" xr:uid="{00000000-0005-0000-0000-00009A220000}"/>
    <cellStyle name="40% - Accent5 2 7 2" xfId="2478" xr:uid="{00000000-0005-0000-0000-00009B220000}"/>
    <cellStyle name="40% - Accent5 2 7 2 2" xfId="10274" xr:uid="{00000000-0005-0000-0000-00009C220000}"/>
    <cellStyle name="40% - Accent5 2 7 3" xfId="4260" xr:uid="{00000000-0005-0000-0000-00009D220000}"/>
    <cellStyle name="40% - Accent5 2 7 3 2" xfId="11768" xr:uid="{00000000-0005-0000-0000-00009E220000}"/>
    <cellStyle name="40% - Accent5 2 7 4" xfId="6702" xr:uid="{00000000-0005-0000-0000-00009F220000}"/>
    <cellStyle name="40% - Accent5 2 7 4 2" xfId="13980" xr:uid="{00000000-0005-0000-0000-0000A0220000}"/>
    <cellStyle name="40% - Accent5 2 7 5" xfId="8506" xr:uid="{00000000-0005-0000-0000-0000A1220000}"/>
    <cellStyle name="40% - Accent5 2 7 5 2" xfId="15549" xr:uid="{00000000-0005-0000-0000-0000A2220000}"/>
    <cellStyle name="40% - Accent5 2 7 6" xfId="9338" xr:uid="{00000000-0005-0000-0000-0000A3220000}"/>
    <cellStyle name="40% - Accent5 2 8" xfId="1826" xr:uid="{00000000-0005-0000-0000-0000A4220000}"/>
    <cellStyle name="40% - Accent5 2 8 2" xfId="4261" xr:uid="{00000000-0005-0000-0000-0000A5220000}"/>
    <cellStyle name="40% - Accent5 2 8 2 2" xfId="11769" xr:uid="{00000000-0005-0000-0000-0000A6220000}"/>
    <cellStyle name="40% - Accent5 2 8 3" xfId="6703" xr:uid="{00000000-0005-0000-0000-0000A7220000}"/>
    <cellStyle name="40% - Accent5 2 8 3 2" xfId="13981" xr:uid="{00000000-0005-0000-0000-0000A8220000}"/>
    <cellStyle name="40% - Accent5 2 8 4" xfId="7781" xr:uid="{00000000-0005-0000-0000-0000A9220000}"/>
    <cellStyle name="40% - Accent5 2 8 4 2" xfId="14873" xr:uid="{00000000-0005-0000-0000-0000AA220000}"/>
    <cellStyle name="40% - Accent5 2 8 5" xfId="9622" xr:uid="{00000000-0005-0000-0000-0000AB220000}"/>
    <cellStyle name="40% - Accent5 2 9" xfId="2460" xr:uid="{00000000-0005-0000-0000-0000AC220000}"/>
    <cellStyle name="40% - Accent5 2 9 2" xfId="4262" xr:uid="{00000000-0005-0000-0000-0000AD220000}"/>
    <cellStyle name="40% - Accent5 2 9 2 2" xfId="11770" xr:uid="{00000000-0005-0000-0000-0000AE220000}"/>
    <cellStyle name="40% - Accent5 2 9 3" xfId="6704" xr:uid="{00000000-0005-0000-0000-0000AF220000}"/>
    <cellStyle name="40% - Accent5 2 9 3 2" xfId="13982" xr:uid="{00000000-0005-0000-0000-0000B0220000}"/>
    <cellStyle name="40% - Accent5 2 9 4" xfId="10256" xr:uid="{00000000-0005-0000-0000-0000B1220000}"/>
    <cellStyle name="40% - Accent5 20" xfId="1800" xr:uid="{00000000-0005-0000-0000-0000B2220000}"/>
    <cellStyle name="40% - Accent5 20 2" xfId="4263" xr:uid="{00000000-0005-0000-0000-0000B3220000}"/>
    <cellStyle name="40% - Accent5 20 2 2" xfId="11771" xr:uid="{00000000-0005-0000-0000-0000B4220000}"/>
    <cellStyle name="40% - Accent5 20 3" xfId="6705" xr:uid="{00000000-0005-0000-0000-0000B5220000}"/>
    <cellStyle name="40% - Accent5 20 3 2" xfId="13983" xr:uid="{00000000-0005-0000-0000-0000B6220000}"/>
    <cellStyle name="40% - Accent5 20 4" xfId="9605" xr:uid="{00000000-0005-0000-0000-0000B7220000}"/>
    <cellStyle name="40% - Accent5 21" xfId="2449" xr:uid="{00000000-0005-0000-0000-0000B8220000}"/>
    <cellStyle name="40% - Accent5 21 2" xfId="4264" xr:uid="{00000000-0005-0000-0000-0000B9220000}"/>
    <cellStyle name="40% - Accent5 21 2 2" xfId="11772" xr:uid="{00000000-0005-0000-0000-0000BA220000}"/>
    <cellStyle name="40% - Accent5 21 3" xfId="6706" xr:uid="{00000000-0005-0000-0000-0000BB220000}"/>
    <cellStyle name="40% - Accent5 21 3 2" xfId="13984" xr:uid="{00000000-0005-0000-0000-0000BC220000}"/>
    <cellStyle name="40% - Accent5 21 4" xfId="10245" xr:uid="{00000000-0005-0000-0000-0000BD220000}"/>
    <cellStyle name="40% - Accent5 22" xfId="3038" xr:uid="{00000000-0005-0000-0000-0000BE220000}"/>
    <cellStyle name="40% - Accent5 22 2" xfId="10549" xr:uid="{00000000-0005-0000-0000-0000BF220000}"/>
    <cellStyle name="40% - Accent5 23" xfId="4229" xr:uid="{00000000-0005-0000-0000-0000C0220000}"/>
    <cellStyle name="40% - Accent5 23 2" xfId="11737" xr:uid="{00000000-0005-0000-0000-0000C1220000}"/>
    <cellStyle name="40% - Accent5 24" xfId="4677" xr:uid="{00000000-0005-0000-0000-0000C2220000}"/>
    <cellStyle name="40% - Accent5 24 2" xfId="11955" xr:uid="{00000000-0005-0000-0000-0000C3220000}"/>
    <cellStyle name="40% - Accent5 25" xfId="5258" xr:uid="{00000000-0005-0000-0000-0000C4220000}"/>
    <cellStyle name="40% - Accent5 25 2" xfId="12536" xr:uid="{00000000-0005-0000-0000-0000C5220000}"/>
    <cellStyle name="40% - Accent5 26" xfId="6663" xr:uid="{00000000-0005-0000-0000-0000C6220000}"/>
    <cellStyle name="40% - Accent5 26 2" xfId="13941" xr:uid="{00000000-0005-0000-0000-0000C7220000}"/>
    <cellStyle name="40% - Accent5 27" xfId="7120" xr:uid="{00000000-0005-0000-0000-0000C8220000}"/>
    <cellStyle name="40% - Accent5 27 2" xfId="14212" xr:uid="{00000000-0005-0000-0000-0000C9220000}"/>
    <cellStyle name="40% - Accent5 28" xfId="7144" xr:uid="{00000000-0005-0000-0000-0000CA220000}"/>
    <cellStyle name="40% - Accent5 28 2" xfId="14236" xr:uid="{00000000-0005-0000-0000-0000CB220000}"/>
    <cellStyle name="40% - Accent5 29" xfId="676" xr:uid="{00000000-0005-0000-0000-0000CC220000}"/>
    <cellStyle name="40% - Accent5 29 2" xfId="9309" xr:uid="{00000000-0005-0000-0000-0000CD220000}"/>
    <cellStyle name="40% - Accent5 3" xfId="706" xr:uid="{00000000-0005-0000-0000-0000CE220000}"/>
    <cellStyle name="40% - Accent5 3 10" xfId="5337" xr:uid="{00000000-0005-0000-0000-0000CF220000}"/>
    <cellStyle name="40% - Accent5 3 10 2" xfId="12615" xr:uid="{00000000-0005-0000-0000-0000D0220000}"/>
    <cellStyle name="40% - Accent5 3 11" xfId="6707" xr:uid="{00000000-0005-0000-0000-0000D1220000}"/>
    <cellStyle name="40% - Accent5 3 11 2" xfId="13985" xr:uid="{00000000-0005-0000-0000-0000D2220000}"/>
    <cellStyle name="40% - Accent5 3 12" xfId="7223" xr:uid="{00000000-0005-0000-0000-0000D3220000}"/>
    <cellStyle name="40% - Accent5 3 12 2" xfId="14315" xr:uid="{00000000-0005-0000-0000-0000D4220000}"/>
    <cellStyle name="40% - Accent5 3 13" xfId="9339" xr:uid="{00000000-0005-0000-0000-0000D5220000}"/>
    <cellStyle name="40% - Accent5 3 2" xfId="707" xr:uid="{00000000-0005-0000-0000-0000D6220000}"/>
    <cellStyle name="40% - Accent5 3 2 10" xfId="7366" xr:uid="{00000000-0005-0000-0000-0000D7220000}"/>
    <cellStyle name="40% - Accent5 3 2 10 2" xfId="14458" xr:uid="{00000000-0005-0000-0000-0000D8220000}"/>
    <cellStyle name="40% - Accent5 3 2 11" xfId="9340" xr:uid="{00000000-0005-0000-0000-0000D9220000}"/>
    <cellStyle name="40% - Accent5 3 2 2" xfId="708" xr:uid="{00000000-0005-0000-0000-0000DA220000}"/>
    <cellStyle name="40% - Accent5 3 2 2 10" xfId="9341" xr:uid="{00000000-0005-0000-0000-0000DB220000}"/>
    <cellStyle name="40% - Accent5 3 2 2 2" xfId="709" xr:uid="{00000000-0005-0000-0000-0000DC220000}"/>
    <cellStyle name="40% - Accent5 3 2 2 2 2" xfId="2482" xr:uid="{00000000-0005-0000-0000-0000DD220000}"/>
    <cellStyle name="40% - Accent5 3 2 2 2 2 2" xfId="10278" xr:uid="{00000000-0005-0000-0000-0000DE220000}"/>
    <cellStyle name="40% - Accent5 3 2 2 2 3" xfId="4268" xr:uid="{00000000-0005-0000-0000-0000DF220000}"/>
    <cellStyle name="40% - Accent5 3 2 2 2 3 2" xfId="11776" xr:uid="{00000000-0005-0000-0000-0000E0220000}"/>
    <cellStyle name="40% - Accent5 3 2 2 2 4" xfId="6710" xr:uid="{00000000-0005-0000-0000-0000E1220000}"/>
    <cellStyle name="40% - Accent5 3 2 2 2 4 2" xfId="13988" xr:uid="{00000000-0005-0000-0000-0000E2220000}"/>
    <cellStyle name="40% - Accent5 3 2 2 2 5" xfId="8236" xr:uid="{00000000-0005-0000-0000-0000E3220000}"/>
    <cellStyle name="40% - Accent5 3 2 2 2 5 2" xfId="15328" xr:uid="{00000000-0005-0000-0000-0000E4220000}"/>
    <cellStyle name="40% - Accent5 3 2 2 2 6" xfId="9342" xr:uid="{00000000-0005-0000-0000-0000E5220000}"/>
    <cellStyle name="40% - Accent5 3 2 2 3" xfId="2481" xr:uid="{00000000-0005-0000-0000-0000E6220000}"/>
    <cellStyle name="40% - Accent5 3 2 2 3 2" xfId="6711" xr:uid="{00000000-0005-0000-0000-0000E7220000}"/>
    <cellStyle name="40% - Accent5 3 2 2 3 2 2" xfId="13989" xr:uid="{00000000-0005-0000-0000-0000E8220000}"/>
    <cellStyle name="40% - Accent5 3 2 2 3 3" xfId="10277" xr:uid="{00000000-0005-0000-0000-0000E9220000}"/>
    <cellStyle name="40% - Accent5 3 2 2 4" xfId="3624" xr:uid="{00000000-0005-0000-0000-0000EA220000}"/>
    <cellStyle name="40% - Accent5 3 2 2 4 2" xfId="11132" xr:uid="{00000000-0005-0000-0000-0000EB220000}"/>
    <cellStyle name="40% - Accent5 3 2 2 5" xfId="4267" xr:uid="{00000000-0005-0000-0000-0000EC220000}"/>
    <cellStyle name="40% - Accent5 3 2 2 5 2" xfId="11775" xr:uid="{00000000-0005-0000-0000-0000ED220000}"/>
    <cellStyle name="40% - Accent5 3 2 2 6" xfId="5188" xr:uid="{00000000-0005-0000-0000-0000EE220000}"/>
    <cellStyle name="40% - Accent5 3 2 2 6 2" xfId="12466" xr:uid="{00000000-0005-0000-0000-0000EF220000}"/>
    <cellStyle name="40% - Accent5 3 2 2 7" xfId="5769" xr:uid="{00000000-0005-0000-0000-0000F0220000}"/>
    <cellStyle name="40% - Accent5 3 2 2 7 2" xfId="13047" xr:uid="{00000000-0005-0000-0000-0000F1220000}"/>
    <cellStyle name="40% - Accent5 3 2 2 8" xfId="6709" xr:uid="{00000000-0005-0000-0000-0000F2220000}"/>
    <cellStyle name="40% - Accent5 3 2 2 8 2" xfId="13987" xr:uid="{00000000-0005-0000-0000-0000F3220000}"/>
    <cellStyle name="40% - Accent5 3 2 2 9" xfId="7655" xr:uid="{00000000-0005-0000-0000-0000F4220000}"/>
    <cellStyle name="40% - Accent5 3 2 2 9 2" xfId="14747" xr:uid="{00000000-0005-0000-0000-0000F5220000}"/>
    <cellStyle name="40% - Accent5 3 2 3" xfId="710" xr:uid="{00000000-0005-0000-0000-0000F6220000}"/>
    <cellStyle name="40% - Accent5 3 2 3 2" xfId="2483" xr:uid="{00000000-0005-0000-0000-0000F7220000}"/>
    <cellStyle name="40% - Accent5 3 2 3 2 2" xfId="10279" xr:uid="{00000000-0005-0000-0000-0000F8220000}"/>
    <cellStyle name="40% - Accent5 3 2 3 3" xfId="4269" xr:uid="{00000000-0005-0000-0000-0000F9220000}"/>
    <cellStyle name="40% - Accent5 3 2 3 3 2" xfId="11777" xr:uid="{00000000-0005-0000-0000-0000FA220000}"/>
    <cellStyle name="40% - Accent5 3 2 3 4" xfId="6712" xr:uid="{00000000-0005-0000-0000-0000FB220000}"/>
    <cellStyle name="40% - Accent5 3 2 3 4 2" xfId="13990" xr:uid="{00000000-0005-0000-0000-0000FC220000}"/>
    <cellStyle name="40% - Accent5 3 2 3 5" xfId="7947" xr:uid="{00000000-0005-0000-0000-0000FD220000}"/>
    <cellStyle name="40% - Accent5 3 2 3 5 2" xfId="15039" xr:uid="{00000000-0005-0000-0000-0000FE220000}"/>
    <cellStyle name="40% - Accent5 3 2 3 6" xfId="9343" xr:uid="{00000000-0005-0000-0000-0000FF220000}"/>
    <cellStyle name="40% - Accent5 3 2 4" xfId="2480" xr:uid="{00000000-0005-0000-0000-000000230000}"/>
    <cellStyle name="40% - Accent5 3 2 4 2" xfId="6713" xr:uid="{00000000-0005-0000-0000-000001230000}"/>
    <cellStyle name="40% - Accent5 3 2 4 2 2" xfId="13991" xr:uid="{00000000-0005-0000-0000-000002230000}"/>
    <cellStyle name="40% - Accent5 3 2 4 3" xfId="10276" xr:uid="{00000000-0005-0000-0000-000003230000}"/>
    <cellStyle name="40% - Accent5 3 2 5" xfId="3324" xr:uid="{00000000-0005-0000-0000-000004230000}"/>
    <cellStyle name="40% - Accent5 3 2 5 2" xfId="10835" xr:uid="{00000000-0005-0000-0000-000005230000}"/>
    <cellStyle name="40% - Accent5 3 2 6" xfId="4266" xr:uid="{00000000-0005-0000-0000-000006230000}"/>
    <cellStyle name="40% - Accent5 3 2 6 2" xfId="11774" xr:uid="{00000000-0005-0000-0000-000007230000}"/>
    <cellStyle name="40% - Accent5 3 2 7" xfId="4899" xr:uid="{00000000-0005-0000-0000-000008230000}"/>
    <cellStyle name="40% - Accent5 3 2 7 2" xfId="12177" xr:uid="{00000000-0005-0000-0000-000009230000}"/>
    <cellStyle name="40% - Accent5 3 2 8" xfId="5480" xr:uid="{00000000-0005-0000-0000-00000A230000}"/>
    <cellStyle name="40% - Accent5 3 2 8 2" xfId="12758" xr:uid="{00000000-0005-0000-0000-00000B230000}"/>
    <cellStyle name="40% - Accent5 3 2 9" xfId="6708" xr:uid="{00000000-0005-0000-0000-00000C230000}"/>
    <cellStyle name="40% - Accent5 3 2 9 2" xfId="13986" xr:uid="{00000000-0005-0000-0000-00000D230000}"/>
    <cellStyle name="40% - Accent5 3 3" xfId="711" xr:uid="{00000000-0005-0000-0000-00000E230000}"/>
    <cellStyle name="40% - Accent5 3 3 10" xfId="9344" xr:uid="{00000000-0005-0000-0000-00000F230000}"/>
    <cellStyle name="40% - Accent5 3 3 2" xfId="712" xr:uid="{00000000-0005-0000-0000-000010230000}"/>
    <cellStyle name="40% - Accent5 3 3 2 2" xfId="2485" xr:uid="{00000000-0005-0000-0000-000011230000}"/>
    <cellStyle name="40% - Accent5 3 3 2 2 2" xfId="10281" xr:uid="{00000000-0005-0000-0000-000012230000}"/>
    <cellStyle name="40% - Accent5 3 3 2 3" xfId="4271" xr:uid="{00000000-0005-0000-0000-000013230000}"/>
    <cellStyle name="40% - Accent5 3 3 2 3 2" xfId="11779" xr:uid="{00000000-0005-0000-0000-000014230000}"/>
    <cellStyle name="40% - Accent5 3 3 2 4" xfId="6715" xr:uid="{00000000-0005-0000-0000-000015230000}"/>
    <cellStyle name="40% - Accent5 3 3 2 4 2" xfId="13993" xr:uid="{00000000-0005-0000-0000-000016230000}"/>
    <cellStyle name="40% - Accent5 3 3 2 5" xfId="8093" xr:uid="{00000000-0005-0000-0000-000017230000}"/>
    <cellStyle name="40% - Accent5 3 3 2 5 2" xfId="15185" xr:uid="{00000000-0005-0000-0000-000018230000}"/>
    <cellStyle name="40% - Accent5 3 3 2 6" xfId="9345" xr:uid="{00000000-0005-0000-0000-000019230000}"/>
    <cellStyle name="40% - Accent5 3 3 3" xfId="2484" xr:uid="{00000000-0005-0000-0000-00001A230000}"/>
    <cellStyle name="40% - Accent5 3 3 3 2" xfId="6716" xr:uid="{00000000-0005-0000-0000-00001B230000}"/>
    <cellStyle name="40% - Accent5 3 3 3 2 2" xfId="13994" xr:uid="{00000000-0005-0000-0000-00001C230000}"/>
    <cellStyle name="40% - Accent5 3 3 3 3" xfId="10280" xr:uid="{00000000-0005-0000-0000-00001D230000}"/>
    <cellStyle name="40% - Accent5 3 3 4" xfId="3481" xr:uid="{00000000-0005-0000-0000-00001E230000}"/>
    <cellStyle name="40% - Accent5 3 3 4 2" xfId="10989" xr:uid="{00000000-0005-0000-0000-00001F230000}"/>
    <cellStyle name="40% - Accent5 3 3 5" xfId="4270" xr:uid="{00000000-0005-0000-0000-000020230000}"/>
    <cellStyle name="40% - Accent5 3 3 5 2" xfId="11778" xr:uid="{00000000-0005-0000-0000-000021230000}"/>
    <cellStyle name="40% - Accent5 3 3 6" xfId="5045" xr:uid="{00000000-0005-0000-0000-000022230000}"/>
    <cellStyle name="40% - Accent5 3 3 6 2" xfId="12323" xr:uid="{00000000-0005-0000-0000-000023230000}"/>
    <cellStyle name="40% - Accent5 3 3 7" xfId="5626" xr:uid="{00000000-0005-0000-0000-000024230000}"/>
    <cellStyle name="40% - Accent5 3 3 7 2" xfId="12904" xr:uid="{00000000-0005-0000-0000-000025230000}"/>
    <cellStyle name="40% - Accent5 3 3 8" xfId="6714" xr:uid="{00000000-0005-0000-0000-000026230000}"/>
    <cellStyle name="40% - Accent5 3 3 8 2" xfId="13992" xr:uid="{00000000-0005-0000-0000-000027230000}"/>
    <cellStyle name="40% - Accent5 3 3 9" xfId="7512" xr:uid="{00000000-0005-0000-0000-000028230000}"/>
    <cellStyle name="40% - Accent5 3 3 9 2" xfId="14604" xr:uid="{00000000-0005-0000-0000-000029230000}"/>
    <cellStyle name="40% - Accent5 3 4" xfId="713" xr:uid="{00000000-0005-0000-0000-00002A230000}"/>
    <cellStyle name="40% - Accent5 3 4 2" xfId="2486" xr:uid="{00000000-0005-0000-0000-00002B230000}"/>
    <cellStyle name="40% - Accent5 3 4 2 2" xfId="10282" xr:uid="{00000000-0005-0000-0000-00002C230000}"/>
    <cellStyle name="40% - Accent5 3 4 3" xfId="4272" xr:uid="{00000000-0005-0000-0000-00002D230000}"/>
    <cellStyle name="40% - Accent5 3 4 3 2" xfId="11780" xr:uid="{00000000-0005-0000-0000-00002E230000}"/>
    <cellStyle name="40% - Accent5 3 4 4" xfId="6717" xr:uid="{00000000-0005-0000-0000-00002F230000}"/>
    <cellStyle name="40% - Accent5 3 4 4 2" xfId="13995" xr:uid="{00000000-0005-0000-0000-000030230000}"/>
    <cellStyle name="40% - Accent5 3 4 5" xfId="8440" xr:uid="{00000000-0005-0000-0000-000031230000}"/>
    <cellStyle name="40% - Accent5 3 4 5 2" xfId="15483" xr:uid="{00000000-0005-0000-0000-000032230000}"/>
    <cellStyle name="40% - Accent5 3 4 6" xfId="9346" xr:uid="{00000000-0005-0000-0000-000033230000}"/>
    <cellStyle name="40% - Accent5 3 5" xfId="714" xr:uid="{00000000-0005-0000-0000-000034230000}"/>
    <cellStyle name="40% - Accent5 3 5 2" xfId="2487" xr:uid="{00000000-0005-0000-0000-000035230000}"/>
    <cellStyle name="40% - Accent5 3 5 2 2" xfId="10283" xr:uid="{00000000-0005-0000-0000-000036230000}"/>
    <cellStyle name="40% - Accent5 3 5 3" xfId="4273" xr:uid="{00000000-0005-0000-0000-000037230000}"/>
    <cellStyle name="40% - Accent5 3 5 3 2" xfId="11781" xr:uid="{00000000-0005-0000-0000-000038230000}"/>
    <cellStyle name="40% - Accent5 3 5 4" xfId="6718" xr:uid="{00000000-0005-0000-0000-000039230000}"/>
    <cellStyle name="40% - Accent5 3 5 4 2" xfId="13996" xr:uid="{00000000-0005-0000-0000-00003A230000}"/>
    <cellStyle name="40% - Accent5 3 5 5" xfId="8529" xr:uid="{00000000-0005-0000-0000-00003B230000}"/>
    <cellStyle name="40% - Accent5 3 5 5 2" xfId="15572" xr:uid="{00000000-0005-0000-0000-00003C230000}"/>
    <cellStyle name="40% - Accent5 3 5 6" xfId="9347" xr:uid="{00000000-0005-0000-0000-00003D230000}"/>
    <cellStyle name="40% - Accent5 3 6" xfId="2479" xr:uid="{00000000-0005-0000-0000-00003E230000}"/>
    <cellStyle name="40% - Accent5 3 6 2" xfId="6719" xr:uid="{00000000-0005-0000-0000-00003F230000}"/>
    <cellStyle name="40% - Accent5 3 6 2 2" xfId="13997" xr:uid="{00000000-0005-0000-0000-000040230000}"/>
    <cellStyle name="40% - Accent5 3 6 3" xfId="7804" xr:uid="{00000000-0005-0000-0000-000041230000}"/>
    <cellStyle name="40% - Accent5 3 6 3 2" xfId="14896" xr:uid="{00000000-0005-0000-0000-000042230000}"/>
    <cellStyle name="40% - Accent5 3 6 4" xfId="10275" xr:uid="{00000000-0005-0000-0000-000043230000}"/>
    <cellStyle name="40% - Accent5 3 7" xfId="3176" xr:uid="{00000000-0005-0000-0000-000044230000}"/>
    <cellStyle name="40% - Accent5 3 7 2" xfId="10687" xr:uid="{00000000-0005-0000-0000-000045230000}"/>
    <cellStyle name="40% - Accent5 3 8" xfId="4265" xr:uid="{00000000-0005-0000-0000-000046230000}"/>
    <cellStyle name="40% - Accent5 3 8 2" xfId="11773" xr:uid="{00000000-0005-0000-0000-000047230000}"/>
    <cellStyle name="40% - Accent5 3 9" xfId="4756" xr:uid="{00000000-0005-0000-0000-000048230000}"/>
    <cellStyle name="40% - Accent5 3 9 2" xfId="12034" xr:uid="{00000000-0005-0000-0000-000049230000}"/>
    <cellStyle name="40% - Accent5 30" xfId="8597" xr:uid="{00000000-0005-0000-0000-00004A230000}"/>
    <cellStyle name="40% - Accent5 30 2" xfId="15640" xr:uid="{00000000-0005-0000-0000-00004B230000}"/>
    <cellStyle name="40% - Accent5 31" xfId="8687" xr:uid="{00000000-0005-0000-0000-00004C230000}"/>
    <cellStyle name="40% - Accent5 4" xfId="715" xr:uid="{00000000-0005-0000-0000-00004D230000}"/>
    <cellStyle name="40% - Accent5 4 10" xfId="6720" xr:uid="{00000000-0005-0000-0000-00004E230000}"/>
    <cellStyle name="40% - Accent5 4 10 2" xfId="13998" xr:uid="{00000000-0005-0000-0000-00004F230000}"/>
    <cellStyle name="40% - Accent5 4 11" xfId="7178" xr:uid="{00000000-0005-0000-0000-000050230000}"/>
    <cellStyle name="40% - Accent5 4 11 2" xfId="14270" xr:uid="{00000000-0005-0000-0000-000051230000}"/>
    <cellStyle name="40% - Accent5 4 12" xfId="9348" xr:uid="{00000000-0005-0000-0000-000052230000}"/>
    <cellStyle name="40% - Accent5 4 2" xfId="716" xr:uid="{00000000-0005-0000-0000-000053230000}"/>
    <cellStyle name="40% - Accent5 4 2 10" xfId="7321" xr:uid="{00000000-0005-0000-0000-000054230000}"/>
    <cellStyle name="40% - Accent5 4 2 10 2" xfId="14413" xr:uid="{00000000-0005-0000-0000-000055230000}"/>
    <cellStyle name="40% - Accent5 4 2 11" xfId="9349" xr:uid="{00000000-0005-0000-0000-000056230000}"/>
    <cellStyle name="40% - Accent5 4 2 2" xfId="717" xr:uid="{00000000-0005-0000-0000-000057230000}"/>
    <cellStyle name="40% - Accent5 4 2 2 10" xfId="9350" xr:uid="{00000000-0005-0000-0000-000058230000}"/>
    <cellStyle name="40% - Accent5 4 2 2 2" xfId="718" xr:uid="{00000000-0005-0000-0000-000059230000}"/>
    <cellStyle name="40% - Accent5 4 2 2 2 2" xfId="2491" xr:uid="{00000000-0005-0000-0000-00005A230000}"/>
    <cellStyle name="40% - Accent5 4 2 2 2 2 2" xfId="10287" xr:uid="{00000000-0005-0000-0000-00005B230000}"/>
    <cellStyle name="40% - Accent5 4 2 2 2 3" xfId="4277" xr:uid="{00000000-0005-0000-0000-00005C230000}"/>
    <cellStyle name="40% - Accent5 4 2 2 2 3 2" xfId="11785" xr:uid="{00000000-0005-0000-0000-00005D230000}"/>
    <cellStyle name="40% - Accent5 4 2 2 2 4" xfId="6723" xr:uid="{00000000-0005-0000-0000-00005E230000}"/>
    <cellStyle name="40% - Accent5 4 2 2 2 4 2" xfId="14001" xr:uid="{00000000-0005-0000-0000-00005F230000}"/>
    <cellStyle name="40% - Accent5 4 2 2 2 5" xfId="8191" xr:uid="{00000000-0005-0000-0000-000060230000}"/>
    <cellStyle name="40% - Accent5 4 2 2 2 5 2" xfId="15283" xr:uid="{00000000-0005-0000-0000-000061230000}"/>
    <cellStyle name="40% - Accent5 4 2 2 2 6" xfId="9351" xr:uid="{00000000-0005-0000-0000-000062230000}"/>
    <cellStyle name="40% - Accent5 4 2 2 3" xfId="2490" xr:uid="{00000000-0005-0000-0000-000063230000}"/>
    <cellStyle name="40% - Accent5 4 2 2 3 2" xfId="6724" xr:uid="{00000000-0005-0000-0000-000064230000}"/>
    <cellStyle name="40% - Accent5 4 2 2 3 2 2" xfId="14002" xr:uid="{00000000-0005-0000-0000-000065230000}"/>
    <cellStyle name="40% - Accent5 4 2 2 3 3" xfId="10286" xr:uid="{00000000-0005-0000-0000-000066230000}"/>
    <cellStyle name="40% - Accent5 4 2 2 4" xfId="3579" xr:uid="{00000000-0005-0000-0000-000067230000}"/>
    <cellStyle name="40% - Accent5 4 2 2 4 2" xfId="11087" xr:uid="{00000000-0005-0000-0000-000068230000}"/>
    <cellStyle name="40% - Accent5 4 2 2 5" xfId="4276" xr:uid="{00000000-0005-0000-0000-000069230000}"/>
    <cellStyle name="40% - Accent5 4 2 2 5 2" xfId="11784" xr:uid="{00000000-0005-0000-0000-00006A230000}"/>
    <cellStyle name="40% - Accent5 4 2 2 6" xfId="5143" xr:uid="{00000000-0005-0000-0000-00006B230000}"/>
    <cellStyle name="40% - Accent5 4 2 2 6 2" xfId="12421" xr:uid="{00000000-0005-0000-0000-00006C230000}"/>
    <cellStyle name="40% - Accent5 4 2 2 7" xfId="5724" xr:uid="{00000000-0005-0000-0000-00006D230000}"/>
    <cellStyle name="40% - Accent5 4 2 2 7 2" xfId="13002" xr:uid="{00000000-0005-0000-0000-00006E230000}"/>
    <cellStyle name="40% - Accent5 4 2 2 8" xfId="6722" xr:uid="{00000000-0005-0000-0000-00006F230000}"/>
    <cellStyle name="40% - Accent5 4 2 2 8 2" xfId="14000" xr:uid="{00000000-0005-0000-0000-000070230000}"/>
    <cellStyle name="40% - Accent5 4 2 2 9" xfId="7610" xr:uid="{00000000-0005-0000-0000-000071230000}"/>
    <cellStyle name="40% - Accent5 4 2 2 9 2" xfId="14702" xr:uid="{00000000-0005-0000-0000-000072230000}"/>
    <cellStyle name="40% - Accent5 4 2 3" xfId="719" xr:uid="{00000000-0005-0000-0000-000073230000}"/>
    <cellStyle name="40% - Accent5 4 2 3 2" xfId="2492" xr:uid="{00000000-0005-0000-0000-000074230000}"/>
    <cellStyle name="40% - Accent5 4 2 3 2 2" xfId="10288" xr:uid="{00000000-0005-0000-0000-000075230000}"/>
    <cellStyle name="40% - Accent5 4 2 3 3" xfId="4278" xr:uid="{00000000-0005-0000-0000-000076230000}"/>
    <cellStyle name="40% - Accent5 4 2 3 3 2" xfId="11786" xr:uid="{00000000-0005-0000-0000-000077230000}"/>
    <cellStyle name="40% - Accent5 4 2 3 4" xfId="6725" xr:uid="{00000000-0005-0000-0000-000078230000}"/>
    <cellStyle name="40% - Accent5 4 2 3 4 2" xfId="14003" xr:uid="{00000000-0005-0000-0000-000079230000}"/>
    <cellStyle name="40% - Accent5 4 2 3 5" xfId="7902" xr:uid="{00000000-0005-0000-0000-00007A230000}"/>
    <cellStyle name="40% - Accent5 4 2 3 5 2" xfId="14994" xr:uid="{00000000-0005-0000-0000-00007B230000}"/>
    <cellStyle name="40% - Accent5 4 2 3 6" xfId="9352" xr:uid="{00000000-0005-0000-0000-00007C230000}"/>
    <cellStyle name="40% - Accent5 4 2 4" xfId="2489" xr:uid="{00000000-0005-0000-0000-00007D230000}"/>
    <cellStyle name="40% - Accent5 4 2 4 2" xfId="6726" xr:uid="{00000000-0005-0000-0000-00007E230000}"/>
    <cellStyle name="40% - Accent5 4 2 4 2 2" xfId="14004" xr:uid="{00000000-0005-0000-0000-00007F230000}"/>
    <cellStyle name="40% - Accent5 4 2 4 3" xfId="10285" xr:uid="{00000000-0005-0000-0000-000080230000}"/>
    <cellStyle name="40% - Accent5 4 2 5" xfId="3279" xr:uid="{00000000-0005-0000-0000-000081230000}"/>
    <cellStyle name="40% - Accent5 4 2 5 2" xfId="10790" xr:uid="{00000000-0005-0000-0000-000082230000}"/>
    <cellStyle name="40% - Accent5 4 2 6" xfId="4275" xr:uid="{00000000-0005-0000-0000-000083230000}"/>
    <cellStyle name="40% - Accent5 4 2 6 2" xfId="11783" xr:uid="{00000000-0005-0000-0000-000084230000}"/>
    <cellStyle name="40% - Accent5 4 2 7" xfId="4854" xr:uid="{00000000-0005-0000-0000-000085230000}"/>
    <cellStyle name="40% - Accent5 4 2 7 2" xfId="12132" xr:uid="{00000000-0005-0000-0000-000086230000}"/>
    <cellStyle name="40% - Accent5 4 2 8" xfId="5435" xr:uid="{00000000-0005-0000-0000-000087230000}"/>
    <cellStyle name="40% - Accent5 4 2 8 2" xfId="12713" xr:uid="{00000000-0005-0000-0000-000088230000}"/>
    <cellStyle name="40% - Accent5 4 2 9" xfId="6721" xr:uid="{00000000-0005-0000-0000-000089230000}"/>
    <cellStyle name="40% - Accent5 4 2 9 2" xfId="13999" xr:uid="{00000000-0005-0000-0000-00008A230000}"/>
    <cellStyle name="40% - Accent5 4 3" xfId="720" xr:uid="{00000000-0005-0000-0000-00008B230000}"/>
    <cellStyle name="40% - Accent5 4 3 10" xfId="9353" xr:uid="{00000000-0005-0000-0000-00008C230000}"/>
    <cellStyle name="40% - Accent5 4 3 2" xfId="721" xr:uid="{00000000-0005-0000-0000-00008D230000}"/>
    <cellStyle name="40% - Accent5 4 3 2 2" xfId="2494" xr:uid="{00000000-0005-0000-0000-00008E230000}"/>
    <cellStyle name="40% - Accent5 4 3 2 2 2" xfId="10290" xr:uid="{00000000-0005-0000-0000-00008F230000}"/>
    <cellStyle name="40% - Accent5 4 3 2 3" xfId="4280" xr:uid="{00000000-0005-0000-0000-000090230000}"/>
    <cellStyle name="40% - Accent5 4 3 2 3 2" xfId="11788" xr:uid="{00000000-0005-0000-0000-000091230000}"/>
    <cellStyle name="40% - Accent5 4 3 2 4" xfId="6728" xr:uid="{00000000-0005-0000-0000-000092230000}"/>
    <cellStyle name="40% - Accent5 4 3 2 4 2" xfId="14006" xr:uid="{00000000-0005-0000-0000-000093230000}"/>
    <cellStyle name="40% - Accent5 4 3 2 5" xfId="8051" xr:uid="{00000000-0005-0000-0000-000094230000}"/>
    <cellStyle name="40% - Accent5 4 3 2 5 2" xfId="15143" xr:uid="{00000000-0005-0000-0000-000095230000}"/>
    <cellStyle name="40% - Accent5 4 3 2 6" xfId="9354" xr:uid="{00000000-0005-0000-0000-000096230000}"/>
    <cellStyle name="40% - Accent5 4 3 3" xfId="2493" xr:uid="{00000000-0005-0000-0000-000097230000}"/>
    <cellStyle name="40% - Accent5 4 3 3 2" xfId="6729" xr:uid="{00000000-0005-0000-0000-000098230000}"/>
    <cellStyle name="40% - Accent5 4 3 3 2 2" xfId="14007" xr:uid="{00000000-0005-0000-0000-000099230000}"/>
    <cellStyle name="40% - Accent5 4 3 3 3" xfId="10289" xr:uid="{00000000-0005-0000-0000-00009A230000}"/>
    <cellStyle name="40% - Accent5 4 3 4" xfId="3439" xr:uid="{00000000-0005-0000-0000-00009B230000}"/>
    <cellStyle name="40% - Accent5 4 3 4 2" xfId="10947" xr:uid="{00000000-0005-0000-0000-00009C230000}"/>
    <cellStyle name="40% - Accent5 4 3 5" xfId="4279" xr:uid="{00000000-0005-0000-0000-00009D230000}"/>
    <cellStyle name="40% - Accent5 4 3 5 2" xfId="11787" xr:uid="{00000000-0005-0000-0000-00009E230000}"/>
    <cellStyle name="40% - Accent5 4 3 6" xfId="5003" xr:uid="{00000000-0005-0000-0000-00009F230000}"/>
    <cellStyle name="40% - Accent5 4 3 6 2" xfId="12281" xr:uid="{00000000-0005-0000-0000-0000A0230000}"/>
    <cellStyle name="40% - Accent5 4 3 7" xfId="5584" xr:uid="{00000000-0005-0000-0000-0000A1230000}"/>
    <cellStyle name="40% - Accent5 4 3 7 2" xfId="12862" xr:uid="{00000000-0005-0000-0000-0000A2230000}"/>
    <cellStyle name="40% - Accent5 4 3 8" xfId="6727" xr:uid="{00000000-0005-0000-0000-0000A3230000}"/>
    <cellStyle name="40% - Accent5 4 3 8 2" xfId="14005" xr:uid="{00000000-0005-0000-0000-0000A4230000}"/>
    <cellStyle name="40% - Accent5 4 3 9" xfId="7470" xr:uid="{00000000-0005-0000-0000-0000A5230000}"/>
    <cellStyle name="40% - Accent5 4 3 9 2" xfId="14562" xr:uid="{00000000-0005-0000-0000-0000A6230000}"/>
    <cellStyle name="40% - Accent5 4 4" xfId="722" xr:uid="{00000000-0005-0000-0000-0000A7230000}"/>
    <cellStyle name="40% - Accent5 4 4 2" xfId="2495" xr:uid="{00000000-0005-0000-0000-0000A8230000}"/>
    <cellStyle name="40% - Accent5 4 4 2 2" xfId="10291" xr:uid="{00000000-0005-0000-0000-0000A9230000}"/>
    <cellStyle name="40% - Accent5 4 4 3" xfId="4281" xr:uid="{00000000-0005-0000-0000-0000AA230000}"/>
    <cellStyle name="40% - Accent5 4 4 3 2" xfId="11789" xr:uid="{00000000-0005-0000-0000-0000AB230000}"/>
    <cellStyle name="40% - Accent5 4 4 4" xfId="6730" xr:uid="{00000000-0005-0000-0000-0000AC230000}"/>
    <cellStyle name="40% - Accent5 4 4 4 2" xfId="14008" xr:uid="{00000000-0005-0000-0000-0000AD230000}"/>
    <cellStyle name="40% - Accent5 4 4 5" xfId="7759" xr:uid="{00000000-0005-0000-0000-0000AE230000}"/>
    <cellStyle name="40% - Accent5 4 4 5 2" xfId="14851" xr:uid="{00000000-0005-0000-0000-0000AF230000}"/>
    <cellStyle name="40% - Accent5 4 4 6" xfId="9355" xr:uid="{00000000-0005-0000-0000-0000B0230000}"/>
    <cellStyle name="40% - Accent5 4 5" xfId="2488" xr:uid="{00000000-0005-0000-0000-0000B1230000}"/>
    <cellStyle name="40% - Accent5 4 5 2" xfId="6731" xr:uid="{00000000-0005-0000-0000-0000B2230000}"/>
    <cellStyle name="40% - Accent5 4 5 2 2" xfId="14009" xr:uid="{00000000-0005-0000-0000-0000B3230000}"/>
    <cellStyle name="40% - Accent5 4 5 3" xfId="10284" xr:uid="{00000000-0005-0000-0000-0000B4230000}"/>
    <cellStyle name="40% - Accent5 4 6" xfId="3110" xr:uid="{00000000-0005-0000-0000-0000B5230000}"/>
    <cellStyle name="40% - Accent5 4 6 2" xfId="10621" xr:uid="{00000000-0005-0000-0000-0000B6230000}"/>
    <cellStyle name="40% - Accent5 4 7" xfId="4274" xr:uid="{00000000-0005-0000-0000-0000B7230000}"/>
    <cellStyle name="40% - Accent5 4 7 2" xfId="11782" xr:uid="{00000000-0005-0000-0000-0000B8230000}"/>
    <cellStyle name="40% - Accent5 4 8" xfId="4711" xr:uid="{00000000-0005-0000-0000-0000B9230000}"/>
    <cellStyle name="40% - Accent5 4 8 2" xfId="11989" xr:uid="{00000000-0005-0000-0000-0000BA230000}"/>
    <cellStyle name="40% - Accent5 4 9" xfId="5292" xr:uid="{00000000-0005-0000-0000-0000BB230000}"/>
    <cellStyle name="40% - Accent5 4 9 2" xfId="12570" xr:uid="{00000000-0005-0000-0000-0000BC230000}"/>
    <cellStyle name="40% - Accent5 5" xfId="723" xr:uid="{00000000-0005-0000-0000-0000BD230000}"/>
    <cellStyle name="40% - Accent5 5 10" xfId="6732" xr:uid="{00000000-0005-0000-0000-0000BE230000}"/>
    <cellStyle name="40% - Accent5 5 10 2" xfId="14010" xr:uid="{00000000-0005-0000-0000-0000BF230000}"/>
    <cellStyle name="40% - Accent5 5 11" xfId="7161" xr:uid="{00000000-0005-0000-0000-0000C0230000}"/>
    <cellStyle name="40% - Accent5 5 11 2" xfId="14253" xr:uid="{00000000-0005-0000-0000-0000C1230000}"/>
    <cellStyle name="40% - Accent5 5 12" xfId="9356" xr:uid="{00000000-0005-0000-0000-0000C2230000}"/>
    <cellStyle name="40% - Accent5 5 2" xfId="724" xr:uid="{00000000-0005-0000-0000-0000C3230000}"/>
    <cellStyle name="40% - Accent5 5 2 10" xfId="7304" xr:uid="{00000000-0005-0000-0000-0000C4230000}"/>
    <cellStyle name="40% - Accent5 5 2 10 2" xfId="14396" xr:uid="{00000000-0005-0000-0000-0000C5230000}"/>
    <cellStyle name="40% - Accent5 5 2 11" xfId="9357" xr:uid="{00000000-0005-0000-0000-0000C6230000}"/>
    <cellStyle name="40% - Accent5 5 2 2" xfId="725" xr:uid="{00000000-0005-0000-0000-0000C7230000}"/>
    <cellStyle name="40% - Accent5 5 2 2 10" xfId="9358" xr:uid="{00000000-0005-0000-0000-0000C8230000}"/>
    <cellStyle name="40% - Accent5 5 2 2 2" xfId="726" xr:uid="{00000000-0005-0000-0000-0000C9230000}"/>
    <cellStyle name="40% - Accent5 5 2 2 2 2" xfId="2499" xr:uid="{00000000-0005-0000-0000-0000CA230000}"/>
    <cellStyle name="40% - Accent5 5 2 2 2 2 2" xfId="10295" xr:uid="{00000000-0005-0000-0000-0000CB230000}"/>
    <cellStyle name="40% - Accent5 5 2 2 2 3" xfId="4285" xr:uid="{00000000-0005-0000-0000-0000CC230000}"/>
    <cellStyle name="40% - Accent5 5 2 2 2 3 2" xfId="11793" xr:uid="{00000000-0005-0000-0000-0000CD230000}"/>
    <cellStyle name="40% - Accent5 5 2 2 2 4" xfId="6735" xr:uid="{00000000-0005-0000-0000-0000CE230000}"/>
    <cellStyle name="40% - Accent5 5 2 2 2 4 2" xfId="14013" xr:uid="{00000000-0005-0000-0000-0000CF230000}"/>
    <cellStyle name="40% - Accent5 5 2 2 2 5" xfId="8174" xr:uid="{00000000-0005-0000-0000-0000D0230000}"/>
    <cellStyle name="40% - Accent5 5 2 2 2 5 2" xfId="15266" xr:uid="{00000000-0005-0000-0000-0000D1230000}"/>
    <cellStyle name="40% - Accent5 5 2 2 2 6" xfId="9359" xr:uid="{00000000-0005-0000-0000-0000D2230000}"/>
    <cellStyle name="40% - Accent5 5 2 2 3" xfId="2498" xr:uid="{00000000-0005-0000-0000-0000D3230000}"/>
    <cellStyle name="40% - Accent5 5 2 2 3 2" xfId="6736" xr:uid="{00000000-0005-0000-0000-0000D4230000}"/>
    <cellStyle name="40% - Accent5 5 2 2 3 2 2" xfId="14014" xr:uid="{00000000-0005-0000-0000-0000D5230000}"/>
    <cellStyle name="40% - Accent5 5 2 2 3 3" xfId="10294" xr:uid="{00000000-0005-0000-0000-0000D6230000}"/>
    <cellStyle name="40% - Accent5 5 2 2 4" xfId="3562" xr:uid="{00000000-0005-0000-0000-0000D7230000}"/>
    <cellStyle name="40% - Accent5 5 2 2 4 2" xfId="11070" xr:uid="{00000000-0005-0000-0000-0000D8230000}"/>
    <cellStyle name="40% - Accent5 5 2 2 5" xfId="4284" xr:uid="{00000000-0005-0000-0000-0000D9230000}"/>
    <cellStyle name="40% - Accent5 5 2 2 5 2" xfId="11792" xr:uid="{00000000-0005-0000-0000-0000DA230000}"/>
    <cellStyle name="40% - Accent5 5 2 2 6" xfId="5126" xr:uid="{00000000-0005-0000-0000-0000DB230000}"/>
    <cellStyle name="40% - Accent5 5 2 2 6 2" xfId="12404" xr:uid="{00000000-0005-0000-0000-0000DC230000}"/>
    <cellStyle name="40% - Accent5 5 2 2 7" xfId="5707" xr:uid="{00000000-0005-0000-0000-0000DD230000}"/>
    <cellStyle name="40% - Accent5 5 2 2 7 2" xfId="12985" xr:uid="{00000000-0005-0000-0000-0000DE230000}"/>
    <cellStyle name="40% - Accent5 5 2 2 8" xfId="6734" xr:uid="{00000000-0005-0000-0000-0000DF230000}"/>
    <cellStyle name="40% - Accent5 5 2 2 8 2" xfId="14012" xr:uid="{00000000-0005-0000-0000-0000E0230000}"/>
    <cellStyle name="40% - Accent5 5 2 2 9" xfId="7593" xr:uid="{00000000-0005-0000-0000-0000E1230000}"/>
    <cellStyle name="40% - Accent5 5 2 2 9 2" xfId="14685" xr:uid="{00000000-0005-0000-0000-0000E2230000}"/>
    <cellStyle name="40% - Accent5 5 2 3" xfId="727" xr:uid="{00000000-0005-0000-0000-0000E3230000}"/>
    <cellStyle name="40% - Accent5 5 2 3 2" xfId="2500" xr:uid="{00000000-0005-0000-0000-0000E4230000}"/>
    <cellStyle name="40% - Accent5 5 2 3 2 2" xfId="10296" xr:uid="{00000000-0005-0000-0000-0000E5230000}"/>
    <cellStyle name="40% - Accent5 5 2 3 3" xfId="4286" xr:uid="{00000000-0005-0000-0000-0000E6230000}"/>
    <cellStyle name="40% - Accent5 5 2 3 3 2" xfId="11794" xr:uid="{00000000-0005-0000-0000-0000E7230000}"/>
    <cellStyle name="40% - Accent5 5 2 3 4" xfId="6737" xr:uid="{00000000-0005-0000-0000-0000E8230000}"/>
    <cellStyle name="40% - Accent5 5 2 3 4 2" xfId="14015" xr:uid="{00000000-0005-0000-0000-0000E9230000}"/>
    <cellStyle name="40% - Accent5 5 2 3 5" xfId="7885" xr:uid="{00000000-0005-0000-0000-0000EA230000}"/>
    <cellStyle name="40% - Accent5 5 2 3 5 2" xfId="14977" xr:uid="{00000000-0005-0000-0000-0000EB230000}"/>
    <cellStyle name="40% - Accent5 5 2 3 6" xfId="9360" xr:uid="{00000000-0005-0000-0000-0000EC230000}"/>
    <cellStyle name="40% - Accent5 5 2 4" xfId="2497" xr:uid="{00000000-0005-0000-0000-0000ED230000}"/>
    <cellStyle name="40% - Accent5 5 2 4 2" xfId="6738" xr:uid="{00000000-0005-0000-0000-0000EE230000}"/>
    <cellStyle name="40% - Accent5 5 2 4 2 2" xfId="14016" xr:uid="{00000000-0005-0000-0000-0000EF230000}"/>
    <cellStyle name="40% - Accent5 5 2 4 3" xfId="10293" xr:uid="{00000000-0005-0000-0000-0000F0230000}"/>
    <cellStyle name="40% - Accent5 5 2 5" xfId="3262" xr:uid="{00000000-0005-0000-0000-0000F1230000}"/>
    <cellStyle name="40% - Accent5 5 2 5 2" xfId="10773" xr:uid="{00000000-0005-0000-0000-0000F2230000}"/>
    <cellStyle name="40% - Accent5 5 2 6" xfId="4283" xr:uid="{00000000-0005-0000-0000-0000F3230000}"/>
    <cellStyle name="40% - Accent5 5 2 6 2" xfId="11791" xr:uid="{00000000-0005-0000-0000-0000F4230000}"/>
    <cellStyle name="40% - Accent5 5 2 7" xfId="4837" xr:uid="{00000000-0005-0000-0000-0000F5230000}"/>
    <cellStyle name="40% - Accent5 5 2 7 2" xfId="12115" xr:uid="{00000000-0005-0000-0000-0000F6230000}"/>
    <cellStyle name="40% - Accent5 5 2 8" xfId="5418" xr:uid="{00000000-0005-0000-0000-0000F7230000}"/>
    <cellStyle name="40% - Accent5 5 2 8 2" xfId="12696" xr:uid="{00000000-0005-0000-0000-0000F8230000}"/>
    <cellStyle name="40% - Accent5 5 2 9" xfId="6733" xr:uid="{00000000-0005-0000-0000-0000F9230000}"/>
    <cellStyle name="40% - Accent5 5 2 9 2" xfId="14011" xr:uid="{00000000-0005-0000-0000-0000FA230000}"/>
    <cellStyle name="40% - Accent5 5 3" xfId="728" xr:uid="{00000000-0005-0000-0000-0000FB230000}"/>
    <cellStyle name="40% - Accent5 5 3 10" xfId="9361" xr:uid="{00000000-0005-0000-0000-0000FC230000}"/>
    <cellStyle name="40% - Accent5 5 3 2" xfId="729" xr:uid="{00000000-0005-0000-0000-0000FD230000}"/>
    <cellStyle name="40% - Accent5 5 3 2 2" xfId="2502" xr:uid="{00000000-0005-0000-0000-0000FE230000}"/>
    <cellStyle name="40% - Accent5 5 3 2 2 2" xfId="10298" xr:uid="{00000000-0005-0000-0000-0000FF230000}"/>
    <cellStyle name="40% - Accent5 5 3 2 3" xfId="4288" xr:uid="{00000000-0005-0000-0000-000000240000}"/>
    <cellStyle name="40% - Accent5 5 3 2 3 2" xfId="11796" xr:uid="{00000000-0005-0000-0000-000001240000}"/>
    <cellStyle name="40% - Accent5 5 3 2 4" xfId="6740" xr:uid="{00000000-0005-0000-0000-000002240000}"/>
    <cellStyle name="40% - Accent5 5 3 2 4 2" xfId="14018" xr:uid="{00000000-0005-0000-0000-000003240000}"/>
    <cellStyle name="40% - Accent5 5 3 2 5" xfId="8034" xr:uid="{00000000-0005-0000-0000-000004240000}"/>
    <cellStyle name="40% - Accent5 5 3 2 5 2" xfId="15126" xr:uid="{00000000-0005-0000-0000-000005240000}"/>
    <cellStyle name="40% - Accent5 5 3 2 6" xfId="9362" xr:uid="{00000000-0005-0000-0000-000006240000}"/>
    <cellStyle name="40% - Accent5 5 3 3" xfId="2501" xr:uid="{00000000-0005-0000-0000-000007240000}"/>
    <cellStyle name="40% - Accent5 5 3 3 2" xfId="6741" xr:uid="{00000000-0005-0000-0000-000008240000}"/>
    <cellStyle name="40% - Accent5 5 3 3 2 2" xfId="14019" xr:uid="{00000000-0005-0000-0000-000009240000}"/>
    <cellStyle name="40% - Accent5 5 3 3 3" xfId="10297" xr:uid="{00000000-0005-0000-0000-00000A240000}"/>
    <cellStyle name="40% - Accent5 5 3 4" xfId="3422" xr:uid="{00000000-0005-0000-0000-00000B240000}"/>
    <cellStyle name="40% - Accent5 5 3 4 2" xfId="10930" xr:uid="{00000000-0005-0000-0000-00000C240000}"/>
    <cellStyle name="40% - Accent5 5 3 5" xfId="4287" xr:uid="{00000000-0005-0000-0000-00000D240000}"/>
    <cellStyle name="40% - Accent5 5 3 5 2" xfId="11795" xr:uid="{00000000-0005-0000-0000-00000E240000}"/>
    <cellStyle name="40% - Accent5 5 3 6" xfId="4986" xr:uid="{00000000-0005-0000-0000-00000F240000}"/>
    <cellStyle name="40% - Accent5 5 3 6 2" xfId="12264" xr:uid="{00000000-0005-0000-0000-000010240000}"/>
    <cellStyle name="40% - Accent5 5 3 7" xfId="5567" xr:uid="{00000000-0005-0000-0000-000011240000}"/>
    <cellStyle name="40% - Accent5 5 3 7 2" xfId="12845" xr:uid="{00000000-0005-0000-0000-000012240000}"/>
    <cellStyle name="40% - Accent5 5 3 8" xfId="6739" xr:uid="{00000000-0005-0000-0000-000013240000}"/>
    <cellStyle name="40% - Accent5 5 3 8 2" xfId="14017" xr:uid="{00000000-0005-0000-0000-000014240000}"/>
    <cellStyle name="40% - Accent5 5 3 9" xfId="7453" xr:uid="{00000000-0005-0000-0000-000015240000}"/>
    <cellStyle name="40% - Accent5 5 3 9 2" xfId="14545" xr:uid="{00000000-0005-0000-0000-000016240000}"/>
    <cellStyle name="40% - Accent5 5 4" xfId="730" xr:uid="{00000000-0005-0000-0000-000017240000}"/>
    <cellStyle name="40% - Accent5 5 4 2" xfId="2503" xr:uid="{00000000-0005-0000-0000-000018240000}"/>
    <cellStyle name="40% - Accent5 5 4 2 2" xfId="10299" xr:uid="{00000000-0005-0000-0000-000019240000}"/>
    <cellStyle name="40% - Accent5 5 4 3" xfId="4289" xr:uid="{00000000-0005-0000-0000-00001A240000}"/>
    <cellStyle name="40% - Accent5 5 4 3 2" xfId="11797" xr:uid="{00000000-0005-0000-0000-00001B240000}"/>
    <cellStyle name="40% - Accent5 5 4 4" xfId="6742" xr:uid="{00000000-0005-0000-0000-00001C240000}"/>
    <cellStyle name="40% - Accent5 5 4 4 2" xfId="14020" xr:uid="{00000000-0005-0000-0000-00001D240000}"/>
    <cellStyle name="40% - Accent5 5 4 5" xfId="7742" xr:uid="{00000000-0005-0000-0000-00001E240000}"/>
    <cellStyle name="40% - Accent5 5 4 5 2" xfId="14834" xr:uid="{00000000-0005-0000-0000-00001F240000}"/>
    <cellStyle name="40% - Accent5 5 4 6" xfId="9363" xr:uid="{00000000-0005-0000-0000-000020240000}"/>
    <cellStyle name="40% - Accent5 5 5" xfId="2496" xr:uid="{00000000-0005-0000-0000-000021240000}"/>
    <cellStyle name="40% - Accent5 5 5 2" xfId="6743" xr:uid="{00000000-0005-0000-0000-000022240000}"/>
    <cellStyle name="40% - Accent5 5 5 2 2" xfId="14021" xr:uid="{00000000-0005-0000-0000-000023240000}"/>
    <cellStyle name="40% - Accent5 5 5 3" xfId="10292" xr:uid="{00000000-0005-0000-0000-000024240000}"/>
    <cellStyle name="40% - Accent5 5 6" xfId="3093" xr:uid="{00000000-0005-0000-0000-000025240000}"/>
    <cellStyle name="40% - Accent5 5 6 2" xfId="10604" xr:uid="{00000000-0005-0000-0000-000026240000}"/>
    <cellStyle name="40% - Accent5 5 7" xfId="4282" xr:uid="{00000000-0005-0000-0000-000027240000}"/>
    <cellStyle name="40% - Accent5 5 7 2" xfId="11790" xr:uid="{00000000-0005-0000-0000-000028240000}"/>
    <cellStyle name="40% - Accent5 5 8" xfId="4694" xr:uid="{00000000-0005-0000-0000-000029240000}"/>
    <cellStyle name="40% - Accent5 5 8 2" xfId="11972" xr:uid="{00000000-0005-0000-0000-00002A240000}"/>
    <cellStyle name="40% - Accent5 5 9" xfId="5275" xr:uid="{00000000-0005-0000-0000-00002B240000}"/>
    <cellStyle name="40% - Accent5 5 9 2" xfId="12553" xr:uid="{00000000-0005-0000-0000-00002C240000}"/>
    <cellStyle name="40% - Accent5 6" xfId="731" xr:uid="{00000000-0005-0000-0000-00002D240000}"/>
    <cellStyle name="40% - Accent5 6 10" xfId="6744" xr:uid="{00000000-0005-0000-0000-00002E240000}"/>
    <cellStyle name="40% - Accent5 6 10 2" xfId="14022" xr:uid="{00000000-0005-0000-0000-00002F240000}"/>
    <cellStyle name="40% - Accent5 6 11" xfId="7267" xr:uid="{00000000-0005-0000-0000-000030240000}"/>
    <cellStyle name="40% - Accent5 6 11 2" xfId="14359" xr:uid="{00000000-0005-0000-0000-000031240000}"/>
    <cellStyle name="40% - Accent5 6 12" xfId="9364" xr:uid="{00000000-0005-0000-0000-000032240000}"/>
    <cellStyle name="40% - Accent5 6 2" xfId="732" xr:uid="{00000000-0005-0000-0000-000033240000}"/>
    <cellStyle name="40% - Accent5 6 2 10" xfId="7410" xr:uid="{00000000-0005-0000-0000-000034240000}"/>
    <cellStyle name="40% - Accent5 6 2 10 2" xfId="14502" xr:uid="{00000000-0005-0000-0000-000035240000}"/>
    <cellStyle name="40% - Accent5 6 2 11" xfId="9365" xr:uid="{00000000-0005-0000-0000-000036240000}"/>
    <cellStyle name="40% - Accent5 6 2 2" xfId="733" xr:uid="{00000000-0005-0000-0000-000037240000}"/>
    <cellStyle name="40% - Accent5 6 2 2 10" xfId="9366" xr:uid="{00000000-0005-0000-0000-000038240000}"/>
    <cellStyle name="40% - Accent5 6 2 2 2" xfId="734" xr:uid="{00000000-0005-0000-0000-000039240000}"/>
    <cellStyle name="40% - Accent5 6 2 2 2 2" xfId="2507" xr:uid="{00000000-0005-0000-0000-00003A240000}"/>
    <cellStyle name="40% - Accent5 6 2 2 2 2 2" xfId="10303" xr:uid="{00000000-0005-0000-0000-00003B240000}"/>
    <cellStyle name="40% - Accent5 6 2 2 2 3" xfId="4293" xr:uid="{00000000-0005-0000-0000-00003C240000}"/>
    <cellStyle name="40% - Accent5 6 2 2 2 3 2" xfId="11801" xr:uid="{00000000-0005-0000-0000-00003D240000}"/>
    <cellStyle name="40% - Accent5 6 2 2 2 4" xfId="6747" xr:uid="{00000000-0005-0000-0000-00003E240000}"/>
    <cellStyle name="40% - Accent5 6 2 2 2 4 2" xfId="14025" xr:uid="{00000000-0005-0000-0000-00003F240000}"/>
    <cellStyle name="40% - Accent5 6 2 2 2 5" xfId="8280" xr:uid="{00000000-0005-0000-0000-000040240000}"/>
    <cellStyle name="40% - Accent5 6 2 2 2 5 2" xfId="15372" xr:uid="{00000000-0005-0000-0000-000041240000}"/>
    <cellStyle name="40% - Accent5 6 2 2 2 6" xfId="9367" xr:uid="{00000000-0005-0000-0000-000042240000}"/>
    <cellStyle name="40% - Accent5 6 2 2 3" xfId="2506" xr:uid="{00000000-0005-0000-0000-000043240000}"/>
    <cellStyle name="40% - Accent5 6 2 2 3 2" xfId="6748" xr:uid="{00000000-0005-0000-0000-000044240000}"/>
    <cellStyle name="40% - Accent5 6 2 2 3 2 2" xfId="14026" xr:uid="{00000000-0005-0000-0000-000045240000}"/>
    <cellStyle name="40% - Accent5 6 2 2 3 3" xfId="10302" xr:uid="{00000000-0005-0000-0000-000046240000}"/>
    <cellStyle name="40% - Accent5 6 2 2 4" xfId="3668" xr:uid="{00000000-0005-0000-0000-000047240000}"/>
    <cellStyle name="40% - Accent5 6 2 2 4 2" xfId="11176" xr:uid="{00000000-0005-0000-0000-000048240000}"/>
    <cellStyle name="40% - Accent5 6 2 2 5" xfId="4292" xr:uid="{00000000-0005-0000-0000-000049240000}"/>
    <cellStyle name="40% - Accent5 6 2 2 5 2" xfId="11800" xr:uid="{00000000-0005-0000-0000-00004A240000}"/>
    <cellStyle name="40% - Accent5 6 2 2 6" xfId="5232" xr:uid="{00000000-0005-0000-0000-00004B240000}"/>
    <cellStyle name="40% - Accent5 6 2 2 6 2" xfId="12510" xr:uid="{00000000-0005-0000-0000-00004C240000}"/>
    <cellStyle name="40% - Accent5 6 2 2 7" xfId="5813" xr:uid="{00000000-0005-0000-0000-00004D240000}"/>
    <cellStyle name="40% - Accent5 6 2 2 7 2" xfId="13091" xr:uid="{00000000-0005-0000-0000-00004E240000}"/>
    <cellStyle name="40% - Accent5 6 2 2 8" xfId="6746" xr:uid="{00000000-0005-0000-0000-00004F240000}"/>
    <cellStyle name="40% - Accent5 6 2 2 8 2" xfId="14024" xr:uid="{00000000-0005-0000-0000-000050240000}"/>
    <cellStyle name="40% - Accent5 6 2 2 9" xfId="7699" xr:uid="{00000000-0005-0000-0000-000051240000}"/>
    <cellStyle name="40% - Accent5 6 2 2 9 2" xfId="14791" xr:uid="{00000000-0005-0000-0000-000052240000}"/>
    <cellStyle name="40% - Accent5 6 2 3" xfId="735" xr:uid="{00000000-0005-0000-0000-000053240000}"/>
    <cellStyle name="40% - Accent5 6 2 3 2" xfId="2508" xr:uid="{00000000-0005-0000-0000-000054240000}"/>
    <cellStyle name="40% - Accent5 6 2 3 2 2" xfId="10304" xr:uid="{00000000-0005-0000-0000-000055240000}"/>
    <cellStyle name="40% - Accent5 6 2 3 3" xfId="4294" xr:uid="{00000000-0005-0000-0000-000056240000}"/>
    <cellStyle name="40% - Accent5 6 2 3 3 2" xfId="11802" xr:uid="{00000000-0005-0000-0000-000057240000}"/>
    <cellStyle name="40% - Accent5 6 2 3 4" xfId="6749" xr:uid="{00000000-0005-0000-0000-000058240000}"/>
    <cellStyle name="40% - Accent5 6 2 3 4 2" xfId="14027" xr:uid="{00000000-0005-0000-0000-000059240000}"/>
    <cellStyle name="40% - Accent5 6 2 3 5" xfId="7991" xr:uid="{00000000-0005-0000-0000-00005A240000}"/>
    <cellStyle name="40% - Accent5 6 2 3 5 2" xfId="15083" xr:uid="{00000000-0005-0000-0000-00005B240000}"/>
    <cellStyle name="40% - Accent5 6 2 3 6" xfId="9368" xr:uid="{00000000-0005-0000-0000-00005C240000}"/>
    <cellStyle name="40% - Accent5 6 2 4" xfId="2505" xr:uid="{00000000-0005-0000-0000-00005D240000}"/>
    <cellStyle name="40% - Accent5 6 2 4 2" xfId="6750" xr:uid="{00000000-0005-0000-0000-00005E240000}"/>
    <cellStyle name="40% - Accent5 6 2 4 2 2" xfId="14028" xr:uid="{00000000-0005-0000-0000-00005F240000}"/>
    <cellStyle name="40% - Accent5 6 2 4 3" xfId="10301" xr:uid="{00000000-0005-0000-0000-000060240000}"/>
    <cellStyle name="40% - Accent5 6 2 5" xfId="3368" xr:uid="{00000000-0005-0000-0000-000061240000}"/>
    <cellStyle name="40% - Accent5 6 2 5 2" xfId="10879" xr:uid="{00000000-0005-0000-0000-000062240000}"/>
    <cellStyle name="40% - Accent5 6 2 6" xfId="4291" xr:uid="{00000000-0005-0000-0000-000063240000}"/>
    <cellStyle name="40% - Accent5 6 2 6 2" xfId="11799" xr:uid="{00000000-0005-0000-0000-000064240000}"/>
    <cellStyle name="40% - Accent5 6 2 7" xfId="4943" xr:uid="{00000000-0005-0000-0000-000065240000}"/>
    <cellStyle name="40% - Accent5 6 2 7 2" xfId="12221" xr:uid="{00000000-0005-0000-0000-000066240000}"/>
    <cellStyle name="40% - Accent5 6 2 8" xfId="5524" xr:uid="{00000000-0005-0000-0000-000067240000}"/>
    <cellStyle name="40% - Accent5 6 2 8 2" xfId="12802" xr:uid="{00000000-0005-0000-0000-000068240000}"/>
    <cellStyle name="40% - Accent5 6 2 9" xfId="6745" xr:uid="{00000000-0005-0000-0000-000069240000}"/>
    <cellStyle name="40% - Accent5 6 2 9 2" xfId="14023" xr:uid="{00000000-0005-0000-0000-00006A240000}"/>
    <cellStyle name="40% - Accent5 6 3" xfId="736" xr:uid="{00000000-0005-0000-0000-00006B240000}"/>
    <cellStyle name="40% - Accent5 6 3 10" xfId="9369" xr:uid="{00000000-0005-0000-0000-00006C240000}"/>
    <cellStyle name="40% - Accent5 6 3 2" xfId="737" xr:uid="{00000000-0005-0000-0000-00006D240000}"/>
    <cellStyle name="40% - Accent5 6 3 2 2" xfId="2510" xr:uid="{00000000-0005-0000-0000-00006E240000}"/>
    <cellStyle name="40% - Accent5 6 3 2 2 2" xfId="10306" xr:uid="{00000000-0005-0000-0000-00006F240000}"/>
    <cellStyle name="40% - Accent5 6 3 2 3" xfId="4296" xr:uid="{00000000-0005-0000-0000-000070240000}"/>
    <cellStyle name="40% - Accent5 6 3 2 3 2" xfId="11804" xr:uid="{00000000-0005-0000-0000-000071240000}"/>
    <cellStyle name="40% - Accent5 6 3 2 4" xfId="6752" xr:uid="{00000000-0005-0000-0000-000072240000}"/>
    <cellStyle name="40% - Accent5 6 3 2 4 2" xfId="14030" xr:uid="{00000000-0005-0000-0000-000073240000}"/>
    <cellStyle name="40% - Accent5 6 3 2 5" xfId="8137" xr:uid="{00000000-0005-0000-0000-000074240000}"/>
    <cellStyle name="40% - Accent5 6 3 2 5 2" xfId="15229" xr:uid="{00000000-0005-0000-0000-000075240000}"/>
    <cellStyle name="40% - Accent5 6 3 2 6" xfId="9370" xr:uid="{00000000-0005-0000-0000-000076240000}"/>
    <cellStyle name="40% - Accent5 6 3 3" xfId="2509" xr:uid="{00000000-0005-0000-0000-000077240000}"/>
    <cellStyle name="40% - Accent5 6 3 3 2" xfId="6753" xr:uid="{00000000-0005-0000-0000-000078240000}"/>
    <cellStyle name="40% - Accent5 6 3 3 2 2" xfId="14031" xr:uid="{00000000-0005-0000-0000-000079240000}"/>
    <cellStyle name="40% - Accent5 6 3 3 3" xfId="10305" xr:uid="{00000000-0005-0000-0000-00007A240000}"/>
    <cellStyle name="40% - Accent5 6 3 4" xfId="3525" xr:uid="{00000000-0005-0000-0000-00007B240000}"/>
    <cellStyle name="40% - Accent5 6 3 4 2" xfId="11033" xr:uid="{00000000-0005-0000-0000-00007C240000}"/>
    <cellStyle name="40% - Accent5 6 3 5" xfId="4295" xr:uid="{00000000-0005-0000-0000-00007D240000}"/>
    <cellStyle name="40% - Accent5 6 3 5 2" xfId="11803" xr:uid="{00000000-0005-0000-0000-00007E240000}"/>
    <cellStyle name="40% - Accent5 6 3 6" xfId="5089" xr:uid="{00000000-0005-0000-0000-00007F240000}"/>
    <cellStyle name="40% - Accent5 6 3 6 2" xfId="12367" xr:uid="{00000000-0005-0000-0000-000080240000}"/>
    <cellStyle name="40% - Accent5 6 3 7" xfId="5670" xr:uid="{00000000-0005-0000-0000-000081240000}"/>
    <cellStyle name="40% - Accent5 6 3 7 2" xfId="12948" xr:uid="{00000000-0005-0000-0000-000082240000}"/>
    <cellStyle name="40% - Accent5 6 3 8" xfId="6751" xr:uid="{00000000-0005-0000-0000-000083240000}"/>
    <cellStyle name="40% - Accent5 6 3 8 2" xfId="14029" xr:uid="{00000000-0005-0000-0000-000084240000}"/>
    <cellStyle name="40% - Accent5 6 3 9" xfId="7556" xr:uid="{00000000-0005-0000-0000-000085240000}"/>
    <cellStyle name="40% - Accent5 6 3 9 2" xfId="14648" xr:uid="{00000000-0005-0000-0000-000086240000}"/>
    <cellStyle name="40% - Accent5 6 4" xfId="738" xr:uid="{00000000-0005-0000-0000-000087240000}"/>
    <cellStyle name="40% - Accent5 6 4 2" xfId="2511" xr:uid="{00000000-0005-0000-0000-000088240000}"/>
    <cellStyle name="40% - Accent5 6 4 2 2" xfId="10307" xr:uid="{00000000-0005-0000-0000-000089240000}"/>
    <cellStyle name="40% - Accent5 6 4 3" xfId="4297" xr:uid="{00000000-0005-0000-0000-00008A240000}"/>
    <cellStyle name="40% - Accent5 6 4 3 2" xfId="11805" xr:uid="{00000000-0005-0000-0000-00008B240000}"/>
    <cellStyle name="40% - Accent5 6 4 4" xfId="6754" xr:uid="{00000000-0005-0000-0000-00008C240000}"/>
    <cellStyle name="40% - Accent5 6 4 4 2" xfId="14032" xr:uid="{00000000-0005-0000-0000-00008D240000}"/>
    <cellStyle name="40% - Accent5 6 4 5" xfId="7848" xr:uid="{00000000-0005-0000-0000-00008E240000}"/>
    <cellStyle name="40% - Accent5 6 4 5 2" xfId="14940" xr:uid="{00000000-0005-0000-0000-00008F240000}"/>
    <cellStyle name="40% - Accent5 6 4 6" xfId="9371" xr:uid="{00000000-0005-0000-0000-000090240000}"/>
    <cellStyle name="40% - Accent5 6 5" xfId="2504" xr:uid="{00000000-0005-0000-0000-000091240000}"/>
    <cellStyle name="40% - Accent5 6 5 2" xfId="6755" xr:uid="{00000000-0005-0000-0000-000092240000}"/>
    <cellStyle name="40% - Accent5 6 5 2 2" xfId="14033" xr:uid="{00000000-0005-0000-0000-000093240000}"/>
    <cellStyle name="40% - Accent5 6 5 3" xfId="10300" xr:uid="{00000000-0005-0000-0000-000094240000}"/>
    <cellStyle name="40% - Accent5 6 6" xfId="3223" xr:uid="{00000000-0005-0000-0000-000095240000}"/>
    <cellStyle name="40% - Accent5 6 6 2" xfId="10734" xr:uid="{00000000-0005-0000-0000-000096240000}"/>
    <cellStyle name="40% - Accent5 6 7" xfId="4290" xr:uid="{00000000-0005-0000-0000-000097240000}"/>
    <cellStyle name="40% - Accent5 6 7 2" xfId="11798" xr:uid="{00000000-0005-0000-0000-000098240000}"/>
    <cellStyle name="40% - Accent5 6 8" xfId="4800" xr:uid="{00000000-0005-0000-0000-000099240000}"/>
    <cellStyle name="40% - Accent5 6 8 2" xfId="12078" xr:uid="{00000000-0005-0000-0000-00009A240000}"/>
    <cellStyle name="40% - Accent5 6 9" xfId="5381" xr:uid="{00000000-0005-0000-0000-00009B240000}"/>
    <cellStyle name="40% - Accent5 6 9 2" xfId="12659" xr:uid="{00000000-0005-0000-0000-00009C240000}"/>
    <cellStyle name="40% - Accent5 7" xfId="739" xr:uid="{00000000-0005-0000-0000-00009D240000}"/>
    <cellStyle name="40% - Accent5 7 10" xfId="7286" xr:uid="{00000000-0005-0000-0000-00009E240000}"/>
    <cellStyle name="40% - Accent5 7 10 2" xfId="14378" xr:uid="{00000000-0005-0000-0000-00009F240000}"/>
    <cellStyle name="40% - Accent5 7 11" xfId="9372" xr:uid="{00000000-0005-0000-0000-0000A0240000}"/>
    <cellStyle name="40% - Accent5 7 2" xfId="740" xr:uid="{00000000-0005-0000-0000-0000A1240000}"/>
    <cellStyle name="40% - Accent5 7 2 10" xfId="9373" xr:uid="{00000000-0005-0000-0000-0000A2240000}"/>
    <cellStyle name="40% - Accent5 7 2 2" xfId="741" xr:uid="{00000000-0005-0000-0000-0000A3240000}"/>
    <cellStyle name="40% - Accent5 7 2 2 2" xfId="2514" xr:uid="{00000000-0005-0000-0000-0000A4240000}"/>
    <cellStyle name="40% - Accent5 7 2 2 2 2" xfId="10310" xr:uid="{00000000-0005-0000-0000-0000A5240000}"/>
    <cellStyle name="40% - Accent5 7 2 2 3" xfId="4300" xr:uid="{00000000-0005-0000-0000-0000A6240000}"/>
    <cellStyle name="40% - Accent5 7 2 2 3 2" xfId="11808" xr:uid="{00000000-0005-0000-0000-0000A7240000}"/>
    <cellStyle name="40% - Accent5 7 2 2 4" xfId="6758" xr:uid="{00000000-0005-0000-0000-0000A8240000}"/>
    <cellStyle name="40% - Accent5 7 2 2 4 2" xfId="14036" xr:uid="{00000000-0005-0000-0000-0000A9240000}"/>
    <cellStyle name="40% - Accent5 7 2 2 5" xfId="8156" xr:uid="{00000000-0005-0000-0000-0000AA240000}"/>
    <cellStyle name="40% - Accent5 7 2 2 5 2" xfId="15248" xr:uid="{00000000-0005-0000-0000-0000AB240000}"/>
    <cellStyle name="40% - Accent5 7 2 2 6" xfId="9374" xr:uid="{00000000-0005-0000-0000-0000AC240000}"/>
    <cellStyle name="40% - Accent5 7 2 3" xfId="2513" xr:uid="{00000000-0005-0000-0000-0000AD240000}"/>
    <cellStyle name="40% - Accent5 7 2 3 2" xfId="6759" xr:uid="{00000000-0005-0000-0000-0000AE240000}"/>
    <cellStyle name="40% - Accent5 7 2 3 2 2" xfId="14037" xr:uid="{00000000-0005-0000-0000-0000AF240000}"/>
    <cellStyle name="40% - Accent5 7 2 3 3" xfId="10309" xr:uid="{00000000-0005-0000-0000-0000B0240000}"/>
    <cellStyle name="40% - Accent5 7 2 4" xfId="3544" xr:uid="{00000000-0005-0000-0000-0000B1240000}"/>
    <cellStyle name="40% - Accent5 7 2 4 2" xfId="11052" xr:uid="{00000000-0005-0000-0000-0000B2240000}"/>
    <cellStyle name="40% - Accent5 7 2 5" xfId="4299" xr:uid="{00000000-0005-0000-0000-0000B3240000}"/>
    <cellStyle name="40% - Accent5 7 2 5 2" xfId="11807" xr:uid="{00000000-0005-0000-0000-0000B4240000}"/>
    <cellStyle name="40% - Accent5 7 2 6" xfId="5108" xr:uid="{00000000-0005-0000-0000-0000B5240000}"/>
    <cellStyle name="40% - Accent5 7 2 6 2" xfId="12386" xr:uid="{00000000-0005-0000-0000-0000B6240000}"/>
    <cellStyle name="40% - Accent5 7 2 7" xfId="5689" xr:uid="{00000000-0005-0000-0000-0000B7240000}"/>
    <cellStyle name="40% - Accent5 7 2 7 2" xfId="12967" xr:uid="{00000000-0005-0000-0000-0000B8240000}"/>
    <cellStyle name="40% - Accent5 7 2 8" xfId="6757" xr:uid="{00000000-0005-0000-0000-0000B9240000}"/>
    <cellStyle name="40% - Accent5 7 2 8 2" xfId="14035" xr:uid="{00000000-0005-0000-0000-0000BA240000}"/>
    <cellStyle name="40% - Accent5 7 2 9" xfId="7575" xr:uid="{00000000-0005-0000-0000-0000BB240000}"/>
    <cellStyle name="40% - Accent5 7 2 9 2" xfId="14667" xr:uid="{00000000-0005-0000-0000-0000BC240000}"/>
    <cellStyle name="40% - Accent5 7 3" xfId="742" xr:uid="{00000000-0005-0000-0000-0000BD240000}"/>
    <cellStyle name="40% - Accent5 7 3 2" xfId="2515" xr:uid="{00000000-0005-0000-0000-0000BE240000}"/>
    <cellStyle name="40% - Accent5 7 3 2 2" xfId="10311" xr:uid="{00000000-0005-0000-0000-0000BF240000}"/>
    <cellStyle name="40% - Accent5 7 3 3" xfId="4301" xr:uid="{00000000-0005-0000-0000-0000C0240000}"/>
    <cellStyle name="40% - Accent5 7 3 3 2" xfId="11809" xr:uid="{00000000-0005-0000-0000-0000C1240000}"/>
    <cellStyle name="40% - Accent5 7 3 4" xfId="6760" xr:uid="{00000000-0005-0000-0000-0000C2240000}"/>
    <cellStyle name="40% - Accent5 7 3 4 2" xfId="14038" xr:uid="{00000000-0005-0000-0000-0000C3240000}"/>
    <cellStyle name="40% - Accent5 7 3 5" xfId="7867" xr:uid="{00000000-0005-0000-0000-0000C4240000}"/>
    <cellStyle name="40% - Accent5 7 3 5 2" xfId="14959" xr:uid="{00000000-0005-0000-0000-0000C5240000}"/>
    <cellStyle name="40% - Accent5 7 3 6" xfId="9375" xr:uid="{00000000-0005-0000-0000-0000C6240000}"/>
    <cellStyle name="40% - Accent5 7 4" xfId="2512" xr:uid="{00000000-0005-0000-0000-0000C7240000}"/>
    <cellStyle name="40% - Accent5 7 4 2" xfId="6761" xr:uid="{00000000-0005-0000-0000-0000C8240000}"/>
    <cellStyle name="40% - Accent5 7 4 2 2" xfId="14039" xr:uid="{00000000-0005-0000-0000-0000C9240000}"/>
    <cellStyle name="40% - Accent5 7 4 3" xfId="10308" xr:uid="{00000000-0005-0000-0000-0000CA240000}"/>
    <cellStyle name="40% - Accent5 7 5" xfId="3242" xr:uid="{00000000-0005-0000-0000-0000CB240000}"/>
    <cellStyle name="40% - Accent5 7 5 2" xfId="10753" xr:uid="{00000000-0005-0000-0000-0000CC240000}"/>
    <cellStyle name="40% - Accent5 7 6" xfId="4298" xr:uid="{00000000-0005-0000-0000-0000CD240000}"/>
    <cellStyle name="40% - Accent5 7 6 2" xfId="11806" xr:uid="{00000000-0005-0000-0000-0000CE240000}"/>
    <cellStyle name="40% - Accent5 7 7" xfId="4819" xr:uid="{00000000-0005-0000-0000-0000CF240000}"/>
    <cellStyle name="40% - Accent5 7 7 2" xfId="12097" xr:uid="{00000000-0005-0000-0000-0000D0240000}"/>
    <cellStyle name="40% - Accent5 7 8" xfId="5400" xr:uid="{00000000-0005-0000-0000-0000D1240000}"/>
    <cellStyle name="40% - Accent5 7 8 2" xfId="12678" xr:uid="{00000000-0005-0000-0000-0000D2240000}"/>
    <cellStyle name="40% - Accent5 7 9" xfId="6756" xr:uid="{00000000-0005-0000-0000-0000D3240000}"/>
    <cellStyle name="40% - Accent5 7 9 2" xfId="14034" xr:uid="{00000000-0005-0000-0000-0000D4240000}"/>
    <cellStyle name="40% - Accent5 8" xfId="743" xr:uid="{00000000-0005-0000-0000-0000D5240000}"/>
    <cellStyle name="40% - Accent5 8 10" xfId="9376" xr:uid="{00000000-0005-0000-0000-0000D6240000}"/>
    <cellStyle name="40% - Accent5 8 2" xfId="744" xr:uid="{00000000-0005-0000-0000-0000D7240000}"/>
    <cellStyle name="40% - Accent5 8 2 2" xfId="2517" xr:uid="{00000000-0005-0000-0000-0000D8240000}"/>
    <cellStyle name="40% - Accent5 8 2 2 2" xfId="10313" xr:uid="{00000000-0005-0000-0000-0000D9240000}"/>
    <cellStyle name="40% - Accent5 8 2 3" xfId="4303" xr:uid="{00000000-0005-0000-0000-0000DA240000}"/>
    <cellStyle name="40% - Accent5 8 2 3 2" xfId="11811" xr:uid="{00000000-0005-0000-0000-0000DB240000}"/>
    <cellStyle name="40% - Accent5 8 2 4" xfId="6763" xr:uid="{00000000-0005-0000-0000-0000DC240000}"/>
    <cellStyle name="40% - Accent5 8 2 4 2" xfId="14041" xr:uid="{00000000-0005-0000-0000-0000DD240000}"/>
    <cellStyle name="40% - Accent5 8 2 5" xfId="8011" xr:uid="{00000000-0005-0000-0000-0000DE240000}"/>
    <cellStyle name="40% - Accent5 8 2 5 2" xfId="15103" xr:uid="{00000000-0005-0000-0000-0000DF240000}"/>
    <cellStyle name="40% - Accent5 8 2 6" xfId="9377" xr:uid="{00000000-0005-0000-0000-0000E0240000}"/>
    <cellStyle name="40% - Accent5 8 3" xfId="2516" xr:uid="{00000000-0005-0000-0000-0000E1240000}"/>
    <cellStyle name="40% - Accent5 8 3 2" xfId="6764" xr:uid="{00000000-0005-0000-0000-0000E2240000}"/>
    <cellStyle name="40% - Accent5 8 3 2 2" xfId="14042" xr:uid="{00000000-0005-0000-0000-0000E3240000}"/>
    <cellStyle name="40% - Accent5 8 3 3" xfId="10312" xr:uid="{00000000-0005-0000-0000-0000E4240000}"/>
    <cellStyle name="40% - Accent5 8 4" xfId="3389" xr:uid="{00000000-0005-0000-0000-0000E5240000}"/>
    <cellStyle name="40% - Accent5 8 4 2" xfId="10899" xr:uid="{00000000-0005-0000-0000-0000E6240000}"/>
    <cellStyle name="40% - Accent5 8 5" xfId="4302" xr:uid="{00000000-0005-0000-0000-0000E7240000}"/>
    <cellStyle name="40% - Accent5 8 5 2" xfId="11810" xr:uid="{00000000-0005-0000-0000-0000E8240000}"/>
    <cellStyle name="40% - Accent5 8 6" xfId="4963" xr:uid="{00000000-0005-0000-0000-0000E9240000}"/>
    <cellStyle name="40% - Accent5 8 6 2" xfId="12241" xr:uid="{00000000-0005-0000-0000-0000EA240000}"/>
    <cellStyle name="40% - Accent5 8 7" xfId="5544" xr:uid="{00000000-0005-0000-0000-0000EB240000}"/>
    <cellStyle name="40% - Accent5 8 7 2" xfId="12822" xr:uid="{00000000-0005-0000-0000-0000EC240000}"/>
    <cellStyle name="40% - Accent5 8 8" xfId="6762" xr:uid="{00000000-0005-0000-0000-0000ED240000}"/>
    <cellStyle name="40% - Accent5 8 8 2" xfId="14040" xr:uid="{00000000-0005-0000-0000-0000EE240000}"/>
    <cellStyle name="40% - Accent5 8 9" xfId="7430" xr:uid="{00000000-0005-0000-0000-0000EF240000}"/>
    <cellStyle name="40% - Accent5 8 9 2" xfId="14522" xr:uid="{00000000-0005-0000-0000-0000F0240000}"/>
    <cellStyle name="40% - Accent5 9" xfId="745" xr:uid="{00000000-0005-0000-0000-0000F1240000}"/>
    <cellStyle name="40% - Accent5 9 2" xfId="2518" xr:uid="{00000000-0005-0000-0000-0000F2240000}"/>
    <cellStyle name="40% - Accent5 9 2 2" xfId="10314" xr:uid="{00000000-0005-0000-0000-0000F3240000}"/>
    <cellStyle name="40% - Accent5 9 3" xfId="4304" xr:uid="{00000000-0005-0000-0000-0000F4240000}"/>
    <cellStyle name="40% - Accent5 9 3 2" xfId="11812" xr:uid="{00000000-0005-0000-0000-0000F5240000}"/>
    <cellStyle name="40% - Accent5 9 4" xfId="6765" xr:uid="{00000000-0005-0000-0000-0000F6240000}"/>
    <cellStyle name="40% - Accent5 9 4 2" xfId="14043" xr:uid="{00000000-0005-0000-0000-0000F7240000}"/>
    <cellStyle name="40% - Accent5 9 5" xfId="8395" xr:uid="{00000000-0005-0000-0000-0000F8240000}"/>
    <cellStyle name="40% - Accent5 9 5 2" xfId="15438" xr:uid="{00000000-0005-0000-0000-0000F9240000}"/>
    <cellStyle name="40% - Accent5 9 6" xfId="9378" xr:uid="{00000000-0005-0000-0000-0000FA240000}"/>
    <cellStyle name="40% - Accent6" xfId="41" builtinId="51" customBuiltin="1"/>
    <cellStyle name="40% - Accent6 10" xfId="747" xr:uid="{00000000-0005-0000-0000-0000FC240000}"/>
    <cellStyle name="40% - Accent6 10 2" xfId="2520" xr:uid="{00000000-0005-0000-0000-0000FD240000}"/>
    <cellStyle name="40% - Accent6 10 2 2" xfId="4307" xr:uid="{00000000-0005-0000-0000-0000FE240000}"/>
    <cellStyle name="40% - Accent6 10 2 2 2" xfId="11815" xr:uid="{00000000-0005-0000-0000-0000FF240000}"/>
    <cellStyle name="40% - Accent6 10 2 3" xfId="6768" xr:uid="{00000000-0005-0000-0000-000000250000}"/>
    <cellStyle name="40% - Accent6 10 2 3 2" xfId="14046" xr:uid="{00000000-0005-0000-0000-000001250000}"/>
    <cellStyle name="40% - Accent6 10 2 4" xfId="10316" xr:uid="{00000000-0005-0000-0000-000002250000}"/>
    <cellStyle name="40% - Accent6 10 3" xfId="4306" xr:uid="{00000000-0005-0000-0000-000003250000}"/>
    <cellStyle name="40% - Accent6 10 3 2" xfId="11814" xr:uid="{00000000-0005-0000-0000-000004250000}"/>
    <cellStyle name="40% - Accent6 10 4" xfId="6767" xr:uid="{00000000-0005-0000-0000-000005250000}"/>
    <cellStyle name="40% - Accent6 10 4 2" xfId="14045" xr:uid="{00000000-0005-0000-0000-000006250000}"/>
    <cellStyle name="40% - Accent6 10 5" xfId="8485" xr:uid="{00000000-0005-0000-0000-000007250000}"/>
    <cellStyle name="40% - Accent6 10 5 2" xfId="15528" xr:uid="{00000000-0005-0000-0000-000008250000}"/>
    <cellStyle name="40% - Accent6 10 6" xfId="9380" xr:uid="{00000000-0005-0000-0000-000009250000}"/>
    <cellStyle name="40% - Accent6 11" xfId="748" xr:uid="{00000000-0005-0000-0000-00000A250000}"/>
    <cellStyle name="40% - Accent6 11 2" xfId="2521" xr:uid="{00000000-0005-0000-0000-00000B250000}"/>
    <cellStyle name="40% - Accent6 11 2 2" xfId="10317" xr:uid="{00000000-0005-0000-0000-00000C250000}"/>
    <cellStyle name="40% - Accent6 11 3" xfId="4308" xr:uid="{00000000-0005-0000-0000-00000D250000}"/>
    <cellStyle name="40% - Accent6 11 3 2" xfId="11816" xr:uid="{00000000-0005-0000-0000-00000E250000}"/>
    <cellStyle name="40% - Accent6 11 4" xfId="6769" xr:uid="{00000000-0005-0000-0000-00000F250000}"/>
    <cellStyle name="40% - Accent6 11 4 2" xfId="14047" xr:uid="{00000000-0005-0000-0000-000010250000}"/>
    <cellStyle name="40% - Accent6 11 5" xfId="8574" xr:uid="{00000000-0005-0000-0000-000011250000}"/>
    <cellStyle name="40% - Accent6 11 5 2" xfId="15617" xr:uid="{00000000-0005-0000-0000-000012250000}"/>
    <cellStyle name="40% - Accent6 11 6" xfId="9381" xr:uid="{00000000-0005-0000-0000-000013250000}"/>
    <cellStyle name="40% - Accent6 12" xfId="749" xr:uid="{00000000-0005-0000-0000-000014250000}"/>
    <cellStyle name="40% - Accent6 12 2" xfId="750" xr:uid="{00000000-0005-0000-0000-000015250000}"/>
    <cellStyle name="40% - Accent6 12 2 2" xfId="2523" xr:uid="{00000000-0005-0000-0000-000016250000}"/>
    <cellStyle name="40% - Accent6 12 2 2 2" xfId="10319" xr:uid="{00000000-0005-0000-0000-000017250000}"/>
    <cellStyle name="40% - Accent6 12 2 3" xfId="4310" xr:uid="{00000000-0005-0000-0000-000018250000}"/>
    <cellStyle name="40% - Accent6 12 2 3 2" xfId="11818" xr:uid="{00000000-0005-0000-0000-000019250000}"/>
    <cellStyle name="40% - Accent6 12 2 4" xfId="6771" xr:uid="{00000000-0005-0000-0000-00001A250000}"/>
    <cellStyle name="40% - Accent6 12 2 4 2" xfId="14049" xr:uid="{00000000-0005-0000-0000-00001B250000}"/>
    <cellStyle name="40% - Accent6 12 2 5" xfId="9383" xr:uid="{00000000-0005-0000-0000-00001C250000}"/>
    <cellStyle name="40% - Accent6 12 3" xfId="2522" xr:uid="{00000000-0005-0000-0000-00001D250000}"/>
    <cellStyle name="40% - Accent6 12 3 2" xfId="10318" xr:uid="{00000000-0005-0000-0000-00001E250000}"/>
    <cellStyle name="40% - Accent6 12 4" xfId="4309" xr:uid="{00000000-0005-0000-0000-00001F250000}"/>
    <cellStyle name="40% - Accent6 12 4 2" xfId="11817" xr:uid="{00000000-0005-0000-0000-000020250000}"/>
    <cellStyle name="40% - Accent6 12 5" xfId="6770" xr:uid="{00000000-0005-0000-0000-000021250000}"/>
    <cellStyle name="40% - Accent6 12 5 2" xfId="14048" xr:uid="{00000000-0005-0000-0000-000022250000}"/>
    <cellStyle name="40% - Accent6 12 6" xfId="7726" xr:uid="{00000000-0005-0000-0000-000023250000}"/>
    <cellStyle name="40% - Accent6 12 6 2" xfId="14818" xr:uid="{00000000-0005-0000-0000-000024250000}"/>
    <cellStyle name="40% - Accent6 12 7" xfId="9382" xr:uid="{00000000-0005-0000-0000-000025250000}"/>
    <cellStyle name="40% - Accent6 13" xfId="751" xr:uid="{00000000-0005-0000-0000-000026250000}"/>
    <cellStyle name="40% - Accent6 13 2" xfId="2524" xr:uid="{00000000-0005-0000-0000-000027250000}"/>
    <cellStyle name="40% - Accent6 13 2 2" xfId="10320" xr:uid="{00000000-0005-0000-0000-000028250000}"/>
    <cellStyle name="40% - Accent6 13 3" xfId="4311" xr:uid="{00000000-0005-0000-0000-000029250000}"/>
    <cellStyle name="40% - Accent6 13 3 2" xfId="11819" xr:uid="{00000000-0005-0000-0000-00002A250000}"/>
    <cellStyle name="40% - Accent6 13 4" xfId="6772" xr:uid="{00000000-0005-0000-0000-00002B250000}"/>
    <cellStyle name="40% - Accent6 13 4 2" xfId="14050" xr:uid="{00000000-0005-0000-0000-00002C250000}"/>
    <cellStyle name="40% - Accent6 13 5" xfId="9384" xr:uid="{00000000-0005-0000-0000-00002D250000}"/>
    <cellStyle name="40% - Accent6 14" xfId="752" xr:uid="{00000000-0005-0000-0000-00002E250000}"/>
    <cellStyle name="40% - Accent6 14 2" xfId="2525" xr:uid="{00000000-0005-0000-0000-00002F250000}"/>
    <cellStyle name="40% - Accent6 14 2 2" xfId="10321" xr:uid="{00000000-0005-0000-0000-000030250000}"/>
    <cellStyle name="40% - Accent6 14 3" xfId="4312" xr:uid="{00000000-0005-0000-0000-000031250000}"/>
    <cellStyle name="40% - Accent6 14 3 2" xfId="11820" xr:uid="{00000000-0005-0000-0000-000032250000}"/>
    <cellStyle name="40% - Accent6 14 4" xfId="6773" xr:uid="{00000000-0005-0000-0000-000033250000}"/>
    <cellStyle name="40% - Accent6 14 4 2" xfId="14051" xr:uid="{00000000-0005-0000-0000-000034250000}"/>
    <cellStyle name="40% - Accent6 14 5" xfId="9385" xr:uid="{00000000-0005-0000-0000-000035250000}"/>
    <cellStyle name="40% - Accent6 15" xfId="753" xr:uid="{00000000-0005-0000-0000-000036250000}"/>
    <cellStyle name="40% - Accent6 15 2" xfId="2526" xr:uid="{00000000-0005-0000-0000-000037250000}"/>
    <cellStyle name="40% - Accent6 15 2 2" xfId="10322" xr:uid="{00000000-0005-0000-0000-000038250000}"/>
    <cellStyle name="40% - Accent6 15 3" xfId="4313" xr:uid="{00000000-0005-0000-0000-000039250000}"/>
    <cellStyle name="40% - Accent6 15 3 2" xfId="11821" xr:uid="{00000000-0005-0000-0000-00003A250000}"/>
    <cellStyle name="40% - Accent6 15 4" xfId="6774" xr:uid="{00000000-0005-0000-0000-00003B250000}"/>
    <cellStyle name="40% - Accent6 15 4 2" xfId="14052" xr:uid="{00000000-0005-0000-0000-00003C250000}"/>
    <cellStyle name="40% - Accent6 15 5" xfId="9386" xr:uid="{00000000-0005-0000-0000-00003D250000}"/>
    <cellStyle name="40% - Accent6 16" xfId="754" xr:uid="{00000000-0005-0000-0000-00003E250000}"/>
    <cellStyle name="40% - Accent6 16 2" xfId="2527" xr:uid="{00000000-0005-0000-0000-00003F250000}"/>
    <cellStyle name="40% - Accent6 16 2 2" xfId="10323" xr:uid="{00000000-0005-0000-0000-000040250000}"/>
    <cellStyle name="40% - Accent6 16 3" xfId="4314" xr:uid="{00000000-0005-0000-0000-000041250000}"/>
    <cellStyle name="40% - Accent6 16 3 2" xfId="11822" xr:uid="{00000000-0005-0000-0000-000042250000}"/>
    <cellStyle name="40% - Accent6 16 4" xfId="6775" xr:uid="{00000000-0005-0000-0000-000043250000}"/>
    <cellStyle name="40% - Accent6 16 4 2" xfId="14053" xr:uid="{00000000-0005-0000-0000-000044250000}"/>
    <cellStyle name="40% - Accent6 16 5" xfId="9387" xr:uid="{00000000-0005-0000-0000-000045250000}"/>
    <cellStyle name="40% - Accent6 17" xfId="755" xr:uid="{00000000-0005-0000-0000-000046250000}"/>
    <cellStyle name="40% - Accent6 17 2" xfId="2528" xr:uid="{00000000-0005-0000-0000-000047250000}"/>
    <cellStyle name="40% - Accent6 17 2 2" xfId="10324" xr:uid="{00000000-0005-0000-0000-000048250000}"/>
    <cellStyle name="40% - Accent6 17 3" xfId="4315" xr:uid="{00000000-0005-0000-0000-000049250000}"/>
    <cellStyle name="40% - Accent6 17 3 2" xfId="11823" xr:uid="{00000000-0005-0000-0000-00004A250000}"/>
    <cellStyle name="40% - Accent6 17 4" xfId="6776" xr:uid="{00000000-0005-0000-0000-00004B250000}"/>
    <cellStyle name="40% - Accent6 17 4 2" xfId="14054" xr:uid="{00000000-0005-0000-0000-00004C250000}"/>
    <cellStyle name="40% - Accent6 17 5" xfId="9388" xr:uid="{00000000-0005-0000-0000-00004D250000}"/>
    <cellStyle name="40% - Accent6 18" xfId="756" xr:uid="{00000000-0005-0000-0000-00004E250000}"/>
    <cellStyle name="40% - Accent6 18 2" xfId="2529" xr:uid="{00000000-0005-0000-0000-00004F250000}"/>
    <cellStyle name="40% - Accent6 18 2 2" xfId="10325" xr:uid="{00000000-0005-0000-0000-000050250000}"/>
    <cellStyle name="40% - Accent6 18 3" xfId="4316" xr:uid="{00000000-0005-0000-0000-000051250000}"/>
    <cellStyle name="40% - Accent6 18 3 2" xfId="11824" xr:uid="{00000000-0005-0000-0000-000052250000}"/>
    <cellStyle name="40% - Accent6 18 4" xfId="6777" xr:uid="{00000000-0005-0000-0000-000053250000}"/>
    <cellStyle name="40% - Accent6 18 4 2" xfId="14055" xr:uid="{00000000-0005-0000-0000-000054250000}"/>
    <cellStyle name="40% - Accent6 18 5" xfId="9389" xr:uid="{00000000-0005-0000-0000-000055250000}"/>
    <cellStyle name="40% - Accent6 19" xfId="1760" xr:uid="{00000000-0005-0000-0000-000056250000}"/>
    <cellStyle name="40% - Accent6 19 2" xfId="3010" xr:uid="{00000000-0005-0000-0000-000057250000}"/>
    <cellStyle name="40% - Accent6 19 2 2" xfId="10527" xr:uid="{00000000-0005-0000-0000-000058250000}"/>
    <cellStyle name="40% - Accent6 19 3" xfId="4317" xr:uid="{00000000-0005-0000-0000-000059250000}"/>
    <cellStyle name="40% - Accent6 19 3 2" xfId="11825" xr:uid="{00000000-0005-0000-0000-00005A250000}"/>
    <cellStyle name="40% - Accent6 19 4" xfId="6778" xr:uid="{00000000-0005-0000-0000-00005B250000}"/>
    <cellStyle name="40% - Accent6 19 4 2" xfId="14056" xr:uid="{00000000-0005-0000-0000-00005C250000}"/>
    <cellStyle name="40% - Accent6 19 5" xfId="9589" xr:uid="{00000000-0005-0000-0000-00005D250000}"/>
    <cellStyle name="40% - Accent6 2" xfId="757" xr:uid="{00000000-0005-0000-0000-00005E250000}"/>
    <cellStyle name="40% - Accent6 2 10" xfId="3138" xr:uid="{00000000-0005-0000-0000-00005F250000}"/>
    <cellStyle name="40% - Accent6 2 10 2" xfId="6780" xr:uid="{00000000-0005-0000-0000-000060250000}"/>
    <cellStyle name="40% - Accent6 2 10 2 2" xfId="14058" xr:uid="{00000000-0005-0000-0000-000061250000}"/>
    <cellStyle name="40% - Accent6 2 10 3" xfId="10649" xr:uid="{00000000-0005-0000-0000-000062250000}"/>
    <cellStyle name="40% - Accent6 2 11" xfId="4318" xr:uid="{00000000-0005-0000-0000-000063250000}"/>
    <cellStyle name="40% - Accent6 2 11 2" xfId="11826" xr:uid="{00000000-0005-0000-0000-000064250000}"/>
    <cellStyle name="40% - Accent6 2 12" xfId="4735" xr:uid="{00000000-0005-0000-0000-000065250000}"/>
    <cellStyle name="40% - Accent6 2 12 2" xfId="12013" xr:uid="{00000000-0005-0000-0000-000066250000}"/>
    <cellStyle name="40% - Accent6 2 13" xfId="5316" xr:uid="{00000000-0005-0000-0000-000067250000}"/>
    <cellStyle name="40% - Accent6 2 13 2" xfId="12594" xr:uid="{00000000-0005-0000-0000-000068250000}"/>
    <cellStyle name="40% - Accent6 2 14" xfId="6779" xr:uid="{00000000-0005-0000-0000-000069250000}"/>
    <cellStyle name="40% - Accent6 2 14 2" xfId="14057" xr:uid="{00000000-0005-0000-0000-00006A250000}"/>
    <cellStyle name="40% - Accent6 2 15" xfId="7202" xr:uid="{00000000-0005-0000-0000-00006B250000}"/>
    <cellStyle name="40% - Accent6 2 15 2" xfId="14294" xr:uid="{00000000-0005-0000-0000-00006C250000}"/>
    <cellStyle name="40% - Accent6 2 16" xfId="8650" xr:uid="{00000000-0005-0000-0000-00006D250000}"/>
    <cellStyle name="40% - Accent6 2 17" xfId="9390" xr:uid="{00000000-0005-0000-0000-00006E250000}"/>
    <cellStyle name="40% - Accent6 2 2" xfId="758" xr:uid="{00000000-0005-0000-0000-00006F250000}"/>
    <cellStyle name="40% - Accent6 2 2 10" xfId="6781" xr:uid="{00000000-0005-0000-0000-000070250000}"/>
    <cellStyle name="40% - Accent6 2 2 10 2" xfId="14059" xr:uid="{00000000-0005-0000-0000-000071250000}"/>
    <cellStyle name="40% - Accent6 2 2 11" xfId="7248" xr:uid="{00000000-0005-0000-0000-000072250000}"/>
    <cellStyle name="40% - Accent6 2 2 11 2" xfId="14340" xr:uid="{00000000-0005-0000-0000-000073250000}"/>
    <cellStyle name="40% - Accent6 2 2 12" xfId="9391" xr:uid="{00000000-0005-0000-0000-000074250000}"/>
    <cellStyle name="40% - Accent6 2 2 2" xfId="759" xr:uid="{00000000-0005-0000-0000-000075250000}"/>
    <cellStyle name="40% - Accent6 2 2 2 10" xfId="7391" xr:uid="{00000000-0005-0000-0000-000076250000}"/>
    <cellStyle name="40% - Accent6 2 2 2 10 2" xfId="14483" xr:uid="{00000000-0005-0000-0000-000077250000}"/>
    <cellStyle name="40% - Accent6 2 2 2 11" xfId="9392" xr:uid="{00000000-0005-0000-0000-000078250000}"/>
    <cellStyle name="40% - Accent6 2 2 2 2" xfId="760" xr:uid="{00000000-0005-0000-0000-000079250000}"/>
    <cellStyle name="40% - Accent6 2 2 2 2 10" xfId="9393" xr:uid="{00000000-0005-0000-0000-00007A250000}"/>
    <cellStyle name="40% - Accent6 2 2 2 2 2" xfId="761" xr:uid="{00000000-0005-0000-0000-00007B250000}"/>
    <cellStyle name="40% - Accent6 2 2 2 2 2 2" xfId="2534" xr:uid="{00000000-0005-0000-0000-00007C250000}"/>
    <cellStyle name="40% - Accent6 2 2 2 2 2 2 2" xfId="10330" xr:uid="{00000000-0005-0000-0000-00007D250000}"/>
    <cellStyle name="40% - Accent6 2 2 2 2 2 3" xfId="4322" xr:uid="{00000000-0005-0000-0000-00007E250000}"/>
    <cellStyle name="40% - Accent6 2 2 2 2 2 3 2" xfId="11830" xr:uid="{00000000-0005-0000-0000-00007F250000}"/>
    <cellStyle name="40% - Accent6 2 2 2 2 2 4" xfId="6784" xr:uid="{00000000-0005-0000-0000-000080250000}"/>
    <cellStyle name="40% - Accent6 2 2 2 2 2 4 2" xfId="14062" xr:uid="{00000000-0005-0000-0000-000081250000}"/>
    <cellStyle name="40% - Accent6 2 2 2 2 2 5" xfId="8261" xr:uid="{00000000-0005-0000-0000-000082250000}"/>
    <cellStyle name="40% - Accent6 2 2 2 2 2 5 2" xfId="15353" xr:uid="{00000000-0005-0000-0000-000083250000}"/>
    <cellStyle name="40% - Accent6 2 2 2 2 2 6" xfId="9394" xr:uid="{00000000-0005-0000-0000-000084250000}"/>
    <cellStyle name="40% - Accent6 2 2 2 2 3" xfId="2533" xr:uid="{00000000-0005-0000-0000-000085250000}"/>
    <cellStyle name="40% - Accent6 2 2 2 2 3 2" xfId="6785" xr:uid="{00000000-0005-0000-0000-000086250000}"/>
    <cellStyle name="40% - Accent6 2 2 2 2 3 2 2" xfId="14063" xr:uid="{00000000-0005-0000-0000-000087250000}"/>
    <cellStyle name="40% - Accent6 2 2 2 2 3 3" xfId="10329" xr:uid="{00000000-0005-0000-0000-000088250000}"/>
    <cellStyle name="40% - Accent6 2 2 2 2 4" xfId="3649" xr:uid="{00000000-0005-0000-0000-000089250000}"/>
    <cellStyle name="40% - Accent6 2 2 2 2 4 2" xfId="11157" xr:uid="{00000000-0005-0000-0000-00008A250000}"/>
    <cellStyle name="40% - Accent6 2 2 2 2 5" xfId="4321" xr:uid="{00000000-0005-0000-0000-00008B250000}"/>
    <cellStyle name="40% - Accent6 2 2 2 2 5 2" xfId="11829" xr:uid="{00000000-0005-0000-0000-00008C250000}"/>
    <cellStyle name="40% - Accent6 2 2 2 2 6" xfId="5213" xr:uid="{00000000-0005-0000-0000-00008D250000}"/>
    <cellStyle name="40% - Accent6 2 2 2 2 6 2" xfId="12491" xr:uid="{00000000-0005-0000-0000-00008E250000}"/>
    <cellStyle name="40% - Accent6 2 2 2 2 7" xfId="5794" xr:uid="{00000000-0005-0000-0000-00008F250000}"/>
    <cellStyle name="40% - Accent6 2 2 2 2 7 2" xfId="13072" xr:uid="{00000000-0005-0000-0000-000090250000}"/>
    <cellStyle name="40% - Accent6 2 2 2 2 8" xfId="6783" xr:uid="{00000000-0005-0000-0000-000091250000}"/>
    <cellStyle name="40% - Accent6 2 2 2 2 8 2" xfId="14061" xr:uid="{00000000-0005-0000-0000-000092250000}"/>
    <cellStyle name="40% - Accent6 2 2 2 2 9" xfId="7680" xr:uid="{00000000-0005-0000-0000-000093250000}"/>
    <cellStyle name="40% - Accent6 2 2 2 2 9 2" xfId="14772" xr:uid="{00000000-0005-0000-0000-000094250000}"/>
    <cellStyle name="40% - Accent6 2 2 2 3" xfId="762" xr:uid="{00000000-0005-0000-0000-000095250000}"/>
    <cellStyle name="40% - Accent6 2 2 2 3 2" xfId="2535" xr:uid="{00000000-0005-0000-0000-000096250000}"/>
    <cellStyle name="40% - Accent6 2 2 2 3 2 2" xfId="10331" xr:uid="{00000000-0005-0000-0000-000097250000}"/>
    <cellStyle name="40% - Accent6 2 2 2 3 3" xfId="4323" xr:uid="{00000000-0005-0000-0000-000098250000}"/>
    <cellStyle name="40% - Accent6 2 2 2 3 3 2" xfId="11831" xr:uid="{00000000-0005-0000-0000-000099250000}"/>
    <cellStyle name="40% - Accent6 2 2 2 3 4" xfId="6786" xr:uid="{00000000-0005-0000-0000-00009A250000}"/>
    <cellStyle name="40% - Accent6 2 2 2 3 4 2" xfId="14064" xr:uid="{00000000-0005-0000-0000-00009B250000}"/>
    <cellStyle name="40% - Accent6 2 2 2 3 5" xfId="7972" xr:uid="{00000000-0005-0000-0000-00009C250000}"/>
    <cellStyle name="40% - Accent6 2 2 2 3 5 2" xfId="15064" xr:uid="{00000000-0005-0000-0000-00009D250000}"/>
    <cellStyle name="40% - Accent6 2 2 2 3 6" xfId="9395" xr:uid="{00000000-0005-0000-0000-00009E250000}"/>
    <cellStyle name="40% - Accent6 2 2 2 4" xfId="2532" xr:uid="{00000000-0005-0000-0000-00009F250000}"/>
    <cellStyle name="40% - Accent6 2 2 2 4 2" xfId="6787" xr:uid="{00000000-0005-0000-0000-0000A0250000}"/>
    <cellStyle name="40% - Accent6 2 2 2 4 2 2" xfId="14065" xr:uid="{00000000-0005-0000-0000-0000A1250000}"/>
    <cellStyle name="40% - Accent6 2 2 2 4 3" xfId="10328" xr:uid="{00000000-0005-0000-0000-0000A2250000}"/>
    <cellStyle name="40% - Accent6 2 2 2 5" xfId="3349" xr:uid="{00000000-0005-0000-0000-0000A3250000}"/>
    <cellStyle name="40% - Accent6 2 2 2 5 2" xfId="10860" xr:uid="{00000000-0005-0000-0000-0000A4250000}"/>
    <cellStyle name="40% - Accent6 2 2 2 6" xfId="4320" xr:uid="{00000000-0005-0000-0000-0000A5250000}"/>
    <cellStyle name="40% - Accent6 2 2 2 6 2" xfId="11828" xr:uid="{00000000-0005-0000-0000-0000A6250000}"/>
    <cellStyle name="40% - Accent6 2 2 2 7" xfId="4924" xr:uid="{00000000-0005-0000-0000-0000A7250000}"/>
    <cellStyle name="40% - Accent6 2 2 2 7 2" xfId="12202" xr:uid="{00000000-0005-0000-0000-0000A8250000}"/>
    <cellStyle name="40% - Accent6 2 2 2 8" xfId="5505" xr:uid="{00000000-0005-0000-0000-0000A9250000}"/>
    <cellStyle name="40% - Accent6 2 2 2 8 2" xfId="12783" xr:uid="{00000000-0005-0000-0000-0000AA250000}"/>
    <cellStyle name="40% - Accent6 2 2 2 9" xfId="6782" xr:uid="{00000000-0005-0000-0000-0000AB250000}"/>
    <cellStyle name="40% - Accent6 2 2 2 9 2" xfId="14060" xr:uid="{00000000-0005-0000-0000-0000AC250000}"/>
    <cellStyle name="40% - Accent6 2 2 3" xfId="763" xr:uid="{00000000-0005-0000-0000-0000AD250000}"/>
    <cellStyle name="40% - Accent6 2 2 3 10" xfId="9396" xr:uid="{00000000-0005-0000-0000-0000AE250000}"/>
    <cellStyle name="40% - Accent6 2 2 3 2" xfId="764" xr:uid="{00000000-0005-0000-0000-0000AF250000}"/>
    <cellStyle name="40% - Accent6 2 2 3 2 2" xfId="2537" xr:uid="{00000000-0005-0000-0000-0000B0250000}"/>
    <cellStyle name="40% - Accent6 2 2 3 2 2 2" xfId="10333" xr:uid="{00000000-0005-0000-0000-0000B1250000}"/>
    <cellStyle name="40% - Accent6 2 2 3 2 3" xfId="4325" xr:uid="{00000000-0005-0000-0000-0000B2250000}"/>
    <cellStyle name="40% - Accent6 2 2 3 2 3 2" xfId="11833" xr:uid="{00000000-0005-0000-0000-0000B3250000}"/>
    <cellStyle name="40% - Accent6 2 2 3 2 4" xfId="6789" xr:uid="{00000000-0005-0000-0000-0000B4250000}"/>
    <cellStyle name="40% - Accent6 2 2 3 2 4 2" xfId="14067" xr:uid="{00000000-0005-0000-0000-0000B5250000}"/>
    <cellStyle name="40% - Accent6 2 2 3 2 5" xfId="8118" xr:uid="{00000000-0005-0000-0000-0000B6250000}"/>
    <cellStyle name="40% - Accent6 2 2 3 2 5 2" xfId="15210" xr:uid="{00000000-0005-0000-0000-0000B7250000}"/>
    <cellStyle name="40% - Accent6 2 2 3 2 6" xfId="9397" xr:uid="{00000000-0005-0000-0000-0000B8250000}"/>
    <cellStyle name="40% - Accent6 2 2 3 3" xfId="2536" xr:uid="{00000000-0005-0000-0000-0000B9250000}"/>
    <cellStyle name="40% - Accent6 2 2 3 3 2" xfId="6790" xr:uid="{00000000-0005-0000-0000-0000BA250000}"/>
    <cellStyle name="40% - Accent6 2 2 3 3 2 2" xfId="14068" xr:uid="{00000000-0005-0000-0000-0000BB250000}"/>
    <cellStyle name="40% - Accent6 2 2 3 3 3" xfId="10332" xr:uid="{00000000-0005-0000-0000-0000BC250000}"/>
    <cellStyle name="40% - Accent6 2 2 3 4" xfId="3506" xr:uid="{00000000-0005-0000-0000-0000BD250000}"/>
    <cellStyle name="40% - Accent6 2 2 3 4 2" xfId="11014" xr:uid="{00000000-0005-0000-0000-0000BE250000}"/>
    <cellStyle name="40% - Accent6 2 2 3 5" xfId="4324" xr:uid="{00000000-0005-0000-0000-0000BF250000}"/>
    <cellStyle name="40% - Accent6 2 2 3 5 2" xfId="11832" xr:uid="{00000000-0005-0000-0000-0000C0250000}"/>
    <cellStyle name="40% - Accent6 2 2 3 6" xfId="5070" xr:uid="{00000000-0005-0000-0000-0000C1250000}"/>
    <cellStyle name="40% - Accent6 2 2 3 6 2" xfId="12348" xr:uid="{00000000-0005-0000-0000-0000C2250000}"/>
    <cellStyle name="40% - Accent6 2 2 3 7" xfId="5651" xr:uid="{00000000-0005-0000-0000-0000C3250000}"/>
    <cellStyle name="40% - Accent6 2 2 3 7 2" xfId="12929" xr:uid="{00000000-0005-0000-0000-0000C4250000}"/>
    <cellStyle name="40% - Accent6 2 2 3 8" xfId="6788" xr:uid="{00000000-0005-0000-0000-0000C5250000}"/>
    <cellStyle name="40% - Accent6 2 2 3 8 2" xfId="14066" xr:uid="{00000000-0005-0000-0000-0000C6250000}"/>
    <cellStyle name="40% - Accent6 2 2 3 9" xfId="7537" xr:uid="{00000000-0005-0000-0000-0000C7250000}"/>
    <cellStyle name="40% - Accent6 2 2 3 9 2" xfId="14629" xr:uid="{00000000-0005-0000-0000-0000C8250000}"/>
    <cellStyle name="40% - Accent6 2 2 4" xfId="765" xr:uid="{00000000-0005-0000-0000-0000C9250000}"/>
    <cellStyle name="40% - Accent6 2 2 4 2" xfId="2538" xr:uid="{00000000-0005-0000-0000-0000CA250000}"/>
    <cellStyle name="40% - Accent6 2 2 4 2 2" xfId="10334" xr:uid="{00000000-0005-0000-0000-0000CB250000}"/>
    <cellStyle name="40% - Accent6 2 2 4 3" xfId="4326" xr:uid="{00000000-0005-0000-0000-0000CC250000}"/>
    <cellStyle name="40% - Accent6 2 2 4 3 2" xfId="11834" xr:uid="{00000000-0005-0000-0000-0000CD250000}"/>
    <cellStyle name="40% - Accent6 2 2 4 4" xfId="6791" xr:uid="{00000000-0005-0000-0000-0000CE250000}"/>
    <cellStyle name="40% - Accent6 2 2 4 4 2" xfId="14069" xr:uid="{00000000-0005-0000-0000-0000CF250000}"/>
    <cellStyle name="40% - Accent6 2 2 4 5" xfId="8465" xr:uid="{00000000-0005-0000-0000-0000D0250000}"/>
    <cellStyle name="40% - Accent6 2 2 4 5 2" xfId="15508" xr:uid="{00000000-0005-0000-0000-0000D1250000}"/>
    <cellStyle name="40% - Accent6 2 2 4 6" xfId="9398" xr:uid="{00000000-0005-0000-0000-0000D2250000}"/>
    <cellStyle name="40% - Accent6 2 2 5" xfId="2531" xr:uid="{00000000-0005-0000-0000-0000D3250000}"/>
    <cellStyle name="40% - Accent6 2 2 5 2" xfId="6792" xr:uid="{00000000-0005-0000-0000-0000D4250000}"/>
    <cellStyle name="40% - Accent6 2 2 5 2 2" xfId="14070" xr:uid="{00000000-0005-0000-0000-0000D5250000}"/>
    <cellStyle name="40% - Accent6 2 2 5 3" xfId="8554" xr:uid="{00000000-0005-0000-0000-0000D6250000}"/>
    <cellStyle name="40% - Accent6 2 2 5 3 2" xfId="15597" xr:uid="{00000000-0005-0000-0000-0000D7250000}"/>
    <cellStyle name="40% - Accent6 2 2 5 4" xfId="10327" xr:uid="{00000000-0005-0000-0000-0000D8250000}"/>
    <cellStyle name="40% - Accent6 2 2 6" xfId="3204" xr:uid="{00000000-0005-0000-0000-0000D9250000}"/>
    <cellStyle name="40% - Accent6 2 2 6 2" xfId="7829" xr:uid="{00000000-0005-0000-0000-0000DA250000}"/>
    <cellStyle name="40% - Accent6 2 2 6 2 2" xfId="14921" xr:uid="{00000000-0005-0000-0000-0000DB250000}"/>
    <cellStyle name="40% - Accent6 2 2 6 3" xfId="10715" xr:uid="{00000000-0005-0000-0000-0000DC250000}"/>
    <cellStyle name="40% - Accent6 2 2 7" xfId="4319" xr:uid="{00000000-0005-0000-0000-0000DD250000}"/>
    <cellStyle name="40% - Accent6 2 2 7 2" xfId="11827" xr:uid="{00000000-0005-0000-0000-0000DE250000}"/>
    <cellStyle name="40% - Accent6 2 2 8" xfId="4781" xr:uid="{00000000-0005-0000-0000-0000DF250000}"/>
    <cellStyle name="40% - Accent6 2 2 8 2" xfId="12059" xr:uid="{00000000-0005-0000-0000-0000E0250000}"/>
    <cellStyle name="40% - Accent6 2 2 9" xfId="5362" xr:uid="{00000000-0005-0000-0000-0000E1250000}"/>
    <cellStyle name="40% - Accent6 2 2 9 2" xfId="12640" xr:uid="{00000000-0005-0000-0000-0000E2250000}"/>
    <cellStyle name="40% - Accent6 2 3" xfId="766" xr:uid="{00000000-0005-0000-0000-0000E3250000}"/>
    <cellStyle name="40% - Accent6 2 3 10" xfId="7345" xr:uid="{00000000-0005-0000-0000-0000E4250000}"/>
    <cellStyle name="40% - Accent6 2 3 10 2" xfId="14437" xr:uid="{00000000-0005-0000-0000-0000E5250000}"/>
    <cellStyle name="40% - Accent6 2 3 11" xfId="9399" xr:uid="{00000000-0005-0000-0000-0000E6250000}"/>
    <cellStyle name="40% - Accent6 2 3 2" xfId="767" xr:uid="{00000000-0005-0000-0000-0000E7250000}"/>
    <cellStyle name="40% - Accent6 2 3 2 10" xfId="9400" xr:uid="{00000000-0005-0000-0000-0000E8250000}"/>
    <cellStyle name="40% - Accent6 2 3 2 2" xfId="768" xr:uid="{00000000-0005-0000-0000-0000E9250000}"/>
    <cellStyle name="40% - Accent6 2 3 2 2 2" xfId="2541" xr:uid="{00000000-0005-0000-0000-0000EA250000}"/>
    <cellStyle name="40% - Accent6 2 3 2 2 2 2" xfId="10337" xr:uid="{00000000-0005-0000-0000-0000EB250000}"/>
    <cellStyle name="40% - Accent6 2 3 2 2 3" xfId="4329" xr:uid="{00000000-0005-0000-0000-0000EC250000}"/>
    <cellStyle name="40% - Accent6 2 3 2 2 3 2" xfId="11837" xr:uid="{00000000-0005-0000-0000-0000ED250000}"/>
    <cellStyle name="40% - Accent6 2 3 2 2 4" xfId="6795" xr:uid="{00000000-0005-0000-0000-0000EE250000}"/>
    <cellStyle name="40% - Accent6 2 3 2 2 4 2" xfId="14073" xr:uid="{00000000-0005-0000-0000-0000EF250000}"/>
    <cellStyle name="40% - Accent6 2 3 2 2 5" xfId="8215" xr:uid="{00000000-0005-0000-0000-0000F0250000}"/>
    <cellStyle name="40% - Accent6 2 3 2 2 5 2" xfId="15307" xr:uid="{00000000-0005-0000-0000-0000F1250000}"/>
    <cellStyle name="40% - Accent6 2 3 2 2 6" xfId="9401" xr:uid="{00000000-0005-0000-0000-0000F2250000}"/>
    <cellStyle name="40% - Accent6 2 3 2 3" xfId="2540" xr:uid="{00000000-0005-0000-0000-0000F3250000}"/>
    <cellStyle name="40% - Accent6 2 3 2 3 2" xfId="6796" xr:uid="{00000000-0005-0000-0000-0000F4250000}"/>
    <cellStyle name="40% - Accent6 2 3 2 3 2 2" xfId="14074" xr:uid="{00000000-0005-0000-0000-0000F5250000}"/>
    <cellStyle name="40% - Accent6 2 3 2 3 3" xfId="10336" xr:uid="{00000000-0005-0000-0000-0000F6250000}"/>
    <cellStyle name="40% - Accent6 2 3 2 4" xfId="3603" xr:uid="{00000000-0005-0000-0000-0000F7250000}"/>
    <cellStyle name="40% - Accent6 2 3 2 4 2" xfId="11111" xr:uid="{00000000-0005-0000-0000-0000F8250000}"/>
    <cellStyle name="40% - Accent6 2 3 2 5" xfId="4328" xr:uid="{00000000-0005-0000-0000-0000F9250000}"/>
    <cellStyle name="40% - Accent6 2 3 2 5 2" xfId="11836" xr:uid="{00000000-0005-0000-0000-0000FA250000}"/>
    <cellStyle name="40% - Accent6 2 3 2 6" xfId="5167" xr:uid="{00000000-0005-0000-0000-0000FB250000}"/>
    <cellStyle name="40% - Accent6 2 3 2 6 2" xfId="12445" xr:uid="{00000000-0005-0000-0000-0000FC250000}"/>
    <cellStyle name="40% - Accent6 2 3 2 7" xfId="5748" xr:uid="{00000000-0005-0000-0000-0000FD250000}"/>
    <cellStyle name="40% - Accent6 2 3 2 7 2" xfId="13026" xr:uid="{00000000-0005-0000-0000-0000FE250000}"/>
    <cellStyle name="40% - Accent6 2 3 2 8" xfId="6794" xr:uid="{00000000-0005-0000-0000-0000FF250000}"/>
    <cellStyle name="40% - Accent6 2 3 2 8 2" xfId="14072" xr:uid="{00000000-0005-0000-0000-000000260000}"/>
    <cellStyle name="40% - Accent6 2 3 2 9" xfId="7634" xr:uid="{00000000-0005-0000-0000-000001260000}"/>
    <cellStyle name="40% - Accent6 2 3 2 9 2" xfId="14726" xr:uid="{00000000-0005-0000-0000-000002260000}"/>
    <cellStyle name="40% - Accent6 2 3 3" xfId="769" xr:uid="{00000000-0005-0000-0000-000003260000}"/>
    <cellStyle name="40% - Accent6 2 3 3 2" xfId="2542" xr:uid="{00000000-0005-0000-0000-000004260000}"/>
    <cellStyle name="40% - Accent6 2 3 3 2 2" xfId="10338" xr:uid="{00000000-0005-0000-0000-000005260000}"/>
    <cellStyle name="40% - Accent6 2 3 3 3" xfId="4330" xr:uid="{00000000-0005-0000-0000-000006260000}"/>
    <cellStyle name="40% - Accent6 2 3 3 3 2" xfId="11838" xr:uid="{00000000-0005-0000-0000-000007260000}"/>
    <cellStyle name="40% - Accent6 2 3 3 4" xfId="6797" xr:uid="{00000000-0005-0000-0000-000008260000}"/>
    <cellStyle name="40% - Accent6 2 3 3 4 2" xfId="14075" xr:uid="{00000000-0005-0000-0000-000009260000}"/>
    <cellStyle name="40% - Accent6 2 3 3 5" xfId="7926" xr:uid="{00000000-0005-0000-0000-00000A260000}"/>
    <cellStyle name="40% - Accent6 2 3 3 5 2" xfId="15018" xr:uid="{00000000-0005-0000-0000-00000B260000}"/>
    <cellStyle name="40% - Accent6 2 3 3 6" xfId="9402" xr:uid="{00000000-0005-0000-0000-00000C260000}"/>
    <cellStyle name="40% - Accent6 2 3 4" xfId="2539" xr:uid="{00000000-0005-0000-0000-00000D260000}"/>
    <cellStyle name="40% - Accent6 2 3 4 2" xfId="6798" xr:uid="{00000000-0005-0000-0000-00000E260000}"/>
    <cellStyle name="40% - Accent6 2 3 4 2 2" xfId="14076" xr:uid="{00000000-0005-0000-0000-00000F260000}"/>
    <cellStyle name="40% - Accent6 2 3 4 3" xfId="10335" xr:uid="{00000000-0005-0000-0000-000010260000}"/>
    <cellStyle name="40% - Accent6 2 3 5" xfId="3303" xr:uid="{00000000-0005-0000-0000-000011260000}"/>
    <cellStyle name="40% - Accent6 2 3 5 2" xfId="10814" xr:uid="{00000000-0005-0000-0000-000012260000}"/>
    <cellStyle name="40% - Accent6 2 3 6" xfId="4327" xr:uid="{00000000-0005-0000-0000-000013260000}"/>
    <cellStyle name="40% - Accent6 2 3 6 2" xfId="11835" xr:uid="{00000000-0005-0000-0000-000014260000}"/>
    <cellStyle name="40% - Accent6 2 3 7" xfId="4878" xr:uid="{00000000-0005-0000-0000-000015260000}"/>
    <cellStyle name="40% - Accent6 2 3 7 2" xfId="12156" xr:uid="{00000000-0005-0000-0000-000016260000}"/>
    <cellStyle name="40% - Accent6 2 3 8" xfId="5459" xr:uid="{00000000-0005-0000-0000-000017260000}"/>
    <cellStyle name="40% - Accent6 2 3 8 2" xfId="12737" xr:uid="{00000000-0005-0000-0000-000018260000}"/>
    <cellStyle name="40% - Accent6 2 3 9" xfId="6793" xr:uid="{00000000-0005-0000-0000-000019260000}"/>
    <cellStyle name="40% - Accent6 2 3 9 2" xfId="14071" xr:uid="{00000000-0005-0000-0000-00001A260000}"/>
    <cellStyle name="40% - Accent6 2 4" xfId="770" xr:uid="{00000000-0005-0000-0000-00001B260000}"/>
    <cellStyle name="40% - Accent6 2 4 10" xfId="9403" xr:uid="{00000000-0005-0000-0000-00001C260000}"/>
    <cellStyle name="40% - Accent6 2 4 2" xfId="771" xr:uid="{00000000-0005-0000-0000-00001D260000}"/>
    <cellStyle name="40% - Accent6 2 4 2 2" xfId="2544" xr:uid="{00000000-0005-0000-0000-00001E260000}"/>
    <cellStyle name="40% - Accent6 2 4 2 2 2" xfId="10340" xr:uid="{00000000-0005-0000-0000-00001F260000}"/>
    <cellStyle name="40% - Accent6 2 4 2 3" xfId="4332" xr:uid="{00000000-0005-0000-0000-000020260000}"/>
    <cellStyle name="40% - Accent6 2 4 2 3 2" xfId="11840" xr:uid="{00000000-0005-0000-0000-000021260000}"/>
    <cellStyle name="40% - Accent6 2 4 2 4" xfId="6800" xr:uid="{00000000-0005-0000-0000-000022260000}"/>
    <cellStyle name="40% - Accent6 2 4 2 4 2" xfId="14078" xr:uid="{00000000-0005-0000-0000-000023260000}"/>
    <cellStyle name="40% - Accent6 2 4 2 5" xfId="8072" xr:uid="{00000000-0005-0000-0000-000024260000}"/>
    <cellStyle name="40% - Accent6 2 4 2 5 2" xfId="15164" xr:uid="{00000000-0005-0000-0000-000025260000}"/>
    <cellStyle name="40% - Accent6 2 4 2 6" xfId="9404" xr:uid="{00000000-0005-0000-0000-000026260000}"/>
    <cellStyle name="40% - Accent6 2 4 3" xfId="2543" xr:uid="{00000000-0005-0000-0000-000027260000}"/>
    <cellStyle name="40% - Accent6 2 4 3 2" xfId="6801" xr:uid="{00000000-0005-0000-0000-000028260000}"/>
    <cellStyle name="40% - Accent6 2 4 3 2 2" xfId="14079" xr:uid="{00000000-0005-0000-0000-000029260000}"/>
    <cellStyle name="40% - Accent6 2 4 3 3" xfId="10339" xr:uid="{00000000-0005-0000-0000-00002A260000}"/>
    <cellStyle name="40% - Accent6 2 4 4" xfId="3460" xr:uid="{00000000-0005-0000-0000-00002B260000}"/>
    <cellStyle name="40% - Accent6 2 4 4 2" xfId="10968" xr:uid="{00000000-0005-0000-0000-00002C260000}"/>
    <cellStyle name="40% - Accent6 2 4 5" xfId="4331" xr:uid="{00000000-0005-0000-0000-00002D260000}"/>
    <cellStyle name="40% - Accent6 2 4 5 2" xfId="11839" xr:uid="{00000000-0005-0000-0000-00002E260000}"/>
    <cellStyle name="40% - Accent6 2 4 6" xfId="5024" xr:uid="{00000000-0005-0000-0000-00002F260000}"/>
    <cellStyle name="40% - Accent6 2 4 6 2" xfId="12302" xr:uid="{00000000-0005-0000-0000-000030260000}"/>
    <cellStyle name="40% - Accent6 2 4 7" xfId="5605" xr:uid="{00000000-0005-0000-0000-000031260000}"/>
    <cellStyle name="40% - Accent6 2 4 7 2" xfId="12883" xr:uid="{00000000-0005-0000-0000-000032260000}"/>
    <cellStyle name="40% - Accent6 2 4 8" xfId="6799" xr:uid="{00000000-0005-0000-0000-000033260000}"/>
    <cellStyle name="40% - Accent6 2 4 8 2" xfId="14077" xr:uid="{00000000-0005-0000-0000-000034260000}"/>
    <cellStyle name="40% - Accent6 2 4 9" xfId="7491" xr:uid="{00000000-0005-0000-0000-000035260000}"/>
    <cellStyle name="40% - Accent6 2 4 9 2" xfId="14583" xr:uid="{00000000-0005-0000-0000-000036260000}"/>
    <cellStyle name="40% - Accent6 2 5" xfId="772" xr:uid="{00000000-0005-0000-0000-000037260000}"/>
    <cellStyle name="40% - Accent6 2 5 2" xfId="773" xr:uid="{00000000-0005-0000-0000-000038260000}"/>
    <cellStyle name="40% - Accent6 2 5 2 2" xfId="2546" xr:uid="{00000000-0005-0000-0000-000039260000}"/>
    <cellStyle name="40% - Accent6 2 5 2 2 2" xfId="10342" xr:uid="{00000000-0005-0000-0000-00003A260000}"/>
    <cellStyle name="40% - Accent6 2 5 2 3" xfId="4334" xr:uid="{00000000-0005-0000-0000-00003B260000}"/>
    <cellStyle name="40% - Accent6 2 5 2 3 2" xfId="11842" xr:uid="{00000000-0005-0000-0000-00003C260000}"/>
    <cellStyle name="40% - Accent6 2 5 2 4" xfId="6803" xr:uid="{00000000-0005-0000-0000-00003D260000}"/>
    <cellStyle name="40% - Accent6 2 5 2 4 2" xfId="14081" xr:uid="{00000000-0005-0000-0000-00003E260000}"/>
    <cellStyle name="40% - Accent6 2 5 2 5" xfId="9406" xr:uid="{00000000-0005-0000-0000-00003F260000}"/>
    <cellStyle name="40% - Accent6 2 5 3" xfId="2545" xr:uid="{00000000-0005-0000-0000-000040260000}"/>
    <cellStyle name="40% - Accent6 2 5 3 2" xfId="10341" xr:uid="{00000000-0005-0000-0000-000041260000}"/>
    <cellStyle name="40% - Accent6 2 5 4" xfId="4333" xr:uid="{00000000-0005-0000-0000-000042260000}"/>
    <cellStyle name="40% - Accent6 2 5 4 2" xfId="11841" xr:uid="{00000000-0005-0000-0000-000043260000}"/>
    <cellStyle name="40% - Accent6 2 5 5" xfId="6802" xr:uid="{00000000-0005-0000-0000-000044260000}"/>
    <cellStyle name="40% - Accent6 2 5 5 2" xfId="14080" xr:uid="{00000000-0005-0000-0000-000045260000}"/>
    <cellStyle name="40% - Accent6 2 5 6" xfId="8307" xr:uid="{00000000-0005-0000-0000-000046260000}"/>
    <cellStyle name="40% - Accent6 2 5 6 2" xfId="15399" xr:uid="{00000000-0005-0000-0000-000047260000}"/>
    <cellStyle name="40% - Accent6 2 5 7" xfId="9405" xr:uid="{00000000-0005-0000-0000-000048260000}"/>
    <cellStyle name="40% - Accent6 2 6" xfId="774" xr:uid="{00000000-0005-0000-0000-000049260000}"/>
    <cellStyle name="40% - Accent6 2 6 2" xfId="2547" xr:uid="{00000000-0005-0000-0000-00004A260000}"/>
    <cellStyle name="40% - Accent6 2 6 2 2" xfId="10343" xr:uid="{00000000-0005-0000-0000-00004B260000}"/>
    <cellStyle name="40% - Accent6 2 6 3" xfId="4335" xr:uid="{00000000-0005-0000-0000-00004C260000}"/>
    <cellStyle name="40% - Accent6 2 6 3 2" xfId="11843" xr:uid="{00000000-0005-0000-0000-00004D260000}"/>
    <cellStyle name="40% - Accent6 2 6 4" xfId="6804" xr:uid="{00000000-0005-0000-0000-00004E260000}"/>
    <cellStyle name="40% - Accent6 2 6 4 2" xfId="14082" xr:uid="{00000000-0005-0000-0000-00004F260000}"/>
    <cellStyle name="40% - Accent6 2 6 5" xfId="8419" xr:uid="{00000000-0005-0000-0000-000050260000}"/>
    <cellStyle name="40% - Accent6 2 6 5 2" xfId="15462" xr:uid="{00000000-0005-0000-0000-000051260000}"/>
    <cellStyle name="40% - Accent6 2 6 6" xfId="9407" xr:uid="{00000000-0005-0000-0000-000052260000}"/>
    <cellStyle name="40% - Accent6 2 7" xfId="775" xr:uid="{00000000-0005-0000-0000-000053260000}"/>
    <cellStyle name="40% - Accent6 2 7 2" xfId="2548" xr:uid="{00000000-0005-0000-0000-000054260000}"/>
    <cellStyle name="40% - Accent6 2 7 2 2" xfId="10344" xr:uid="{00000000-0005-0000-0000-000055260000}"/>
    <cellStyle name="40% - Accent6 2 7 3" xfId="4336" xr:uid="{00000000-0005-0000-0000-000056260000}"/>
    <cellStyle name="40% - Accent6 2 7 3 2" xfId="11844" xr:uid="{00000000-0005-0000-0000-000057260000}"/>
    <cellStyle name="40% - Accent6 2 7 4" xfId="6805" xr:uid="{00000000-0005-0000-0000-000058260000}"/>
    <cellStyle name="40% - Accent6 2 7 4 2" xfId="14083" xr:uid="{00000000-0005-0000-0000-000059260000}"/>
    <cellStyle name="40% - Accent6 2 7 5" xfId="8508" xr:uid="{00000000-0005-0000-0000-00005A260000}"/>
    <cellStyle name="40% - Accent6 2 7 5 2" xfId="15551" xr:uid="{00000000-0005-0000-0000-00005B260000}"/>
    <cellStyle name="40% - Accent6 2 7 6" xfId="9408" xr:uid="{00000000-0005-0000-0000-00005C260000}"/>
    <cellStyle name="40% - Accent6 2 8" xfId="1827" xr:uid="{00000000-0005-0000-0000-00005D260000}"/>
    <cellStyle name="40% - Accent6 2 8 2" xfId="4337" xr:uid="{00000000-0005-0000-0000-00005E260000}"/>
    <cellStyle name="40% - Accent6 2 8 2 2" xfId="11845" xr:uid="{00000000-0005-0000-0000-00005F260000}"/>
    <cellStyle name="40% - Accent6 2 8 3" xfId="6806" xr:uid="{00000000-0005-0000-0000-000060260000}"/>
    <cellStyle name="40% - Accent6 2 8 3 2" xfId="14084" xr:uid="{00000000-0005-0000-0000-000061260000}"/>
    <cellStyle name="40% - Accent6 2 8 4" xfId="7783" xr:uid="{00000000-0005-0000-0000-000062260000}"/>
    <cellStyle name="40% - Accent6 2 8 4 2" xfId="14875" xr:uid="{00000000-0005-0000-0000-000063260000}"/>
    <cellStyle name="40% - Accent6 2 8 5" xfId="9623" xr:uid="{00000000-0005-0000-0000-000064260000}"/>
    <cellStyle name="40% - Accent6 2 9" xfId="2530" xr:uid="{00000000-0005-0000-0000-000065260000}"/>
    <cellStyle name="40% - Accent6 2 9 2" xfId="4338" xr:uid="{00000000-0005-0000-0000-000066260000}"/>
    <cellStyle name="40% - Accent6 2 9 2 2" xfId="11846" xr:uid="{00000000-0005-0000-0000-000067260000}"/>
    <cellStyle name="40% - Accent6 2 9 3" xfId="6807" xr:uid="{00000000-0005-0000-0000-000068260000}"/>
    <cellStyle name="40% - Accent6 2 9 3 2" xfId="14085" xr:uid="{00000000-0005-0000-0000-000069260000}"/>
    <cellStyle name="40% - Accent6 2 9 4" xfId="10326" xr:uid="{00000000-0005-0000-0000-00006A260000}"/>
    <cellStyle name="40% - Accent6 20" xfId="1801" xr:uid="{00000000-0005-0000-0000-00006B260000}"/>
    <cellStyle name="40% - Accent6 20 2" xfId="4339" xr:uid="{00000000-0005-0000-0000-00006C260000}"/>
    <cellStyle name="40% - Accent6 20 2 2" xfId="11847" xr:uid="{00000000-0005-0000-0000-00006D260000}"/>
    <cellStyle name="40% - Accent6 20 3" xfId="6808" xr:uid="{00000000-0005-0000-0000-00006E260000}"/>
    <cellStyle name="40% - Accent6 20 3 2" xfId="14086" xr:uid="{00000000-0005-0000-0000-00006F260000}"/>
    <cellStyle name="40% - Accent6 20 4" xfId="9606" xr:uid="{00000000-0005-0000-0000-000070260000}"/>
    <cellStyle name="40% - Accent6 21" xfId="2519" xr:uid="{00000000-0005-0000-0000-000071260000}"/>
    <cellStyle name="40% - Accent6 21 2" xfId="4340" xr:uid="{00000000-0005-0000-0000-000072260000}"/>
    <cellStyle name="40% - Accent6 21 2 2" xfId="11848" xr:uid="{00000000-0005-0000-0000-000073260000}"/>
    <cellStyle name="40% - Accent6 21 3" xfId="6809" xr:uid="{00000000-0005-0000-0000-000074260000}"/>
    <cellStyle name="40% - Accent6 21 3 2" xfId="14087" xr:uid="{00000000-0005-0000-0000-000075260000}"/>
    <cellStyle name="40% - Accent6 21 4" xfId="10315" xr:uid="{00000000-0005-0000-0000-000076260000}"/>
    <cellStyle name="40% - Accent6 22" xfId="3039" xr:uid="{00000000-0005-0000-0000-000077260000}"/>
    <cellStyle name="40% - Accent6 22 2" xfId="10550" xr:uid="{00000000-0005-0000-0000-000078260000}"/>
    <cellStyle name="40% - Accent6 23" xfId="4305" xr:uid="{00000000-0005-0000-0000-000079260000}"/>
    <cellStyle name="40% - Accent6 23 2" xfId="11813" xr:uid="{00000000-0005-0000-0000-00007A260000}"/>
    <cellStyle name="40% - Accent6 24" xfId="4678" xr:uid="{00000000-0005-0000-0000-00007B260000}"/>
    <cellStyle name="40% - Accent6 24 2" xfId="11956" xr:uid="{00000000-0005-0000-0000-00007C260000}"/>
    <cellStyle name="40% - Accent6 25" xfId="5259" xr:uid="{00000000-0005-0000-0000-00007D260000}"/>
    <cellStyle name="40% - Accent6 25 2" xfId="12537" xr:uid="{00000000-0005-0000-0000-00007E260000}"/>
    <cellStyle name="40% - Accent6 26" xfId="6766" xr:uid="{00000000-0005-0000-0000-00007F260000}"/>
    <cellStyle name="40% - Accent6 26 2" xfId="14044" xr:uid="{00000000-0005-0000-0000-000080260000}"/>
    <cellStyle name="40% - Accent6 27" xfId="7119" xr:uid="{00000000-0005-0000-0000-000081260000}"/>
    <cellStyle name="40% - Accent6 27 2" xfId="14211" xr:uid="{00000000-0005-0000-0000-000082260000}"/>
    <cellStyle name="40% - Accent6 28" xfId="7145" xr:uid="{00000000-0005-0000-0000-000083260000}"/>
    <cellStyle name="40% - Accent6 28 2" xfId="14237" xr:uid="{00000000-0005-0000-0000-000084260000}"/>
    <cellStyle name="40% - Accent6 29" xfId="746" xr:uid="{00000000-0005-0000-0000-000085260000}"/>
    <cellStyle name="40% - Accent6 29 2" xfId="9379" xr:uid="{00000000-0005-0000-0000-000086260000}"/>
    <cellStyle name="40% - Accent6 3" xfId="776" xr:uid="{00000000-0005-0000-0000-000087260000}"/>
    <cellStyle name="40% - Accent6 3 10" xfId="5339" xr:uid="{00000000-0005-0000-0000-000088260000}"/>
    <cellStyle name="40% - Accent6 3 10 2" xfId="12617" xr:uid="{00000000-0005-0000-0000-000089260000}"/>
    <cellStyle name="40% - Accent6 3 11" xfId="6810" xr:uid="{00000000-0005-0000-0000-00008A260000}"/>
    <cellStyle name="40% - Accent6 3 11 2" xfId="14088" xr:uid="{00000000-0005-0000-0000-00008B260000}"/>
    <cellStyle name="40% - Accent6 3 12" xfId="7225" xr:uid="{00000000-0005-0000-0000-00008C260000}"/>
    <cellStyle name="40% - Accent6 3 12 2" xfId="14317" xr:uid="{00000000-0005-0000-0000-00008D260000}"/>
    <cellStyle name="40% - Accent6 3 13" xfId="9409" xr:uid="{00000000-0005-0000-0000-00008E260000}"/>
    <cellStyle name="40% - Accent6 3 2" xfId="777" xr:uid="{00000000-0005-0000-0000-00008F260000}"/>
    <cellStyle name="40% - Accent6 3 2 10" xfId="7368" xr:uid="{00000000-0005-0000-0000-000090260000}"/>
    <cellStyle name="40% - Accent6 3 2 10 2" xfId="14460" xr:uid="{00000000-0005-0000-0000-000091260000}"/>
    <cellStyle name="40% - Accent6 3 2 11" xfId="9410" xr:uid="{00000000-0005-0000-0000-000092260000}"/>
    <cellStyle name="40% - Accent6 3 2 2" xfId="778" xr:uid="{00000000-0005-0000-0000-000093260000}"/>
    <cellStyle name="40% - Accent6 3 2 2 10" xfId="9411" xr:uid="{00000000-0005-0000-0000-000094260000}"/>
    <cellStyle name="40% - Accent6 3 2 2 2" xfId="779" xr:uid="{00000000-0005-0000-0000-000095260000}"/>
    <cellStyle name="40% - Accent6 3 2 2 2 2" xfId="2552" xr:uid="{00000000-0005-0000-0000-000096260000}"/>
    <cellStyle name="40% - Accent6 3 2 2 2 2 2" xfId="10348" xr:uid="{00000000-0005-0000-0000-000097260000}"/>
    <cellStyle name="40% - Accent6 3 2 2 2 3" xfId="4344" xr:uid="{00000000-0005-0000-0000-000098260000}"/>
    <cellStyle name="40% - Accent6 3 2 2 2 3 2" xfId="11852" xr:uid="{00000000-0005-0000-0000-000099260000}"/>
    <cellStyle name="40% - Accent6 3 2 2 2 4" xfId="6813" xr:uid="{00000000-0005-0000-0000-00009A260000}"/>
    <cellStyle name="40% - Accent6 3 2 2 2 4 2" xfId="14091" xr:uid="{00000000-0005-0000-0000-00009B260000}"/>
    <cellStyle name="40% - Accent6 3 2 2 2 5" xfId="8238" xr:uid="{00000000-0005-0000-0000-00009C260000}"/>
    <cellStyle name="40% - Accent6 3 2 2 2 5 2" xfId="15330" xr:uid="{00000000-0005-0000-0000-00009D260000}"/>
    <cellStyle name="40% - Accent6 3 2 2 2 6" xfId="9412" xr:uid="{00000000-0005-0000-0000-00009E260000}"/>
    <cellStyle name="40% - Accent6 3 2 2 3" xfId="2551" xr:uid="{00000000-0005-0000-0000-00009F260000}"/>
    <cellStyle name="40% - Accent6 3 2 2 3 2" xfId="6814" xr:uid="{00000000-0005-0000-0000-0000A0260000}"/>
    <cellStyle name="40% - Accent6 3 2 2 3 2 2" xfId="14092" xr:uid="{00000000-0005-0000-0000-0000A1260000}"/>
    <cellStyle name="40% - Accent6 3 2 2 3 3" xfId="10347" xr:uid="{00000000-0005-0000-0000-0000A2260000}"/>
    <cellStyle name="40% - Accent6 3 2 2 4" xfId="3626" xr:uid="{00000000-0005-0000-0000-0000A3260000}"/>
    <cellStyle name="40% - Accent6 3 2 2 4 2" xfId="11134" xr:uid="{00000000-0005-0000-0000-0000A4260000}"/>
    <cellStyle name="40% - Accent6 3 2 2 5" xfId="4343" xr:uid="{00000000-0005-0000-0000-0000A5260000}"/>
    <cellStyle name="40% - Accent6 3 2 2 5 2" xfId="11851" xr:uid="{00000000-0005-0000-0000-0000A6260000}"/>
    <cellStyle name="40% - Accent6 3 2 2 6" xfId="5190" xr:uid="{00000000-0005-0000-0000-0000A7260000}"/>
    <cellStyle name="40% - Accent6 3 2 2 6 2" xfId="12468" xr:uid="{00000000-0005-0000-0000-0000A8260000}"/>
    <cellStyle name="40% - Accent6 3 2 2 7" xfId="5771" xr:uid="{00000000-0005-0000-0000-0000A9260000}"/>
    <cellStyle name="40% - Accent6 3 2 2 7 2" xfId="13049" xr:uid="{00000000-0005-0000-0000-0000AA260000}"/>
    <cellStyle name="40% - Accent6 3 2 2 8" xfId="6812" xr:uid="{00000000-0005-0000-0000-0000AB260000}"/>
    <cellStyle name="40% - Accent6 3 2 2 8 2" xfId="14090" xr:uid="{00000000-0005-0000-0000-0000AC260000}"/>
    <cellStyle name="40% - Accent6 3 2 2 9" xfId="7657" xr:uid="{00000000-0005-0000-0000-0000AD260000}"/>
    <cellStyle name="40% - Accent6 3 2 2 9 2" xfId="14749" xr:uid="{00000000-0005-0000-0000-0000AE260000}"/>
    <cellStyle name="40% - Accent6 3 2 3" xfId="780" xr:uid="{00000000-0005-0000-0000-0000AF260000}"/>
    <cellStyle name="40% - Accent6 3 2 3 2" xfId="2553" xr:uid="{00000000-0005-0000-0000-0000B0260000}"/>
    <cellStyle name="40% - Accent6 3 2 3 2 2" xfId="10349" xr:uid="{00000000-0005-0000-0000-0000B1260000}"/>
    <cellStyle name="40% - Accent6 3 2 3 3" xfId="4345" xr:uid="{00000000-0005-0000-0000-0000B2260000}"/>
    <cellStyle name="40% - Accent6 3 2 3 3 2" xfId="11853" xr:uid="{00000000-0005-0000-0000-0000B3260000}"/>
    <cellStyle name="40% - Accent6 3 2 3 4" xfId="6815" xr:uid="{00000000-0005-0000-0000-0000B4260000}"/>
    <cellStyle name="40% - Accent6 3 2 3 4 2" xfId="14093" xr:uid="{00000000-0005-0000-0000-0000B5260000}"/>
    <cellStyle name="40% - Accent6 3 2 3 5" xfId="7949" xr:uid="{00000000-0005-0000-0000-0000B6260000}"/>
    <cellStyle name="40% - Accent6 3 2 3 5 2" xfId="15041" xr:uid="{00000000-0005-0000-0000-0000B7260000}"/>
    <cellStyle name="40% - Accent6 3 2 3 6" xfId="9413" xr:uid="{00000000-0005-0000-0000-0000B8260000}"/>
    <cellStyle name="40% - Accent6 3 2 4" xfId="2550" xr:uid="{00000000-0005-0000-0000-0000B9260000}"/>
    <cellStyle name="40% - Accent6 3 2 4 2" xfId="6816" xr:uid="{00000000-0005-0000-0000-0000BA260000}"/>
    <cellStyle name="40% - Accent6 3 2 4 2 2" xfId="14094" xr:uid="{00000000-0005-0000-0000-0000BB260000}"/>
    <cellStyle name="40% - Accent6 3 2 4 3" xfId="10346" xr:uid="{00000000-0005-0000-0000-0000BC260000}"/>
    <cellStyle name="40% - Accent6 3 2 5" xfId="3326" xr:uid="{00000000-0005-0000-0000-0000BD260000}"/>
    <cellStyle name="40% - Accent6 3 2 5 2" xfId="10837" xr:uid="{00000000-0005-0000-0000-0000BE260000}"/>
    <cellStyle name="40% - Accent6 3 2 6" xfId="4342" xr:uid="{00000000-0005-0000-0000-0000BF260000}"/>
    <cellStyle name="40% - Accent6 3 2 6 2" xfId="11850" xr:uid="{00000000-0005-0000-0000-0000C0260000}"/>
    <cellStyle name="40% - Accent6 3 2 7" xfId="4901" xr:uid="{00000000-0005-0000-0000-0000C1260000}"/>
    <cellStyle name="40% - Accent6 3 2 7 2" xfId="12179" xr:uid="{00000000-0005-0000-0000-0000C2260000}"/>
    <cellStyle name="40% - Accent6 3 2 8" xfId="5482" xr:uid="{00000000-0005-0000-0000-0000C3260000}"/>
    <cellStyle name="40% - Accent6 3 2 8 2" xfId="12760" xr:uid="{00000000-0005-0000-0000-0000C4260000}"/>
    <cellStyle name="40% - Accent6 3 2 9" xfId="6811" xr:uid="{00000000-0005-0000-0000-0000C5260000}"/>
    <cellStyle name="40% - Accent6 3 2 9 2" xfId="14089" xr:uid="{00000000-0005-0000-0000-0000C6260000}"/>
    <cellStyle name="40% - Accent6 3 3" xfId="781" xr:uid="{00000000-0005-0000-0000-0000C7260000}"/>
    <cellStyle name="40% - Accent6 3 3 10" xfId="9414" xr:uid="{00000000-0005-0000-0000-0000C8260000}"/>
    <cellStyle name="40% - Accent6 3 3 2" xfId="782" xr:uid="{00000000-0005-0000-0000-0000C9260000}"/>
    <cellStyle name="40% - Accent6 3 3 2 2" xfId="2555" xr:uid="{00000000-0005-0000-0000-0000CA260000}"/>
    <cellStyle name="40% - Accent6 3 3 2 2 2" xfId="10351" xr:uid="{00000000-0005-0000-0000-0000CB260000}"/>
    <cellStyle name="40% - Accent6 3 3 2 3" xfId="4347" xr:uid="{00000000-0005-0000-0000-0000CC260000}"/>
    <cellStyle name="40% - Accent6 3 3 2 3 2" xfId="11855" xr:uid="{00000000-0005-0000-0000-0000CD260000}"/>
    <cellStyle name="40% - Accent6 3 3 2 4" xfId="6818" xr:uid="{00000000-0005-0000-0000-0000CE260000}"/>
    <cellStyle name="40% - Accent6 3 3 2 4 2" xfId="14096" xr:uid="{00000000-0005-0000-0000-0000CF260000}"/>
    <cellStyle name="40% - Accent6 3 3 2 5" xfId="8095" xr:uid="{00000000-0005-0000-0000-0000D0260000}"/>
    <cellStyle name="40% - Accent6 3 3 2 5 2" xfId="15187" xr:uid="{00000000-0005-0000-0000-0000D1260000}"/>
    <cellStyle name="40% - Accent6 3 3 2 6" xfId="9415" xr:uid="{00000000-0005-0000-0000-0000D2260000}"/>
    <cellStyle name="40% - Accent6 3 3 3" xfId="2554" xr:uid="{00000000-0005-0000-0000-0000D3260000}"/>
    <cellStyle name="40% - Accent6 3 3 3 2" xfId="6819" xr:uid="{00000000-0005-0000-0000-0000D4260000}"/>
    <cellStyle name="40% - Accent6 3 3 3 2 2" xfId="14097" xr:uid="{00000000-0005-0000-0000-0000D5260000}"/>
    <cellStyle name="40% - Accent6 3 3 3 3" xfId="10350" xr:uid="{00000000-0005-0000-0000-0000D6260000}"/>
    <cellStyle name="40% - Accent6 3 3 4" xfId="3483" xr:uid="{00000000-0005-0000-0000-0000D7260000}"/>
    <cellStyle name="40% - Accent6 3 3 4 2" xfId="10991" xr:uid="{00000000-0005-0000-0000-0000D8260000}"/>
    <cellStyle name="40% - Accent6 3 3 5" xfId="4346" xr:uid="{00000000-0005-0000-0000-0000D9260000}"/>
    <cellStyle name="40% - Accent6 3 3 5 2" xfId="11854" xr:uid="{00000000-0005-0000-0000-0000DA260000}"/>
    <cellStyle name="40% - Accent6 3 3 6" xfId="5047" xr:uid="{00000000-0005-0000-0000-0000DB260000}"/>
    <cellStyle name="40% - Accent6 3 3 6 2" xfId="12325" xr:uid="{00000000-0005-0000-0000-0000DC260000}"/>
    <cellStyle name="40% - Accent6 3 3 7" xfId="5628" xr:uid="{00000000-0005-0000-0000-0000DD260000}"/>
    <cellStyle name="40% - Accent6 3 3 7 2" xfId="12906" xr:uid="{00000000-0005-0000-0000-0000DE260000}"/>
    <cellStyle name="40% - Accent6 3 3 8" xfId="6817" xr:uid="{00000000-0005-0000-0000-0000DF260000}"/>
    <cellStyle name="40% - Accent6 3 3 8 2" xfId="14095" xr:uid="{00000000-0005-0000-0000-0000E0260000}"/>
    <cellStyle name="40% - Accent6 3 3 9" xfId="7514" xr:uid="{00000000-0005-0000-0000-0000E1260000}"/>
    <cellStyle name="40% - Accent6 3 3 9 2" xfId="14606" xr:uid="{00000000-0005-0000-0000-0000E2260000}"/>
    <cellStyle name="40% - Accent6 3 4" xfId="783" xr:uid="{00000000-0005-0000-0000-0000E3260000}"/>
    <cellStyle name="40% - Accent6 3 4 2" xfId="2556" xr:uid="{00000000-0005-0000-0000-0000E4260000}"/>
    <cellStyle name="40% - Accent6 3 4 2 2" xfId="10352" xr:uid="{00000000-0005-0000-0000-0000E5260000}"/>
    <cellStyle name="40% - Accent6 3 4 3" xfId="4348" xr:uid="{00000000-0005-0000-0000-0000E6260000}"/>
    <cellStyle name="40% - Accent6 3 4 3 2" xfId="11856" xr:uid="{00000000-0005-0000-0000-0000E7260000}"/>
    <cellStyle name="40% - Accent6 3 4 4" xfId="6820" xr:uid="{00000000-0005-0000-0000-0000E8260000}"/>
    <cellStyle name="40% - Accent6 3 4 4 2" xfId="14098" xr:uid="{00000000-0005-0000-0000-0000E9260000}"/>
    <cellStyle name="40% - Accent6 3 4 5" xfId="8442" xr:uid="{00000000-0005-0000-0000-0000EA260000}"/>
    <cellStyle name="40% - Accent6 3 4 5 2" xfId="15485" xr:uid="{00000000-0005-0000-0000-0000EB260000}"/>
    <cellStyle name="40% - Accent6 3 4 6" xfId="9416" xr:uid="{00000000-0005-0000-0000-0000EC260000}"/>
    <cellStyle name="40% - Accent6 3 5" xfId="784" xr:uid="{00000000-0005-0000-0000-0000ED260000}"/>
    <cellStyle name="40% - Accent6 3 5 2" xfId="2557" xr:uid="{00000000-0005-0000-0000-0000EE260000}"/>
    <cellStyle name="40% - Accent6 3 5 2 2" xfId="10353" xr:uid="{00000000-0005-0000-0000-0000EF260000}"/>
    <cellStyle name="40% - Accent6 3 5 3" xfId="4349" xr:uid="{00000000-0005-0000-0000-0000F0260000}"/>
    <cellStyle name="40% - Accent6 3 5 3 2" xfId="11857" xr:uid="{00000000-0005-0000-0000-0000F1260000}"/>
    <cellStyle name="40% - Accent6 3 5 4" xfId="6821" xr:uid="{00000000-0005-0000-0000-0000F2260000}"/>
    <cellStyle name="40% - Accent6 3 5 4 2" xfId="14099" xr:uid="{00000000-0005-0000-0000-0000F3260000}"/>
    <cellStyle name="40% - Accent6 3 5 5" xfId="8531" xr:uid="{00000000-0005-0000-0000-0000F4260000}"/>
    <cellStyle name="40% - Accent6 3 5 5 2" xfId="15574" xr:uid="{00000000-0005-0000-0000-0000F5260000}"/>
    <cellStyle name="40% - Accent6 3 5 6" xfId="9417" xr:uid="{00000000-0005-0000-0000-0000F6260000}"/>
    <cellStyle name="40% - Accent6 3 6" xfId="2549" xr:uid="{00000000-0005-0000-0000-0000F7260000}"/>
    <cellStyle name="40% - Accent6 3 6 2" xfId="6822" xr:uid="{00000000-0005-0000-0000-0000F8260000}"/>
    <cellStyle name="40% - Accent6 3 6 2 2" xfId="14100" xr:uid="{00000000-0005-0000-0000-0000F9260000}"/>
    <cellStyle name="40% - Accent6 3 6 3" xfId="7806" xr:uid="{00000000-0005-0000-0000-0000FA260000}"/>
    <cellStyle name="40% - Accent6 3 6 3 2" xfId="14898" xr:uid="{00000000-0005-0000-0000-0000FB260000}"/>
    <cellStyle name="40% - Accent6 3 6 4" xfId="10345" xr:uid="{00000000-0005-0000-0000-0000FC260000}"/>
    <cellStyle name="40% - Accent6 3 7" xfId="3178" xr:uid="{00000000-0005-0000-0000-0000FD260000}"/>
    <cellStyle name="40% - Accent6 3 7 2" xfId="10689" xr:uid="{00000000-0005-0000-0000-0000FE260000}"/>
    <cellStyle name="40% - Accent6 3 8" xfId="4341" xr:uid="{00000000-0005-0000-0000-0000FF260000}"/>
    <cellStyle name="40% - Accent6 3 8 2" xfId="11849" xr:uid="{00000000-0005-0000-0000-000000270000}"/>
    <cellStyle name="40% - Accent6 3 9" xfId="4758" xr:uid="{00000000-0005-0000-0000-000001270000}"/>
    <cellStyle name="40% - Accent6 3 9 2" xfId="12036" xr:uid="{00000000-0005-0000-0000-000002270000}"/>
    <cellStyle name="40% - Accent6 30" xfId="8599" xr:uid="{00000000-0005-0000-0000-000003270000}"/>
    <cellStyle name="40% - Accent6 30 2" xfId="15642" xr:uid="{00000000-0005-0000-0000-000004270000}"/>
    <cellStyle name="40% - Accent6 31" xfId="8689" xr:uid="{00000000-0005-0000-0000-000005270000}"/>
    <cellStyle name="40% - Accent6 4" xfId="785" xr:uid="{00000000-0005-0000-0000-000006270000}"/>
    <cellStyle name="40% - Accent6 4 10" xfId="6823" xr:uid="{00000000-0005-0000-0000-000007270000}"/>
    <cellStyle name="40% - Accent6 4 10 2" xfId="14101" xr:uid="{00000000-0005-0000-0000-000008270000}"/>
    <cellStyle name="40% - Accent6 4 11" xfId="7179" xr:uid="{00000000-0005-0000-0000-000009270000}"/>
    <cellStyle name="40% - Accent6 4 11 2" xfId="14271" xr:uid="{00000000-0005-0000-0000-00000A270000}"/>
    <cellStyle name="40% - Accent6 4 12" xfId="9418" xr:uid="{00000000-0005-0000-0000-00000B270000}"/>
    <cellStyle name="40% - Accent6 4 2" xfId="786" xr:uid="{00000000-0005-0000-0000-00000C270000}"/>
    <cellStyle name="40% - Accent6 4 2 10" xfId="7322" xr:uid="{00000000-0005-0000-0000-00000D270000}"/>
    <cellStyle name="40% - Accent6 4 2 10 2" xfId="14414" xr:uid="{00000000-0005-0000-0000-00000E270000}"/>
    <cellStyle name="40% - Accent6 4 2 11" xfId="9419" xr:uid="{00000000-0005-0000-0000-00000F270000}"/>
    <cellStyle name="40% - Accent6 4 2 2" xfId="787" xr:uid="{00000000-0005-0000-0000-000010270000}"/>
    <cellStyle name="40% - Accent6 4 2 2 10" xfId="9420" xr:uid="{00000000-0005-0000-0000-000011270000}"/>
    <cellStyle name="40% - Accent6 4 2 2 2" xfId="788" xr:uid="{00000000-0005-0000-0000-000012270000}"/>
    <cellStyle name="40% - Accent6 4 2 2 2 2" xfId="2561" xr:uid="{00000000-0005-0000-0000-000013270000}"/>
    <cellStyle name="40% - Accent6 4 2 2 2 2 2" xfId="10357" xr:uid="{00000000-0005-0000-0000-000014270000}"/>
    <cellStyle name="40% - Accent6 4 2 2 2 3" xfId="4353" xr:uid="{00000000-0005-0000-0000-000015270000}"/>
    <cellStyle name="40% - Accent6 4 2 2 2 3 2" xfId="11861" xr:uid="{00000000-0005-0000-0000-000016270000}"/>
    <cellStyle name="40% - Accent6 4 2 2 2 4" xfId="6826" xr:uid="{00000000-0005-0000-0000-000017270000}"/>
    <cellStyle name="40% - Accent6 4 2 2 2 4 2" xfId="14104" xr:uid="{00000000-0005-0000-0000-000018270000}"/>
    <cellStyle name="40% - Accent6 4 2 2 2 5" xfId="8192" xr:uid="{00000000-0005-0000-0000-000019270000}"/>
    <cellStyle name="40% - Accent6 4 2 2 2 5 2" xfId="15284" xr:uid="{00000000-0005-0000-0000-00001A270000}"/>
    <cellStyle name="40% - Accent6 4 2 2 2 6" xfId="9421" xr:uid="{00000000-0005-0000-0000-00001B270000}"/>
    <cellStyle name="40% - Accent6 4 2 2 3" xfId="2560" xr:uid="{00000000-0005-0000-0000-00001C270000}"/>
    <cellStyle name="40% - Accent6 4 2 2 3 2" xfId="6827" xr:uid="{00000000-0005-0000-0000-00001D270000}"/>
    <cellStyle name="40% - Accent6 4 2 2 3 2 2" xfId="14105" xr:uid="{00000000-0005-0000-0000-00001E270000}"/>
    <cellStyle name="40% - Accent6 4 2 2 3 3" xfId="10356" xr:uid="{00000000-0005-0000-0000-00001F270000}"/>
    <cellStyle name="40% - Accent6 4 2 2 4" xfId="3580" xr:uid="{00000000-0005-0000-0000-000020270000}"/>
    <cellStyle name="40% - Accent6 4 2 2 4 2" xfId="11088" xr:uid="{00000000-0005-0000-0000-000021270000}"/>
    <cellStyle name="40% - Accent6 4 2 2 5" xfId="4352" xr:uid="{00000000-0005-0000-0000-000022270000}"/>
    <cellStyle name="40% - Accent6 4 2 2 5 2" xfId="11860" xr:uid="{00000000-0005-0000-0000-000023270000}"/>
    <cellStyle name="40% - Accent6 4 2 2 6" xfId="5144" xr:uid="{00000000-0005-0000-0000-000024270000}"/>
    <cellStyle name="40% - Accent6 4 2 2 6 2" xfId="12422" xr:uid="{00000000-0005-0000-0000-000025270000}"/>
    <cellStyle name="40% - Accent6 4 2 2 7" xfId="5725" xr:uid="{00000000-0005-0000-0000-000026270000}"/>
    <cellStyle name="40% - Accent6 4 2 2 7 2" xfId="13003" xr:uid="{00000000-0005-0000-0000-000027270000}"/>
    <cellStyle name="40% - Accent6 4 2 2 8" xfId="6825" xr:uid="{00000000-0005-0000-0000-000028270000}"/>
    <cellStyle name="40% - Accent6 4 2 2 8 2" xfId="14103" xr:uid="{00000000-0005-0000-0000-000029270000}"/>
    <cellStyle name="40% - Accent6 4 2 2 9" xfId="7611" xr:uid="{00000000-0005-0000-0000-00002A270000}"/>
    <cellStyle name="40% - Accent6 4 2 2 9 2" xfId="14703" xr:uid="{00000000-0005-0000-0000-00002B270000}"/>
    <cellStyle name="40% - Accent6 4 2 3" xfId="789" xr:uid="{00000000-0005-0000-0000-00002C270000}"/>
    <cellStyle name="40% - Accent6 4 2 3 2" xfId="2562" xr:uid="{00000000-0005-0000-0000-00002D270000}"/>
    <cellStyle name="40% - Accent6 4 2 3 2 2" xfId="10358" xr:uid="{00000000-0005-0000-0000-00002E270000}"/>
    <cellStyle name="40% - Accent6 4 2 3 3" xfId="4354" xr:uid="{00000000-0005-0000-0000-00002F270000}"/>
    <cellStyle name="40% - Accent6 4 2 3 3 2" xfId="11862" xr:uid="{00000000-0005-0000-0000-000030270000}"/>
    <cellStyle name="40% - Accent6 4 2 3 4" xfId="6828" xr:uid="{00000000-0005-0000-0000-000031270000}"/>
    <cellStyle name="40% - Accent6 4 2 3 4 2" xfId="14106" xr:uid="{00000000-0005-0000-0000-000032270000}"/>
    <cellStyle name="40% - Accent6 4 2 3 5" xfId="7903" xr:uid="{00000000-0005-0000-0000-000033270000}"/>
    <cellStyle name="40% - Accent6 4 2 3 5 2" xfId="14995" xr:uid="{00000000-0005-0000-0000-000034270000}"/>
    <cellStyle name="40% - Accent6 4 2 3 6" xfId="9422" xr:uid="{00000000-0005-0000-0000-000035270000}"/>
    <cellStyle name="40% - Accent6 4 2 4" xfId="2559" xr:uid="{00000000-0005-0000-0000-000036270000}"/>
    <cellStyle name="40% - Accent6 4 2 4 2" xfId="6829" xr:uid="{00000000-0005-0000-0000-000037270000}"/>
    <cellStyle name="40% - Accent6 4 2 4 2 2" xfId="14107" xr:uid="{00000000-0005-0000-0000-000038270000}"/>
    <cellStyle name="40% - Accent6 4 2 4 3" xfId="10355" xr:uid="{00000000-0005-0000-0000-000039270000}"/>
    <cellStyle name="40% - Accent6 4 2 5" xfId="3280" xr:uid="{00000000-0005-0000-0000-00003A270000}"/>
    <cellStyle name="40% - Accent6 4 2 5 2" xfId="10791" xr:uid="{00000000-0005-0000-0000-00003B270000}"/>
    <cellStyle name="40% - Accent6 4 2 6" xfId="4351" xr:uid="{00000000-0005-0000-0000-00003C270000}"/>
    <cellStyle name="40% - Accent6 4 2 6 2" xfId="11859" xr:uid="{00000000-0005-0000-0000-00003D270000}"/>
    <cellStyle name="40% - Accent6 4 2 7" xfId="4855" xr:uid="{00000000-0005-0000-0000-00003E270000}"/>
    <cellStyle name="40% - Accent6 4 2 7 2" xfId="12133" xr:uid="{00000000-0005-0000-0000-00003F270000}"/>
    <cellStyle name="40% - Accent6 4 2 8" xfId="5436" xr:uid="{00000000-0005-0000-0000-000040270000}"/>
    <cellStyle name="40% - Accent6 4 2 8 2" xfId="12714" xr:uid="{00000000-0005-0000-0000-000041270000}"/>
    <cellStyle name="40% - Accent6 4 2 9" xfId="6824" xr:uid="{00000000-0005-0000-0000-000042270000}"/>
    <cellStyle name="40% - Accent6 4 2 9 2" xfId="14102" xr:uid="{00000000-0005-0000-0000-000043270000}"/>
    <cellStyle name="40% - Accent6 4 3" xfId="790" xr:uid="{00000000-0005-0000-0000-000044270000}"/>
    <cellStyle name="40% - Accent6 4 3 10" xfId="9423" xr:uid="{00000000-0005-0000-0000-000045270000}"/>
    <cellStyle name="40% - Accent6 4 3 2" xfId="791" xr:uid="{00000000-0005-0000-0000-000046270000}"/>
    <cellStyle name="40% - Accent6 4 3 2 2" xfId="2564" xr:uid="{00000000-0005-0000-0000-000047270000}"/>
    <cellStyle name="40% - Accent6 4 3 2 2 2" xfId="10360" xr:uid="{00000000-0005-0000-0000-000048270000}"/>
    <cellStyle name="40% - Accent6 4 3 2 3" xfId="4356" xr:uid="{00000000-0005-0000-0000-000049270000}"/>
    <cellStyle name="40% - Accent6 4 3 2 3 2" xfId="11864" xr:uid="{00000000-0005-0000-0000-00004A270000}"/>
    <cellStyle name="40% - Accent6 4 3 2 4" xfId="6831" xr:uid="{00000000-0005-0000-0000-00004B270000}"/>
    <cellStyle name="40% - Accent6 4 3 2 4 2" xfId="14109" xr:uid="{00000000-0005-0000-0000-00004C270000}"/>
    <cellStyle name="40% - Accent6 4 3 2 5" xfId="8052" xr:uid="{00000000-0005-0000-0000-00004D270000}"/>
    <cellStyle name="40% - Accent6 4 3 2 5 2" xfId="15144" xr:uid="{00000000-0005-0000-0000-00004E270000}"/>
    <cellStyle name="40% - Accent6 4 3 2 6" xfId="9424" xr:uid="{00000000-0005-0000-0000-00004F270000}"/>
    <cellStyle name="40% - Accent6 4 3 3" xfId="2563" xr:uid="{00000000-0005-0000-0000-000050270000}"/>
    <cellStyle name="40% - Accent6 4 3 3 2" xfId="6832" xr:uid="{00000000-0005-0000-0000-000051270000}"/>
    <cellStyle name="40% - Accent6 4 3 3 2 2" xfId="14110" xr:uid="{00000000-0005-0000-0000-000052270000}"/>
    <cellStyle name="40% - Accent6 4 3 3 3" xfId="10359" xr:uid="{00000000-0005-0000-0000-000053270000}"/>
    <cellStyle name="40% - Accent6 4 3 4" xfId="3440" xr:uid="{00000000-0005-0000-0000-000054270000}"/>
    <cellStyle name="40% - Accent6 4 3 4 2" xfId="10948" xr:uid="{00000000-0005-0000-0000-000055270000}"/>
    <cellStyle name="40% - Accent6 4 3 5" xfId="4355" xr:uid="{00000000-0005-0000-0000-000056270000}"/>
    <cellStyle name="40% - Accent6 4 3 5 2" xfId="11863" xr:uid="{00000000-0005-0000-0000-000057270000}"/>
    <cellStyle name="40% - Accent6 4 3 6" xfId="5004" xr:uid="{00000000-0005-0000-0000-000058270000}"/>
    <cellStyle name="40% - Accent6 4 3 6 2" xfId="12282" xr:uid="{00000000-0005-0000-0000-000059270000}"/>
    <cellStyle name="40% - Accent6 4 3 7" xfId="5585" xr:uid="{00000000-0005-0000-0000-00005A270000}"/>
    <cellStyle name="40% - Accent6 4 3 7 2" xfId="12863" xr:uid="{00000000-0005-0000-0000-00005B270000}"/>
    <cellStyle name="40% - Accent6 4 3 8" xfId="6830" xr:uid="{00000000-0005-0000-0000-00005C270000}"/>
    <cellStyle name="40% - Accent6 4 3 8 2" xfId="14108" xr:uid="{00000000-0005-0000-0000-00005D270000}"/>
    <cellStyle name="40% - Accent6 4 3 9" xfId="7471" xr:uid="{00000000-0005-0000-0000-00005E270000}"/>
    <cellStyle name="40% - Accent6 4 3 9 2" xfId="14563" xr:uid="{00000000-0005-0000-0000-00005F270000}"/>
    <cellStyle name="40% - Accent6 4 4" xfId="792" xr:uid="{00000000-0005-0000-0000-000060270000}"/>
    <cellStyle name="40% - Accent6 4 4 2" xfId="2565" xr:uid="{00000000-0005-0000-0000-000061270000}"/>
    <cellStyle name="40% - Accent6 4 4 2 2" xfId="10361" xr:uid="{00000000-0005-0000-0000-000062270000}"/>
    <cellStyle name="40% - Accent6 4 4 3" xfId="4357" xr:uid="{00000000-0005-0000-0000-000063270000}"/>
    <cellStyle name="40% - Accent6 4 4 3 2" xfId="11865" xr:uid="{00000000-0005-0000-0000-000064270000}"/>
    <cellStyle name="40% - Accent6 4 4 4" xfId="6833" xr:uid="{00000000-0005-0000-0000-000065270000}"/>
    <cellStyle name="40% - Accent6 4 4 4 2" xfId="14111" xr:uid="{00000000-0005-0000-0000-000066270000}"/>
    <cellStyle name="40% - Accent6 4 4 5" xfId="7760" xr:uid="{00000000-0005-0000-0000-000067270000}"/>
    <cellStyle name="40% - Accent6 4 4 5 2" xfId="14852" xr:uid="{00000000-0005-0000-0000-000068270000}"/>
    <cellStyle name="40% - Accent6 4 4 6" xfId="9425" xr:uid="{00000000-0005-0000-0000-000069270000}"/>
    <cellStyle name="40% - Accent6 4 5" xfId="2558" xr:uid="{00000000-0005-0000-0000-00006A270000}"/>
    <cellStyle name="40% - Accent6 4 5 2" xfId="6834" xr:uid="{00000000-0005-0000-0000-00006B270000}"/>
    <cellStyle name="40% - Accent6 4 5 2 2" xfId="14112" xr:uid="{00000000-0005-0000-0000-00006C270000}"/>
    <cellStyle name="40% - Accent6 4 5 3" xfId="10354" xr:uid="{00000000-0005-0000-0000-00006D270000}"/>
    <cellStyle name="40% - Accent6 4 6" xfId="3111" xr:uid="{00000000-0005-0000-0000-00006E270000}"/>
    <cellStyle name="40% - Accent6 4 6 2" xfId="10622" xr:uid="{00000000-0005-0000-0000-00006F270000}"/>
    <cellStyle name="40% - Accent6 4 7" xfId="4350" xr:uid="{00000000-0005-0000-0000-000070270000}"/>
    <cellStyle name="40% - Accent6 4 7 2" xfId="11858" xr:uid="{00000000-0005-0000-0000-000071270000}"/>
    <cellStyle name="40% - Accent6 4 8" xfId="4712" xr:uid="{00000000-0005-0000-0000-000072270000}"/>
    <cellStyle name="40% - Accent6 4 8 2" xfId="11990" xr:uid="{00000000-0005-0000-0000-000073270000}"/>
    <cellStyle name="40% - Accent6 4 9" xfId="5293" xr:uid="{00000000-0005-0000-0000-000074270000}"/>
    <cellStyle name="40% - Accent6 4 9 2" xfId="12571" xr:uid="{00000000-0005-0000-0000-000075270000}"/>
    <cellStyle name="40% - Accent6 5" xfId="793" xr:uid="{00000000-0005-0000-0000-000076270000}"/>
    <cellStyle name="40% - Accent6 5 10" xfId="6835" xr:uid="{00000000-0005-0000-0000-000077270000}"/>
    <cellStyle name="40% - Accent6 5 10 2" xfId="14113" xr:uid="{00000000-0005-0000-0000-000078270000}"/>
    <cellStyle name="40% - Accent6 5 11" xfId="7162" xr:uid="{00000000-0005-0000-0000-000079270000}"/>
    <cellStyle name="40% - Accent6 5 11 2" xfId="14254" xr:uid="{00000000-0005-0000-0000-00007A270000}"/>
    <cellStyle name="40% - Accent6 5 12" xfId="9426" xr:uid="{00000000-0005-0000-0000-00007B270000}"/>
    <cellStyle name="40% - Accent6 5 2" xfId="794" xr:uid="{00000000-0005-0000-0000-00007C270000}"/>
    <cellStyle name="40% - Accent6 5 2 10" xfId="7305" xr:uid="{00000000-0005-0000-0000-00007D270000}"/>
    <cellStyle name="40% - Accent6 5 2 10 2" xfId="14397" xr:uid="{00000000-0005-0000-0000-00007E270000}"/>
    <cellStyle name="40% - Accent6 5 2 11" xfId="9427" xr:uid="{00000000-0005-0000-0000-00007F270000}"/>
    <cellStyle name="40% - Accent6 5 2 2" xfId="795" xr:uid="{00000000-0005-0000-0000-000080270000}"/>
    <cellStyle name="40% - Accent6 5 2 2 10" xfId="9428" xr:uid="{00000000-0005-0000-0000-000081270000}"/>
    <cellStyle name="40% - Accent6 5 2 2 2" xfId="796" xr:uid="{00000000-0005-0000-0000-000082270000}"/>
    <cellStyle name="40% - Accent6 5 2 2 2 2" xfId="2569" xr:uid="{00000000-0005-0000-0000-000083270000}"/>
    <cellStyle name="40% - Accent6 5 2 2 2 2 2" xfId="10365" xr:uid="{00000000-0005-0000-0000-000084270000}"/>
    <cellStyle name="40% - Accent6 5 2 2 2 3" xfId="4361" xr:uid="{00000000-0005-0000-0000-000085270000}"/>
    <cellStyle name="40% - Accent6 5 2 2 2 3 2" xfId="11869" xr:uid="{00000000-0005-0000-0000-000086270000}"/>
    <cellStyle name="40% - Accent6 5 2 2 2 4" xfId="6838" xr:uid="{00000000-0005-0000-0000-000087270000}"/>
    <cellStyle name="40% - Accent6 5 2 2 2 4 2" xfId="14116" xr:uid="{00000000-0005-0000-0000-000088270000}"/>
    <cellStyle name="40% - Accent6 5 2 2 2 5" xfId="8175" xr:uid="{00000000-0005-0000-0000-000089270000}"/>
    <cellStyle name="40% - Accent6 5 2 2 2 5 2" xfId="15267" xr:uid="{00000000-0005-0000-0000-00008A270000}"/>
    <cellStyle name="40% - Accent6 5 2 2 2 6" xfId="9429" xr:uid="{00000000-0005-0000-0000-00008B270000}"/>
    <cellStyle name="40% - Accent6 5 2 2 3" xfId="2568" xr:uid="{00000000-0005-0000-0000-00008C270000}"/>
    <cellStyle name="40% - Accent6 5 2 2 3 2" xfId="6839" xr:uid="{00000000-0005-0000-0000-00008D270000}"/>
    <cellStyle name="40% - Accent6 5 2 2 3 2 2" xfId="14117" xr:uid="{00000000-0005-0000-0000-00008E270000}"/>
    <cellStyle name="40% - Accent6 5 2 2 3 3" xfId="10364" xr:uid="{00000000-0005-0000-0000-00008F270000}"/>
    <cellStyle name="40% - Accent6 5 2 2 4" xfId="3563" xr:uid="{00000000-0005-0000-0000-000090270000}"/>
    <cellStyle name="40% - Accent6 5 2 2 4 2" xfId="11071" xr:uid="{00000000-0005-0000-0000-000091270000}"/>
    <cellStyle name="40% - Accent6 5 2 2 5" xfId="4360" xr:uid="{00000000-0005-0000-0000-000092270000}"/>
    <cellStyle name="40% - Accent6 5 2 2 5 2" xfId="11868" xr:uid="{00000000-0005-0000-0000-000093270000}"/>
    <cellStyle name="40% - Accent6 5 2 2 6" xfId="5127" xr:uid="{00000000-0005-0000-0000-000094270000}"/>
    <cellStyle name="40% - Accent6 5 2 2 6 2" xfId="12405" xr:uid="{00000000-0005-0000-0000-000095270000}"/>
    <cellStyle name="40% - Accent6 5 2 2 7" xfId="5708" xr:uid="{00000000-0005-0000-0000-000096270000}"/>
    <cellStyle name="40% - Accent6 5 2 2 7 2" xfId="12986" xr:uid="{00000000-0005-0000-0000-000097270000}"/>
    <cellStyle name="40% - Accent6 5 2 2 8" xfId="6837" xr:uid="{00000000-0005-0000-0000-000098270000}"/>
    <cellStyle name="40% - Accent6 5 2 2 8 2" xfId="14115" xr:uid="{00000000-0005-0000-0000-000099270000}"/>
    <cellStyle name="40% - Accent6 5 2 2 9" xfId="7594" xr:uid="{00000000-0005-0000-0000-00009A270000}"/>
    <cellStyle name="40% - Accent6 5 2 2 9 2" xfId="14686" xr:uid="{00000000-0005-0000-0000-00009B270000}"/>
    <cellStyle name="40% - Accent6 5 2 3" xfId="797" xr:uid="{00000000-0005-0000-0000-00009C270000}"/>
    <cellStyle name="40% - Accent6 5 2 3 2" xfId="2570" xr:uid="{00000000-0005-0000-0000-00009D270000}"/>
    <cellStyle name="40% - Accent6 5 2 3 2 2" xfId="10366" xr:uid="{00000000-0005-0000-0000-00009E270000}"/>
    <cellStyle name="40% - Accent6 5 2 3 3" xfId="4362" xr:uid="{00000000-0005-0000-0000-00009F270000}"/>
    <cellStyle name="40% - Accent6 5 2 3 3 2" xfId="11870" xr:uid="{00000000-0005-0000-0000-0000A0270000}"/>
    <cellStyle name="40% - Accent6 5 2 3 4" xfId="6840" xr:uid="{00000000-0005-0000-0000-0000A1270000}"/>
    <cellStyle name="40% - Accent6 5 2 3 4 2" xfId="14118" xr:uid="{00000000-0005-0000-0000-0000A2270000}"/>
    <cellStyle name="40% - Accent6 5 2 3 5" xfId="7886" xr:uid="{00000000-0005-0000-0000-0000A3270000}"/>
    <cellStyle name="40% - Accent6 5 2 3 5 2" xfId="14978" xr:uid="{00000000-0005-0000-0000-0000A4270000}"/>
    <cellStyle name="40% - Accent6 5 2 3 6" xfId="9430" xr:uid="{00000000-0005-0000-0000-0000A5270000}"/>
    <cellStyle name="40% - Accent6 5 2 4" xfId="2567" xr:uid="{00000000-0005-0000-0000-0000A6270000}"/>
    <cellStyle name="40% - Accent6 5 2 4 2" xfId="6841" xr:uid="{00000000-0005-0000-0000-0000A7270000}"/>
    <cellStyle name="40% - Accent6 5 2 4 2 2" xfId="14119" xr:uid="{00000000-0005-0000-0000-0000A8270000}"/>
    <cellStyle name="40% - Accent6 5 2 4 3" xfId="10363" xr:uid="{00000000-0005-0000-0000-0000A9270000}"/>
    <cellStyle name="40% - Accent6 5 2 5" xfId="3263" xr:uid="{00000000-0005-0000-0000-0000AA270000}"/>
    <cellStyle name="40% - Accent6 5 2 5 2" xfId="10774" xr:uid="{00000000-0005-0000-0000-0000AB270000}"/>
    <cellStyle name="40% - Accent6 5 2 6" xfId="4359" xr:uid="{00000000-0005-0000-0000-0000AC270000}"/>
    <cellStyle name="40% - Accent6 5 2 6 2" xfId="11867" xr:uid="{00000000-0005-0000-0000-0000AD270000}"/>
    <cellStyle name="40% - Accent6 5 2 7" xfId="4838" xr:uid="{00000000-0005-0000-0000-0000AE270000}"/>
    <cellStyle name="40% - Accent6 5 2 7 2" xfId="12116" xr:uid="{00000000-0005-0000-0000-0000AF270000}"/>
    <cellStyle name="40% - Accent6 5 2 8" xfId="5419" xr:uid="{00000000-0005-0000-0000-0000B0270000}"/>
    <cellStyle name="40% - Accent6 5 2 8 2" xfId="12697" xr:uid="{00000000-0005-0000-0000-0000B1270000}"/>
    <cellStyle name="40% - Accent6 5 2 9" xfId="6836" xr:uid="{00000000-0005-0000-0000-0000B2270000}"/>
    <cellStyle name="40% - Accent6 5 2 9 2" xfId="14114" xr:uid="{00000000-0005-0000-0000-0000B3270000}"/>
    <cellStyle name="40% - Accent6 5 3" xfId="798" xr:uid="{00000000-0005-0000-0000-0000B4270000}"/>
    <cellStyle name="40% - Accent6 5 3 10" xfId="9431" xr:uid="{00000000-0005-0000-0000-0000B5270000}"/>
    <cellStyle name="40% - Accent6 5 3 2" xfId="799" xr:uid="{00000000-0005-0000-0000-0000B6270000}"/>
    <cellStyle name="40% - Accent6 5 3 2 2" xfId="2572" xr:uid="{00000000-0005-0000-0000-0000B7270000}"/>
    <cellStyle name="40% - Accent6 5 3 2 2 2" xfId="10368" xr:uid="{00000000-0005-0000-0000-0000B8270000}"/>
    <cellStyle name="40% - Accent6 5 3 2 3" xfId="4364" xr:uid="{00000000-0005-0000-0000-0000B9270000}"/>
    <cellStyle name="40% - Accent6 5 3 2 3 2" xfId="11872" xr:uid="{00000000-0005-0000-0000-0000BA270000}"/>
    <cellStyle name="40% - Accent6 5 3 2 4" xfId="6843" xr:uid="{00000000-0005-0000-0000-0000BB270000}"/>
    <cellStyle name="40% - Accent6 5 3 2 4 2" xfId="14121" xr:uid="{00000000-0005-0000-0000-0000BC270000}"/>
    <cellStyle name="40% - Accent6 5 3 2 5" xfId="8035" xr:uid="{00000000-0005-0000-0000-0000BD270000}"/>
    <cellStyle name="40% - Accent6 5 3 2 5 2" xfId="15127" xr:uid="{00000000-0005-0000-0000-0000BE270000}"/>
    <cellStyle name="40% - Accent6 5 3 2 6" xfId="9432" xr:uid="{00000000-0005-0000-0000-0000BF270000}"/>
    <cellStyle name="40% - Accent6 5 3 3" xfId="2571" xr:uid="{00000000-0005-0000-0000-0000C0270000}"/>
    <cellStyle name="40% - Accent6 5 3 3 2" xfId="6844" xr:uid="{00000000-0005-0000-0000-0000C1270000}"/>
    <cellStyle name="40% - Accent6 5 3 3 2 2" xfId="14122" xr:uid="{00000000-0005-0000-0000-0000C2270000}"/>
    <cellStyle name="40% - Accent6 5 3 3 3" xfId="10367" xr:uid="{00000000-0005-0000-0000-0000C3270000}"/>
    <cellStyle name="40% - Accent6 5 3 4" xfId="3423" xr:uid="{00000000-0005-0000-0000-0000C4270000}"/>
    <cellStyle name="40% - Accent6 5 3 4 2" xfId="10931" xr:uid="{00000000-0005-0000-0000-0000C5270000}"/>
    <cellStyle name="40% - Accent6 5 3 5" xfId="4363" xr:uid="{00000000-0005-0000-0000-0000C6270000}"/>
    <cellStyle name="40% - Accent6 5 3 5 2" xfId="11871" xr:uid="{00000000-0005-0000-0000-0000C7270000}"/>
    <cellStyle name="40% - Accent6 5 3 6" xfId="4987" xr:uid="{00000000-0005-0000-0000-0000C8270000}"/>
    <cellStyle name="40% - Accent6 5 3 6 2" xfId="12265" xr:uid="{00000000-0005-0000-0000-0000C9270000}"/>
    <cellStyle name="40% - Accent6 5 3 7" xfId="5568" xr:uid="{00000000-0005-0000-0000-0000CA270000}"/>
    <cellStyle name="40% - Accent6 5 3 7 2" xfId="12846" xr:uid="{00000000-0005-0000-0000-0000CB270000}"/>
    <cellStyle name="40% - Accent6 5 3 8" xfId="6842" xr:uid="{00000000-0005-0000-0000-0000CC270000}"/>
    <cellStyle name="40% - Accent6 5 3 8 2" xfId="14120" xr:uid="{00000000-0005-0000-0000-0000CD270000}"/>
    <cellStyle name="40% - Accent6 5 3 9" xfId="7454" xr:uid="{00000000-0005-0000-0000-0000CE270000}"/>
    <cellStyle name="40% - Accent6 5 3 9 2" xfId="14546" xr:uid="{00000000-0005-0000-0000-0000CF270000}"/>
    <cellStyle name="40% - Accent6 5 4" xfId="800" xr:uid="{00000000-0005-0000-0000-0000D0270000}"/>
    <cellStyle name="40% - Accent6 5 4 2" xfId="2573" xr:uid="{00000000-0005-0000-0000-0000D1270000}"/>
    <cellStyle name="40% - Accent6 5 4 2 2" xfId="10369" xr:uid="{00000000-0005-0000-0000-0000D2270000}"/>
    <cellStyle name="40% - Accent6 5 4 3" xfId="4365" xr:uid="{00000000-0005-0000-0000-0000D3270000}"/>
    <cellStyle name="40% - Accent6 5 4 3 2" xfId="11873" xr:uid="{00000000-0005-0000-0000-0000D4270000}"/>
    <cellStyle name="40% - Accent6 5 4 4" xfId="6845" xr:uid="{00000000-0005-0000-0000-0000D5270000}"/>
    <cellStyle name="40% - Accent6 5 4 4 2" xfId="14123" xr:uid="{00000000-0005-0000-0000-0000D6270000}"/>
    <cellStyle name="40% - Accent6 5 4 5" xfId="7743" xr:uid="{00000000-0005-0000-0000-0000D7270000}"/>
    <cellStyle name="40% - Accent6 5 4 5 2" xfId="14835" xr:uid="{00000000-0005-0000-0000-0000D8270000}"/>
    <cellStyle name="40% - Accent6 5 4 6" xfId="9433" xr:uid="{00000000-0005-0000-0000-0000D9270000}"/>
    <cellStyle name="40% - Accent6 5 5" xfId="2566" xr:uid="{00000000-0005-0000-0000-0000DA270000}"/>
    <cellStyle name="40% - Accent6 5 5 2" xfId="6846" xr:uid="{00000000-0005-0000-0000-0000DB270000}"/>
    <cellStyle name="40% - Accent6 5 5 2 2" xfId="14124" xr:uid="{00000000-0005-0000-0000-0000DC270000}"/>
    <cellStyle name="40% - Accent6 5 5 3" xfId="10362" xr:uid="{00000000-0005-0000-0000-0000DD270000}"/>
    <cellStyle name="40% - Accent6 5 6" xfId="3094" xr:uid="{00000000-0005-0000-0000-0000DE270000}"/>
    <cellStyle name="40% - Accent6 5 6 2" xfId="10605" xr:uid="{00000000-0005-0000-0000-0000DF270000}"/>
    <cellStyle name="40% - Accent6 5 7" xfId="4358" xr:uid="{00000000-0005-0000-0000-0000E0270000}"/>
    <cellStyle name="40% - Accent6 5 7 2" xfId="11866" xr:uid="{00000000-0005-0000-0000-0000E1270000}"/>
    <cellStyle name="40% - Accent6 5 8" xfId="4695" xr:uid="{00000000-0005-0000-0000-0000E2270000}"/>
    <cellStyle name="40% - Accent6 5 8 2" xfId="11973" xr:uid="{00000000-0005-0000-0000-0000E3270000}"/>
    <cellStyle name="40% - Accent6 5 9" xfId="5276" xr:uid="{00000000-0005-0000-0000-0000E4270000}"/>
    <cellStyle name="40% - Accent6 5 9 2" xfId="12554" xr:uid="{00000000-0005-0000-0000-0000E5270000}"/>
    <cellStyle name="40% - Accent6 6" xfId="801" xr:uid="{00000000-0005-0000-0000-0000E6270000}"/>
    <cellStyle name="40% - Accent6 6 10" xfId="6847" xr:uid="{00000000-0005-0000-0000-0000E7270000}"/>
    <cellStyle name="40% - Accent6 6 10 2" xfId="14125" xr:uid="{00000000-0005-0000-0000-0000E8270000}"/>
    <cellStyle name="40% - Accent6 6 11" xfId="7268" xr:uid="{00000000-0005-0000-0000-0000E9270000}"/>
    <cellStyle name="40% - Accent6 6 11 2" xfId="14360" xr:uid="{00000000-0005-0000-0000-0000EA270000}"/>
    <cellStyle name="40% - Accent6 6 12" xfId="9434" xr:uid="{00000000-0005-0000-0000-0000EB270000}"/>
    <cellStyle name="40% - Accent6 6 2" xfId="802" xr:uid="{00000000-0005-0000-0000-0000EC270000}"/>
    <cellStyle name="40% - Accent6 6 2 10" xfId="7411" xr:uid="{00000000-0005-0000-0000-0000ED270000}"/>
    <cellStyle name="40% - Accent6 6 2 10 2" xfId="14503" xr:uid="{00000000-0005-0000-0000-0000EE270000}"/>
    <cellStyle name="40% - Accent6 6 2 11" xfId="9435" xr:uid="{00000000-0005-0000-0000-0000EF270000}"/>
    <cellStyle name="40% - Accent6 6 2 2" xfId="803" xr:uid="{00000000-0005-0000-0000-0000F0270000}"/>
    <cellStyle name="40% - Accent6 6 2 2 10" xfId="9436" xr:uid="{00000000-0005-0000-0000-0000F1270000}"/>
    <cellStyle name="40% - Accent6 6 2 2 2" xfId="804" xr:uid="{00000000-0005-0000-0000-0000F2270000}"/>
    <cellStyle name="40% - Accent6 6 2 2 2 2" xfId="2577" xr:uid="{00000000-0005-0000-0000-0000F3270000}"/>
    <cellStyle name="40% - Accent6 6 2 2 2 2 2" xfId="10373" xr:uid="{00000000-0005-0000-0000-0000F4270000}"/>
    <cellStyle name="40% - Accent6 6 2 2 2 3" xfId="4369" xr:uid="{00000000-0005-0000-0000-0000F5270000}"/>
    <cellStyle name="40% - Accent6 6 2 2 2 3 2" xfId="11877" xr:uid="{00000000-0005-0000-0000-0000F6270000}"/>
    <cellStyle name="40% - Accent6 6 2 2 2 4" xfId="6850" xr:uid="{00000000-0005-0000-0000-0000F7270000}"/>
    <cellStyle name="40% - Accent6 6 2 2 2 4 2" xfId="14128" xr:uid="{00000000-0005-0000-0000-0000F8270000}"/>
    <cellStyle name="40% - Accent6 6 2 2 2 5" xfId="8281" xr:uid="{00000000-0005-0000-0000-0000F9270000}"/>
    <cellStyle name="40% - Accent6 6 2 2 2 5 2" xfId="15373" xr:uid="{00000000-0005-0000-0000-0000FA270000}"/>
    <cellStyle name="40% - Accent6 6 2 2 2 6" xfId="9437" xr:uid="{00000000-0005-0000-0000-0000FB270000}"/>
    <cellStyle name="40% - Accent6 6 2 2 3" xfId="2576" xr:uid="{00000000-0005-0000-0000-0000FC270000}"/>
    <cellStyle name="40% - Accent6 6 2 2 3 2" xfId="6851" xr:uid="{00000000-0005-0000-0000-0000FD270000}"/>
    <cellStyle name="40% - Accent6 6 2 2 3 2 2" xfId="14129" xr:uid="{00000000-0005-0000-0000-0000FE270000}"/>
    <cellStyle name="40% - Accent6 6 2 2 3 3" xfId="10372" xr:uid="{00000000-0005-0000-0000-0000FF270000}"/>
    <cellStyle name="40% - Accent6 6 2 2 4" xfId="3669" xr:uid="{00000000-0005-0000-0000-000000280000}"/>
    <cellStyle name="40% - Accent6 6 2 2 4 2" xfId="11177" xr:uid="{00000000-0005-0000-0000-000001280000}"/>
    <cellStyle name="40% - Accent6 6 2 2 5" xfId="4368" xr:uid="{00000000-0005-0000-0000-000002280000}"/>
    <cellStyle name="40% - Accent6 6 2 2 5 2" xfId="11876" xr:uid="{00000000-0005-0000-0000-000003280000}"/>
    <cellStyle name="40% - Accent6 6 2 2 6" xfId="5233" xr:uid="{00000000-0005-0000-0000-000004280000}"/>
    <cellStyle name="40% - Accent6 6 2 2 6 2" xfId="12511" xr:uid="{00000000-0005-0000-0000-000005280000}"/>
    <cellStyle name="40% - Accent6 6 2 2 7" xfId="5814" xr:uid="{00000000-0005-0000-0000-000006280000}"/>
    <cellStyle name="40% - Accent6 6 2 2 7 2" xfId="13092" xr:uid="{00000000-0005-0000-0000-000007280000}"/>
    <cellStyle name="40% - Accent6 6 2 2 8" xfId="6849" xr:uid="{00000000-0005-0000-0000-000008280000}"/>
    <cellStyle name="40% - Accent6 6 2 2 8 2" xfId="14127" xr:uid="{00000000-0005-0000-0000-000009280000}"/>
    <cellStyle name="40% - Accent6 6 2 2 9" xfId="7700" xr:uid="{00000000-0005-0000-0000-00000A280000}"/>
    <cellStyle name="40% - Accent6 6 2 2 9 2" xfId="14792" xr:uid="{00000000-0005-0000-0000-00000B280000}"/>
    <cellStyle name="40% - Accent6 6 2 3" xfId="805" xr:uid="{00000000-0005-0000-0000-00000C280000}"/>
    <cellStyle name="40% - Accent6 6 2 3 2" xfId="2578" xr:uid="{00000000-0005-0000-0000-00000D280000}"/>
    <cellStyle name="40% - Accent6 6 2 3 2 2" xfId="10374" xr:uid="{00000000-0005-0000-0000-00000E280000}"/>
    <cellStyle name="40% - Accent6 6 2 3 3" xfId="4370" xr:uid="{00000000-0005-0000-0000-00000F280000}"/>
    <cellStyle name="40% - Accent6 6 2 3 3 2" xfId="11878" xr:uid="{00000000-0005-0000-0000-000010280000}"/>
    <cellStyle name="40% - Accent6 6 2 3 4" xfId="6852" xr:uid="{00000000-0005-0000-0000-000011280000}"/>
    <cellStyle name="40% - Accent6 6 2 3 4 2" xfId="14130" xr:uid="{00000000-0005-0000-0000-000012280000}"/>
    <cellStyle name="40% - Accent6 6 2 3 5" xfId="7992" xr:uid="{00000000-0005-0000-0000-000013280000}"/>
    <cellStyle name="40% - Accent6 6 2 3 5 2" xfId="15084" xr:uid="{00000000-0005-0000-0000-000014280000}"/>
    <cellStyle name="40% - Accent6 6 2 3 6" xfId="9438" xr:uid="{00000000-0005-0000-0000-000015280000}"/>
    <cellStyle name="40% - Accent6 6 2 4" xfId="2575" xr:uid="{00000000-0005-0000-0000-000016280000}"/>
    <cellStyle name="40% - Accent6 6 2 4 2" xfId="6853" xr:uid="{00000000-0005-0000-0000-000017280000}"/>
    <cellStyle name="40% - Accent6 6 2 4 2 2" xfId="14131" xr:uid="{00000000-0005-0000-0000-000018280000}"/>
    <cellStyle name="40% - Accent6 6 2 4 3" xfId="10371" xr:uid="{00000000-0005-0000-0000-000019280000}"/>
    <cellStyle name="40% - Accent6 6 2 5" xfId="3369" xr:uid="{00000000-0005-0000-0000-00001A280000}"/>
    <cellStyle name="40% - Accent6 6 2 5 2" xfId="10880" xr:uid="{00000000-0005-0000-0000-00001B280000}"/>
    <cellStyle name="40% - Accent6 6 2 6" xfId="4367" xr:uid="{00000000-0005-0000-0000-00001C280000}"/>
    <cellStyle name="40% - Accent6 6 2 6 2" xfId="11875" xr:uid="{00000000-0005-0000-0000-00001D280000}"/>
    <cellStyle name="40% - Accent6 6 2 7" xfId="4944" xr:uid="{00000000-0005-0000-0000-00001E280000}"/>
    <cellStyle name="40% - Accent6 6 2 7 2" xfId="12222" xr:uid="{00000000-0005-0000-0000-00001F280000}"/>
    <cellStyle name="40% - Accent6 6 2 8" xfId="5525" xr:uid="{00000000-0005-0000-0000-000020280000}"/>
    <cellStyle name="40% - Accent6 6 2 8 2" xfId="12803" xr:uid="{00000000-0005-0000-0000-000021280000}"/>
    <cellStyle name="40% - Accent6 6 2 9" xfId="6848" xr:uid="{00000000-0005-0000-0000-000022280000}"/>
    <cellStyle name="40% - Accent6 6 2 9 2" xfId="14126" xr:uid="{00000000-0005-0000-0000-000023280000}"/>
    <cellStyle name="40% - Accent6 6 3" xfId="806" xr:uid="{00000000-0005-0000-0000-000024280000}"/>
    <cellStyle name="40% - Accent6 6 3 10" xfId="9439" xr:uid="{00000000-0005-0000-0000-000025280000}"/>
    <cellStyle name="40% - Accent6 6 3 2" xfId="807" xr:uid="{00000000-0005-0000-0000-000026280000}"/>
    <cellStyle name="40% - Accent6 6 3 2 2" xfId="2580" xr:uid="{00000000-0005-0000-0000-000027280000}"/>
    <cellStyle name="40% - Accent6 6 3 2 2 2" xfId="10376" xr:uid="{00000000-0005-0000-0000-000028280000}"/>
    <cellStyle name="40% - Accent6 6 3 2 3" xfId="4372" xr:uid="{00000000-0005-0000-0000-000029280000}"/>
    <cellStyle name="40% - Accent6 6 3 2 3 2" xfId="11880" xr:uid="{00000000-0005-0000-0000-00002A280000}"/>
    <cellStyle name="40% - Accent6 6 3 2 4" xfId="6855" xr:uid="{00000000-0005-0000-0000-00002B280000}"/>
    <cellStyle name="40% - Accent6 6 3 2 4 2" xfId="14133" xr:uid="{00000000-0005-0000-0000-00002C280000}"/>
    <cellStyle name="40% - Accent6 6 3 2 5" xfId="8138" xr:uid="{00000000-0005-0000-0000-00002D280000}"/>
    <cellStyle name="40% - Accent6 6 3 2 5 2" xfId="15230" xr:uid="{00000000-0005-0000-0000-00002E280000}"/>
    <cellStyle name="40% - Accent6 6 3 2 6" xfId="9440" xr:uid="{00000000-0005-0000-0000-00002F280000}"/>
    <cellStyle name="40% - Accent6 6 3 3" xfId="2579" xr:uid="{00000000-0005-0000-0000-000030280000}"/>
    <cellStyle name="40% - Accent6 6 3 3 2" xfId="6856" xr:uid="{00000000-0005-0000-0000-000031280000}"/>
    <cellStyle name="40% - Accent6 6 3 3 2 2" xfId="14134" xr:uid="{00000000-0005-0000-0000-000032280000}"/>
    <cellStyle name="40% - Accent6 6 3 3 3" xfId="10375" xr:uid="{00000000-0005-0000-0000-000033280000}"/>
    <cellStyle name="40% - Accent6 6 3 4" xfId="3526" xr:uid="{00000000-0005-0000-0000-000034280000}"/>
    <cellStyle name="40% - Accent6 6 3 4 2" xfId="11034" xr:uid="{00000000-0005-0000-0000-000035280000}"/>
    <cellStyle name="40% - Accent6 6 3 5" xfId="4371" xr:uid="{00000000-0005-0000-0000-000036280000}"/>
    <cellStyle name="40% - Accent6 6 3 5 2" xfId="11879" xr:uid="{00000000-0005-0000-0000-000037280000}"/>
    <cellStyle name="40% - Accent6 6 3 6" xfId="5090" xr:uid="{00000000-0005-0000-0000-000038280000}"/>
    <cellStyle name="40% - Accent6 6 3 6 2" xfId="12368" xr:uid="{00000000-0005-0000-0000-000039280000}"/>
    <cellStyle name="40% - Accent6 6 3 7" xfId="5671" xr:uid="{00000000-0005-0000-0000-00003A280000}"/>
    <cellStyle name="40% - Accent6 6 3 7 2" xfId="12949" xr:uid="{00000000-0005-0000-0000-00003B280000}"/>
    <cellStyle name="40% - Accent6 6 3 8" xfId="6854" xr:uid="{00000000-0005-0000-0000-00003C280000}"/>
    <cellStyle name="40% - Accent6 6 3 8 2" xfId="14132" xr:uid="{00000000-0005-0000-0000-00003D280000}"/>
    <cellStyle name="40% - Accent6 6 3 9" xfId="7557" xr:uid="{00000000-0005-0000-0000-00003E280000}"/>
    <cellStyle name="40% - Accent6 6 3 9 2" xfId="14649" xr:uid="{00000000-0005-0000-0000-00003F280000}"/>
    <cellStyle name="40% - Accent6 6 4" xfId="808" xr:uid="{00000000-0005-0000-0000-000040280000}"/>
    <cellStyle name="40% - Accent6 6 4 2" xfId="2581" xr:uid="{00000000-0005-0000-0000-000041280000}"/>
    <cellStyle name="40% - Accent6 6 4 2 2" xfId="10377" xr:uid="{00000000-0005-0000-0000-000042280000}"/>
    <cellStyle name="40% - Accent6 6 4 3" xfId="4373" xr:uid="{00000000-0005-0000-0000-000043280000}"/>
    <cellStyle name="40% - Accent6 6 4 3 2" xfId="11881" xr:uid="{00000000-0005-0000-0000-000044280000}"/>
    <cellStyle name="40% - Accent6 6 4 4" xfId="6857" xr:uid="{00000000-0005-0000-0000-000045280000}"/>
    <cellStyle name="40% - Accent6 6 4 4 2" xfId="14135" xr:uid="{00000000-0005-0000-0000-000046280000}"/>
    <cellStyle name="40% - Accent6 6 4 5" xfId="7849" xr:uid="{00000000-0005-0000-0000-000047280000}"/>
    <cellStyle name="40% - Accent6 6 4 5 2" xfId="14941" xr:uid="{00000000-0005-0000-0000-000048280000}"/>
    <cellStyle name="40% - Accent6 6 4 6" xfId="9441" xr:uid="{00000000-0005-0000-0000-000049280000}"/>
    <cellStyle name="40% - Accent6 6 5" xfId="2574" xr:uid="{00000000-0005-0000-0000-00004A280000}"/>
    <cellStyle name="40% - Accent6 6 5 2" xfId="6858" xr:uid="{00000000-0005-0000-0000-00004B280000}"/>
    <cellStyle name="40% - Accent6 6 5 2 2" xfId="14136" xr:uid="{00000000-0005-0000-0000-00004C280000}"/>
    <cellStyle name="40% - Accent6 6 5 3" xfId="10370" xr:uid="{00000000-0005-0000-0000-00004D280000}"/>
    <cellStyle name="40% - Accent6 6 6" xfId="3224" xr:uid="{00000000-0005-0000-0000-00004E280000}"/>
    <cellStyle name="40% - Accent6 6 6 2" xfId="10735" xr:uid="{00000000-0005-0000-0000-00004F280000}"/>
    <cellStyle name="40% - Accent6 6 7" xfId="4366" xr:uid="{00000000-0005-0000-0000-000050280000}"/>
    <cellStyle name="40% - Accent6 6 7 2" xfId="11874" xr:uid="{00000000-0005-0000-0000-000051280000}"/>
    <cellStyle name="40% - Accent6 6 8" xfId="4801" xr:uid="{00000000-0005-0000-0000-000052280000}"/>
    <cellStyle name="40% - Accent6 6 8 2" xfId="12079" xr:uid="{00000000-0005-0000-0000-000053280000}"/>
    <cellStyle name="40% - Accent6 6 9" xfId="5382" xr:uid="{00000000-0005-0000-0000-000054280000}"/>
    <cellStyle name="40% - Accent6 6 9 2" xfId="12660" xr:uid="{00000000-0005-0000-0000-000055280000}"/>
    <cellStyle name="40% - Accent6 7" xfId="809" xr:uid="{00000000-0005-0000-0000-000056280000}"/>
    <cellStyle name="40% - Accent6 7 10" xfId="7288" xr:uid="{00000000-0005-0000-0000-000057280000}"/>
    <cellStyle name="40% - Accent6 7 10 2" xfId="14380" xr:uid="{00000000-0005-0000-0000-000058280000}"/>
    <cellStyle name="40% - Accent6 7 11" xfId="9442" xr:uid="{00000000-0005-0000-0000-000059280000}"/>
    <cellStyle name="40% - Accent6 7 2" xfId="810" xr:uid="{00000000-0005-0000-0000-00005A280000}"/>
    <cellStyle name="40% - Accent6 7 2 10" xfId="9443" xr:uid="{00000000-0005-0000-0000-00005B280000}"/>
    <cellStyle name="40% - Accent6 7 2 2" xfId="811" xr:uid="{00000000-0005-0000-0000-00005C280000}"/>
    <cellStyle name="40% - Accent6 7 2 2 2" xfId="2584" xr:uid="{00000000-0005-0000-0000-00005D280000}"/>
    <cellStyle name="40% - Accent6 7 2 2 2 2" xfId="10380" xr:uid="{00000000-0005-0000-0000-00005E280000}"/>
    <cellStyle name="40% - Accent6 7 2 2 3" xfId="4376" xr:uid="{00000000-0005-0000-0000-00005F280000}"/>
    <cellStyle name="40% - Accent6 7 2 2 3 2" xfId="11884" xr:uid="{00000000-0005-0000-0000-000060280000}"/>
    <cellStyle name="40% - Accent6 7 2 2 4" xfId="6861" xr:uid="{00000000-0005-0000-0000-000061280000}"/>
    <cellStyle name="40% - Accent6 7 2 2 4 2" xfId="14139" xr:uid="{00000000-0005-0000-0000-000062280000}"/>
    <cellStyle name="40% - Accent6 7 2 2 5" xfId="8158" xr:uid="{00000000-0005-0000-0000-000063280000}"/>
    <cellStyle name="40% - Accent6 7 2 2 5 2" xfId="15250" xr:uid="{00000000-0005-0000-0000-000064280000}"/>
    <cellStyle name="40% - Accent6 7 2 2 6" xfId="9444" xr:uid="{00000000-0005-0000-0000-000065280000}"/>
    <cellStyle name="40% - Accent6 7 2 3" xfId="2583" xr:uid="{00000000-0005-0000-0000-000066280000}"/>
    <cellStyle name="40% - Accent6 7 2 3 2" xfId="6862" xr:uid="{00000000-0005-0000-0000-000067280000}"/>
    <cellStyle name="40% - Accent6 7 2 3 2 2" xfId="14140" xr:uid="{00000000-0005-0000-0000-000068280000}"/>
    <cellStyle name="40% - Accent6 7 2 3 3" xfId="10379" xr:uid="{00000000-0005-0000-0000-000069280000}"/>
    <cellStyle name="40% - Accent6 7 2 4" xfId="3546" xr:uid="{00000000-0005-0000-0000-00006A280000}"/>
    <cellStyle name="40% - Accent6 7 2 4 2" xfId="11054" xr:uid="{00000000-0005-0000-0000-00006B280000}"/>
    <cellStyle name="40% - Accent6 7 2 5" xfId="4375" xr:uid="{00000000-0005-0000-0000-00006C280000}"/>
    <cellStyle name="40% - Accent6 7 2 5 2" xfId="11883" xr:uid="{00000000-0005-0000-0000-00006D280000}"/>
    <cellStyle name="40% - Accent6 7 2 6" xfId="5110" xr:uid="{00000000-0005-0000-0000-00006E280000}"/>
    <cellStyle name="40% - Accent6 7 2 6 2" xfId="12388" xr:uid="{00000000-0005-0000-0000-00006F280000}"/>
    <cellStyle name="40% - Accent6 7 2 7" xfId="5691" xr:uid="{00000000-0005-0000-0000-000070280000}"/>
    <cellStyle name="40% - Accent6 7 2 7 2" xfId="12969" xr:uid="{00000000-0005-0000-0000-000071280000}"/>
    <cellStyle name="40% - Accent6 7 2 8" xfId="6860" xr:uid="{00000000-0005-0000-0000-000072280000}"/>
    <cellStyle name="40% - Accent6 7 2 8 2" xfId="14138" xr:uid="{00000000-0005-0000-0000-000073280000}"/>
    <cellStyle name="40% - Accent6 7 2 9" xfId="7577" xr:uid="{00000000-0005-0000-0000-000074280000}"/>
    <cellStyle name="40% - Accent6 7 2 9 2" xfId="14669" xr:uid="{00000000-0005-0000-0000-000075280000}"/>
    <cellStyle name="40% - Accent6 7 3" xfId="812" xr:uid="{00000000-0005-0000-0000-000076280000}"/>
    <cellStyle name="40% - Accent6 7 3 2" xfId="2585" xr:uid="{00000000-0005-0000-0000-000077280000}"/>
    <cellStyle name="40% - Accent6 7 3 2 2" xfId="10381" xr:uid="{00000000-0005-0000-0000-000078280000}"/>
    <cellStyle name="40% - Accent6 7 3 3" xfId="4377" xr:uid="{00000000-0005-0000-0000-000079280000}"/>
    <cellStyle name="40% - Accent6 7 3 3 2" xfId="11885" xr:uid="{00000000-0005-0000-0000-00007A280000}"/>
    <cellStyle name="40% - Accent6 7 3 4" xfId="6863" xr:uid="{00000000-0005-0000-0000-00007B280000}"/>
    <cellStyle name="40% - Accent6 7 3 4 2" xfId="14141" xr:uid="{00000000-0005-0000-0000-00007C280000}"/>
    <cellStyle name="40% - Accent6 7 3 5" xfId="7869" xr:uid="{00000000-0005-0000-0000-00007D280000}"/>
    <cellStyle name="40% - Accent6 7 3 5 2" xfId="14961" xr:uid="{00000000-0005-0000-0000-00007E280000}"/>
    <cellStyle name="40% - Accent6 7 3 6" xfId="9445" xr:uid="{00000000-0005-0000-0000-00007F280000}"/>
    <cellStyle name="40% - Accent6 7 4" xfId="2582" xr:uid="{00000000-0005-0000-0000-000080280000}"/>
    <cellStyle name="40% - Accent6 7 4 2" xfId="6864" xr:uid="{00000000-0005-0000-0000-000081280000}"/>
    <cellStyle name="40% - Accent6 7 4 2 2" xfId="14142" xr:uid="{00000000-0005-0000-0000-000082280000}"/>
    <cellStyle name="40% - Accent6 7 4 3" xfId="10378" xr:uid="{00000000-0005-0000-0000-000083280000}"/>
    <cellStyle name="40% - Accent6 7 5" xfId="3244" xr:uid="{00000000-0005-0000-0000-000084280000}"/>
    <cellStyle name="40% - Accent6 7 5 2" xfId="10755" xr:uid="{00000000-0005-0000-0000-000085280000}"/>
    <cellStyle name="40% - Accent6 7 6" xfId="4374" xr:uid="{00000000-0005-0000-0000-000086280000}"/>
    <cellStyle name="40% - Accent6 7 6 2" xfId="11882" xr:uid="{00000000-0005-0000-0000-000087280000}"/>
    <cellStyle name="40% - Accent6 7 7" xfId="4821" xr:uid="{00000000-0005-0000-0000-000088280000}"/>
    <cellStyle name="40% - Accent6 7 7 2" xfId="12099" xr:uid="{00000000-0005-0000-0000-000089280000}"/>
    <cellStyle name="40% - Accent6 7 8" xfId="5402" xr:uid="{00000000-0005-0000-0000-00008A280000}"/>
    <cellStyle name="40% - Accent6 7 8 2" xfId="12680" xr:uid="{00000000-0005-0000-0000-00008B280000}"/>
    <cellStyle name="40% - Accent6 7 9" xfId="6859" xr:uid="{00000000-0005-0000-0000-00008C280000}"/>
    <cellStyle name="40% - Accent6 7 9 2" xfId="14137" xr:uid="{00000000-0005-0000-0000-00008D280000}"/>
    <cellStyle name="40% - Accent6 8" xfId="813" xr:uid="{00000000-0005-0000-0000-00008E280000}"/>
    <cellStyle name="40% - Accent6 8 10" xfId="9446" xr:uid="{00000000-0005-0000-0000-00008F280000}"/>
    <cellStyle name="40% - Accent6 8 2" xfId="814" xr:uid="{00000000-0005-0000-0000-000090280000}"/>
    <cellStyle name="40% - Accent6 8 2 2" xfId="2587" xr:uid="{00000000-0005-0000-0000-000091280000}"/>
    <cellStyle name="40% - Accent6 8 2 2 2" xfId="10383" xr:uid="{00000000-0005-0000-0000-000092280000}"/>
    <cellStyle name="40% - Accent6 8 2 3" xfId="4379" xr:uid="{00000000-0005-0000-0000-000093280000}"/>
    <cellStyle name="40% - Accent6 8 2 3 2" xfId="11887" xr:uid="{00000000-0005-0000-0000-000094280000}"/>
    <cellStyle name="40% - Accent6 8 2 4" xfId="6866" xr:uid="{00000000-0005-0000-0000-000095280000}"/>
    <cellStyle name="40% - Accent6 8 2 4 2" xfId="14144" xr:uid="{00000000-0005-0000-0000-000096280000}"/>
    <cellStyle name="40% - Accent6 8 2 5" xfId="8012" xr:uid="{00000000-0005-0000-0000-000097280000}"/>
    <cellStyle name="40% - Accent6 8 2 5 2" xfId="15104" xr:uid="{00000000-0005-0000-0000-000098280000}"/>
    <cellStyle name="40% - Accent6 8 2 6" xfId="9447" xr:uid="{00000000-0005-0000-0000-000099280000}"/>
    <cellStyle name="40% - Accent6 8 3" xfId="2586" xr:uid="{00000000-0005-0000-0000-00009A280000}"/>
    <cellStyle name="40% - Accent6 8 3 2" xfId="6867" xr:uid="{00000000-0005-0000-0000-00009B280000}"/>
    <cellStyle name="40% - Accent6 8 3 2 2" xfId="14145" xr:uid="{00000000-0005-0000-0000-00009C280000}"/>
    <cellStyle name="40% - Accent6 8 3 3" xfId="10382" xr:uid="{00000000-0005-0000-0000-00009D280000}"/>
    <cellStyle name="40% - Accent6 8 4" xfId="3390" xr:uid="{00000000-0005-0000-0000-00009E280000}"/>
    <cellStyle name="40% - Accent6 8 4 2" xfId="10900" xr:uid="{00000000-0005-0000-0000-00009F280000}"/>
    <cellStyle name="40% - Accent6 8 5" xfId="4378" xr:uid="{00000000-0005-0000-0000-0000A0280000}"/>
    <cellStyle name="40% - Accent6 8 5 2" xfId="11886" xr:uid="{00000000-0005-0000-0000-0000A1280000}"/>
    <cellStyle name="40% - Accent6 8 6" xfId="4964" xr:uid="{00000000-0005-0000-0000-0000A2280000}"/>
    <cellStyle name="40% - Accent6 8 6 2" xfId="12242" xr:uid="{00000000-0005-0000-0000-0000A3280000}"/>
    <cellStyle name="40% - Accent6 8 7" xfId="5545" xr:uid="{00000000-0005-0000-0000-0000A4280000}"/>
    <cellStyle name="40% - Accent6 8 7 2" xfId="12823" xr:uid="{00000000-0005-0000-0000-0000A5280000}"/>
    <cellStyle name="40% - Accent6 8 8" xfId="6865" xr:uid="{00000000-0005-0000-0000-0000A6280000}"/>
    <cellStyle name="40% - Accent6 8 8 2" xfId="14143" xr:uid="{00000000-0005-0000-0000-0000A7280000}"/>
    <cellStyle name="40% - Accent6 8 9" xfId="7431" xr:uid="{00000000-0005-0000-0000-0000A8280000}"/>
    <cellStyle name="40% - Accent6 8 9 2" xfId="14523" xr:uid="{00000000-0005-0000-0000-0000A9280000}"/>
    <cellStyle name="40% - Accent6 9" xfId="815" xr:uid="{00000000-0005-0000-0000-0000AA280000}"/>
    <cellStyle name="40% - Accent6 9 2" xfId="2588" xr:uid="{00000000-0005-0000-0000-0000AB280000}"/>
    <cellStyle name="40% - Accent6 9 2 2" xfId="10384" xr:uid="{00000000-0005-0000-0000-0000AC280000}"/>
    <cellStyle name="40% - Accent6 9 3" xfId="4380" xr:uid="{00000000-0005-0000-0000-0000AD280000}"/>
    <cellStyle name="40% - Accent6 9 3 2" xfId="11888" xr:uid="{00000000-0005-0000-0000-0000AE280000}"/>
    <cellStyle name="40% - Accent6 9 4" xfId="6868" xr:uid="{00000000-0005-0000-0000-0000AF280000}"/>
    <cellStyle name="40% - Accent6 9 4 2" xfId="14146" xr:uid="{00000000-0005-0000-0000-0000B0280000}"/>
    <cellStyle name="40% - Accent6 9 5" xfId="8396" xr:uid="{00000000-0005-0000-0000-0000B1280000}"/>
    <cellStyle name="40% - Accent6 9 5 2" xfId="15439" xr:uid="{00000000-0005-0000-0000-0000B2280000}"/>
    <cellStyle name="40% - Accent6 9 6" xfId="9448" xr:uid="{00000000-0005-0000-0000-0000B3280000}"/>
    <cellStyle name="60% - Accent1" xfId="22" builtinId="32" customBuiltin="1"/>
    <cellStyle name="60% - Accent1 10" xfId="817" xr:uid="{00000000-0005-0000-0000-0000B5280000}"/>
    <cellStyle name="60% - Accent1 11" xfId="818" xr:uid="{00000000-0005-0000-0000-0000B6280000}"/>
    <cellStyle name="60% - Accent1 12" xfId="1761" xr:uid="{00000000-0005-0000-0000-0000B7280000}"/>
    <cellStyle name="60% - Accent1 12 2" xfId="6869" xr:uid="{00000000-0005-0000-0000-0000B8280000}"/>
    <cellStyle name="60% - Accent1 13" xfId="2589" xr:uid="{00000000-0005-0000-0000-0000B9280000}"/>
    <cellStyle name="60% - Accent1 14" xfId="816" xr:uid="{00000000-0005-0000-0000-0000BA280000}"/>
    <cellStyle name="60% - Accent1 2" xfId="819" xr:uid="{00000000-0005-0000-0000-0000BB280000}"/>
    <cellStyle name="60% - Accent1 2 2" xfId="8631" xr:uid="{00000000-0005-0000-0000-0000BC280000}"/>
    <cellStyle name="60% - Accent1 3" xfId="820" xr:uid="{00000000-0005-0000-0000-0000BD280000}"/>
    <cellStyle name="60% - Accent1 3 2" xfId="821" xr:uid="{00000000-0005-0000-0000-0000BE280000}"/>
    <cellStyle name="60% - Accent1 4" xfId="822" xr:uid="{00000000-0005-0000-0000-0000BF280000}"/>
    <cellStyle name="60% - Accent1 4 2" xfId="4382" xr:uid="{00000000-0005-0000-0000-0000C0280000}"/>
    <cellStyle name="60% - Accent1 4 3" xfId="4381" xr:uid="{00000000-0005-0000-0000-0000C1280000}"/>
    <cellStyle name="60% - Accent1 5" xfId="823" xr:uid="{00000000-0005-0000-0000-0000C2280000}"/>
    <cellStyle name="60% - Accent1 5 2" xfId="824" xr:uid="{00000000-0005-0000-0000-0000C3280000}"/>
    <cellStyle name="60% - Accent1 6" xfId="825" xr:uid="{00000000-0005-0000-0000-0000C4280000}"/>
    <cellStyle name="60% - Accent1 7" xfId="826" xr:uid="{00000000-0005-0000-0000-0000C5280000}"/>
    <cellStyle name="60% - Accent1 8" xfId="827" xr:uid="{00000000-0005-0000-0000-0000C6280000}"/>
    <cellStyle name="60% - Accent1 9" xfId="828" xr:uid="{00000000-0005-0000-0000-0000C7280000}"/>
    <cellStyle name="60% - Accent2" xfId="26" builtinId="36" customBuiltin="1"/>
    <cellStyle name="60% - Accent2 10" xfId="830" xr:uid="{00000000-0005-0000-0000-0000C9280000}"/>
    <cellStyle name="60% - Accent2 11" xfId="831" xr:uid="{00000000-0005-0000-0000-0000CA280000}"/>
    <cellStyle name="60% - Accent2 12" xfId="1762" xr:uid="{00000000-0005-0000-0000-0000CB280000}"/>
    <cellStyle name="60% - Accent2 12 2" xfId="6870" xr:uid="{00000000-0005-0000-0000-0000CC280000}"/>
    <cellStyle name="60% - Accent2 13" xfId="2590" xr:uid="{00000000-0005-0000-0000-0000CD280000}"/>
    <cellStyle name="60% - Accent2 14" xfId="829" xr:uid="{00000000-0005-0000-0000-0000CE280000}"/>
    <cellStyle name="60% - Accent2 2" xfId="832" xr:uid="{00000000-0005-0000-0000-0000CF280000}"/>
    <cellStyle name="60% - Accent2 2 2" xfId="8635" xr:uid="{00000000-0005-0000-0000-0000D0280000}"/>
    <cellStyle name="60% - Accent2 3" xfId="833" xr:uid="{00000000-0005-0000-0000-0000D1280000}"/>
    <cellStyle name="60% - Accent2 3 2" xfId="834" xr:uid="{00000000-0005-0000-0000-0000D2280000}"/>
    <cellStyle name="60% - Accent2 4" xfId="835" xr:uid="{00000000-0005-0000-0000-0000D3280000}"/>
    <cellStyle name="60% - Accent2 4 2" xfId="4384" xr:uid="{00000000-0005-0000-0000-0000D4280000}"/>
    <cellStyle name="60% - Accent2 4 3" xfId="4383" xr:uid="{00000000-0005-0000-0000-0000D5280000}"/>
    <cellStyle name="60% - Accent2 5" xfId="836" xr:uid="{00000000-0005-0000-0000-0000D6280000}"/>
    <cellStyle name="60% - Accent2 5 2" xfId="837" xr:uid="{00000000-0005-0000-0000-0000D7280000}"/>
    <cellStyle name="60% - Accent2 6" xfId="838" xr:uid="{00000000-0005-0000-0000-0000D8280000}"/>
    <cellStyle name="60% - Accent2 7" xfId="839" xr:uid="{00000000-0005-0000-0000-0000D9280000}"/>
    <cellStyle name="60% - Accent2 8" xfId="840" xr:uid="{00000000-0005-0000-0000-0000DA280000}"/>
    <cellStyle name="60% - Accent2 9" xfId="841" xr:uid="{00000000-0005-0000-0000-0000DB280000}"/>
    <cellStyle name="60% - Accent3" xfId="30" builtinId="40" customBuiltin="1"/>
    <cellStyle name="60% - Accent3 10" xfId="843" xr:uid="{00000000-0005-0000-0000-0000DD280000}"/>
    <cellStyle name="60% - Accent3 11" xfId="844" xr:uid="{00000000-0005-0000-0000-0000DE280000}"/>
    <cellStyle name="60% - Accent3 12" xfId="1763" xr:uid="{00000000-0005-0000-0000-0000DF280000}"/>
    <cellStyle name="60% - Accent3 12 2" xfId="6871" xr:uid="{00000000-0005-0000-0000-0000E0280000}"/>
    <cellStyle name="60% - Accent3 13" xfId="2591" xr:uid="{00000000-0005-0000-0000-0000E1280000}"/>
    <cellStyle name="60% - Accent3 14" xfId="842" xr:uid="{00000000-0005-0000-0000-0000E2280000}"/>
    <cellStyle name="60% - Accent3 2" xfId="845" xr:uid="{00000000-0005-0000-0000-0000E3280000}"/>
    <cellStyle name="60% - Accent3 2 2" xfId="8639" xr:uid="{00000000-0005-0000-0000-0000E4280000}"/>
    <cellStyle name="60% - Accent3 3" xfId="846" xr:uid="{00000000-0005-0000-0000-0000E5280000}"/>
    <cellStyle name="60% - Accent3 3 2" xfId="847" xr:uid="{00000000-0005-0000-0000-0000E6280000}"/>
    <cellStyle name="60% - Accent3 4" xfId="848" xr:uid="{00000000-0005-0000-0000-0000E7280000}"/>
    <cellStyle name="60% - Accent3 4 2" xfId="4386" xr:uid="{00000000-0005-0000-0000-0000E8280000}"/>
    <cellStyle name="60% - Accent3 4 3" xfId="4385" xr:uid="{00000000-0005-0000-0000-0000E9280000}"/>
    <cellStyle name="60% - Accent3 5" xfId="849" xr:uid="{00000000-0005-0000-0000-0000EA280000}"/>
    <cellStyle name="60% - Accent3 5 2" xfId="850" xr:uid="{00000000-0005-0000-0000-0000EB280000}"/>
    <cellStyle name="60% - Accent3 6" xfId="851" xr:uid="{00000000-0005-0000-0000-0000EC280000}"/>
    <cellStyle name="60% - Accent3 7" xfId="852" xr:uid="{00000000-0005-0000-0000-0000ED280000}"/>
    <cellStyle name="60% - Accent3 8" xfId="853" xr:uid="{00000000-0005-0000-0000-0000EE280000}"/>
    <cellStyle name="60% - Accent3 9" xfId="854" xr:uid="{00000000-0005-0000-0000-0000EF280000}"/>
    <cellStyle name="60% - Accent4" xfId="34" builtinId="44" customBuiltin="1"/>
    <cellStyle name="60% - Accent4 10" xfId="856" xr:uid="{00000000-0005-0000-0000-0000F1280000}"/>
    <cellStyle name="60% - Accent4 11" xfId="857" xr:uid="{00000000-0005-0000-0000-0000F2280000}"/>
    <cellStyle name="60% - Accent4 12" xfId="1764" xr:uid="{00000000-0005-0000-0000-0000F3280000}"/>
    <cellStyle name="60% - Accent4 12 2" xfId="6872" xr:uid="{00000000-0005-0000-0000-0000F4280000}"/>
    <cellStyle name="60% - Accent4 13" xfId="2592" xr:uid="{00000000-0005-0000-0000-0000F5280000}"/>
    <cellStyle name="60% - Accent4 14" xfId="855" xr:uid="{00000000-0005-0000-0000-0000F6280000}"/>
    <cellStyle name="60% - Accent4 2" xfId="858" xr:uid="{00000000-0005-0000-0000-0000F7280000}"/>
    <cellStyle name="60% - Accent4 2 2" xfId="8643" xr:uid="{00000000-0005-0000-0000-0000F8280000}"/>
    <cellStyle name="60% - Accent4 3" xfId="859" xr:uid="{00000000-0005-0000-0000-0000F9280000}"/>
    <cellStyle name="60% - Accent4 3 2" xfId="860" xr:uid="{00000000-0005-0000-0000-0000FA280000}"/>
    <cellStyle name="60% - Accent4 4" xfId="861" xr:uid="{00000000-0005-0000-0000-0000FB280000}"/>
    <cellStyle name="60% - Accent4 4 2" xfId="4388" xr:uid="{00000000-0005-0000-0000-0000FC280000}"/>
    <cellStyle name="60% - Accent4 4 3" xfId="4387" xr:uid="{00000000-0005-0000-0000-0000FD280000}"/>
    <cellStyle name="60% - Accent4 5" xfId="862" xr:uid="{00000000-0005-0000-0000-0000FE280000}"/>
    <cellStyle name="60% - Accent4 5 2" xfId="863" xr:uid="{00000000-0005-0000-0000-0000FF280000}"/>
    <cellStyle name="60% - Accent4 6" xfId="864" xr:uid="{00000000-0005-0000-0000-000000290000}"/>
    <cellStyle name="60% - Accent4 7" xfId="865" xr:uid="{00000000-0005-0000-0000-000001290000}"/>
    <cellStyle name="60% - Accent4 8" xfId="866" xr:uid="{00000000-0005-0000-0000-000002290000}"/>
    <cellStyle name="60% - Accent4 9" xfId="867" xr:uid="{00000000-0005-0000-0000-000003290000}"/>
    <cellStyle name="60% - Accent5" xfId="38" builtinId="48" customBuiltin="1"/>
    <cellStyle name="60% - Accent5 10" xfId="869" xr:uid="{00000000-0005-0000-0000-000005290000}"/>
    <cellStyle name="60% - Accent5 11" xfId="870" xr:uid="{00000000-0005-0000-0000-000006290000}"/>
    <cellStyle name="60% - Accent5 12" xfId="1765" xr:uid="{00000000-0005-0000-0000-000007290000}"/>
    <cellStyle name="60% - Accent5 12 2" xfId="6873" xr:uid="{00000000-0005-0000-0000-000008290000}"/>
    <cellStyle name="60% - Accent5 13" xfId="2593" xr:uid="{00000000-0005-0000-0000-000009290000}"/>
    <cellStyle name="60% - Accent5 14" xfId="868" xr:uid="{00000000-0005-0000-0000-00000A290000}"/>
    <cellStyle name="60% - Accent5 2" xfId="871" xr:uid="{00000000-0005-0000-0000-00000B290000}"/>
    <cellStyle name="60% - Accent5 2 2" xfId="8647" xr:uid="{00000000-0005-0000-0000-00000C290000}"/>
    <cellStyle name="60% - Accent5 3" xfId="872" xr:uid="{00000000-0005-0000-0000-00000D290000}"/>
    <cellStyle name="60% - Accent5 3 2" xfId="873" xr:uid="{00000000-0005-0000-0000-00000E290000}"/>
    <cellStyle name="60% - Accent5 4" xfId="874" xr:uid="{00000000-0005-0000-0000-00000F290000}"/>
    <cellStyle name="60% - Accent5 4 2" xfId="4390" xr:uid="{00000000-0005-0000-0000-000010290000}"/>
    <cellStyle name="60% - Accent5 4 3" xfId="4389" xr:uid="{00000000-0005-0000-0000-000011290000}"/>
    <cellStyle name="60% - Accent5 5" xfId="875" xr:uid="{00000000-0005-0000-0000-000012290000}"/>
    <cellStyle name="60% - Accent5 5 2" xfId="876" xr:uid="{00000000-0005-0000-0000-000013290000}"/>
    <cellStyle name="60% - Accent5 6" xfId="877" xr:uid="{00000000-0005-0000-0000-000014290000}"/>
    <cellStyle name="60% - Accent5 7" xfId="878" xr:uid="{00000000-0005-0000-0000-000015290000}"/>
    <cellStyle name="60% - Accent5 8" xfId="879" xr:uid="{00000000-0005-0000-0000-000016290000}"/>
    <cellStyle name="60% - Accent5 9" xfId="880" xr:uid="{00000000-0005-0000-0000-000017290000}"/>
    <cellStyle name="60% - Accent6" xfId="42" builtinId="52" customBuiltin="1"/>
    <cellStyle name="60% - Accent6 10" xfId="882" xr:uid="{00000000-0005-0000-0000-000019290000}"/>
    <cellStyle name="60% - Accent6 11" xfId="883" xr:uid="{00000000-0005-0000-0000-00001A290000}"/>
    <cellStyle name="60% - Accent6 12" xfId="1766" xr:uid="{00000000-0005-0000-0000-00001B290000}"/>
    <cellStyle name="60% - Accent6 12 2" xfId="6874" xr:uid="{00000000-0005-0000-0000-00001C290000}"/>
    <cellStyle name="60% - Accent6 13" xfId="2594" xr:uid="{00000000-0005-0000-0000-00001D290000}"/>
    <cellStyle name="60% - Accent6 14" xfId="881" xr:uid="{00000000-0005-0000-0000-00001E290000}"/>
    <cellStyle name="60% - Accent6 2" xfId="884" xr:uid="{00000000-0005-0000-0000-00001F290000}"/>
    <cellStyle name="60% - Accent6 2 2" xfId="8651" xr:uid="{00000000-0005-0000-0000-000020290000}"/>
    <cellStyle name="60% - Accent6 3" xfId="885" xr:uid="{00000000-0005-0000-0000-000021290000}"/>
    <cellStyle name="60% - Accent6 3 2" xfId="886" xr:uid="{00000000-0005-0000-0000-000022290000}"/>
    <cellStyle name="60% - Accent6 4" xfId="887" xr:uid="{00000000-0005-0000-0000-000023290000}"/>
    <cellStyle name="60% - Accent6 4 2" xfId="4392" xr:uid="{00000000-0005-0000-0000-000024290000}"/>
    <cellStyle name="60% - Accent6 4 3" xfId="4391" xr:uid="{00000000-0005-0000-0000-000025290000}"/>
    <cellStyle name="60% - Accent6 5" xfId="888" xr:uid="{00000000-0005-0000-0000-000026290000}"/>
    <cellStyle name="60% - Accent6 5 2" xfId="889" xr:uid="{00000000-0005-0000-0000-000027290000}"/>
    <cellStyle name="60% - Accent6 6" xfId="890" xr:uid="{00000000-0005-0000-0000-000028290000}"/>
    <cellStyle name="60% - Accent6 7" xfId="891" xr:uid="{00000000-0005-0000-0000-000029290000}"/>
    <cellStyle name="60% - Accent6 8" xfId="892" xr:uid="{00000000-0005-0000-0000-00002A290000}"/>
    <cellStyle name="60% - Accent6 9" xfId="893" xr:uid="{00000000-0005-0000-0000-00002B290000}"/>
    <cellStyle name="Accent1" xfId="19" builtinId="29" customBuiltin="1"/>
    <cellStyle name="Accent1 10" xfId="895" xr:uid="{00000000-0005-0000-0000-00002D290000}"/>
    <cellStyle name="Accent1 11" xfId="896" xr:uid="{00000000-0005-0000-0000-00002E290000}"/>
    <cellStyle name="Accent1 12" xfId="1767" xr:uid="{00000000-0005-0000-0000-00002F290000}"/>
    <cellStyle name="Accent1 12 2" xfId="6875" xr:uid="{00000000-0005-0000-0000-000030290000}"/>
    <cellStyle name="Accent1 13" xfId="2595" xr:uid="{00000000-0005-0000-0000-000031290000}"/>
    <cellStyle name="Accent1 14" xfId="894" xr:uid="{00000000-0005-0000-0000-000032290000}"/>
    <cellStyle name="Accent1 2" xfId="897" xr:uid="{00000000-0005-0000-0000-000033290000}"/>
    <cellStyle name="Accent1 2 2" xfId="8628" xr:uid="{00000000-0005-0000-0000-000034290000}"/>
    <cellStyle name="Accent1 3" xfId="898" xr:uid="{00000000-0005-0000-0000-000035290000}"/>
    <cellStyle name="Accent1 3 2" xfId="899" xr:uid="{00000000-0005-0000-0000-000036290000}"/>
    <cellStyle name="Accent1 4" xfId="900" xr:uid="{00000000-0005-0000-0000-000037290000}"/>
    <cellStyle name="Accent1 4 2" xfId="4394" xr:uid="{00000000-0005-0000-0000-000038290000}"/>
    <cellStyle name="Accent1 4 3" xfId="4393" xr:uid="{00000000-0005-0000-0000-000039290000}"/>
    <cellStyle name="Accent1 5" xfId="901" xr:uid="{00000000-0005-0000-0000-00003A290000}"/>
    <cellStyle name="Accent1 5 2" xfId="902" xr:uid="{00000000-0005-0000-0000-00003B290000}"/>
    <cellStyle name="Accent1 6" xfId="903" xr:uid="{00000000-0005-0000-0000-00003C290000}"/>
    <cellStyle name="Accent1 7" xfId="904" xr:uid="{00000000-0005-0000-0000-00003D290000}"/>
    <cellStyle name="Accent1 8" xfId="905" xr:uid="{00000000-0005-0000-0000-00003E290000}"/>
    <cellStyle name="Accent1 9" xfId="906" xr:uid="{00000000-0005-0000-0000-00003F290000}"/>
    <cellStyle name="Accent2" xfId="23" builtinId="33" customBuiltin="1"/>
    <cellStyle name="Accent2 10" xfId="908" xr:uid="{00000000-0005-0000-0000-000041290000}"/>
    <cellStyle name="Accent2 11" xfId="909" xr:uid="{00000000-0005-0000-0000-000042290000}"/>
    <cellStyle name="Accent2 12" xfId="1768" xr:uid="{00000000-0005-0000-0000-000043290000}"/>
    <cellStyle name="Accent2 12 2" xfId="6876" xr:uid="{00000000-0005-0000-0000-000044290000}"/>
    <cellStyle name="Accent2 13" xfId="2596" xr:uid="{00000000-0005-0000-0000-000045290000}"/>
    <cellStyle name="Accent2 14" xfId="907" xr:uid="{00000000-0005-0000-0000-000046290000}"/>
    <cellStyle name="Accent2 2" xfId="910" xr:uid="{00000000-0005-0000-0000-000047290000}"/>
    <cellStyle name="Accent2 2 2" xfId="8632" xr:uid="{00000000-0005-0000-0000-000048290000}"/>
    <cellStyle name="Accent2 3" xfId="911" xr:uid="{00000000-0005-0000-0000-000049290000}"/>
    <cellStyle name="Accent2 3 2" xfId="912" xr:uid="{00000000-0005-0000-0000-00004A290000}"/>
    <cellStyle name="Accent2 4" xfId="913" xr:uid="{00000000-0005-0000-0000-00004B290000}"/>
    <cellStyle name="Accent2 4 2" xfId="4396" xr:uid="{00000000-0005-0000-0000-00004C290000}"/>
    <cellStyle name="Accent2 4 3" xfId="4395" xr:uid="{00000000-0005-0000-0000-00004D290000}"/>
    <cellStyle name="Accent2 5" xfId="914" xr:uid="{00000000-0005-0000-0000-00004E290000}"/>
    <cellStyle name="Accent2 5 2" xfId="915" xr:uid="{00000000-0005-0000-0000-00004F290000}"/>
    <cellStyle name="Accent2 6" xfId="916" xr:uid="{00000000-0005-0000-0000-000050290000}"/>
    <cellStyle name="Accent2 7" xfId="917" xr:uid="{00000000-0005-0000-0000-000051290000}"/>
    <cellStyle name="Accent2 8" xfId="918" xr:uid="{00000000-0005-0000-0000-000052290000}"/>
    <cellStyle name="Accent2 9" xfId="919" xr:uid="{00000000-0005-0000-0000-000053290000}"/>
    <cellStyle name="Accent3" xfId="27" builtinId="37" customBuiltin="1"/>
    <cellStyle name="Accent3 10" xfId="921" xr:uid="{00000000-0005-0000-0000-000055290000}"/>
    <cellStyle name="Accent3 11" xfId="922" xr:uid="{00000000-0005-0000-0000-000056290000}"/>
    <cellStyle name="Accent3 12" xfId="1769" xr:uid="{00000000-0005-0000-0000-000057290000}"/>
    <cellStyle name="Accent3 12 2" xfId="6877" xr:uid="{00000000-0005-0000-0000-000058290000}"/>
    <cellStyle name="Accent3 13" xfId="2597" xr:uid="{00000000-0005-0000-0000-000059290000}"/>
    <cellStyle name="Accent3 14" xfId="920" xr:uid="{00000000-0005-0000-0000-00005A290000}"/>
    <cellStyle name="Accent3 2" xfId="923" xr:uid="{00000000-0005-0000-0000-00005B290000}"/>
    <cellStyle name="Accent3 2 2" xfId="8636" xr:uid="{00000000-0005-0000-0000-00005C290000}"/>
    <cellStyle name="Accent3 3" xfId="924" xr:uid="{00000000-0005-0000-0000-00005D290000}"/>
    <cellStyle name="Accent3 3 2" xfId="925" xr:uid="{00000000-0005-0000-0000-00005E290000}"/>
    <cellStyle name="Accent3 4" xfId="926" xr:uid="{00000000-0005-0000-0000-00005F290000}"/>
    <cellStyle name="Accent3 4 2" xfId="4398" xr:uid="{00000000-0005-0000-0000-000060290000}"/>
    <cellStyle name="Accent3 4 3" xfId="4397" xr:uid="{00000000-0005-0000-0000-000061290000}"/>
    <cellStyle name="Accent3 5" xfId="927" xr:uid="{00000000-0005-0000-0000-000062290000}"/>
    <cellStyle name="Accent3 5 2" xfId="928" xr:uid="{00000000-0005-0000-0000-000063290000}"/>
    <cellStyle name="Accent3 6" xfId="929" xr:uid="{00000000-0005-0000-0000-000064290000}"/>
    <cellStyle name="Accent3 7" xfId="930" xr:uid="{00000000-0005-0000-0000-000065290000}"/>
    <cellStyle name="Accent3 8" xfId="931" xr:uid="{00000000-0005-0000-0000-000066290000}"/>
    <cellStyle name="Accent3 9" xfId="932" xr:uid="{00000000-0005-0000-0000-000067290000}"/>
    <cellStyle name="Accent4" xfId="31" builtinId="41" customBuiltin="1"/>
    <cellStyle name="Accent4 10" xfId="934" xr:uid="{00000000-0005-0000-0000-000069290000}"/>
    <cellStyle name="Accent4 11" xfId="935" xr:uid="{00000000-0005-0000-0000-00006A290000}"/>
    <cellStyle name="Accent4 12" xfId="1770" xr:uid="{00000000-0005-0000-0000-00006B290000}"/>
    <cellStyle name="Accent4 12 2" xfId="6878" xr:uid="{00000000-0005-0000-0000-00006C290000}"/>
    <cellStyle name="Accent4 13" xfId="2598" xr:uid="{00000000-0005-0000-0000-00006D290000}"/>
    <cellStyle name="Accent4 14" xfId="933" xr:uid="{00000000-0005-0000-0000-00006E290000}"/>
    <cellStyle name="Accent4 2" xfId="936" xr:uid="{00000000-0005-0000-0000-00006F290000}"/>
    <cellStyle name="Accent4 2 2" xfId="8640" xr:uid="{00000000-0005-0000-0000-000070290000}"/>
    <cellStyle name="Accent4 3" xfId="937" xr:uid="{00000000-0005-0000-0000-000071290000}"/>
    <cellStyle name="Accent4 3 2" xfId="938" xr:uid="{00000000-0005-0000-0000-000072290000}"/>
    <cellStyle name="Accent4 4" xfId="939" xr:uid="{00000000-0005-0000-0000-000073290000}"/>
    <cellStyle name="Accent4 4 2" xfId="4400" xr:uid="{00000000-0005-0000-0000-000074290000}"/>
    <cellStyle name="Accent4 4 3" xfId="4399" xr:uid="{00000000-0005-0000-0000-000075290000}"/>
    <cellStyle name="Accent4 5" xfId="940" xr:uid="{00000000-0005-0000-0000-000076290000}"/>
    <cellStyle name="Accent4 5 2" xfId="941" xr:uid="{00000000-0005-0000-0000-000077290000}"/>
    <cellStyle name="Accent4 6" xfId="942" xr:uid="{00000000-0005-0000-0000-000078290000}"/>
    <cellStyle name="Accent4 7" xfId="943" xr:uid="{00000000-0005-0000-0000-000079290000}"/>
    <cellStyle name="Accent4 8" xfId="944" xr:uid="{00000000-0005-0000-0000-00007A290000}"/>
    <cellStyle name="Accent4 9" xfId="945" xr:uid="{00000000-0005-0000-0000-00007B290000}"/>
    <cellStyle name="Accent5" xfId="35" builtinId="45" customBuiltin="1"/>
    <cellStyle name="Accent5 2" xfId="8644" xr:uid="{00000000-0005-0000-0000-00007D290000}"/>
    <cellStyle name="Accent6" xfId="39" builtinId="49" customBuiltin="1"/>
    <cellStyle name="Accent6 10" xfId="947" xr:uid="{00000000-0005-0000-0000-00007F290000}"/>
    <cellStyle name="Accent6 11" xfId="948" xr:uid="{00000000-0005-0000-0000-000080290000}"/>
    <cellStyle name="Accent6 12" xfId="1771" xr:uid="{00000000-0005-0000-0000-000081290000}"/>
    <cellStyle name="Accent6 12 2" xfId="6879" xr:uid="{00000000-0005-0000-0000-000082290000}"/>
    <cellStyle name="Accent6 13" xfId="2599" xr:uid="{00000000-0005-0000-0000-000083290000}"/>
    <cellStyle name="Accent6 14" xfId="946" xr:uid="{00000000-0005-0000-0000-000084290000}"/>
    <cellStyle name="Accent6 2" xfId="949" xr:uid="{00000000-0005-0000-0000-000085290000}"/>
    <cellStyle name="Accent6 2 2" xfId="8648" xr:uid="{00000000-0005-0000-0000-000086290000}"/>
    <cellStyle name="Accent6 3" xfId="950" xr:uid="{00000000-0005-0000-0000-000087290000}"/>
    <cellStyle name="Accent6 3 2" xfId="951" xr:uid="{00000000-0005-0000-0000-000088290000}"/>
    <cellStyle name="Accent6 4" xfId="952" xr:uid="{00000000-0005-0000-0000-000089290000}"/>
    <cellStyle name="Accent6 4 2" xfId="4402" xr:uid="{00000000-0005-0000-0000-00008A290000}"/>
    <cellStyle name="Accent6 4 3" xfId="4401" xr:uid="{00000000-0005-0000-0000-00008B290000}"/>
    <cellStyle name="Accent6 5" xfId="953" xr:uid="{00000000-0005-0000-0000-00008C290000}"/>
    <cellStyle name="Accent6 5 2" xfId="954" xr:uid="{00000000-0005-0000-0000-00008D290000}"/>
    <cellStyle name="Accent6 6" xfId="955" xr:uid="{00000000-0005-0000-0000-00008E290000}"/>
    <cellStyle name="Accent6 7" xfId="956" xr:uid="{00000000-0005-0000-0000-00008F290000}"/>
    <cellStyle name="Accent6 8" xfId="957" xr:uid="{00000000-0005-0000-0000-000090290000}"/>
    <cellStyle name="Accent6 9" xfId="958" xr:uid="{00000000-0005-0000-0000-000091290000}"/>
    <cellStyle name="ALSTEC Currency" xfId="8673" xr:uid="{00000000-0005-0000-0000-000092290000}"/>
    <cellStyle name="ALSTEC Detail Header" xfId="8674" xr:uid="{00000000-0005-0000-0000-000093290000}"/>
    <cellStyle name="ALSTEC Normal_RU EXP" xfId="8675" xr:uid="{00000000-0005-0000-0000-000094290000}"/>
    <cellStyle name="Bad" xfId="9" builtinId="27" customBuiltin="1"/>
    <cellStyle name="Bad 10" xfId="960" xr:uid="{00000000-0005-0000-0000-000096290000}"/>
    <cellStyle name="Bad 11" xfId="961" xr:uid="{00000000-0005-0000-0000-000097290000}"/>
    <cellStyle name="Bad 12" xfId="1772" xr:uid="{00000000-0005-0000-0000-000098290000}"/>
    <cellStyle name="Bad 12 2" xfId="6880" xr:uid="{00000000-0005-0000-0000-000099290000}"/>
    <cellStyle name="Bad 13" xfId="2600" xr:uid="{00000000-0005-0000-0000-00009A290000}"/>
    <cellStyle name="Bad 14" xfId="959" xr:uid="{00000000-0005-0000-0000-00009B290000}"/>
    <cellStyle name="Bad 2" xfId="962" xr:uid="{00000000-0005-0000-0000-00009C290000}"/>
    <cellStyle name="Bad 2 2" xfId="8617" xr:uid="{00000000-0005-0000-0000-00009D290000}"/>
    <cellStyle name="Bad 3" xfId="963" xr:uid="{00000000-0005-0000-0000-00009E290000}"/>
    <cellStyle name="Bad 3 2" xfId="964" xr:uid="{00000000-0005-0000-0000-00009F290000}"/>
    <cellStyle name="Bad 4" xfId="965" xr:uid="{00000000-0005-0000-0000-0000A0290000}"/>
    <cellStyle name="Bad 4 2" xfId="4404" xr:uid="{00000000-0005-0000-0000-0000A1290000}"/>
    <cellStyle name="Bad 4 3" xfId="4403" xr:uid="{00000000-0005-0000-0000-0000A2290000}"/>
    <cellStyle name="Bad 5" xfId="966" xr:uid="{00000000-0005-0000-0000-0000A3290000}"/>
    <cellStyle name="Bad 5 2" xfId="967" xr:uid="{00000000-0005-0000-0000-0000A4290000}"/>
    <cellStyle name="Bad 6" xfId="968" xr:uid="{00000000-0005-0000-0000-0000A5290000}"/>
    <cellStyle name="Bad 7" xfId="969" xr:uid="{00000000-0005-0000-0000-0000A6290000}"/>
    <cellStyle name="Bad 8" xfId="970" xr:uid="{00000000-0005-0000-0000-0000A7290000}"/>
    <cellStyle name="Bad 9" xfId="971" xr:uid="{00000000-0005-0000-0000-0000A8290000}"/>
    <cellStyle name="Calculation" xfId="13" builtinId="22" customBuiltin="1"/>
    <cellStyle name="Calculation 10" xfId="973" xr:uid="{00000000-0005-0000-0000-0000AA290000}"/>
    <cellStyle name="Calculation 11" xfId="974" xr:uid="{00000000-0005-0000-0000-0000AB290000}"/>
    <cellStyle name="Calculation 12" xfId="1773" xr:uid="{00000000-0005-0000-0000-0000AC290000}"/>
    <cellStyle name="Calculation 12 2" xfId="6881" xr:uid="{00000000-0005-0000-0000-0000AD290000}"/>
    <cellStyle name="Calculation 13" xfId="2601" xr:uid="{00000000-0005-0000-0000-0000AE290000}"/>
    <cellStyle name="Calculation 14" xfId="972" xr:uid="{00000000-0005-0000-0000-0000AF290000}"/>
    <cellStyle name="Calculation 2" xfId="975" xr:uid="{00000000-0005-0000-0000-0000B0290000}"/>
    <cellStyle name="Calculation 2 2" xfId="8621" xr:uid="{00000000-0005-0000-0000-0000B1290000}"/>
    <cellStyle name="Calculation 3" xfId="976" xr:uid="{00000000-0005-0000-0000-0000B2290000}"/>
    <cellStyle name="Calculation 3 2" xfId="977" xr:uid="{00000000-0005-0000-0000-0000B3290000}"/>
    <cellStyle name="Calculation 4" xfId="978" xr:uid="{00000000-0005-0000-0000-0000B4290000}"/>
    <cellStyle name="Calculation 4 2" xfId="4406" xr:uid="{00000000-0005-0000-0000-0000B5290000}"/>
    <cellStyle name="Calculation 4 3" xfId="4405" xr:uid="{00000000-0005-0000-0000-0000B6290000}"/>
    <cellStyle name="Calculation 5" xfId="979" xr:uid="{00000000-0005-0000-0000-0000B7290000}"/>
    <cellStyle name="Calculation 5 2" xfId="980" xr:uid="{00000000-0005-0000-0000-0000B8290000}"/>
    <cellStyle name="Calculation 6" xfId="981" xr:uid="{00000000-0005-0000-0000-0000B9290000}"/>
    <cellStyle name="Calculation 7" xfId="982" xr:uid="{00000000-0005-0000-0000-0000BA290000}"/>
    <cellStyle name="Calculation 8" xfId="983" xr:uid="{00000000-0005-0000-0000-0000BB290000}"/>
    <cellStyle name="Calculation 9" xfId="984" xr:uid="{00000000-0005-0000-0000-0000BC290000}"/>
    <cellStyle name="Check Cell" xfId="15" builtinId="23" customBuiltin="1"/>
    <cellStyle name="Check Cell 2" xfId="8623" xr:uid="{00000000-0005-0000-0000-0000BE290000}"/>
    <cellStyle name="Comma" xfId="1" builtinId="3"/>
    <cellStyle name="Comma 10" xfId="1802" xr:uid="{00000000-0005-0000-0000-0000C0290000}"/>
    <cellStyle name="Comma 10 2" xfId="4407" xr:uid="{00000000-0005-0000-0000-0000C1290000}"/>
    <cellStyle name="Comma 11" xfId="8584" xr:uid="{00000000-0005-0000-0000-0000C2290000}"/>
    <cellStyle name="Comma 11 2" xfId="15627" xr:uid="{00000000-0005-0000-0000-0000C3290000}"/>
    <cellStyle name="Comma 2" xfId="44" xr:uid="{00000000-0005-0000-0000-0000C4290000}"/>
    <cellStyle name="Comma 2 2" xfId="986" xr:uid="{00000000-0005-0000-0000-0000C5290000}"/>
    <cellStyle name="Comma 2 2 2" xfId="987" xr:uid="{00000000-0005-0000-0000-0000C6290000}"/>
    <cellStyle name="Comma 2 2 3" xfId="988" xr:uid="{00000000-0005-0000-0000-0000C7290000}"/>
    <cellStyle name="Comma 2 3" xfId="989" xr:uid="{00000000-0005-0000-0000-0000C8290000}"/>
    <cellStyle name="Comma 2 3 2" xfId="990" xr:uid="{00000000-0005-0000-0000-0000C9290000}"/>
    <cellStyle name="Comma 2 3 3" xfId="4408" xr:uid="{00000000-0005-0000-0000-0000CA290000}"/>
    <cellStyle name="Comma 2 4" xfId="1815" xr:uid="{00000000-0005-0000-0000-0000CB290000}"/>
    <cellStyle name="Comma 2 4 2" xfId="4409" xr:uid="{00000000-0005-0000-0000-0000CC290000}"/>
    <cellStyle name="Comma 2 5" xfId="985" xr:uid="{00000000-0005-0000-0000-0000CD290000}"/>
    <cellStyle name="Comma 2 6" xfId="8691" xr:uid="{00000000-0005-0000-0000-0000CE290000}"/>
    <cellStyle name="Comma 3" xfId="991" xr:uid="{00000000-0005-0000-0000-0000CF290000}"/>
    <cellStyle name="Comma 3 10" xfId="992" xr:uid="{00000000-0005-0000-0000-0000D0290000}"/>
    <cellStyle name="Comma 3 11" xfId="993" xr:uid="{00000000-0005-0000-0000-0000D1290000}"/>
    <cellStyle name="Comma 3 11 2" xfId="4410" xr:uid="{00000000-0005-0000-0000-0000D2290000}"/>
    <cellStyle name="Comma 3 11 3" xfId="8308" xr:uid="{00000000-0005-0000-0000-0000D3290000}"/>
    <cellStyle name="Comma 3 11 3 2" xfId="15400" xr:uid="{00000000-0005-0000-0000-0000D4290000}"/>
    <cellStyle name="Comma 3 12" xfId="994" xr:uid="{00000000-0005-0000-0000-0000D5290000}"/>
    <cellStyle name="Comma 3 12 2" xfId="4412" xr:uid="{00000000-0005-0000-0000-0000D6290000}"/>
    <cellStyle name="Comma 3 12 3" xfId="4411" xr:uid="{00000000-0005-0000-0000-0000D7290000}"/>
    <cellStyle name="Comma 3 12 3 2" xfId="11889" xr:uid="{00000000-0005-0000-0000-0000D8290000}"/>
    <cellStyle name="Comma 3 12 4" xfId="8397" xr:uid="{00000000-0005-0000-0000-0000D9290000}"/>
    <cellStyle name="Comma 3 12 4 2" xfId="15440" xr:uid="{00000000-0005-0000-0000-0000DA290000}"/>
    <cellStyle name="Comma 3 13" xfId="995" xr:uid="{00000000-0005-0000-0000-0000DB290000}"/>
    <cellStyle name="Comma 3 13 2" xfId="8486" xr:uid="{00000000-0005-0000-0000-0000DC290000}"/>
    <cellStyle name="Comma 3 13 2 2" xfId="15529" xr:uid="{00000000-0005-0000-0000-0000DD290000}"/>
    <cellStyle name="Comma 3 14" xfId="996" xr:uid="{00000000-0005-0000-0000-0000DE290000}"/>
    <cellStyle name="Comma 3 14 2" xfId="997" xr:uid="{00000000-0005-0000-0000-0000DF290000}"/>
    <cellStyle name="Comma 3 14 2 2" xfId="2604" xr:uid="{00000000-0005-0000-0000-0000E0290000}"/>
    <cellStyle name="Comma 3 14 3" xfId="2603" xr:uid="{00000000-0005-0000-0000-0000E1290000}"/>
    <cellStyle name="Comma 3 14 4" xfId="8575" xr:uid="{00000000-0005-0000-0000-0000E2290000}"/>
    <cellStyle name="Comma 3 14 4 2" xfId="15618" xr:uid="{00000000-0005-0000-0000-0000E3290000}"/>
    <cellStyle name="Comma 3 15" xfId="998" xr:uid="{00000000-0005-0000-0000-0000E4290000}"/>
    <cellStyle name="Comma 3 15 2" xfId="2605" xr:uid="{00000000-0005-0000-0000-0000E5290000}"/>
    <cellStyle name="Comma 3 15 3" xfId="7727" xr:uid="{00000000-0005-0000-0000-0000E6290000}"/>
    <cellStyle name="Comma 3 15 3 2" xfId="14819" xr:uid="{00000000-0005-0000-0000-0000E7290000}"/>
    <cellStyle name="Comma 3 16" xfId="999" xr:uid="{00000000-0005-0000-0000-0000E8290000}"/>
    <cellStyle name="Comma 3 16 2" xfId="2606" xr:uid="{00000000-0005-0000-0000-0000E9290000}"/>
    <cellStyle name="Comma 3 17" xfId="1000" xr:uid="{00000000-0005-0000-0000-0000EA290000}"/>
    <cellStyle name="Comma 3 17 2" xfId="2607" xr:uid="{00000000-0005-0000-0000-0000EB290000}"/>
    <cellStyle name="Comma 3 18" xfId="1001" xr:uid="{00000000-0005-0000-0000-0000EC290000}"/>
    <cellStyle name="Comma 3 18 2" xfId="2608" xr:uid="{00000000-0005-0000-0000-0000ED290000}"/>
    <cellStyle name="Comma 3 19" xfId="1002" xr:uid="{00000000-0005-0000-0000-0000EE290000}"/>
    <cellStyle name="Comma 3 19 2" xfId="2609" xr:uid="{00000000-0005-0000-0000-0000EF290000}"/>
    <cellStyle name="Comma 3 2" xfId="1003" xr:uid="{00000000-0005-0000-0000-0000F0290000}"/>
    <cellStyle name="Comma 3 2 10" xfId="2610" xr:uid="{00000000-0005-0000-0000-0000F1290000}"/>
    <cellStyle name="Comma 3 2 11" xfId="3024" xr:uid="{00000000-0005-0000-0000-0000F2290000}"/>
    <cellStyle name="Comma 3 2 11 2" xfId="4413" xr:uid="{00000000-0005-0000-0000-0000F3290000}"/>
    <cellStyle name="Comma 3 2 11 2 2" xfId="11890" xr:uid="{00000000-0005-0000-0000-0000F4290000}"/>
    <cellStyle name="Comma 3 2 11 3" xfId="6882" xr:uid="{00000000-0005-0000-0000-0000F5290000}"/>
    <cellStyle name="Comma 3 2 12" xfId="3142" xr:uid="{00000000-0005-0000-0000-0000F6290000}"/>
    <cellStyle name="Comma 3 2 12 2" xfId="10653" xr:uid="{00000000-0005-0000-0000-0000F7290000}"/>
    <cellStyle name="Comma 3 2 13" xfId="4736" xr:uid="{00000000-0005-0000-0000-0000F8290000}"/>
    <cellStyle name="Comma 3 2 13 2" xfId="12014" xr:uid="{00000000-0005-0000-0000-0000F9290000}"/>
    <cellStyle name="Comma 3 2 14" xfId="5317" xr:uid="{00000000-0005-0000-0000-0000FA290000}"/>
    <cellStyle name="Comma 3 2 14 2" xfId="12595" xr:uid="{00000000-0005-0000-0000-0000FB290000}"/>
    <cellStyle name="Comma 3 2 15" xfId="7203" xr:uid="{00000000-0005-0000-0000-0000FC290000}"/>
    <cellStyle name="Comma 3 2 15 2" xfId="14295" xr:uid="{00000000-0005-0000-0000-0000FD290000}"/>
    <cellStyle name="Comma 3 2 16" xfId="8656" xr:uid="{00000000-0005-0000-0000-0000FE290000}"/>
    <cellStyle name="Comma 3 2 2" xfId="1004" xr:uid="{00000000-0005-0000-0000-0000FF290000}"/>
    <cellStyle name="Comma 3 2 2 2" xfId="1005" xr:uid="{00000000-0005-0000-0000-0000002A0000}"/>
    <cellStyle name="Comma 3 2 2 2 2" xfId="1006" xr:uid="{00000000-0005-0000-0000-0000012A0000}"/>
    <cellStyle name="Comma 3 2 2 2 2 2" xfId="1007" xr:uid="{00000000-0005-0000-0000-0000022A0000}"/>
    <cellStyle name="Comma 3 2 2 2 2 2 2" xfId="2611" xr:uid="{00000000-0005-0000-0000-0000032A0000}"/>
    <cellStyle name="Comma 3 2 2 2 2 2 3" xfId="8262" xr:uid="{00000000-0005-0000-0000-0000042A0000}"/>
    <cellStyle name="Comma 3 2 2 2 2 2 3 2" xfId="15354" xr:uid="{00000000-0005-0000-0000-0000052A0000}"/>
    <cellStyle name="Comma 3 2 2 2 2 3" xfId="3650" xr:uid="{00000000-0005-0000-0000-0000062A0000}"/>
    <cellStyle name="Comma 3 2 2 2 2 3 2" xfId="4414" xr:uid="{00000000-0005-0000-0000-0000072A0000}"/>
    <cellStyle name="Comma 3 2 2 2 2 3 3" xfId="11158" xr:uid="{00000000-0005-0000-0000-0000082A0000}"/>
    <cellStyle name="Comma 3 2 2 2 2 4" xfId="5214" xr:uid="{00000000-0005-0000-0000-0000092A0000}"/>
    <cellStyle name="Comma 3 2 2 2 2 4 2" xfId="6883" xr:uid="{00000000-0005-0000-0000-00000A2A0000}"/>
    <cellStyle name="Comma 3 2 2 2 2 4 3" xfId="12492" xr:uid="{00000000-0005-0000-0000-00000B2A0000}"/>
    <cellStyle name="Comma 3 2 2 2 2 5" xfId="5795" xr:uid="{00000000-0005-0000-0000-00000C2A0000}"/>
    <cellStyle name="Comma 3 2 2 2 2 5 2" xfId="13073" xr:uid="{00000000-0005-0000-0000-00000D2A0000}"/>
    <cellStyle name="Comma 3 2 2 2 2 6" xfId="7681" xr:uid="{00000000-0005-0000-0000-00000E2A0000}"/>
    <cellStyle name="Comma 3 2 2 2 2 6 2" xfId="14773" xr:uid="{00000000-0005-0000-0000-00000F2A0000}"/>
    <cellStyle name="Comma 3 2 2 2 3" xfId="1008" xr:uid="{00000000-0005-0000-0000-0000102A0000}"/>
    <cellStyle name="Comma 3 2 2 2 3 2" xfId="2612" xr:uid="{00000000-0005-0000-0000-0000112A0000}"/>
    <cellStyle name="Comma 3 2 2 2 3 3" xfId="7973" xr:uid="{00000000-0005-0000-0000-0000122A0000}"/>
    <cellStyle name="Comma 3 2 2 2 3 3 2" xfId="15065" xr:uid="{00000000-0005-0000-0000-0000132A0000}"/>
    <cellStyle name="Comma 3 2 2 2 4" xfId="3350" xr:uid="{00000000-0005-0000-0000-0000142A0000}"/>
    <cellStyle name="Comma 3 2 2 2 4 2" xfId="4415" xr:uid="{00000000-0005-0000-0000-0000152A0000}"/>
    <cellStyle name="Comma 3 2 2 2 4 3" xfId="10861" xr:uid="{00000000-0005-0000-0000-0000162A0000}"/>
    <cellStyle name="Comma 3 2 2 2 5" xfId="4925" xr:uid="{00000000-0005-0000-0000-0000172A0000}"/>
    <cellStyle name="Comma 3 2 2 2 5 2" xfId="6884" xr:uid="{00000000-0005-0000-0000-0000182A0000}"/>
    <cellStyle name="Comma 3 2 2 2 5 3" xfId="12203" xr:uid="{00000000-0005-0000-0000-0000192A0000}"/>
    <cellStyle name="Comma 3 2 2 2 6" xfId="5506" xr:uid="{00000000-0005-0000-0000-00001A2A0000}"/>
    <cellStyle name="Comma 3 2 2 2 6 2" xfId="12784" xr:uid="{00000000-0005-0000-0000-00001B2A0000}"/>
    <cellStyle name="Comma 3 2 2 2 7" xfId="7392" xr:uid="{00000000-0005-0000-0000-00001C2A0000}"/>
    <cellStyle name="Comma 3 2 2 2 7 2" xfId="14484" xr:uid="{00000000-0005-0000-0000-00001D2A0000}"/>
    <cellStyle name="Comma 3 2 2 3" xfId="1009" xr:uid="{00000000-0005-0000-0000-00001E2A0000}"/>
    <cellStyle name="Comma 3 2 2 3 2" xfId="1010" xr:uid="{00000000-0005-0000-0000-00001F2A0000}"/>
    <cellStyle name="Comma 3 2 2 3 2 2" xfId="2613" xr:uid="{00000000-0005-0000-0000-0000202A0000}"/>
    <cellStyle name="Comma 3 2 2 3 2 3" xfId="8119" xr:uid="{00000000-0005-0000-0000-0000212A0000}"/>
    <cellStyle name="Comma 3 2 2 3 2 3 2" xfId="15211" xr:uid="{00000000-0005-0000-0000-0000222A0000}"/>
    <cellStyle name="Comma 3 2 2 3 3" xfId="3507" xr:uid="{00000000-0005-0000-0000-0000232A0000}"/>
    <cellStyle name="Comma 3 2 2 3 3 2" xfId="4416" xr:uid="{00000000-0005-0000-0000-0000242A0000}"/>
    <cellStyle name="Comma 3 2 2 3 3 3" xfId="11015" xr:uid="{00000000-0005-0000-0000-0000252A0000}"/>
    <cellStyle name="Comma 3 2 2 3 4" xfId="5071" xr:uid="{00000000-0005-0000-0000-0000262A0000}"/>
    <cellStyle name="Comma 3 2 2 3 4 2" xfId="6885" xr:uid="{00000000-0005-0000-0000-0000272A0000}"/>
    <cellStyle name="Comma 3 2 2 3 4 3" xfId="12349" xr:uid="{00000000-0005-0000-0000-0000282A0000}"/>
    <cellStyle name="Comma 3 2 2 3 5" xfId="5652" xr:uid="{00000000-0005-0000-0000-0000292A0000}"/>
    <cellStyle name="Comma 3 2 2 3 5 2" xfId="12930" xr:uid="{00000000-0005-0000-0000-00002A2A0000}"/>
    <cellStyle name="Comma 3 2 2 3 6" xfId="7538" xr:uid="{00000000-0005-0000-0000-00002B2A0000}"/>
    <cellStyle name="Comma 3 2 2 3 6 2" xfId="14630" xr:uid="{00000000-0005-0000-0000-00002C2A0000}"/>
    <cellStyle name="Comma 3 2 2 4" xfId="1011" xr:uid="{00000000-0005-0000-0000-00002D2A0000}"/>
    <cellStyle name="Comma 3 2 2 4 2" xfId="8466" xr:uid="{00000000-0005-0000-0000-00002E2A0000}"/>
    <cellStyle name="Comma 3 2 2 4 2 2" xfId="15509" xr:uid="{00000000-0005-0000-0000-00002F2A0000}"/>
    <cellStyle name="Comma 3 2 2 5" xfId="1012" xr:uid="{00000000-0005-0000-0000-0000302A0000}"/>
    <cellStyle name="Comma 3 2 2 5 2" xfId="2614" xr:uid="{00000000-0005-0000-0000-0000312A0000}"/>
    <cellStyle name="Comma 3 2 2 5 3" xfId="8555" xr:uid="{00000000-0005-0000-0000-0000322A0000}"/>
    <cellStyle name="Comma 3 2 2 5 3 2" xfId="15598" xr:uid="{00000000-0005-0000-0000-0000332A0000}"/>
    <cellStyle name="Comma 3 2 2 6" xfId="3205" xr:uid="{00000000-0005-0000-0000-0000342A0000}"/>
    <cellStyle name="Comma 3 2 2 6 2" xfId="4417" xr:uid="{00000000-0005-0000-0000-0000352A0000}"/>
    <cellStyle name="Comma 3 2 2 6 3" xfId="7830" xr:uid="{00000000-0005-0000-0000-0000362A0000}"/>
    <cellStyle name="Comma 3 2 2 6 3 2" xfId="14922" xr:uid="{00000000-0005-0000-0000-0000372A0000}"/>
    <cellStyle name="Comma 3 2 2 6 4" xfId="10716" xr:uid="{00000000-0005-0000-0000-0000382A0000}"/>
    <cellStyle name="Comma 3 2 2 7" xfId="4782" xr:uid="{00000000-0005-0000-0000-0000392A0000}"/>
    <cellStyle name="Comma 3 2 2 7 2" xfId="6886" xr:uid="{00000000-0005-0000-0000-00003A2A0000}"/>
    <cellStyle name="Comma 3 2 2 7 3" xfId="12060" xr:uid="{00000000-0005-0000-0000-00003B2A0000}"/>
    <cellStyle name="Comma 3 2 2 8" xfId="5363" xr:uid="{00000000-0005-0000-0000-00003C2A0000}"/>
    <cellStyle name="Comma 3 2 2 8 2" xfId="12641" xr:uid="{00000000-0005-0000-0000-00003D2A0000}"/>
    <cellStyle name="Comma 3 2 2 9" xfId="7249" xr:uid="{00000000-0005-0000-0000-00003E2A0000}"/>
    <cellStyle name="Comma 3 2 2 9 2" xfId="14341" xr:uid="{00000000-0005-0000-0000-00003F2A0000}"/>
    <cellStyle name="Comma 3 2 3" xfId="1013" xr:uid="{00000000-0005-0000-0000-0000402A0000}"/>
    <cellStyle name="Comma 3 2 3 2" xfId="1014" xr:uid="{00000000-0005-0000-0000-0000412A0000}"/>
    <cellStyle name="Comma 3 2 3 2 2" xfId="1015" xr:uid="{00000000-0005-0000-0000-0000422A0000}"/>
    <cellStyle name="Comma 3 2 3 2 2 2" xfId="2615" xr:uid="{00000000-0005-0000-0000-0000432A0000}"/>
    <cellStyle name="Comma 3 2 3 2 2 3" xfId="8216" xr:uid="{00000000-0005-0000-0000-0000442A0000}"/>
    <cellStyle name="Comma 3 2 3 2 2 3 2" xfId="15308" xr:uid="{00000000-0005-0000-0000-0000452A0000}"/>
    <cellStyle name="Comma 3 2 3 2 3" xfId="3604" xr:uid="{00000000-0005-0000-0000-0000462A0000}"/>
    <cellStyle name="Comma 3 2 3 2 3 2" xfId="4418" xr:uid="{00000000-0005-0000-0000-0000472A0000}"/>
    <cellStyle name="Comma 3 2 3 2 3 3" xfId="11112" xr:uid="{00000000-0005-0000-0000-0000482A0000}"/>
    <cellStyle name="Comma 3 2 3 2 4" xfId="5168" xr:uid="{00000000-0005-0000-0000-0000492A0000}"/>
    <cellStyle name="Comma 3 2 3 2 4 2" xfId="6887" xr:uid="{00000000-0005-0000-0000-00004A2A0000}"/>
    <cellStyle name="Comma 3 2 3 2 4 3" xfId="12446" xr:uid="{00000000-0005-0000-0000-00004B2A0000}"/>
    <cellStyle name="Comma 3 2 3 2 5" xfId="5749" xr:uid="{00000000-0005-0000-0000-00004C2A0000}"/>
    <cellStyle name="Comma 3 2 3 2 5 2" xfId="13027" xr:uid="{00000000-0005-0000-0000-00004D2A0000}"/>
    <cellStyle name="Comma 3 2 3 2 6" xfId="7635" xr:uid="{00000000-0005-0000-0000-00004E2A0000}"/>
    <cellStyle name="Comma 3 2 3 2 6 2" xfId="14727" xr:uid="{00000000-0005-0000-0000-00004F2A0000}"/>
    <cellStyle name="Comma 3 2 3 3" xfId="1016" xr:uid="{00000000-0005-0000-0000-0000502A0000}"/>
    <cellStyle name="Comma 3 2 3 3 2" xfId="2616" xr:uid="{00000000-0005-0000-0000-0000512A0000}"/>
    <cellStyle name="Comma 3 2 3 3 3" xfId="7927" xr:uid="{00000000-0005-0000-0000-0000522A0000}"/>
    <cellStyle name="Comma 3 2 3 3 3 2" xfId="15019" xr:uid="{00000000-0005-0000-0000-0000532A0000}"/>
    <cellStyle name="Comma 3 2 3 4" xfId="3304" xr:uid="{00000000-0005-0000-0000-0000542A0000}"/>
    <cellStyle name="Comma 3 2 3 4 2" xfId="4419" xr:uid="{00000000-0005-0000-0000-0000552A0000}"/>
    <cellStyle name="Comma 3 2 3 4 3" xfId="10815" xr:uid="{00000000-0005-0000-0000-0000562A0000}"/>
    <cellStyle name="Comma 3 2 3 5" xfId="4879" xr:uid="{00000000-0005-0000-0000-0000572A0000}"/>
    <cellStyle name="Comma 3 2 3 5 2" xfId="6888" xr:uid="{00000000-0005-0000-0000-0000582A0000}"/>
    <cellStyle name="Comma 3 2 3 5 3" xfId="12157" xr:uid="{00000000-0005-0000-0000-0000592A0000}"/>
    <cellStyle name="Comma 3 2 3 6" xfId="5460" xr:uid="{00000000-0005-0000-0000-00005A2A0000}"/>
    <cellStyle name="Comma 3 2 3 6 2" xfId="12738" xr:uid="{00000000-0005-0000-0000-00005B2A0000}"/>
    <cellStyle name="Comma 3 2 3 7" xfId="7346" xr:uid="{00000000-0005-0000-0000-00005C2A0000}"/>
    <cellStyle name="Comma 3 2 3 7 2" xfId="14438" xr:uid="{00000000-0005-0000-0000-00005D2A0000}"/>
    <cellStyle name="Comma 3 2 4" xfId="1017" xr:uid="{00000000-0005-0000-0000-00005E2A0000}"/>
    <cellStyle name="Comma 3 2 4 2" xfId="1018" xr:uid="{00000000-0005-0000-0000-00005F2A0000}"/>
    <cellStyle name="Comma 3 2 4 2 2" xfId="2617" xr:uid="{00000000-0005-0000-0000-0000602A0000}"/>
    <cellStyle name="Comma 3 2 4 2 3" xfId="8073" xr:uid="{00000000-0005-0000-0000-0000612A0000}"/>
    <cellStyle name="Comma 3 2 4 2 3 2" xfId="15165" xr:uid="{00000000-0005-0000-0000-0000622A0000}"/>
    <cellStyle name="Comma 3 2 4 3" xfId="3461" xr:uid="{00000000-0005-0000-0000-0000632A0000}"/>
    <cellStyle name="Comma 3 2 4 3 2" xfId="4420" xr:uid="{00000000-0005-0000-0000-0000642A0000}"/>
    <cellStyle name="Comma 3 2 4 3 3" xfId="10969" xr:uid="{00000000-0005-0000-0000-0000652A0000}"/>
    <cellStyle name="Comma 3 2 4 4" xfId="5025" xr:uid="{00000000-0005-0000-0000-0000662A0000}"/>
    <cellStyle name="Comma 3 2 4 4 2" xfId="6889" xr:uid="{00000000-0005-0000-0000-0000672A0000}"/>
    <cellStyle name="Comma 3 2 4 4 3" xfId="12303" xr:uid="{00000000-0005-0000-0000-0000682A0000}"/>
    <cellStyle name="Comma 3 2 4 5" xfId="5606" xr:uid="{00000000-0005-0000-0000-0000692A0000}"/>
    <cellStyle name="Comma 3 2 4 5 2" xfId="12884" xr:uid="{00000000-0005-0000-0000-00006A2A0000}"/>
    <cellStyle name="Comma 3 2 4 6" xfId="7492" xr:uid="{00000000-0005-0000-0000-00006B2A0000}"/>
    <cellStyle name="Comma 3 2 4 6 2" xfId="14584" xr:uid="{00000000-0005-0000-0000-00006C2A0000}"/>
    <cellStyle name="Comma 3 2 5" xfId="1019" xr:uid="{00000000-0005-0000-0000-00006D2A0000}"/>
    <cellStyle name="Comma 3 2 5 2" xfId="1020" xr:uid="{00000000-0005-0000-0000-00006E2A0000}"/>
    <cellStyle name="Comma 3 2 5 2 2" xfId="2619" xr:uid="{00000000-0005-0000-0000-00006F2A0000}"/>
    <cellStyle name="Comma 3 2 5 3" xfId="2618" xr:uid="{00000000-0005-0000-0000-0000702A0000}"/>
    <cellStyle name="Comma 3 2 5 4" xfId="8309" xr:uid="{00000000-0005-0000-0000-0000712A0000}"/>
    <cellStyle name="Comma 3 2 5 4 2" xfId="15401" xr:uid="{00000000-0005-0000-0000-0000722A0000}"/>
    <cellStyle name="Comma 3 2 6" xfId="1021" xr:uid="{00000000-0005-0000-0000-0000732A0000}"/>
    <cellStyle name="Comma 3 2 6 2" xfId="8420" xr:uid="{00000000-0005-0000-0000-0000742A0000}"/>
    <cellStyle name="Comma 3 2 6 2 2" xfId="15463" xr:uid="{00000000-0005-0000-0000-0000752A0000}"/>
    <cellStyle name="Comma 3 2 7" xfId="1022" xr:uid="{00000000-0005-0000-0000-0000762A0000}"/>
    <cellStyle name="Comma 3 2 7 2" xfId="2620" xr:uid="{00000000-0005-0000-0000-0000772A0000}"/>
    <cellStyle name="Comma 3 2 7 3" xfId="8509" xr:uid="{00000000-0005-0000-0000-0000782A0000}"/>
    <cellStyle name="Comma 3 2 7 3 2" xfId="15552" xr:uid="{00000000-0005-0000-0000-0000792A0000}"/>
    <cellStyle name="Comma 3 2 8" xfId="1023" xr:uid="{00000000-0005-0000-0000-00007A2A0000}"/>
    <cellStyle name="Comma 3 2 8 2" xfId="2621" xr:uid="{00000000-0005-0000-0000-00007B2A0000}"/>
    <cellStyle name="Comma 3 2 8 3" xfId="7784" xr:uid="{00000000-0005-0000-0000-00007C2A0000}"/>
    <cellStyle name="Comma 3 2 8 3 2" xfId="14876" xr:uid="{00000000-0005-0000-0000-00007D2A0000}"/>
    <cellStyle name="Comma 3 2 9" xfId="1828" xr:uid="{00000000-0005-0000-0000-00007E2A0000}"/>
    <cellStyle name="Comma 3 2 9 2" xfId="4421" xr:uid="{00000000-0005-0000-0000-00007F2A0000}"/>
    <cellStyle name="Comma 3 2 9 2 2" xfId="11891" xr:uid="{00000000-0005-0000-0000-0000802A0000}"/>
    <cellStyle name="Comma 3 2 9 3" xfId="6890" xr:uid="{00000000-0005-0000-0000-0000812A0000}"/>
    <cellStyle name="Comma 3 2 9 4" xfId="9624" xr:uid="{00000000-0005-0000-0000-0000822A0000}"/>
    <cellStyle name="Comma 3 20" xfId="1024" xr:uid="{00000000-0005-0000-0000-0000832A0000}"/>
    <cellStyle name="Comma 3 20 2" xfId="2622" xr:uid="{00000000-0005-0000-0000-0000842A0000}"/>
    <cellStyle name="Comma 3 21" xfId="1774" xr:uid="{00000000-0005-0000-0000-0000852A0000}"/>
    <cellStyle name="Comma 3 21 2" xfId="3011" xr:uid="{00000000-0005-0000-0000-0000862A0000}"/>
    <cellStyle name="Comma 3 21 2 2" xfId="10528" xr:uid="{00000000-0005-0000-0000-0000872A0000}"/>
    <cellStyle name="Comma 3 21 3" xfId="4422" xr:uid="{00000000-0005-0000-0000-0000882A0000}"/>
    <cellStyle name="Comma 3 21 3 2" xfId="11892" xr:uid="{00000000-0005-0000-0000-0000892A0000}"/>
    <cellStyle name="Comma 3 21 4" xfId="6891" xr:uid="{00000000-0005-0000-0000-00008A2A0000}"/>
    <cellStyle name="Comma 3 21 5" xfId="9590" xr:uid="{00000000-0005-0000-0000-00008B2A0000}"/>
    <cellStyle name="Comma 3 22" xfId="1804" xr:uid="{00000000-0005-0000-0000-00008C2A0000}"/>
    <cellStyle name="Comma 3 22 2" xfId="4423" xr:uid="{00000000-0005-0000-0000-00008D2A0000}"/>
    <cellStyle name="Comma 3 22 2 2" xfId="11893" xr:uid="{00000000-0005-0000-0000-00008E2A0000}"/>
    <cellStyle name="Comma 3 22 3" xfId="6892" xr:uid="{00000000-0005-0000-0000-00008F2A0000}"/>
    <cellStyle name="Comma 3 22 4" xfId="9607" xr:uid="{00000000-0005-0000-0000-0000902A0000}"/>
    <cellStyle name="Comma 3 23" xfId="2602" xr:uid="{00000000-0005-0000-0000-0000912A0000}"/>
    <cellStyle name="Comma 3 24" xfId="3049" xr:uid="{00000000-0005-0000-0000-0000922A0000}"/>
    <cellStyle name="Comma 3 24 2" xfId="10560" xr:uid="{00000000-0005-0000-0000-0000932A0000}"/>
    <cellStyle name="Comma 3 25" xfId="4679" xr:uid="{00000000-0005-0000-0000-0000942A0000}"/>
    <cellStyle name="Comma 3 25 2" xfId="11957" xr:uid="{00000000-0005-0000-0000-0000952A0000}"/>
    <cellStyle name="Comma 3 26" xfId="5260" xr:uid="{00000000-0005-0000-0000-0000962A0000}"/>
    <cellStyle name="Comma 3 26 2" xfId="12538" xr:uid="{00000000-0005-0000-0000-0000972A0000}"/>
    <cellStyle name="Comma 3 27" xfId="7118" xr:uid="{00000000-0005-0000-0000-0000982A0000}"/>
    <cellStyle name="Comma 3 27 2" xfId="14210" xr:uid="{00000000-0005-0000-0000-0000992A0000}"/>
    <cellStyle name="Comma 3 28" xfId="7146" xr:uid="{00000000-0005-0000-0000-00009A2A0000}"/>
    <cellStyle name="Comma 3 28 2" xfId="14238" xr:uid="{00000000-0005-0000-0000-00009B2A0000}"/>
    <cellStyle name="Comma 3 3" xfId="1025" xr:uid="{00000000-0005-0000-0000-00009C2A0000}"/>
    <cellStyle name="Comma 3 3 2" xfId="1026" xr:uid="{00000000-0005-0000-0000-00009D2A0000}"/>
    <cellStyle name="Comma 3 3 2 2" xfId="1027" xr:uid="{00000000-0005-0000-0000-00009E2A0000}"/>
    <cellStyle name="Comma 3 3 2 2 2" xfId="1028" xr:uid="{00000000-0005-0000-0000-00009F2A0000}"/>
    <cellStyle name="Comma 3 3 2 2 2 2" xfId="2623" xr:uid="{00000000-0005-0000-0000-0000A02A0000}"/>
    <cellStyle name="Comma 3 3 2 2 2 3" xfId="8239" xr:uid="{00000000-0005-0000-0000-0000A12A0000}"/>
    <cellStyle name="Comma 3 3 2 2 2 3 2" xfId="15331" xr:uid="{00000000-0005-0000-0000-0000A22A0000}"/>
    <cellStyle name="Comma 3 3 2 2 3" xfId="3627" xr:uid="{00000000-0005-0000-0000-0000A32A0000}"/>
    <cellStyle name="Comma 3 3 2 2 3 2" xfId="4424" xr:uid="{00000000-0005-0000-0000-0000A42A0000}"/>
    <cellStyle name="Comma 3 3 2 2 3 3" xfId="11135" xr:uid="{00000000-0005-0000-0000-0000A52A0000}"/>
    <cellStyle name="Comma 3 3 2 2 4" xfId="5191" xr:uid="{00000000-0005-0000-0000-0000A62A0000}"/>
    <cellStyle name="Comma 3 3 2 2 4 2" xfId="6893" xr:uid="{00000000-0005-0000-0000-0000A72A0000}"/>
    <cellStyle name="Comma 3 3 2 2 4 3" xfId="12469" xr:uid="{00000000-0005-0000-0000-0000A82A0000}"/>
    <cellStyle name="Comma 3 3 2 2 5" xfId="5772" xr:uid="{00000000-0005-0000-0000-0000A92A0000}"/>
    <cellStyle name="Comma 3 3 2 2 5 2" xfId="13050" xr:uid="{00000000-0005-0000-0000-0000AA2A0000}"/>
    <cellStyle name="Comma 3 3 2 2 6" xfId="7658" xr:uid="{00000000-0005-0000-0000-0000AB2A0000}"/>
    <cellStyle name="Comma 3 3 2 2 6 2" xfId="14750" xr:uid="{00000000-0005-0000-0000-0000AC2A0000}"/>
    <cellStyle name="Comma 3 3 2 3" xfId="1029" xr:uid="{00000000-0005-0000-0000-0000AD2A0000}"/>
    <cellStyle name="Comma 3 3 2 3 2" xfId="2624" xr:uid="{00000000-0005-0000-0000-0000AE2A0000}"/>
    <cellStyle name="Comma 3 3 2 3 3" xfId="7950" xr:uid="{00000000-0005-0000-0000-0000AF2A0000}"/>
    <cellStyle name="Comma 3 3 2 3 3 2" xfId="15042" xr:uid="{00000000-0005-0000-0000-0000B02A0000}"/>
    <cellStyle name="Comma 3 3 2 4" xfId="3327" xr:uid="{00000000-0005-0000-0000-0000B12A0000}"/>
    <cellStyle name="Comma 3 3 2 4 2" xfId="4425" xr:uid="{00000000-0005-0000-0000-0000B22A0000}"/>
    <cellStyle name="Comma 3 3 2 4 3" xfId="10838" xr:uid="{00000000-0005-0000-0000-0000B32A0000}"/>
    <cellStyle name="Comma 3 3 2 5" xfId="4902" xr:uid="{00000000-0005-0000-0000-0000B42A0000}"/>
    <cellStyle name="Comma 3 3 2 5 2" xfId="6894" xr:uid="{00000000-0005-0000-0000-0000B52A0000}"/>
    <cellStyle name="Comma 3 3 2 5 3" xfId="12180" xr:uid="{00000000-0005-0000-0000-0000B62A0000}"/>
    <cellStyle name="Comma 3 3 2 6" xfId="5483" xr:uid="{00000000-0005-0000-0000-0000B72A0000}"/>
    <cellStyle name="Comma 3 3 2 6 2" xfId="12761" xr:uid="{00000000-0005-0000-0000-0000B82A0000}"/>
    <cellStyle name="Comma 3 3 2 7" xfId="7369" xr:uid="{00000000-0005-0000-0000-0000B92A0000}"/>
    <cellStyle name="Comma 3 3 2 7 2" xfId="14461" xr:uid="{00000000-0005-0000-0000-0000BA2A0000}"/>
    <cellStyle name="Comma 3 3 3" xfId="1030" xr:uid="{00000000-0005-0000-0000-0000BB2A0000}"/>
    <cellStyle name="Comma 3 3 3 2" xfId="1031" xr:uid="{00000000-0005-0000-0000-0000BC2A0000}"/>
    <cellStyle name="Comma 3 3 3 2 2" xfId="2625" xr:uid="{00000000-0005-0000-0000-0000BD2A0000}"/>
    <cellStyle name="Comma 3 3 3 2 3" xfId="8096" xr:uid="{00000000-0005-0000-0000-0000BE2A0000}"/>
    <cellStyle name="Comma 3 3 3 2 3 2" xfId="15188" xr:uid="{00000000-0005-0000-0000-0000BF2A0000}"/>
    <cellStyle name="Comma 3 3 3 3" xfId="3484" xr:uid="{00000000-0005-0000-0000-0000C02A0000}"/>
    <cellStyle name="Comma 3 3 3 3 2" xfId="4426" xr:uid="{00000000-0005-0000-0000-0000C12A0000}"/>
    <cellStyle name="Comma 3 3 3 3 3" xfId="10992" xr:uid="{00000000-0005-0000-0000-0000C22A0000}"/>
    <cellStyle name="Comma 3 3 3 4" xfId="5048" xr:uid="{00000000-0005-0000-0000-0000C32A0000}"/>
    <cellStyle name="Comma 3 3 3 4 2" xfId="6895" xr:uid="{00000000-0005-0000-0000-0000C42A0000}"/>
    <cellStyle name="Comma 3 3 3 4 3" xfId="12326" xr:uid="{00000000-0005-0000-0000-0000C52A0000}"/>
    <cellStyle name="Comma 3 3 3 5" xfId="5629" xr:uid="{00000000-0005-0000-0000-0000C62A0000}"/>
    <cellStyle name="Comma 3 3 3 5 2" xfId="12907" xr:uid="{00000000-0005-0000-0000-0000C72A0000}"/>
    <cellStyle name="Comma 3 3 3 6" xfId="7515" xr:uid="{00000000-0005-0000-0000-0000C82A0000}"/>
    <cellStyle name="Comma 3 3 3 6 2" xfId="14607" xr:uid="{00000000-0005-0000-0000-0000C92A0000}"/>
    <cellStyle name="Comma 3 3 4" xfId="1032" xr:uid="{00000000-0005-0000-0000-0000CA2A0000}"/>
    <cellStyle name="Comma 3 3 4 2" xfId="4427" xr:uid="{00000000-0005-0000-0000-0000CB2A0000}"/>
    <cellStyle name="Comma 3 3 4 3" xfId="8443" xr:uid="{00000000-0005-0000-0000-0000CC2A0000}"/>
    <cellStyle name="Comma 3 3 4 3 2" xfId="15486" xr:uid="{00000000-0005-0000-0000-0000CD2A0000}"/>
    <cellStyle name="Comma 3 3 5" xfId="1033" xr:uid="{00000000-0005-0000-0000-0000CE2A0000}"/>
    <cellStyle name="Comma 3 3 5 2" xfId="2626" xr:uid="{00000000-0005-0000-0000-0000CF2A0000}"/>
    <cellStyle name="Comma 3 3 5 3" xfId="8532" xr:uid="{00000000-0005-0000-0000-0000D02A0000}"/>
    <cellStyle name="Comma 3 3 5 3 2" xfId="15575" xr:uid="{00000000-0005-0000-0000-0000D12A0000}"/>
    <cellStyle name="Comma 3 3 6" xfId="3180" xr:uid="{00000000-0005-0000-0000-0000D22A0000}"/>
    <cellStyle name="Comma 3 3 6 2" xfId="6896" xr:uid="{00000000-0005-0000-0000-0000D32A0000}"/>
    <cellStyle name="Comma 3 3 6 3" xfId="7807" xr:uid="{00000000-0005-0000-0000-0000D42A0000}"/>
    <cellStyle name="Comma 3 3 6 3 2" xfId="14899" xr:uid="{00000000-0005-0000-0000-0000D52A0000}"/>
    <cellStyle name="Comma 3 3 6 4" xfId="10691" xr:uid="{00000000-0005-0000-0000-0000D62A0000}"/>
    <cellStyle name="Comma 3 3 7" xfId="4759" xr:uid="{00000000-0005-0000-0000-0000D72A0000}"/>
    <cellStyle name="Comma 3 3 7 2" xfId="12037" xr:uid="{00000000-0005-0000-0000-0000D82A0000}"/>
    <cellStyle name="Comma 3 3 8" xfId="5340" xr:uid="{00000000-0005-0000-0000-0000D92A0000}"/>
    <cellStyle name="Comma 3 3 8 2" xfId="12618" xr:uid="{00000000-0005-0000-0000-0000DA2A0000}"/>
    <cellStyle name="Comma 3 3 9" xfId="7226" xr:uid="{00000000-0005-0000-0000-0000DB2A0000}"/>
    <cellStyle name="Comma 3 3 9 2" xfId="14318" xr:uid="{00000000-0005-0000-0000-0000DC2A0000}"/>
    <cellStyle name="Comma 3 4" xfId="1034" xr:uid="{00000000-0005-0000-0000-0000DD2A0000}"/>
    <cellStyle name="Comma 3 4 2" xfId="1035" xr:uid="{00000000-0005-0000-0000-0000DE2A0000}"/>
    <cellStyle name="Comma 3 4 2 2" xfId="1036" xr:uid="{00000000-0005-0000-0000-0000DF2A0000}"/>
    <cellStyle name="Comma 3 4 2 2 2" xfId="1037" xr:uid="{00000000-0005-0000-0000-0000E02A0000}"/>
    <cellStyle name="Comma 3 4 2 2 2 2" xfId="2627" xr:uid="{00000000-0005-0000-0000-0000E12A0000}"/>
    <cellStyle name="Comma 3 4 2 2 2 3" xfId="8193" xr:uid="{00000000-0005-0000-0000-0000E22A0000}"/>
    <cellStyle name="Comma 3 4 2 2 2 3 2" xfId="15285" xr:uid="{00000000-0005-0000-0000-0000E32A0000}"/>
    <cellStyle name="Comma 3 4 2 2 3" xfId="3581" xr:uid="{00000000-0005-0000-0000-0000E42A0000}"/>
    <cellStyle name="Comma 3 4 2 2 3 2" xfId="4428" xr:uid="{00000000-0005-0000-0000-0000E52A0000}"/>
    <cellStyle name="Comma 3 4 2 2 3 3" xfId="11089" xr:uid="{00000000-0005-0000-0000-0000E62A0000}"/>
    <cellStyle name="Comma 3 4 2 2 4" xfId="5145" xr:uid="{00000000-0005-0000-0000-0000E72A0000}"/>
    <cellStyle name="Comma 3 4 2 2 4 2" xfId="6897" xr:uid="{00000000-0005-0000-0000-0000E82A0000}"/>
    <cellStyle name="Comma 3 4 2 2 4 3" xfId="12423" xr:uid="{00000000-0005-0000-0000-0000E92A0000}"/>
    <cellStyle name="Comma 3 4 2 2 5" xfId="5726" xr:uid="{00000000-0005-0000-0000-0000EA2A0000}"/>
    <cellStyle name="Comma 3 4 2 2 5 2" xfId="13004" xr:uid="{00000000-0005-0000-0000-0000EB2A0000}"/>
    <cellStyle name="Comma 3 4 2 2 6" xfId="7612" xr:uid="{00000000-0005-0000-0000-0000EC2A0000}"/>
    <cellStyle name="Comma 3 4 2 2 6 2" xfId="14704" xr:uid="{00000000-0005-0000-0000-0000ED2A0000}"/>
    <cellStyle name="Comma 3 4 2 3" xfId="1038" xr:uid="{00000000-0005-0000-0000-0000EE2A0000}"/>
    <cellStyle name="Comma 3 4 2 3 2" xfId="2628" xr:uid="{00000000-0005-0000-0000-0000EF2A0000}"/>
    <cellStyle name="Comma 3 4 2 3 3" xfId="7904" xr:uid="{00000000-0005-0000-0000-0000F02A0000}"/>
    <cellStyle name="Comma 3 4 2 3 3 2" xfId="14996" xr:uid="{00000000-0005-0000-0000-0000F12A0000}"/>
    <cellStyle name="Comma 3 4 2 4" xfId="3281" xr:uid="{00000000-0005-0000-0000-0000F22A0000}"/>
    <cellStyle name="Comma 3 4 2 4 2" xfId="4429" xr:uid="{00000000-0005-0000-0000-0000F32A0000}"/>
    <cellStyle name="Comma 3 4 2 4 3" xfId="10792" xr:uid="{00000000-0005-0000-0000-0000F42A0000}"/>
    <cellStyle name="Comma 3 4 2 5" xfId="4856" xr:uid="{00000000-0005-0000-0000-0000F52A0000}"/>
    <cellStyle name="Comma 3 4 2 5 2" xfId="6898" xr:uid="{00000000-0005-0000-0000-0000F62A0000}"/>
    <cellStyle name="Comma 3 4 2 5 3" xfId="12134" xr:uid="{00000000-0005-0000-0000-0000F72A0000}"/>
    <cellStyle name="Comma 3 4 2 6" xfId="5437" xr:uid="{00000000-0005-0000-0000-0000F82A0000}"/>
    <cellStyle name="Comma 3 4 2 6 2" xfId="12715" xr:uid="{00000000-0005-0000-0000-0000F92A0000}"/>
    <cellStyle name="Comma 3 4 2 7" xfId="7323" xr:uid="{00000000-0005-0000-0000-0000FA2A0000}"/>
    <cellStyle name="Comma 3 4 2 7 2" xfId="14415" xr:uid="{00000000-0005-0000-0000-0000FB2A0000}"/>
    <cellStyle name="Comma 3 4 3" xfId="1039" xr:uid="{00000000-0005-0000-0000-0000FC2A0000}"/>
    <cellStyle name="Comma 3 4 3 2" xfId="1040" xr:uid="{00000000-0005-0000-0000-0000FD2A0000}"/>
    <cellStyle name="Comma 3 4 3 2 2" xfId="2629" xr:uid="{00000000-0005-0000-0000-0000FE2A0000}"/>
    <cellStyle name="Comma 3 4 3 2 3" xfId="8053" xr:uid="{00000000-0005-0000-0000-0000FF2A0000}"/>
    <cellStyle name="Comma 3 4 3 2 3 2" xfId="15145" xr:uid="{00000000-0005-0000-0000-0000002B0000}"/>
    <cellStyle name="Comma 3 4 3 3" xfId="3441" xr:uid="{00000000-0005-0000-0000-0000012B0000}"/>
    <cellStyle name="Comma 3 4 3 3 2" xfId="4430" xr:uid="{00000000-0005-0000-0000-0000022B0000}"/>
    <cellStyle name="Comma 3 4 3 3 3" xfId="10949" xr:uid="{00000000-0005-0000-0000-0000032B0000}"/>
    <cellStyle name="Comma 3 4 3 4" xfId="5005" xr:uid="{00000000-0005-0000-0000-0000042B0000}"/>
    <cellStyle name="Comma 3 4 3 4 2" xfId="6899" xr:uid="{00000000-0005-0000-0000-0000052B0000}"/>
    <cellStyle name="Comma 3 4 3 4 3" xfId="12283" xr:uid="{00000000-0005-0000-0000-0000062B0000}"/>
    <cellStyle name="Comma 3 4 3 5" xfId="5586" xr:uid="{00000000-0005-0000-0000-0000072B0000}"/>
    <cellStyle name="Comma 3 4 3 5 2" xfId="12864" xr:uid="{00000000-0005-0000-0000-0000082B0000}"/>
    <cellStyle name="Comma 3 4 3 6" xfId="7472" xr:uid="{00000000-0005-0000-0000-0000092B0000}"/>
    <cellStyle name="Comma 3 4 3 6 2" xfId="14564" xr:uid="{00000000-0005-0000-0000-00000A2B0000}"/>
    <cellStyle name="Comma 3 4 4" xfId="1041" xr:uid="{00000000-0005-0000-0000-00000B2B0000}"/>
    <cellStyle name="Comma 3 4 4 2" xfId="7761" xr:uid="{00000000-0005-0000-0000-00000C2B0000}"/>
    <cellStyle name="Comma 3 4 4 2 2" xfId="14853" xr:uid="{00000000-0005-0000-0000-00000D2B0000}"/>
    <cellStyle name="Comma 3 4 5" xfId="1042" xr:uid="{00000000-0005-0000-0000-00000E2B0000}"/>
    <cellStyle name="Comma 3 4 5 2" xfId="2630" xr:uid="{00000000-0005-0000-0000-00000F2B0000}"/>
    <cellStyle name="Comma 3 4 6" xfId="3112" xr:uid="{00000000-0005-0000-0000-0000102B0000}"/>
    <cellStyle name="Comma 3 4 6 2" xfId="4431" xr:uid="{00000000-0005-0000-0000-0000112B0000}"/>
    <cellStyle name="Comma 3 4 6 3" xfId="10623" xr:uid="{00000000-0005-0000-0000-0000122B0000}"/>
    <cellStyle name="Comma 3 4 7" xfId="4713" xr:uid="{00000000-0005-0000-0000-0000132B0000}"/>
    <cellStyle name="Comma 3 4 7 2" xfId="6900" xr:uid="{00000000-0005-0000-0000-0000142B0000}"/>
    <cellStyle name="Comma 3 4 7 3" xfId="11991" xr:uid="{00000000-0005-0000-0000-0000152B0000}"/>
    <cellStyle name="Comma 3 4 8" xfId="5294" xr:uid="{00000000-0005-0000-0000-0000162B0000}"/>
    <cellStyle name="Comma 3 4 8 2" xfId="12572" xr:uid="{00000000-0005-0000-0000-0000172B0000}"/>
    <cellStyle name="Comma 3 4 9" xfId="7180" xr:uid="{00000000-0005-0000-0000-0000182B0000}"/>
    <cellStyle name="Comma 3 4 9 2" xfId="14272" xr:uid="{00000000-0005-0000-0000-0000192B0000}"/>
    <cellStyle name="Comma 3 5" xfId="1043" xr:uid="{00000000-0005-0000-0000-00001A2B0000}"/>
    <cellStyle name="Comma 3 5 2" xfId="1044" xr:uid="{00000000-0005-0000-0000-00001B2B0000}"/>
    <cellStyle name="Comma 3 5 2 2" xfId="1045" xr:uid="{00000000-0005-0000-0000-00001C2B0000}"/>
    <cellStyle name="Comma 3 5 2 2 2" xfId="1046" xr:uid="{00000000-0005-0000-0000-00001D2B0000}"/>
    <cellStyle name="Comma 3 5 2 2 2 2" xfId="2631" xr:uid="{00000000-0005-0000-0000-00001E2B0000}"/>
    <cellStyle name="Comma 3 5 2 2 2 3" xfId="8176" xr:uid="{00000000-0005-0000-0000-00001F2B0000}"/>
    <cellStyle name="Comma 3 5 2 2 2 3 2" xfId="15268" xr:uid="{00000000-0005-0000-0000-0000202B0000}"/>
    <cellStyle name="Comma 3 5 2 2 3" xfId="3564" xr:uid="{00000000-0005-0000-0000-0000212B0000}"/>
    <cellStyle name="Comma 3 5 2 2 3 2" xfId="4432" xr:uid="{00000000-0005-0000-0000-0000222B0000}"/>
    <cellStyle name="Comma 3 5 2 2 3 3" xfId="11072" xr:uid="{00000000-0005-0000-0000-0000232B0000}"/>
    <cellStyle name="Comma 3 5 2 2 4" xfId="5128" xr:uid="{00000000-0005-0000-0000-0000242B0000}"/>
    <cellStyle name="Comma 3 5 2 2 4 2" xfId="6901" xr:uid="{00000000-0005-0000-0000-0000252B0000}"/>
    <cellStyle name="Comma 3 5 2 2 4 3" xfId="12406" xr:uid="{00000000-0005-0000-0000-0000262B0000}"/>
    <cellStyle name="Comma 3 5 2 2 5" xfId="5709" xr:uid="{00000000-0005-0000-0000-0000272B0000}"/>
    <cellStyle name="Comma 3 5 2 2 5 2" xfId="12987" xr:uid="{00000000-0005-0000-0000-0000282B0000}"/>
    <cellStyle name="Comma 3 5 2 2 6" xfId="7595" xr:uid="{00000000-0005-0000-0000-0000292B0000}"/>
    <cellStyle name="Comma 3 5 2 2 6 2" xfId="14687" xr:uid="{00000000-0005-0000-0000-00002A2B0000}"/>
    <cellStyle name="Comma 3 5 2 3" xfId="1047" xr:uid="{00000000-0005-0000-0000-00002B2B0000}"/>
    <cellStyle name="Comma 3 5 2 3 2" xfId="2632" xr:uid="{00000000-0005-0000-0000-00002C2B0000}"/>
    <cellStyle name="Comma 3 5 2 3 3" xfId="7887" xr:uid="{00000000-0005-0000-0000-00002D2B0000}"/>
    <cellStyle name="Comma 3 5 2 3 3 2" xfId="14979" xr:uid="{00000000-0005-0000-0000-00002E2B0000}"/>
    <cellStyle name="Comma 3 5 2 4" xfId="3264" xr:uid="{00000000-0005-0000-0000-00002F2B0000}"/>
    <cellStyle name="Comma 3 5 2 4 2" xfId="4433" xr:uid="{00000000-0005-0000-0000-0000302B0000}"/>
    <cellStyle name="Comma 3 5 2 4 3" xfId="10775" xr:uid="{00000000-0005-0000-0000-0000312B0000}"/>
    <cellStyle name="Comma 3 5 2 5" xfId="4839" xr:uid="{00000000-0005-0000-0000-0000322B0000}"/>
    <cellStyle name="Comma 3 5 2 5 2" xfId="6902" xr:uid="{00000000-0005-0000-0000-0000332B0000}"/>
    <cellStyle name="Comma 3 5 2 5 3" xfId="12117" xr:uid="{00000000-0005-0000-0000-0000342B0000}"/>
    <cellStyle name="Comma 3 5 2 6" xfId="5420" xr:uid="{00000000-0005-0000-0000-0000352B0000}"/>
    <cellStyle name="Comma 3 5 2 6 2" xfId="12698" xr:uid="{00000000-0005-0000-0000-0000362B0000}"/>
    <cellStyle name="Comma 3 5 2 7" xfId="7306" xr:uid="{00000000-0005-0000-0000-0000372B0000}"/>
    <cellStyle name="Comma 3 5 2 7 2" xfId="14398" xr:uid="{00000000-0005-0000-0000-0000382B0000}"/>
    <cellStyle name="Comma 3 5 3" xfId="1048" xr:uid="{00000000-0005-0000-0000-0000392B0000}"/>
    <cellStyle name="Comma 3 5 3 2" xfId="1049" xr:uid="{00000000-0005-0000-0000-00003A2B0000}"/>
    <cellStyle name="Comma 3 5 3 2 2" xfId="2633" xr:uid="{00000000-0005-0000-0000-00003B2B0000}"/>
    <cellStyle name="Comma 3 5 3 2 3" xfId="8036" xr:uid="{00000000-0005-0000-0000-00003C2B0000}"/>
    <cellStyle name="Comma 3 5 3 2 3 2" xfId="15128" xr:uid="{00000000-0005-0000-0000-00003D2B0000}"/>
    <cellStyle name="Comma 3 5 3 3" xfId="3424" xr:uid="{00000000-0005-0000-0000-00003E2B0000}"/>
    <cellStyle name="Comma 3 5 3 3 2" xfId="4434" xr:uid="{00000000-0005-0000-0000-00003F2B0000}"/>
    <cellStyle name="Comma 3 5 3 3 3" xfId="10932" xr:uid="{00000000-0005-0000-0000-0000402B0000}"/>
    <cellStyle name="Comma 3 5 3 4" xfId="4988" xr:uid="{00000000-0005-0000-0000-0000412B0000}"/>
    <cellStyle name="Comma 3 5 3 4 2" xfId="6903" xr:uid="{00000000-0005-0000-0000-0000422B0000}"/>
    <cellStyle name="Comma 3 5 3 4 3" xfId="12266" xr:uid="{00000000-0005-0000-0000-0000432B0000}"/>
    <cellStyle name="Comma 3 5 3 5" xfId="5569" xr:uid="{00000000-0005-0000-0000-0000442B0000}"/>
    <cellStyle name="Comma 3 5 3 5 2" xfId="12847" xr:uid="{00000000-0005-0000-0000-0000452B0000}"/>
    <cellStyle name="Comma 3 5 3 6" xfId="7455" xr:uid="{00000000-0005-0000-0000-0000462B0000}"/>
    <cellStyle name="Comma 3 5 3 6 2" xfId="14547" xr:uid="{00000000-0005-0000-0000-0000472B0000}"/>
    <cellStyle name="Comma 3 5 4" xfId="1050" xr:uid="{00000000-0005-0000-0000-0000482B0000}"/>
    <cellStyle name="Comma 3 5 4 2" xfId="7744" xr:uid="{00000000-0005-0000-0000-0000492B0000}"/>
    <cellStyle name="Comma 3 5 4 2 2" xfId="14836" xr:uid="{00000000-0005-0000-0000-00004A2B0000}"/>
    <cellStyle name="Comma 3 5 5" xfId="1051" xr:uid="{00000000-0005-0000-0000-00004B2B0000}"/>
    <cellStyle name="Comma 3 5 5 2" xfId="2634" xr:uid="{00000000-0005-0000-0000-00004C2B0000}"/>
    <cellStyle name="Comma 3 5 6" xfId="3095" xr:uid="{00000000-0005-0000-0000-00004D2B0000}"/>
    <cellStyle name="Comma 3 5 6 2" xfId="4435" xr:uid="{00000000-0005-0000-0000-00004E2B0000}"/>
    <cellStyle name="Comma 3 5 6 3" xfId="10606" xr:uid="{00000000-0005-0000-0000-00004F2B0000}"/>
    <cellStyle name="Comma 3 5 7" xfId="4696" xr:uid="{00000000-0005-0000-0000-0000502B0000}"/>
    <cellStyle name="Comma 3 5 7 2" xfId="6904" xr:uid="{00000000-0005-0000-0000-0000512B0000}"/>
    <cellStyle name="Comma 3 5 7 3" xfId="11974" xr:uid="{00000000-0005-0000-0000-0000522B0000}"/>
    <cellStyle name="Comma 3 5 8" xfId="5277" xr:uid="{00000000-0005-0000-0000-0000532B0000}"/>
    <cellStyle name="Comma 3 5 8 2" xfId="12555" xr:uid="{00000000-0005-0000-0000-0000542B0000}"/>
    <cellStyle name="Comma 3 5 9" xfId="7163" xr:uid="{00000000-0005-0000-0000-0000552B0000}"/>
    <cellStyle name="Comma 3 5 9 2" xfId="14255" xr:uid="{00000000-0005-0000-0000-0000562B0000}"/>
    <cellStyle name="Comma 3 6" xfId="1052" xr:uid="{00000000-0005-0000-0000-0000572B0000}"/>
    <cellStyle name="Comma 3 6 2" xfId="1053" xr:uid="{00000000-0005-0000-0000-0000582B0000}"/>
    <cellStyle name="Comma 3 6 2 2" xfId="1054" xr:uid="{00000000-0005-0000-0000-0000592B0000}"/>
    <cellStyle name="Comma 3 6 2 2 2" xfId="1055" xr:uid="{00000000-0005-0000-0000-00005A2B0000}"/>
    <cellStyle name="Comma 3 6 2 2 2 2" xfId="2635" xr:uid="{00000000-0005-0000-0000-00005B2B0000}"/>
    <cellStyle name="Comma 3 6 2 2 2 3" xfId="8282" xr:uid="{00000000-0005-0000-0000-00005C2B0000}"/>
    <cellStyle name="Comma 3 6 2 2 2 3 2" xfId="15374" xr:uid="{00000000-0005-0000-0000-00005D2B0000}"/>
    <cellStyle name="Comma 3 6 2 2 3" xfId="3670" xr:uid="{00000000-0005-0000-0000-00005E2B0000}"/>
    <cellStyle name="Comma 3 6 2 2 3 2" xfId="4436" xr:uid="{00000000-0005-0000-0000-00005F2B0000}"/>
    <cellStyle name="Comma 3 6 2 2 3 3" xfId="11178" xr:uid="{00000000-0005-0000-0000-0000602B0000}"/>
    <cellStyle name="Comma 3 6 2 2 4" xfId="5234" xr:uid="{00000000-0005-0000-0000-0000612B0000}"/>
    <cellStyle name="Comma 3 6 2 2 4 2" xfId="6905" xr:uid="{00000000-0005-0000-0000-0000622B0000}"/>
    <cellStyle name="Comma 3 6 2 2 4 3" xfId="12512" xr:uid="{00000000-0005-0000-0000-0000632B0000}"/>
    <cellStyle name="Comma 3 6 2 2 5" xfId="5815" xr:uid="{00000000-0005-0000-0000-0000642B0000}"/>
    <cellStyle name="Comma 3 6 2 2 5 2" xfId="13093" xr:uid="{00000000-0005-0000-0000-0000652B0000}"/>
    <cellStyle name="Comma 3 6 2 2 6" xfId="7701" xr:uid="{00000000-0005-0000-0000-0000662B0000}"/>
    <cellStyle name="Comma 3 6 2 2 6 2" xfId="14793" xr:uid="{00000000-0005-0000-0000-0000672B0000}"/>
    <cellStyle name="Comma 3 6 2 3" xfId="1056" xr:uid="{00000000-0005-0000-0000-0000682B0000}"/>
    <cellStyle name="Comma 3 6 2 3 2" xfId="2636" xr:uid="{00000000-0005-0000-0000-0000692B0000}"/>
    <cellStyle name="Comma 3 6 2 3 3" xfId="7993" xr:uid="{00000000-0005-0000-0000-00006A2B0000}"/>
    <cellStyle name="Comma 3 6 2 3 3 2" xfId="15085" xr:uid="{00000000-0005-0000-0000-00006B2B0000}"/>
    <cellStyle name="Comma 3 6 2 4" xfId="3370" xr:uid="{00000000-0005-0000-0000-00006C2B0000}"/>
    <cellStyle name="Comma 3 6 2 4 2" xfId="4437" xr:uid="{00000000-0005-0000-0000-00006D2B0000}"/>
    <cellStyle name="Comma 3 6 2 4 3" xfId="10881" xr:uid="{00000000-0005-0000-0000-00006E2B0000}"/>
    <cellStyle name="Comma 3 6 2 5" xfId="4945" xr:uid="{00000000-0005-0000-0000-00006F2B0000}"/>
    <cellStyle name="Comma 3 6 2 5 2" xfId="6906" xr:uid="{00000000-0005-0000-0000-0000702B0000}"/>
    <cellStyle name="Comma 3 6 2 5 3" xfId="12223" xr:uid="{00000000-0005-0000-0000-0000712B0000}"/>
    <cellStyle name="Comma 3 6 2 6" xfId="5526" xr:uid="{00000000-0005-0000-0000-0000722B0000}"/>
    <cellStyle name="Comma 3 6 2 6 2" xfId="12804" xr:uid="{00000000-0005-0000-0000-0000732B0000}"/>
    <cellStyle name="Comma 3 6 2 7" xfId="7412" xr:uid="{00000000-0005-0000-0000-0000742B0000}"/>
    <cellStyle name="Comma 3 6 2 7 2" xfId="14504" xr:uid="{00000000-0005-0000-0000-0000752B0000}"/>
    <cellStyle name="Comma 3 6 3" xfId="1057" xr:uid="{00000000-0005-0000-0000-0000762B0000}"/>
    <cellStyle name="Comma 3 6 3 2" xfId="1058" xr:uid="{00000000-0005-0000-0000-0000772B0000}"/>
    <cellStyle name="Comma 3 6 3 2 2" xfId="2637" xr:uid="{00000000-0005-0000-0000-0000782B0000}"/>
    <cellStyle name="Comma 3 6 3 2 3" xfId="8139" xr:uid="{00000000-0005-0000-0000-0000792B0000}"/>
    <cellStyle name="Comma 3 6 3 2 3 2" xfId="15231" xr:uid="{00000000-0005-0000-0000-00007A2B0000}"/>
    <cellStyle name="Comma 3 6 3 3" xfId="3527" xr:uid="{00000000-0005-0000-0000-00007B2B0000}"/>
    <cellStyle name="Comma 3 6 3 3 2" xfId="4438" xr:uid="{00000000-0005-0000-0000-00007C2B0000}"/>
    <cellStyle name="Comma 3 6 3 3 3" xfId="11035" xr:uid="{00000000-0005-0000-0000-00007D2B0000}"/>
    <cellStyle name="Comma 3 6 3 4" xfId="5091" xr:uid="{00000000-0005-0000-0000-00007E2B0000}"/>
    <cellStyle name="Comma 3 6 3 4 2" xfId="6907" xr:uid="{00000000-0005-0000-0000-00007F2B0000}"/>
    <cellStyle name="Comma 3 6 3 4 3" xfId="12369" xr:uid="{00000000-0005-0000-0000-0000802B0000}"/>
    <cellStyle name="Comma 3 6 3 5" xfId="5672" xr:uid="{00000000-0005-0000-0000-0000812B0000}"/>
    <cellStyle name="Comma 3 6 3 5 2" xfId="12950" xr:uid="{00000000-0005-0000-0000-0000822B0000}"/>
    <cellStyle name="Comma 3 6 3 6" xfId="7558" xr:uid="{00000000-0005-0000-0000-0000832B0000}"/>
    <cellStyle name="Comma 3 6 3 6 2" xfId="14650" xr:uid="{00000000-0005-0000-0000-0000842B0000}"/>
    <cellStyle name="Comma 3 6 4" xfId="1059" xr:uid="{00000000-0005-0000-0000-0000852B0000}"/>
    <cellStyle name="Comma 3 6 4 2" xfId="7850" xr:uid="{00000000-0005-0000-0000-0000862B0000}"/>
    <cellStyle name="Comma 3 6 4 2 2" xfId="14942" xr:uid="{00000000-0005-0000-0000-0000872B0000}"/>
    <cellStyle name="Comma 3 6 5" xfId="1060" xr:uid="{00000000-0005-0000-0000-0000882B0000}"/>
    <cellStyle name="Comma 3 6 5 2" xfId="2638" xr:uid="{00000000-0005-0000-0000-0000892B0000}"/>
    <cellStyle name="Comma 3 6 6" xfId="3225" xr:uid="{00000000-0005-0000-0000-00008A2B0000}"/>
    <cellStyle name="Comma 3 6 6 2" xfId="4439" xr:uid="{00000000-0005-0000-0000-00008B2B0000}"/>
    <cellStyle name="Comma 3 6 6 3" xfId="10736" xr:uid="{00000000-0005-0000-0000-00008C2B0000}"/>
    <cellStyle name="Comma 3 6 7" xfId="4802" xr:uid="{00000000-0005-0000-0000-00008D2B0000}"/>
    <cellStyle name="Comma 3 6 7 2" xfId="6908" xr:uid="{00000000-0005-0000-0000-00008E2B0000}"/>
    <cellStyle name="Comma 3 6 7 3" xfId="12080" xr:uid="{00000000-0005-0000-0000-00008F2B0000}"/>
    <cellStyle name="Comma 3 6 8" xfId="5383" xr:uid="{00000000-0005-0000-0000-0000902B0000}"/>
    <cellStyle name="Comma 3 6 8 2" xfId="12661" xr:uid="{00000000-0005-0000-0000-0000912B0000}"/>
    <cellStyle name="Comma 3 6 9" xfId="7269" xr:uid="{00000000-0005-0000-0000-0000922B0000}"/>
    <cellStyle name="Comma 3 6 9 2" xfId="14361" xr:uid="{00000000-0005-0000-0000-0000932B0000}"/>
    <cellStyle name="Comma 3 7" xfId="1061" xr:uid="{00000000-0005-0000-0000-0000942B0000}"/>
    <cellStyle name="Comma 3 7 2" xfId="1062" xr:uid="{00000000-0005-0000-0000-0000952B0000}"/>
    <cellStyle name="Comma 3 7 2 2" xfId="1063" xr:uid="{00000000-0005-0000-0000-0000962B0000}"/>
    <cellStyle name="Comma 3 7 2 2 2" xfId="2639" xr:uid="{00000000-0005-0000-0000-0000972B0000}"/>
    <cellStyle name="Comma 3 7 2 2 3" xfId="8159" xr:uid="{00000000-0005-0000-0000-0000982B0000}"/>
    <cellStyle name="Comma 3 7 2 2 3 2" xfId="15251" xr:uid="{00000000-0005-0000-0000-0000992B0000}"/>
    <cellStyle name="Comma 3 7 2 3" xfId="3547" xr:uid="{00000000-0005-0000-0000-00009A2B0000}"/>
    <cellStyle name="Comma 3 7 2 3 2" xfId="4440" xr:uid="{00000000-0005-0000-0000-00009B2B0000}"/>
    <cellStyle name="Comma 3 7 2 3 3" xfId="11055" xr:uid="{00000000-0005-0000-0000-00009C2B0000}"/>
    <cellStyle name="Comma 3 7 2 4" xfId="5111" xr:uid="{00000000-0005-0000-0000-00009D2B0000}"/>
    <cellStyle name="Comma 3 7 2 4 2" xfId="6909" xr:uid="{00000000-0005-0000-0000-00009E2B0000}"/>
    <cellStyle name="Comma 3 7 2 4 3" xfId="12389" xr:uid="{00000000-0005-0000-0000-00009F2B0000}"/>
    <cellStyle name="Comma 3 7 2 5" xfId="5692" xr:uid="{00000000-0005-0000-0000-0000A02B0000}"/>
    <cellStyle name="Comma 3 7 2 5 2" xfId="12970" xr:uid="{00000000-0005-0000-0000-0000A12B0000}"/>
    <cellStyle name="Comma 3 7 2 6" xfId="7578" xr:uid="{00000000-0005-0000-0000-0000A22B0000}"/>
    <cellStyle name="Comma 3 7 2 6 2" xfId="14670" xr:uid="{00000000-0005-0000-0000-0000A32B0000}"/>
    <cellStyle name="Comma 3 7 3" xfId="1064" xr:uid="{00000000-0005-0000-0000-0000A42B0000}"/>
    <cellStyle name="Comma 3 7 3 2" xfId="2640" xr:uid="{00000000-0005-0000-0000-0000A52B0000}"/>
    <cellStyle name="Comma 3 7 3 3" xfId="7870" xr:uid="{00000000-0005-0000-0000-0000A62B0000}"/>
    <cellStyle name="Comma 3 7 3 3 2" xfId="14962" xr:uid="{00000000-0005-0000-0000-0000A72B0000}"/>
    <cellStyle name="Comma 3 7 4" xfId="3245" xr:uid="{00000000-0005-0000-0000-0000A82B0000}"/>
    <cellStyle name="Comma 3 7 4 2" xfId="4441" xr:uid="{00000000-0005-0000-0000-0000A92B0000}"/>
    <cellStyle name="Comma 3 7 4 3" xfId="10756" xr:uid="{00000000-0005-0000-0000-0000AA2B0000}"/>
    <cellStyle name="Comma 3 7 5" xfId="4822" xr:uid="{00000000-0005-0000-0000-0000AB2B0000}"/>
    <cellStyle name="Comma 3 7 5 2" xfId="6910" xr:uid="{00000000-0005-0000-0000-0000AC2B0000}"/>
    <cellStyle name="Comma 3 7 5 3" xfId="12100" xr:uid="{00000000-0005-0000-0000-0000AD2B0000}"/>
    <cellStyle name="Comma 3 7 6" xfId="5403" xr:uid="{00000000-0005-0000-0000-0000AE2B0000}"/>
    <cellStyle name="Comma 3 7 6 2" xfId="12681" xr:uid="{00000000-0005-0000-0000-0000AF2B0000}"/>
    <cellStyle name="Comma 3 7 7" xfId="7289" xr:uid="{00000000-0005-0000-0000-0000B02B0000}"/>
    <cellStyle name="Comma 3 7 7 2" xfId="14381" xr:uid="{00000000-0005-0000-0000-0000B12B0000}"/>
    <cellStyle name="Comma 3 8" xfId="1065" xr:uid="{00000000-0005-0000-0000-0000B22B0000}"/>
    <cellStyle name="Comma 3 8 2" xfId="1066" xr:uid="{00000000-0005-0000-0000-0000B32B0000}"/>
    <cellStyle name="Comma 3 8 2 2" xfId="2641" xr:uid="{00000000-0005-0000-0000-0000B42B0000}"/>
    <cellStyle name="Comma 3 8 2 3" xfId="8015" xr:uid="{00000000-0005-0000-0000-0000B52B0000}"/>
    <cellStyle name="Comma 3 8 2 3 2" xfId="15107" xr:uid="{00000000-0005-0000-0000-0000B62B0000}"/>
    <cellStyle name="Comma 3 8 3" xfId="3397" xr:uid="{00000000-0005-0000-0000-0000B72B0000}"/>
    <cellStyle name="Comma 3 8 3 2" xfId="4442" xr:uid="{00000000-0005-0000-0000-0000B82B0000}"/>
    <cellStyle name="Comma 3 8 3 3" xfId="10905" xr:uid="{00000000-0005-0000-0000-0000B92B0000}"/>
    <cellStyle name="Comma 3 8 4" xfId="4967" xr:uid="{00000000-0005-0000-0000-0000BA2B0000}"/>
    <cellStyle name="Comma 3 8 4 2" xfId="6911" xr:uid="{00000000-0005-0000-0000-0000BB2B0000}"/>
    <cellStyle name="Comma 3 8 4 3" xfId="12245" xr:uid="{00000000-0005-0000-0000-0000BC2B0000}"/>
    <cellStyle name="Comma 3 8 5" xfId="5548" xr:uid="{00000000-0005-0000-0000-0000BD2B0000}"/>
    <cellStyle name="Comma 3 8 5 2" xfId="12826" xr:uid="{00000000-0005-0000-0000-0000BE2B0000}"/>
    <cellStyle name="Comma 3 8 6" xfId="7434" xr:uid="{00000000-0005-0000-0000-0000BF2B0000}"/>
    <cellStyle name="Comma 3 8 6 2" xfId="14526" xr:uid="{00000000-0005-0000-0000-0000C02B0000}"/>
    <cellStyle name="Comma 3 9" xfId="1067" xr:uid="{00000000-0005-0000-0000-0000C12B0000}"/>
    <cellStyle name="Comma 3 9 2" xfId="1068" xr:uid="{00000000-0005-0000-0000-0000C22B0000}"/>
    <cellStyle name="Comma 3 9 2 2" xfId="2642" xr:uid="{00000000-0005-0000-0000-0000C32B0000}"/>
    <cellStyle name="Comma 3 9 2 3" xfId="8013" xr:uid="{00000000-0005-0000-0000-0000C42B0000}"/>
    <cellStyle name="Comma 3 9 2 3 2" xfId="15105" xr:uid="{00000000-0005-0000-0000-0000C52B0000}"/>
    <cellStyle name="Comma 3 9 3" xfId="3393" xr:uid="{00000000-0005-0000-0000-0000C62B0000}"/>
    <cellStyle name="Comma 3 9 3 2" xfId="4443" xr:uid="{00000000-0005-0000-0000-0000C72B0000}"/>
    <cellStyle name="Comma 3 9 3 3" xfId="10901" xr:uid="{00000000-0005-0000-0000-0000C82B0000}"/>
    <cellStyle name="Comma 3 9 4" xfId="4965" xr:uid="{00000000-0005-0000-0000-0000C92B0000}"/>
    <cellStyle name="Comma 3 9 4 2" xfId="6912" xr:uid="{00000000-0005-0000-0000-0000CA2B0000}"/>
    <cellStyle name="Comma 3 9 4 3" xfId="12243" xr:uid="{00000000-0005-0000-0000-0000CB2B0000}"/>
    <cellStyle name="Comma 3 9 5" xfId="5546" xr:uid="{00000000-0005-0000-0000-0000CC2B0000}"/>
    <cellStyle name="Comma 3 9 5 2" xfId="12824" xr:uid="{00000000-0005-0000-0000-0000CD2B0000}"/>
    <cellStyle name="Comma 3 9 6" xfId="7432" xr:uid="{00000000-0005-0000-0000-0000CE2B0000}"/>
    <cellStyle name="Comma 3 9 6 2" xfId="14524" xr:uid="{00000000-0005-0000-0000-0000CF2B0000}"/>
    <cellStyle name="Comma 4" xfId="1069" xr:uid="{00000000-0005-0000-0000-0000D02B0000}"/>
    <cellStyle name="Comma 4 2" xfId="1070" xr:uid="{00000000-0005-0000-0000-0000D12B0000}"/>
    <cellStyle name="Comma 4 3" xfId="4444" xr:uid="{00000000-0005-0000-0000-0000D22B0000}"/>
    <cellStyle name="Comma 4 4" xfId="8654" xr:uid="{00000000-0005-0000-0000-0000D32B0000}"/>
    <cellStyle name="Comma 5" xfId="1071" xr:uid="{00000000-0005-0000-0000-0000D42B0000}"/>
    <cellStyle name="Comma 5 2" xfId="8310" xr:uid="{00000000-0005-0000-0000-0000D52B0000}"/>
    <cellStyle name="Comma 5 2 2" xfId="8670" xr:uid="{00000000-0005-0000-0000-0000D62B0000}"/>
    <cellStyle name="Comma 5 2 3" xfId="15402" xr:uid="{00000000-0005-0000-0000-0000D72B0000}"/>
    <cellStyle name="Comma 5 3" xfId="8668" xr:uid="{00000000-0005-0000-0000-0000D82B0000}"/>
    <cellStyle name="Comma 6" xfId="1072" xr:uid="{00000000-0005-0000-0000-0000D92B0000}"/>
    <cellStyle name="Comma 6 2" xfId="8311" xr:uid="{00000000-0005-0000-0000-0000DA2B0000}"/>
    <cellStyle name="Comma 6 2 2" xfId="15403" xr:uid="{00000000-0005-0000-0000-0000DB2B0000}"/>
    <cellStyle name="Comma 7" xfId="1073" xr:uid="{00000000-0005-0000-0000-0000DC2B0000}"/>
    <cellStyle name="Comma 7 2" xfId="8312" xr:uid="{00000000-0005-0000-0000-0000DD2B0000}"/>
    <cellStyle name="Comma 7 2 2" xfId="15404" xr:uid="{00000000-0005-0000-0000-0000DE2B0000}"/>
    <cellStyle name="Comma 8" xfId="1074" xr:uid="{00000000-0005-0000-0000-0000DF2B0000}"/>
    <cellStyle name="Comma 8 2" xfId="1075" xr:uid="{00000000-0005-0000-0000-0000E02B0000}"/>
    <cellStyle name="Comma 8 3" xfId="4445" xr:uid="{00000000-0005-0000-0000-0000E12B0000}"/>
    <cellStyle name="Comma 9" xfId="1076" xr:uid="{00000000-0005-0000-0000-0000E22B0000}"/>
    <cellStyle name="Comma 9 2" xfId="1077" xr:uid="{00000000-0005-0000-0000-0000E32B0000}"/>
    <cellStyle name="Comma 9 2 2" xfId="2644" xr:uid="{00000000-0005-0000-0000-0000E42B0000}"/>
    <cellStyle name="Comma 9 3" xfId="2643" xr:uid="{00000000-0005-0000-0000-0000E52B0000}"/>
    <cellStyle name="Comma 9 4" xfId="4446" xr:uid="{00000000-0005-0000-0000-0000E62B0000}"/>
    <cellStyle name="Comma0" xfId="1078" xr:uid="{00000000-0005-0000-0000-0000E72B0000}"/>
    <cellStyle name="Comma0 2" xfId="8313" xr:uid="{00000000-0005-0000-0000-0000E82B0000}"/>
    <cellStyle name="Currency" xfId="2" builtinId="4"/>
    <cellStyle name="Currency 10" xfId="1079" xr:uid="{00000000-0005-0000-0000-0000EA2B0000}"/>
    <cellStyle name="Currency 11" xfId="1080" xr:uid="{00000000-0005-0000-0000-0000EB2B0000}"/>
    <cellStyle name="Currency 11 2" xfId="1081" xr:uid="{00000000-0005-0000-0000-0000EC2B0000}"/>
    <cellStyle name="Currency 11 3" xfId="4447" xr:uid="{00000000-0005-0000-0000-0000ED2B0000}"/>
    <cellStyle name="Currency 12" xfId="4448" xr:uid="{00000000-0005-0000-0000-0000EE2B0000}"/>
    <cellStyle name="Currency 13" xfId="8585" xr:uid="{00000000-0005-0000-0000-0000EF2B0000}"/>
    <cellStyle name="Currency 13 2" xfId="15628" xr:uid="{00000000-0005-0000-0000-0000F02B0000}"/>
    <cellStyle name="Currency 2" xfId="49" xr:uid="{00000000-0005-0000-0000-0000F12B0000}"/>
    <cellStyle name="Currency 2 2" xfId="1082" xr:uid="{00000000-0005-0000-0000-0000F22B0000}"/>
    <cellStyle name="Currency 2 2 2" xfId="1083" xr:uid="{00000000-0005-0000-0000-0000F32B0000}"/>
    <cellStyle name="Currency 2 2 3" xfId="4449" xr:uid="{00000000-0005-0000-0000-0000F42B0000}"/>
    <cellStyle name="Currency 2 2 4" xfId="8314" xr:uid="{00000000-0005-0000-0000-0000F52B0000}"/>
    <cellStyle name="Currency 2 2 4 2" xfId="15405" xr:uid="{00000000-0005-0000-0000-0000F62B0000}"/>
    <cellStyle name="Currency 2 3" xfId="1803" xr:uid="{00000000-0005-0000-0000-0000F72B0000}"/>
    <cellStyle name="Currency 2 3 2" xfId="4450" xr:uid="{00000000-0005-0000-0000-0000F82B0000}"/>
    <cellStyle name="Currency 2 3 3" xfId="8315" xr:uid="{00000000-0005-0000-0000-0000F92B0000}"/>
    <cellStyle name="Currency 2 3 3 2" xfId="15406" xr:uid="{00000000-0005-0000-0000-0000FA2B0000}"/>
    <cellStyle name="Currency 3" xfId="45" xr:uid="{00000000-0005-0000-0000-0000FB2B0000}"/>
    <cellStyle name="Currency 3 10" xfId="1085" xr:uid="{00000000-0005-0000-0000-0000FC2B0000}"/>
    <cellStyle name="Currency 3 11" xfId="1086" xr:uid="{00000000-0005-0000-0000-0000FD2B0000}"/>
    <cellStyle name="Currency 3 11 2" xfId="4451" xr:uid="{00000000-0005-0000-0000-0000FE2B0000}"/>
    <cellStyle name="Currency 3 11 3" xfId="8316" xr:uid="{00000000-0005-0000-0000-0000FF2B0000}"/>
    <cellStyle name="Currency 3 11 3 2" xfId="15407" xr:uid="{00000000-0005-0000-0000-0000002C0000}"/>
    <cellStyle name="Currency 3 12" xfId="1087" xr:uid="{00000000-0005-0000-0000-0000012C0000}"/>
    <cellStyle name="Currency 3 12 2" xfId="4453" xr:uid="{00000000-0005-0000-0000-0000022C0000}"/>
    <cellStyle name="Currency 3 12 3" xfId="4452" xr:uid="{00000000-0005-0000-0000-0000032C0000}"/>
    <cellStyle name="Currency 3 12 3 2" xfId="11894" xr:uid="{00000000-0005-0000-0000-0000042C0000}"/>
    <cellStyle name="Currency 3 12 4" xfId="8398" xr:uid="{00000000-0005-0000-0000-0000052C0000}"/>
    <cellStyle name="Currency 3 12 4 2" xfId="15441" xr:uid="{00000000-0005-0000-0000-0000062C0000}"/>
    <cellStyle name="Currency 3 13" xfId="1088" xr:uid="{00000000-0005-0000-0000-0000072C0000}"/>
    <cellStyle name="Currency 3 13 2" xfId="8487" xr:uid="{00000000-0005-0000-0000-0000082C0000}"/>
    <cellStyle name="Currency 3 13 2 2" xfId="15530" xr:uid="{00000000-0005-0000-0000-0000092C0000}"/>
    <cellStyle name="Currency 3 14" xfId="1089" xr:uid="{00000000-0005-0000-0000-00000A2C0000}"/>
    <cellStyle name="Currency 3 14 2" xfId="1090" xr:uid="{00000000-0005-0000-0000-00000B2C0000}"/>
    <cellStyle name="Currency 3 14 2 2" xfId="2647" xr:uid="{00000000-0005-0000-0000-00000C2C0000}"/>
    <cellStyle name="Currency 3 14 3" xfId="2646" xr:uid="{00000000-0005-0000-0000-00000D2C0000}"/>
    <cellStyle name="Currency 3 14 4" xfId="8576" xr:uid="{00000000-0005-0000-0000-00000E2C0000}"/>
    <cellStyle name="Currency 3 14 4 2" xfId="15619" xr:uid="{00000000-0005-0000-0000-00000F2C0000}"/>
    <cellStyle name="Currency 3 15" xfId="1091" xr:uid="{00000000-0005-0000-0000-0000102C0000}"/>
    <cellStyle name="Currency 3 15 2" xfId="2648" xr:uid="{00000000-0005-0000-0000-0000112C0000}"/>
    <cellStyle name="Currency 3 15 3" xfId="7728" xr:uid="{00000000-0005-0000-0000-0000122C0000}"/>
    <cellStyle name="Currency 3 15 3 2" xfId="14820" xr:uid="{00000000-0005-0000-0000-0000132C0000}"/>
    <cellStyle name="Currency 3 16" xfId="1092" xr:uid="{00000000-0005-0000-0000-0000142C0000}"/>
    <cellStyle name="Currency 3 16 2" xfId="2649" xr:uid="{00000000-0005-0000-0000-0000152C0000}"/>
    <cellStyle name="Currency 3 17" xfId="1093" xr:uid="{00000000-0005-0000-0000-0000162C0000}"/>
    <cellStyle name="Currency 3 17 2" xfId="2650" xr:uid="{00000000-0005-0000-0000-0000172C0000}"/>
    <cellStyle name="Currency 3 18" xfId="1094" xr:uid="{00000000-0005-0000-0000-0000182C0000}"/>
    <cellStyle name="Currency 3 18 2" xfId="2651" xr:uid="{00000000-0005-0000-0000-0000192C0000}"/>
    <cellStyle name="Currency 3 19" xfId="1095" xr:uid="{00000000-0005-0000-0000-00001A2C0000}"/>
    <cellStyle name="Currency 3 19 2" xfId="2652" xr:uid="{00000000-0005-0000-0000-00001B2C0000}"/>
    <cellStyle name="Currency 3 2" xfId="1096" xr:uid="{00000000-0005-0000-0000-00001C2C0000}"/>
    <cellStyle name="Currency 3 2 10" xfId="2653" xr:uid="{00000000-0005-0000-0000-00001D2C0000}"/>
    <cellStyle name="Currency 3 2 11" xfId="2987" xr:uid="{00000000-0005-0000-0000-00001E2C0000}"/>
    <cellStyle name="Currency 3 2 11 2" xfId="4454" xr:uid="{00000000-0005-0000-0000-00001F2C0000}"/>
    <cellStyle name="Currency 3 2 11 2 2" xfId="11895" xr:uid="{00000000-0005-0000-0000-0000202C0000}"/>
    <cellStyle name="Currency 3 2 11 3" xfId="6913" xr:uid="{00000000-0005-0000-0000-0000212C0000}"/>
    <cellStyle name="Currency 3 2 12" xfId="3144" xr:uid="{00000000-0005-0000-0000-0000222C0000}"/>
    <cellStyle name="Currency 3 2 12 2" xfId="10655" xr:uid="{00000000-0005-0000-0000-0000232C0000}"/>
    <cellStyle name="Currency 3 2 13" xfId="4737" xr:uid="{00000000-0005-0000-0000-0000242C0000}"/>
    <cellStyle name="Currency 3 2 13 2" xfId="12015" xr:uid="{00000000-0005-0000-0000-0000252C0000}"/>
    <cellStyle name="Currency 3 2 14" xfId="5318" xr:uid="{00000000-0005-0000-0000-0000262C0000}"/>
    <cellStyle name="Currency 3 2 14 2" xfId="12596" xr:uid="{00000000-0005-0000-0000-0000272C0000}"/>
    <cellStyle name="Currency 3 2 15" xfId="7204" xr:uid="{00000000-0005-0000-0000-0000282C0000}"/>
    <cellStyle name="Currency 3 2 15 2" xfId="14296" xr:uid="{00000000-0005-0000-0000-0000292C0000}"/>
    <cellStyle name="Currency 3 2 2" xfId="1097" xr:uid="{00000000-0005-0000-0000-00002A2C0000}"/>
    <cellStyle name="Currency 3 2 2 2" xfId="1098" xr:uid="{00000000-0005-0000-0000-00002B2C0000}"/>
    <cellStyle name="Currency 3 2 2 2 2" xfId="1099" xr:uid="{00000000-0005-0000-0000-00002C2C0000}"/>
    <cellStyle name="Currency 3 2 2 2 2 2" xfId="1100" xr:uid="{00000000-0005-0000-0000-00002D2C0000}"/>
    <cellStyle name="Currency 3 2 2 2 2 2 2" xfId="2654" xr:uid="{00000000-0005-0000-0000-00002E2C0000}"/>
    <cellStyle name="Currency 3 2 2 2 2 2 3" xfId="8263" xr:uid="{00000000-0005-0000-0000-00002F2C0000}"/>
    <cellStyle name="Currency 3 2 2 2 2 2 3 2" xfId="15355" xr:uid="{00000000-0005-0000-0000-0000302C0000}"/>
    <cellStyle name="Currency 3 2 2 2 2 3" xfId="3651" xr:uid="{00000000-0005-0000-0000-0000312C0000}"/>
    <cellStyle name="Currency 3 2 2 2 2 3 2" xfId="4455" xr:uid="{00000000-0005-0000-0000-0000322C0000}"/>
    <cellStyle name="Currency 3 2 2 2 2 3 3" xfId="11159" xr:uid="{00000000-0005-0000-0000-0000332C0000}"/>
    <cellStyle name="Currency 3 2 2 2 2 4" xfId="5215" xr:uid="{00000000-0005-0000-0000-0000342C0000}"/>
    <cellStyle name="Currency 3 2 2 2 2 4 2" xfId="6914" xr:uid="{00000000-0005-0000-0000-0000352C0000}"/>
    <cellStyle name="Currency 3 2 2 2 2 4 3" xfId="12493" xr:uid="{00000000-0005-0000-0000-0000362C0000}"/>
    <cellStyle name="Currency 3 2 2 2 2 5" xfId="5796" xr:uid="{00000000-0005-0000-0000-0000372C0000}"/>
    <cellStyle name="Currency 3 2 2 2 2 5 2" xfId="13074" xr:uid="{00000000-0005-0000-0000-0000382C0000}"/>
    <cellStyle name="Currency 3 2 2 2 2 6" xfId="7682" xr:uid="{00000000-0005-0000-0000-0000392C0000}"/>
    <cellStyle name="Currency 3 2 2 2 2 6 2" xfId="14774" xr:uid="{00000000-0005-0000-0000-00003A2C0000}"/>
    <cellStyle name="Currency 3 2 2 2 3" xfId="1101" xr:uid="{00000000-0005-0000-0000-00003B2C0000}"/>
    <cellStyle name="Currency 3 2 2 2 3 2" xfId="2655" xr:uid="{00000000-0005-0000-0000-00003C2C0000}"/>
    <cellStyle name="Currency 3 2 2 2 3 3" xfId="7974" xr:uid="{00000000-0005-0000-0000-00003D2C0000}"/>
    <cellStyle name="Currency 3 2 2 2 3 3 2" xfId="15066" xr:uid="{00000000-0005-0000-0000-00003E2C0000}"/>
    <cellStyle name="Currency 3 2 2 2 4" xfId="3351" xr:uid="{00000000-0005-0000-0000-00003F2C0000}"/>
    <cellStyle name="Currency 3 2 2 2 4 2" xfId="4456" xr:uid="{00000000-0005-0000-0000-0000402C0000}"/>
    <cellStyle name="Currency 3 2 2 2 4 3" xfId="10862" xr:uid="{00000000-0005-0000-0000-0000412C0000}"/>
    <cellStyle name="Currency 3 2 2 2 5" xfId="4926" xr:uid="{00000000-0005-0000-0000-0000422C0000}"/>
    <cellStyle name="Currency 3 2 2 2 5 2" xfId="6915" xr:uid="{00000000-0005-0000-0000-0000432C0000}"/>
    <cellStyle name="Currency 3 2 2 2 5 3" xfId="12204" xr:uid="{00000000-0005-0000-0000-0000442C0000}"/>
    <cellStyle name="Currency 3 2 2 2 6" xfId="5507" xr:uid="{00000000-0005-0000-0000-0000452C0000}"/>
    <cellStyle name="Currency 3 2 2 2 6 2" xfId="12785" xr:uid="{00000000-0005-0000-0000-0000462C0000}"/>
    <cellStyle name="Currency 3 2 2 2 7" xfId="7393" xr:uid="{00000000-0005-0000-0000-0000472C0000}"/>
    <cellStyle name="Currency 3 2 2 2 7 2" xfId="14485" xr:uid="{00000000-0005-0000-0000-0000482C0000}"/>
    <cellStyle name="Currency 3 2 2 3" xfId="1102" xr:uid="{00000000-0005-0000-0000-0000492C0000}"/>
    <cellStyle name="Currency 3 2 2 3 2" xfId="1103" xr:uid="{00000000-0005-0000-0000-00004A2C0000}"/>
    <cellStyle name="Currency 3 2 2 3 2 2" xfId="2656" xr:uid="{00000000-0005-0000-0000-00004B2C0000}"/>
    <cellStyle name="Currency 3 2 2 3 2 3" xfId="8120" xr:uid="{00000000-0005-0000-0000-00004C2C0000}"/>
    <cellStyle name="Currency 3 2 2 3 2 3 2" xfId="15212" xr:uid="{00000000-0005-0000-0000-00004D2C0000}"/>
    <cellStyle name="Currency 3 2 2 3 3" xfId="3508" xr:uid="{00000000-0005-0000-0000-00004E2C0000}"/>
    <cellStyle name="Currency 3 2 2 3 3 2" xfId="4457" xr:uid="{00000000-0005-0000-0000-00004F2C0000}"/>
    <cellStyle name="Currency 3 2 2 3 3 3" xfId="11016" xr:uid="{00000000-0005-0000-0000-0000502C0000}"/>
    <cellStyle name="Currency 3 2 2 3 4" xfId="5072" xr:uid="{00000000-0005-0000-0000-0000512C0000}"/>
    <cellStyle name="Currency 3 2 2 3 4 2" xfId="6916" xr:uid="{00000000-0005-0000-0000-0000522C0000}"/>
    <cellStyle name="Currency 3 2 2 3 4 3" xfId="12350" xr:uid="{00000000-0005-0000-0000-0000532C0000}"/>
    <cellStyle name="Currency 3 2 2 3 5" xfId="5653" xr:uid="{00000000-0005-0000-0000-0000542C0000}"/>
    <cellStyle name="Currency 3 2 2 3 5 2" xfId="12931" xr:uid="{00000000-0005-0000-0000-0000552C0000}"/>
    <cellStyle name="Currency 3 2 2 3 6" xfId="7539" xr:uid="{00000000-0005-0000-0000-0000562C0000}"/>
    <cellStyle name="Currency 3 2 2 3 6 2" xfId="14631" xr:uid="{00000000-0005-0000-0000-0000572C0000}"/>
    <cellStyle name="Currency 3 2 2 4" xfId="1104" xr:uid="{00000000-0005-0000-0000-0000582C0000}"/>
    <cellStyle name="Currency 3 2 2 4 2" xfId="8467" xr:uid="{00000000-0005-0000-0000-0000592C0000}"/>
    <cellStyle name="Currency 3 2 2 4 2 2" xfId="15510" xr:uid="{00000000-0005-0000-0000-00005A2C0000}"/>
    <cellStyle name="Currency 3 2 2 5" xfId="1105" xr:uid="{00000000-0005-0000-0000-00005B2C0000}"/>
    <cellStyle name="Currency 3 2 2 5 2" xfId="2657" xr:uid="{00000000-0005-0000-0000-00005C2C0000}"/>
    <cellStyle name="Currency 3 2 2 5 3" xfId="8556" xr:uid="{00000000-0005-0000-0000-00005D2C0000}"/>
    <cellStyle name="Currency 3 2 2 5 3 2" xfId="15599" xr:uid="{00000000-0005-0000-0000-00005E2C0000}"/>
    <cellStyle name="Currency 3 2 2 6" xfId="3206" xr:uid="{00000000-0005-0000-0000-00005F2C0000}"/>
    <cellStyle name="Currency 3 2 2 6 2" xfId="4458" xr:uid="{00000000-0005-0000-0000-0000602C0000}"/>
    <cellStyle name="Currency 3 2 2 6 3" xfId="7831" xr:uid="{00000000-0005-0000-0000-0000612C0000}"/>
    <cellStyle name="Currency 3 2 2 6 3 2" xfId="14923" xr:uid="{00000000-0005-0000-0000-0000622C0000}"/>
    <cellStyle name="Currency 3 2 2 6 4" xfId="10717" xr:uid="{00000000-0005-0000-0000-0000632C0000}"/>
    <cellStyle name="Currency 3 2 2 7" xfId="4783" xr:uid="{00000000-0005-0000-0000-0000642C0000}"/>
    <cellStyle name="Currency 3 2 2 7 2" xfId="6917" xr:uid="{00000000-0005-0000-0000-0000652C0000}"/>
    <cellStyle name="Currency 3 2 2 7 3" xfId="12061" xr:uid="{00000000-0005-0000-0000-0000662C0000}"/>
    <cellStyle name="Currency 3 2 2 8" xfId="5364" xr:uid="{00000000-0005-0000-0000-0000672C0000}"/>
    <cellStyle name="Currency 3 2 2 8 2" xfId="12642" xr:uid="{00000000-0005-0000-0000-0000682C0000}"/>
    <cellStyle name="Currency 3 2 2 9" xfId="7250" xr:uid="{00000000-0005-0000-0000-0000692C0000}"/>
    <cellStyle name="Currency 3 2 2 9 2" xfId="14342" xr:uid="{00000000-0005-0000-0000-00006A2C0000}"/>
    <cellStyle name="Currency 3 2 3" xfId="1106" xr:uid="{00000000-0005-0000-0000-00006B2C0000}"/>
    <cellStyle name="Currency 3 2 3 2" xfId="1107" xr:uid="{00000000-0005-0000-0000-00006C2C0000}"/>
    <cellStyle name="Currency 3 2 3 2 2" xfId="1108" xr:uid="{00000000-0005-0000-0000-00006D2C0000}"/>
    <cellStyle name="Currency 3 2 3 2 2 2" xfId="2658" xr:uid="{00000000-0005-0000-0000-00006E2C0000}"/>
    <cellStyle name="Currency 3 2 3 2 2 3" xfId="8217" xr:uid="{00000000-0005-0000-0000-00006F2C0000}"/>
    <cellStyle name="Currency 3 2 3 2 2 3 2" xfId="15309" xr:uid="{00000000-0005-0000-0000-0000702C0000}"/>
    <cellStyle name="Currency 3 2 3 2 3" xfId="3605" xr:uid="{00000000-0005-0000-0000-0000712C0000}"/>
    <cellStyle name="Currency 3 2 3 2 3 2" xfId="4459" xr:uid="{00000000-0005-0000-0000-0000722C0000}"/>
    <cellStyle name="Currency 3 2 3 2 3 3" xfId="11113" xr:uid="{00000000-0005-0000-0000-0000732C0000}"/>
    <cellStyle name="Currency 3 2 3 2 4" xfId="5169" xr:uid="{00000000-0005-0000-0000-0000742C0000}"/>
    <cellStyle name="Currency 3 2 3 2 4 2" xfId="6918" xr:uid="{00000000-0005-0000-0000-0000752C0000}"/>
    <cellStyle name="Currency 3 2 3 2 4 3" xfId="12447" xr:uid="{00000000-0005-0000-0000-0000762C0000}"/>
    <cellStyle name="Currency 3 2 3 2 5" xfId="5750" xr:uid="{00000000-0005-0000-0000-0000772C0000}"/>
    <cellStyle name="Currency 3 2 3 2 5 2" xfId="13028" xr:uid="{00000000-0005-0000-0000-0000782C0000}"/>
    <cellStyle name="Currency 3 2 3 2 6" xfId="7636" xr:uid="{00000000-0005-0000-0000-0000792C0000}"/>
    <cellStyle name="Currency 3 2 3 2 6 2" xfId="14728" xr:uid="{00000000-0005-0000-0000-00007A2C0000}"/>
    <cellStyle name="Currency 3 2 3 3" xfId="1109" xr:uid="{00000000-0005-0000-0000-00007B2C0000}"/>
    <cellStyle name="Currency 3 2 3 3 2" xfId="2659" xr:uid="{00000000-0005-0000-0000-00007C2C0000}"/>
    <cellStyle name="Currency 3 2 3 3 3" xfId="7928" xr:uid="{00000000-0005-0000-0000-00007D2C0000}"/>
    <cellStyle name="Currency 3 2 3 3 3 2" xfId="15020" xr:uid="{00000000-0005-0000-0000-00007E2C0000}"/>
    <cellStyle name="Currency 3 2 3 4" xfId="3305" xr:uid="{00000000-0005-0000-0000-00007F2C0000}"/>
    <cellStyle name="Currency 3 2 3 4 2" xfId="4460" xr:uid="{00000000-0005-0000-0000-0000802C0000}"/>
    <cellStyle name="Currency 3 2 3 4 3" xfId="10816" xr:uid="{00000000-0005-0000-0000-0000812C0000}"/>
    <cellStyle name="Currency 3 2 3 5" xfId="4880" xr:uid="{00000000-0005-0000-0000-0000822C0000}"/>
    <cellStyle name="Currency 3 2 3 5 2" xfId="6919" xr:uid="{00000000-0005-0000-0000-0000832C0000}"/>
    <cellStyle name="Currency 3 2 3 5 3" xfId="12158" xr:uid="{00000000-0005-0000-0000-0000842C0000}"/>
    <cellStyle name="Currency 3 2 3 6" xfId="5461" xr:uid="{00000000-0005-0000-0000-0000852C0000}"/>
    <cellStyle name="Currency 3 2 3 6 2" xfId="12739" xr:uid="{00000000-0005-0000-0000-0000862C0000}"/>
    <cellStyle name="Currency 3 2 3 7" xfId="7347" xr:uid="{00000000-0005-0000-0000-0000872C0000}"/>
    <cellStyle name="Currency 3 2 3 7 2" xfId="14439" xr:uid="{00000000-0005-0000-0000-0000882C0000}"/>
    <cellStyle name="Currency 3 2 4" xfId="1110" xr:uid="{00000000-0005-0000-0000-0000892C0000}"/>
    <cellStyle name="Currency 3 2 4 2" xfId="1111" xr:uid="{00000000-0005-0000-0000-00008A2C0000}"/>
    <cellStyle name="Currency 3 2 4 2 2" xfId="2660" xr:uid="{00000000-0005-0000-0000-00008B2C0000}"/>
    <cellStyle name="Currency 3 2 4 2 3" xfId="8074" xr:uid="{00000000-0005-0000-0000-00008C2C0000}"/>
    <cellStyle name="Currency 3 2 4 2 3 2" xfId="15166" xr:uid="{00000000-0005-0000-0000-00008D2C0000}"/>
    <cellStyle name="Currency 3 2 4 3" xfId="3462" xr:uid="{00000000-0005-0000-0000-00008E2C0000}"/>
    <cellStyle name="Currency 3 2 4 3 2" xfId="4461" xr:uid="{00000000-0005-0000-0000-00008F2C0000}"/>
    <cellStyle name="Currency 3 2 4 3 3" xfId="10970" xr:uid="{00000000-0005-0000-0000-0000902C0000}"/>
    <cellStyle name="Currency 3 2 4 4" xfId="5026" xr:uid="{00000000-0005-0000-0000-0000912C0000}"/>
    <cellStyle name="Currency 3 2 4 4 2" xfId="6920" xr:uid="{00000000-0005-0000-0000-0000922C0000}"/>
    <cellStyle name="Currency 3 2 4 4 3" xfId="12304" xr:uid="{00000000-0005-0000-0000-0000932C0000}"/>
    <cellStyle name="Currency 3 2 4 5" xfId="5607" xr:uid="{00000000-0005-0000-0000-0000942C0000}"/>
    <cellStyle name="Currency 3 2 4 5 2" xfId="12885" xr:uid="{00000000-0005-0000-0000-0000952C0000}"/>
    <cellStyle name="Currency 3 2 4 6" xfId="7493" xr:uid="{00000000-0005-0000-0000-0000962C0000}"/>
    <cellStyle name="Currency 3 2 4 6 2" xfId="14585" xr:uid="{00000000-0005-0000-0000-0000972C0000}"/>
    <cellStyle name="Currency 3 2 5" xfId="1112" xr:uid="{00000000-0005-0000-0000-0000982C0000}"/>
    <cellStyle name="Currency 3 2 5 2" xfId="1113" xr:uid="{00000000-0005-0000-0000-0000992C0000}"/>
    <cellStyle name="Currency 3 2 5 2 2" xfId="2662" xr:uid="{00000000-0005-0000-0000-00009A2C0000}"/>
    <cellStyle name="Currency 3 2 5 3" xfId="2661" xr:uid="{00000000-0005-0000-0000-00009B2C0000}"/>
    <cellStyle name="Currency 3 2 5 4" xfId="8317" xr:uid="{00000000-0005-0000-0000-00009C2C0000}"/>
    <cellStyle name="Currency 3 2 5 4 2" xfId="15408" xr:uid="{00000000-0005-0000-0000-00009D2C0000}"/>
    <cellStyle name="Currency 3 2 6" xfId="1114" xr:uid="{00000000-0005-0000-0000-00009E2C0000}"/>
    <cellStyle name="Currency 3 2 6 2" xfId="8421" xr:uid="{00000000-0005-0000-0000-00009F2C0000}"/>
    <cellStyle name="Currency 3 2 6 2 2" xfId="15464" xr:uid="{00000000-0005-0000-0000-0000A02C0000}"/>
    <cellStyle name="Currency 3 2 7" xfId="1115" xr:uid="{00000000-0005-0000-0000-0000A12C0000}"/>
    <cellStyle name="Currency 3 2 7 2" xfId="2663" xr:uid="{00000000-0005-0000-0000-0000A22C0000}"/>
    <cellStyle name="Currency 3 2 7 3" xfId="8510" xr:uid="{00000000-0005-0000-0000-0000A32C0000}"/>
    <cellStyle name="Currency 3 2 7 3 2" xfId="15553" xr:uid="{00000000-0005-0000-0000-0000A42C0000}"/>
    <cellStyle name="Currency 3 2 8" xfId="1116" xr:uid="{00000000-0005-0000-0000-0000A52C0000}"/>
    <cellStyle name="Currency 3 2 8 2" xfId="2664" xr:uid="{00000000-0005-0000-0000-0000A62C0000}"/>
    <cellStyle name="Currency 3 2 8 3" xfId="7785" xr:uid="{00000000-0005-0000-0000-0000A72C0000}"/>
    <cellStyle name="Currency 3 2 8 3 2" xfId="14877" xr:uid="{00000000-0005-0000-0000-0000A82C0000}"/>
    <cellStyle name="Currency 3 2 9" xfId="1829" xr:uid="{00000000-0005-0000-0000-0000A92C0000}"/>
    <cellStyle name="Currency 3 2 9 2" xfId="4462" xr:uid="{00000000-0005-0000-0000-0000AA2C0000}"/>
    <cellStyle name="Currency 3 2 9 2 2" xfId="11896" xr:uid="{00000000-0005-0000-0000-0000AB2C0000}"/>
    <cellStyle name="Currency 3 2 9 3" xfId="6921" xr:uid="{00000000-0005-0000-0000-0000AC2C0000}"/>
    <cellStyle name="Currency 3 2 9 4" xfId="9625" xr:uid="{00000000-0005-0000-0000-0000AD2C0000}"/>
    <cellStyle name="Currency 3 20" xfId="1117" xr:uid="{00000000-0005-0000-0000-0000AE2C0000}"/>
    <cellStyle name="Currency 3 20 2" xfId="2665" xr:uid="{00000000-0005-0000-0000-0000AF2C0000}"/>
    <cellStyle name="Currency 3 21" xfId="1775" xr:uid="{00000000-0005-0000-0000-0000B02C0000}"/>
    <cellStyle name="Currency 3 21 2" xfId="3012" xr:uid="{00000000-0005-0000-0000-0000B12C0000}"/>
    <cellStyle name="Currency 3 21 2 2" xfId="10529" xr:uid="{00000000-0005-0000-0000-0000B22C0000}"/>
    <cellStyle name="Currency 3 21 3" xfId="4463" xr:uid="{00000000-0005-0000-0000-0000B32C0000}"/>
    <cellStyle name="Currency 3 21 3 2" xfId="11897" xr:uid="{00000000-0005-0000-0000-0000B42C0000}"/>
    <cellStyle name="Currency 3 21 4" xfId="6922" xr:uid="{00000000-0005-0000-0000-0000B52C0000}"/>
    <cellStyle name="Currency 3 21 5" xfId="9591" xr:uid="{00000000-0005-0000-0000-0000B62C0000}"/>
    <cellStyle name="Currency 3 22" xfId="1805" xr:uid="{00000000-0005-0000-0000-0000B72C0000}"/>
    <cellStyle name="Currency 3 22 2" xfId="4464" xr:uid="{00000000-0005-0000-0000-0000B82C0000}"/>
    <cellStyle name="Currency 3 22 2 2" xfId="11898" xr:uid="{00000000-0005-0000-0000-0000B92C0000}"/>
    <cellStyle name="Currency 3 22 3" xfId="6923" xr:uid="{00000000-0005-0000-0000-0000BA2C0000}"/>
    <cellStyle name="Currency 3 22 4" xfId="9608" xr:uid="{00000000-0005-0000-0000-0000BB2C0000}"/>
    <cellStyle name="Currency 3 23" xfId="2645" xr:uid="{00000000-0005-0000-0000-0000BC2C0000}"/>
    <cellStyle name="Currency 3 24" xfId="3052" xr:uid="{00000000-0005-0000-0000-0000BD2C0000}"/>
    <cellStyle name="Currency 3 24 2" xfId="10563" xr:uid="{00000000-0005-0000-0000-0000BE2C0000}"/>
    <cellStyle name="Currency 3 25" xfId="4680" xr:uid="{00000000-0005-0000-0000-0000BF2C0000}"/>
    <cellStyle name="Currency 3 25 2" xfId="11958" xr:uid="{00000000-0005-0000-0000-0000C02C0000}"/>
    <cellStyle name="Currency 3 26" xfId="5261" xr:uid="{00000000-0005-0000-0000-0000C12C0000}"/>
    <cellStyle name="Currency 3 26 2" xfId="12539" xr:uid="{00000000-0005-0000-0000-0000C22C0000}"/>
    <cellStyle name="Currency 3 27" xfId="7117" xr:uid="{00000000-0005-0000-0000-0000C32C0000}"/>
    <cellStyle name="Currency 3 27 2" xfId="14209" xr:uid="{00000000-0005-0000-0000-0000C42C0000}"/>
    <cellStyle name="Currency 3 28" xfId="7147" xr:uid="{00000000-0005-0000-0000-0000C52C0000}"/>
    <cellStyle name="Currency 3 28 2" xfId="14239" xr:uid="{00000000-0005-0000-0000-0000C62C0000}"/>
    <cellStyle name="Currency 3 29" xfId="1084" xr:uid="{00000000-0005-0000-0000-0000C72C0000}"/>
    <cellStyle name="Currency 3 3" xfId="1118" xr:uid="{00000000-0005-0000-0000-0000C82C0000}"/>
    <cellStyle name="Currency 3 3 2" xfId="1119" xr:uid="{00000000-0005-0000-0000-0000C92C0000}"/>
    <cellStyle name="Currency 3 3 2 2" xfId="1120" xr:uid="{00000000-0005-0000-0000-0000CA2C0000}"/>
    <cellStyle name="Currency 3 3 2 2 2" xfId="1121" xr:uid="{00000000-0005-0000-0000-0000CB2C0000}"/>
    <cellStyle name="Currency 3 3 2 2 2 2" xfId="2666" xr:uid="{00000000-0005-0000-0000-0000CC2C0000}"/>
    <cellStyle name="Currency 3 3 2 2 2 3" xfId="8240" xr:uid="{00000000-0005-0000-0000-0000CD2C0000}"/>
    <cellStyle name="Currency 3 3 2 2 2 3 2" xfId="15332" xr:uid="{00000000-0005-0000-0000-0000CE2C0000}"/>
    <cellStyle name="Currency 3 3 2 2 3" xfId="3628" xr:uid="{00000000-0005-0000-0000-0000CF2C0000}"/>
    <cellStyle name="Currency 3 3 2 2 3 2" xfId="4465" xr:uid="{00000000-0005-0000-0000-0000D02C0000}"/>
    <cellStyle name="Currency 3 3 2 2 3 3" xfId="11136" xr:uid="{00000000-0005-0000-0000-0000D12C0000}"/>
    <cellStyle name="Currency 3 3 2 2 4" xfId="5192" xr:uid="{00000000-0005-0000-0000-0000D22C0000}"/>
    <cellStyle name="Currency 3 3 2 2 4 2" xfId="6924" xr:uid="{00000000-0005-0000-0000-0000D32C0000}"/>
    <cellStyle name="Currency 3 3 2 2 4 3" xfId="12470" xr:uid="{00000000-0005-0000-0000-0000D42C0000}"/>
    <cellStyle name="Currency 3 3 2 2 5" xfId="5773" xr:uid="{00000000-0005-0000-0000-0000D52C0000}"/>
    <cellStyle name="Currency 3 3 2 2 5 2" xfId="13051" xr:uid="{00000000-0005-0000-0000-0000D62C0000}"/>
    <cellStyle name="Currency 3 3 2 2 6" xfId="7659" xr:uid="{00000000-0005-0000-0000-0000D72C0000}"/>
    <cellStyle name="Currency 3 3 2 2 6 2" xfId="14751" xr:uid="{00000000-0005-0000-0000-0000D82C0000}"/>
    <cellStyle name="Currency 3 3 2 3" xfId="1122" xr:uid="{00000000-0005-0000-0000-0000D92C0000}"/>
    <cellStyle name="Currency 3 3 2 3 2" xfId="2667" xr:uid="{00000000-0005-0000-0000-0000DA2C0000}"/>
    <cellStyle name="Currency 3 3 2 3 3" xfId="7951" xr:uid="{00000000-0005-0000-0000-0000DB2C0000}"/>
    <cellStyle name="Currency 3 3 2 3 3 2" xfId="15043" xr:uid="{00000000-0005-0000-0000-0000DC2C0000}"/>
    <cellStyle name="Currency 3 3 2 4" xfId="3328" xr:uid="{00000000-0005-0000-0000-0000DD2C0000}"/>
    <cellStyle name="Currency 3 3 2 4 2" xfId="4466" xr:uid="{00000000-0005-0000-0000-0000DE2C0000}"/>
    <cellStyle name="Currency 3 3 2 4 3" xfId="10839" xr:uid="{00000000-0005-0000-0000-0000DF2C0000}"/>
    <cellStyle name="Currency 3 3 2 5" xfId="4903" xr:uid="{00000000-0005-0000-0000-0000E02C0000}"/>
    <cellStyle name="Currency 3 3 2 5 2" xfId="6925" xr:uid="{00000000-0005-0000-0000-0000E12C0000}"/>
    <cellStyle name="Currency 3 3 2 5 3" xfId="12181" xr:uid="{00000000-0005-0000-0000-0000E22C0000}"/>
    <cellStyle name="Currency 3 3 2 6" xfId="5484" xr:uid="{00000000-0005-0000-0000-0000E32C0000}"/>
    <cellStyle name="Currency 3 3 2 6 2" xfId="12762" xr:uid="{00000000-0005-0000-0000-0000E42C0000}"/>
    <cellStyle name="Currency 3 3 2 7" xfId="7370" xr:uid="{00000000-0005-0000-0000-0000E52C0000}"/>
    <cellStyle name="Currency 3 3 2 7 2" xfId="14462" xr:uid="{00000000-0005-0000-0000-0000E62C0000}"/>
    <cellStyle name="Currency 3 3 3" xfId="1123" xr:uid="{00000000-0005-0000-0000-0000E72C0000}"/>
    <cellStyle name="Currency 3 3 3 2" xfId="1124" xr:uid="{00000000-0005-0000-0000-0000E82C0000}"/>
    <cellStyle name="Currency 3 3 3 2 2" xfId="2668" xr:uid="{00000000-0005-0000-0000-0000E92C0000}"/>
    <cellStyle name="Currency 3 3 3 2 3" xfId="8097" xr:uid="{00000000-0005-0000-0000-0000EA2C0000}"/>
    <cellStyle name="Currency 3 3 3 2 3 2" xfId="15189" xr:uid="{00000000-0005-0000-0000-0000EB2C0000}"/>
    <cellStyle name="Currency 3 3 3 3" xfId="3485" xr:uid="{00000000-0005-0000-0000-0000EC2C0000}"/>
    <cellStyle name="Currency 3 3 3 3 2" xfId="4467" xr:uid="{00000000-0005-0000-0000-0000ED2C0000}"/>
    <cellStyle name="Currency 3 3 3 3 3" xfId="10993" xr:uid="{00000000-0005-0000-0000-0000EE2C0000}"/>
    <cellStyle name="Currency 3 3 3 4" xfId="5049" xr:uid="{00000000-0005-0000-0000-0000EF2C0000}"/>
    <cellStyle name="Currency 3 3 3 4 2" xfId="6926" xr:uid="{00000000-0005-0000-0000-0000F02C0000}"/>
    <cellStyle name="Currency 3 3 3 4 3" xfId="12327" xr:uid="{00000000-0005-0000-0000-0000F12C0000}"/>
    <cellStyle name="Currency 3 3 3 5" xfId="5630" xr:uid="{00000000-0005-0000-0000-0000F22C0000}"/>
    <cellStyle name="Currency 3 3 3 5 2" xfId="12908" xr:uid="{00000000-0005-0000-0000-0000F32C0000}"/>
    <cellStyle name="Currency 3 3 3 6" xfId="7516" xr:uid="{00000000-0005-0000-0000-0000F42C0000}"/>
    <cellStyle name="Currency 3 3 3 6 2" xfId="14608" xr:uid="{00000000-0005-0000-0000-0000F52C0000}"/>
    <cellStyle name="Currency 3 3 4" xfId="1125" xr:uid="{00000000-0005-0000-0000-0000F62C0000}"/>
    <cellStyle name="Currency 3 3 4 2" xfId="4468" xr:uid="{00000000-0005-0000-0000-0000F72C0000}"/>
    <cellStyle name="Currency 3 3 4 3" xfId="8318" xr:uid="{00000000-0005-0000-0000-0000F82C0000}"/>
    <cellStyle name="Currency 3 3 5" xfId="1126" xr:uid="{00000000-0005-0000-0000-0000F92C0000}"/>
    <cellStyle name="Currency 3 3 5 2" xfId="2669" xr:uid="{00000000-0005-0000-0000-0000FA2C0000}"/>
    <cellStyle name="Currency 3 3 5 3" xfId="8444" xr:uid="{00000000-0005-0000-0000-0000FB2C0000}"/>
    <cellStyle name="Currency 3 3 5 3 2" xfId="15487" xr:uid="{00000000-0005-0000-0000-0000FC2C0000}"/>
    <cellStyle name="Currency 3 3 6" xfId="3181" xr:uid="{00000000-0005-0000-0000-0000FD2C0000}"/>
    <cellStyle name="Currency 3 3 6 2" xfId="6927" xr:uid="{00000000-0005-0000-0000-0000FE2C0000}"/>
    <cellStyle name="Currency 3 3 6 3" xfId="8533" xr:uid="{00000000-0005-0000-0000-0000FF2C0000}"/>
    <cellStyle name="Currency 3 3 6 3 2" xfId="15576" xr:uid="{00000000-0005-0000-0000-0000002D0000}"/>
    <cellStyle name="Currency 3 3 6 4" xfId="10692" xr:uid="{00000000-0005-0000-0000-0000012D0000}"/>
    <cellStyle name="Currency 3 3 7" xfId="4760" xr:uid="{00000000-0005-0000-0000-0000022D0000}"/>
    <cellStyle name="Currency 3 3 7 2" xfId="7808" xr:uid="{00000000-0005-0000-0000-0000032D0000}"/>
    <cellStyle name="Currency 3 3 7 2 2" xfId="14900" xr:uid="{00000000-0005-0000-0000-0000042D0000}"/>
    <cellStyle name="Currency 3 3 7 3" xfId="12038" xr:uid="{00000000-0005-0000-0000-0000052D0000}"/>
    <cellStyle name="Currency 3 3 8" xfId="5341" xr:uid="{00000000-0005-0000-0000-0000062D0000}"/>
    <cellStyle name="Currency 3 3 8 2" xfId="12619" xr:uid="{00000000-0005-0000-0000-0000072D0000}"/>
    <cellStyle name="Currency 3 3 9" xfId="7227" xr:uid="{00000000-0005-0000-0000-0000082D0000}"/>
    <cellStyle name="Currency 3 3 9 2" xfId="14319" xr:uid="{00000000-0005-0000-0000-0000092D0000}"/>
    <cellStyle name="Currency 3 30" xfId="8692" xr:uid="{00000000-0005-0000-0000-00000A2D0000}"/>
    <cellStyle name="Currency 3 4" xfId="1127" xr:uid="{00000000-0005-0000-0000-00000B2D0000}"/>
    <cellStyle name="Currency 3 4 2" xfId="1128" xr:uid="{00000000-0005-0000-0000-00000C2D0000}"/>
    <cellStyle name="Currency 3 4 2 2" xfId="1129" xr:uid="{00000000-0005-0000-0000-00000D2D0000}"/>
    <cellStyle name="Currency 3 4 2 2 2" xfId="1130" xr:uid="{00000000-0005-0000-0000-00000E2D0000}"/>
    <cellStyle name="Currency 3 4 2 2 2 2" xfId="2670" xr:uid="{00000000-0005-0000-0000-00000F2D0000}"/>
    <cellStyle name="Currency 3 4 2 2 2 3" xfId="8194" xr:uid="{00000000-0005-0000-0000-0000102D0000}"/>
    <cellStyle name="Currency 3 4 2 2 2 3 2" xfId="15286" xr:uid="{00000000-0005-0000-0000-0000112D0000}"/>
    <cellStyle name="Currency 3 4 2 2 3" xfId="3582" xr:uid="{00000000-0005-0000-0000-0000122D0000}"/>
    <cellStyle name="Currency 3 4 2 2 3 2" xfId="4469" xr:uid="{00000000-0005-0000-0000-0000132D0000}"/>
    <cellStyle name="Currency 3 4 2 2 3 3" xfId="11090" xr:uid="{00000000-0005-0000-0000-0000142D0000}"/>
    <cellStyle name="Currency 3 4 2 2 4" xfId="5146" xr:uid="{00000000-0005-0000-0000-0000152D0000}"/>
    <cellStyle name="Currency 3 4 2 2 4 2" xfId="6928" xr:uid="{00000000-0005-0000-0000-0000162D0000}"/>
    <cellStyle name="Currency 3 4 2 2 4 3" xfId="12424" xr:uid="{00000000-0005-0000-0000-0000172D0000}"/>
    <cellStyle name="Currency 3 4 2 2 5" xfId="5727" xr:uid="{00000000-0005-0000-0000-0000182D0000}"/>
    <cellStyle name="Currency 3 4 2 2 5 2" xfId="13005" xr:uid="{00000000-0005-0000-0000-0000192D0000}"/>
    <cellStyle name="Currency 3 4 2 2 6" xfId="7613" xr:uid="{00000000-0005-0000-0000-00001A2D0000}"/>
    <cellStyle name="Currency 3 4 2 2 6 2" xfId="14705" xr:uid="{00000000-0005-0000-0000-00001B2D0000}"/>
    <cellStyle name="Currency 3 4 2 3" xfId="1131" xr:uid="{00000000-0005-0000-0000-00001C2D0000}"/>
    <cellStyle name="Currency 3 4 2 3 2" xfId="2671" xr:uid="{00000000-0005-0000-0000-00001D2D0000}"/>
    <cellStyle name="Currency 3 4 2 3 3" xfId="7905" xr:uid="{00000000-0005-0000-0000-00001E2D0000}"/>
    <cellStyle name="Currency 3 4 2 3 3 2" xfId="14997" xr:uid="{00000000-0005-0000-0000-00001F2D0000}"/>
    <cellStyle name="Currency 3 4 2 4" xfId="3282" xr:uid="{00000000-0005-0000-0000-0000202D0000}"/>
    <cellStyle name="Currency 3 4 2 4 2" xfId="4470" xr:uid="{00000000-0005-0000-0000-0000212D0000}"/>
    <cellStyle name="Currency 3 4 2 4 3" xfId="10793" xr:uid="{00000000-0005-0000-0000-0000222D0000}"/>
    <cellStyle name="Currency 3 4 2 5" xfId="4857" xr:uid="{00000000-0005-0000-0000-0000232D0000}"/>
    <cellStyle name="Currency 3 4 2 5 2" xfId="6929" xr:uid="{00000000-0005-0000-0000-0000242D0000}"/>
    <cellStyle name="Currency 3 4 2 5 3" xfId="12135" xr:uid="{00000000-0005-0000-0000-0000252D0000}"/>
    <cellStyle name="Currency 3 4 2 6" xfId="5438" xr:uid="{00000000-0005-0000-0000-0000262D0000}"/>
    <cellStyle name="Currency 3 4 2 6 2" xfId="12716" xr:uid="{00000000-0005-0000-0000-0000272D0000}"/>
    <cellStyle name="Currency 3 4 2 7" xfId="7324" xr:uid="{00000000-0005-0000-0000-0000282D0000}"/>
    <cellStyle name="Currency 3 4 2 7 2" xfId="14416" xr:uid="{00000000-0005-0000-0000-0000292D0000}"/>
    <cellStyle name="Currency 3 4 3" xfId="1132" xr:uid="{00000000-0005-0000-0000-00002A2D0000}"/>
    <cellStyle name="Currency 3 4 3 2" xfId="1133" xr:uid="{00000000-0005-0000-0000-00002B2D0000}"/>
    <cellStyle name="Currency 3 4 3 2 2" xfId="2672" xr:uid="{00000000-0005-0000-0000-00002C2D0000}"/>
    <cellStyle name="Currency 3 4 3 2 3" xfId="8054" xr:uid="{00000000-0005-0000-0000-00002D2D0000}"/>
    <cellStyle name="Currency 3 4 3 2 3 2" xfId="15146" xr:uid="{00000000-0005-0000-0000-00002E2D0000}"/>
    <cellStyle name="Currency 3 4 3 3" xfId="3442" xr:uid="{00000000-0005-0000-0000-00002F2D0000}"/>
    <cellStyle name="Currency 3 4 3 3 2" xfId="4471" xr:uid="{00000000-0005-0000-0000-0000302D0000}"/>
    <cellStyle name="Currency 3 4 3 3 3" xfId="10950" xr:uid="{00000000-0005-0000-0000-0000312D0000}"/>
    <cellStyle name="Currency 3 4 3 4" xfId="5006" xr:uid="{00000000-0005-0000-0000-0000322D0000}"/>
    <cellStyle name="Currency 3 4 3 4 2" xfId="6930" xr:uid="{00000000-0005-0000-0000-0000332D0000}"/>
    <cellStyle name="Currency 3 4 3 4 3" xfId="12284" xr:uid="{00000000-0005-0000-0000-0000342D0000}"/>
    <cellStyle name="Currency 3 4 3 5" xfId="5587" xr:uid="{00000000-0005-0000-0000-0000352D0000}"/>
    <cellStyle name="Currency 3 4 3 5 2" xfId="12865" xr:uid="{00000000-0005-0000-0000-0000362D0000}"/>
    <cellStyle name="Currency 3 4 3 6" xfId="7473" xr:uid="{00000000-0005-0000-0000-0000372D0000}"/>
    <cellStyle name="Currency 3 4 3 6 2" xfId="14565" xr:uid="{00000000-0005-0000-0000-0000382D0000}"/>
    <cellStyle name="Currency 3 4 4" xfId="1134" xr:uid="{00000000-0005-0000-0000-0000392D0000}"/>
    <cellStyle name="Currency 3 4 4 2" xfId="7762" xr:uid="{00000000-0005-0000-0000-00003A2D0000}"/>
    <cellStyle name="Currency 3 4 4 2 2" xfId="14854" xr:uid="{00000000-0005-0000-0000-00003B2D0000}"/>
    <cellStyle name="Currency 3 4 5" xfId="1135" xr:uid="{00000000-0005-0000-0000-00003C2D0000}"/>
    <cellStyle name="Currency 3 4 5 2" xfId="2673" xr:uid="{00000000-0005-0000-0000-00003D2D0000}"/>
    <cellStyle name="Currency 3 4 6" xfId="3113" xr:uid="{00000000-0005-0000-0000-00003E2D0000}"/>
    <cellStyle name="Currency 3 4 6 2" xfId="4472" xr:uid="{00000000-0005-0000-0000-00003F2D0000}"/>
    <cellStyle name="Currency 3 4 6 3" xfId="10624" xr:uid="{00000000-0005-0000-0000-0000402D0000}"/>
    <cellStyle name="Currency 3 4 7" xfId="4714" xr:uid="{00000000-0005-0000-0000-0000412D0000}"/>
    <cellStyle name="Currency 3 4 7 2" xfId="6931" xr:uid="{00000000-0005-0000-0000-0000422D0000}"/>
    <cellStyle name="Currency 3 4 7 3" xfId="11992" xr:uid="{00000000-0005-0000-0000-0000432D0000}"/>
    <cellStyle name="Currency 3 4 8" xfId="5295" xr:uid="{00000000-0005-0000-0000-0000442D0000}"/>
    <cellStyle name="Currency 3 4 8 2" xfId="12573" xr:uid="{00000000-0005-0000-0000-0000452D0000}"/>
    <cellStyle name="Currency 3 4 9" xfId="7181" xr:uid="{00000000-0005-0000-0000-0000462D0000}"/>
    <cellStyle name="Currency 3 4 9 2" xfId="14273" xr:uid="{00000000-0005-0000-0000-0000472D0000}"/>
    <cellStyle name="Currency 3 5" xfId="1136" xr:uid="{00000000-0005-0000-0000-0000482D0000}"/>
    <cellStyle name="Currency 3 5 2" xfId="1137" xr:uid="{00000000-0005-0000-0000-0000492D0000}"/>
    <cellStyle name="Currency 3 5 2 2" xfId="1138" xr:uid="{00000000-0005-0000-0000-00004A2D0000}"/>
    <cellStyle name="Currency 3 5 2 2 2" xfId="1139" xr:uid="{00000000-0005-0000-0000-00004B2D0000}"/>
    <cellStyle name="Currency 3 5 2 2 2 2" xfId="2674" xr:uid="{00000000-0005-0000-0000-00004C2D0000}"/>
    <cellStyle name="Currency 3 5 2 2 2 3" xfId="8177" xr:uid="{00000000-0005-0000-0000-00004D2D0000}"/>
    <cellStyle name="Currency 3 5 2 2 2 3 2" xfId="15269" xr:uid="{00000000-0005-0000-0000-00004E2D0000}"/>
    <cellStyle name="Currency 3 5 2 2 3" xfId="3565" xr:uid="{00000000-0005-0000-0000-00004F2D0000}"/>
    <cellStyle name="Currency 3 5 2 2 3 2" xfId="4473" xr:uid="{00000000-0005-0000-0000-0000502D0000}"/>
    <cellStyle name="Currency 3 5 2 2 3 3" xfId="11073" xr:uid="{00000000-0005-0000-0000-0000512D0000}"/>
    <cellStyle name="Currency 3 5 2 2 4" xfId="5129" xr:uid="{00000000-0005-0000-0000-0000522D0000}"/>
    <cellStyle name="Currency 3 5 2 2 4 2" xfId="6932" xr:uid="{00000000-0005-0000-0000-0000532D0000}"/>
    <cellStyle name="Currency 3 5 2 2 4 3" xfId="12407" xr:uid="{00000000-0005-0000-0000-0000542D0000}"/>
    <cellStyle name="Currency 3 5 2 2 5" xfId="5710" xr:uid="{00000000-0005-0000-0000-0000552D0000}"/>
    <cellStyle name="Currency 3 5 2 2 5 2" xfId="12988" xr:uid="{00000000-0005-0000-0000-0000562D0000}"/>
    <cellStyle name="Currency 3 5 2 2 6" xfId="7596" xr:uid="{00000000-0005-0000-0000-0000572D0000}"/>
    <cellStyle name="Currency 3 5 2 2 6 2" xfId="14688" xr:uid="{00000000-0005-0000-0000-0000582D0000}"/>
    <cellStyle name="Currency 3 5 2 3" xfId="1140" xr:uid="{00000000-0005-0000-0000-0000592D0000}"/>
    <cellStyle name="Currency 3 5 2 3 2" xfId="2675" xr:uid="{00000000-0005-0000-0000-00005A2D0000}"/>
    <cellStyle name="Currency 3 5 2 3 3" xfId="7888" xr:uid="{00000000-0005-0000-0000-00005B2D0000}"/>
    <cellStyle name="Currency 3 5 2 3 3 2" xfId="14980" xr:uid="{00000000-0005-0000-0000-00005C2D0000}"/>
    <cellStyle name="Currency 3 5 2 4" xfId="3265" xr:uid="{00000000-0005-0000-0000-00005D2D0000}"/>
    <cellStyle name="Currency 3 5 2 4 2" xfId="4474" xr:uid="{00000000-0005-0000-0000-00005E2D0000}"/>
    <cellStyle name="Currency 3 5 2 4 3" xfId="10776" xr:uid="{00000000-0005-0000-0000-00005F2D0000}"/>
    <cellStyle name="Currency 3 5 2 5" xfId="4840" xr:uid="{00000000-0005-0000-0000-0000602D0000}"/>
    <cellStyle name="Currency 3 5 2 5 2" xfId="6933" xr:uid="{00000000-0005-0000-0000-0000612D0000}"/>
    <cellStyle name="Currency 3 5 2 5 3" xfId="12118" xr:uid="{00000000-0005-0000-0000-0000622D0000}"/>
    <cellStyle name="Currency 3 5 2 6" xfId="5421" xr:uid="{00000000-0005-0000-0000-0000632D0000}"/>
    <cellStyle name="Currency 3 5 2 6 2" xfId="12699" xr:uid="{00000000-0005-0000-0000-0000642D0000}"/>
    <cellStyle name="Currency 3 5 2 7" xfId="7307" xr:uid="{00000000-0005-0000-0000-0000652D0000}"/>
    <cellStyle name="Currency 3 5 2 7 2" xfId="14399" xr:uid="{00000000-0005-0000-0000-0000662D0000}"/>
    <cellStyle name="Currency 3 5 3" xfId="1141" xr:uid="{00000000-0005-0000-0000-0000672D0000}"/>
    <cellStyle name="Currency 3 5 3 2" xfId="1142" xr:uid="{00000000-0005-0000-0000-0000682D0000}"/>
    <cellStyle name="Currency 3 5 3 2 2" xfId="2676" xr:uid="{00000000-0005-0000-0000-0000692D0000}"/>
    <cellStyle name="Currency 3 5 3 2 3" xfId="8037" xr:uid="{00000000-0005-0000-0000-00006A2D0000}"/>
    <cellStyle name="Currency 3 5 3 2 3 2" xfId="15129" xr:uid="{00000000-0005-0000-0000-00006B2D0000}"/>
    <cellStyle name="Currency 3 5 3 3" xfId="3425" xr:uid="{00000000-0005-0000-0000-00006C2D0000}"/>
    <cellStyle name="Currency 3 5 3 3 2" xfId="4475" xr:uid="{00000000-0005-0000-0000-00006D2D0000}"/>
    <cellStyle name="Currency 3 5 3 3 3" xfId="10933" xr:uid="{00000000-0005-0000-0000-00006E2D0000}"/>
    <cellStyle name="Currency 3 5 3 4" xfId="4989" xr:uid="{00000000-0005-0000-0000-00006F2D0000}"/>
    <cellStyle name="Currency 3 5 3 4 2" xfId="6934" xr:uid="{00000000-0005-0000-0000-0000702D0000}"/>
    <cellStyle name="Currency 3 5 3 4 3" xfId="12267" xr:uid="{00000000-0005-0000-0000-0000712D0000}"/>
    <cellStyle name="Currency 3 5 3 5" xfId="5570" xr:uid="{00000000-0005-0000-0000-0000722D0000}"/>
    <cellStyle name="Currency 3 5 3 5 2" xfId="12848" xr:uid="{00000000-0005-0000-0000-0000732D0000}"/>
    <cellStyle name="Currency 3 5 3 6" xfId="7456" xr:uid="{00000000-0005-0000-0000-0000742D0000}"/>
    <cellStyle name="Currency 3 5 3 6 2" xfId="14548" xr:uid="{00000000-0005-0000-0000-0000752D0000}"/>
    <cellStyle name="Currency 3 5 4" xfId="1143" xr:uid="{00000000-0005-0000-0000-0000762D0000}"/>
    <cellStyle name="Currency 3 5 4 2" xfId="7745" xr:uid="{00000000-0005-0000-0000-0000772D0000}"/>
    <cellStyle name="Currency 3 5 4 2 2" xfId="14837" xr:uid="{00000000-0005-0000-0000-0000782D0000}"/>
    <cellStyle name="Currency 3 5 5" xfId="1144" xr:uid="{00000000-0005-0000-0000-0000792D0000}"/>
    <cellStyle name="Currency 3 5 5 2" xfId="2677" xr:uid="{00000000-0005-0000-0000-00007A2D0000}"/>
    <cellStyle name="Currency 3 5 6" xfId="3096" xr:uid="{00000000-0005-0000-0000-00007B2D0000}"/>
    <cellStyle name="Currency 3 5 6 2" xfId="4476" xr:uid="{00000000-0005-0000-0000-00007C2D0000}"/>
    <cellStyle name="Currency 3 5 6 3" xfId="10607" xr:uid="{00000000-0005-0000-0000-00007D2D0000}"/>
    <cellStyle name="Currency 3 5 7" xfId="4697" xr:uid="{00000000-0005-0000-0000-00007E2D0000}"/>
    <cellStyle name="Currency 3 5 7 2" xfId="6935" xr:uid="{00000000-0005-0000-0000-00007F2D0000}"/>
    <cellStyle name="Currency 3 5 7 3" xfId="11975" xr:uid="{00000000-0005-0000-0000-0000802D0000}"/>
    <cellStyle name="Currency 3 5 8" xfId="5278" xr:uid="{00000000-0005-0000-0000-0000812D0000}"/>
    <cellStyle name="Currency 3 5 8 2" xfId="12556" xr:uid="{00000000-0005-0000-0000-0000822D0000}"/>
    <cellStyle name="Currency 3 5 9" xfId="7164" xr:uid="{00000000-0005-0000-0000-0000832D0000}"/>
    <cellStyle name="Currency 3 5 9 2" xfId="14256" xr:uid="{00000000-0005-0000-0000-0000842D0000}"/>
    <cellStyle name="Currency 3 6" xfId="1145" xr:uid="{00000000-0005-0000-0000-0000852D0000}"/>
    <cellStyle name="Currency 3 6 2" xfId="1146" xr:uid="{00000000-0005-0000-0000-0000862D0000}"/>
    <cellStyle name="Currency 3 6 2 2" xfId="1147" xr:uid="{00000000-0005-0000-0000-0000872D0000}"/>
    <cellStyle name="Currency 3 6 2 2 2" xfId="1148" xr:uid="{00000000-0005-0000-0000-0000882D0000}"/>
    <cellStyle name="Currency 3 6 2 2 2 2" xfId="2678" xr:uid="{00000000-0005-0000-0000-0000892D0000}"/>
    <cellStyle name="Currency 3 6 2 2 2 3" xfId="8283" xr:uid="{00000000-0005-0000-0000-00008A2D0000}"/>
    <cellStyle name="Currency 3 6 2 2 2 3 2" xfId="15375" xr:uid="{00000000-0005-0000-0000-00008B2D0000}"/>
    <cellStyle name="Currency 3 6 2 2 3" xfId="3671" xr:uid="{00000000-0005-0000-0000-00008C2D0000}"/>
    <cellStyle name="Currency 3 6 2 2 3 2" xfId="4477" xr:uid="{00000000-0005-0000-0000-00008D2D0000}"/>
    <cellStyle name="Currency 3 6 2 2 3 3" xfId="11179" xr:uid="{00000000-0005-0000-0000-00008E2D0000}"/>
    <cellStyle name="Currency 3 6 2 2 4" xfId="5235" xr:uid="{00000000-0005-0000-0000-00008F2D0000}"/>
    <cellStyle name="Currency 3 6 2 2 4 2" xfId="6936" xr:uid="{00000000-0005-0000-0000-0000902D0000}"/>
    <cellStyle name="Currency 3 6 2 2 4 3" xfId="12513" xr:uid="{00000000-0005-0000-0000-0000912D0000}"/>
    <cellStyle name="Currency 3 6 2 2 5" xfId="5816" xr:uid="{00000000-0005-0000-0000-0000922D0000}"/>
    <cellStyle name="Currency 3 6 2 2 5 2" xfId="13094" xr:uid="{00000000-0005-0000-0000-0000932D0000}"/>
    <cellStyle name="Currency 3 6 2 2 6" xfId="7702" xr:uid="{00000000-0005-0000-0000-0000942D0000}"/>
    <cellStyle name="Currency 3 6 2 2 6 2" xfId="14794" xr:uid="{00000000-0005-0000-0000-0000952D0000}"/>
    <cellStyle name="Currency 3 6 2 3" xfId="1149" xr:uid="{00000000-0005-0000-0000-0000962D0000}"/>
    <cellStyle name="Currency 3 6 2 3 2" xfId="2679" xr:uid="{00000000-0005-0000-0000-0000972D0000}"/>
    <cellStyle name="Currency 3 6 2 3 3" xfId="7994" xr:uid="{00000000-0005-0000-0000-0000982D0000}"/>
    <cellStyle name="Currency 3 6 2 3 3 2" xfId="15086" xr:uid="{00000000-0005-0000-0000-0000992D0000}"/>
    <cellStyle name="Currency 3 6 2 4" xfId="3371" xr:uid="{00000000-0005-0000-0000-00009A2D0000}"/>
    <cellStyle name="Currency 3 6 2 4 2" xfId="4478" xr:uid="{00000000-0005-0000-0000-00009B2D0000}"/>
    <cellStyle name="Currency 3 6 2 4 3" xfId="10882" xr:uid="{00000000-0005-0000-0000-00009C2D0000}"/>
    <cellStyle name="Currency 3 6 2 5" xfId="4946" xr:uid="{00000000-0005-0000-0000-00009D2D0000}"/>
    <cellStyle name="Currency 3 6 2 5 2" xfId="6937" xr:uid="{00000000-0005-0000-0000-00009E2D0000}"/>
    <cellStyle name="Currency 3 6 2 5 3" xfId="12224" xr:uid="{00000000-0005-0000-0000-00009F2D0000}"/>
    <cellStyle name="Currency 3 6 2 6" xfId="5527" xr:uid="{00000000-0005-0000-0000-0000A02D0000}"/>
    <cellStyle name="Currency 3 6 2 6 2" xfId="12805" xr:uid="{00000000-0005-0000-0000-0000A12D0000}"/>
    <cellStyle name="Currency 3 6 2 7" xfId="7413" xr:uid="{00000000-0005-0000-0000-0000A22D0000}"/>
    <cellStyle name="Currency 3 6 2 7 2" xfId="14505" xr:uid="{00000000-0005-0000-0000-0000A32D0000}"/>
    <cellStyle name="Currency 3 6 3" xfId="1150" xr:uid="{00000000-0005-0000-0000-0000A42D0000}"/>
    <cellStyle name="Currency 3 6 3 2" xfId="1151" xr:uid="{00000000-0005-0000-0000-0000A52D0000}"/>
    <cellStyle name="Currency 3 6 3 2 2" xfId="2680" xr:uid="{00000000-0005-0000-0000-0000A62D0000}"/>
    <cellStyle name="Currency 3 6 3 2 3" xfId="8140" xr:uid="{00000000-0005-0000-0000-0000A72D0000}"/>
    <cellStyle name="Currency 3 6 3 2 3 2" xfId="15232" xr:uid="{00000000-0005-0000-0000-0000A82D0000}"/>
    <cellStyle name="Currency 3 6 3 3" xfId="3528" xr:uid="{00000000-0005-0000-0000-0000A92D0000}"/>
    <cellStyle name="Currency 3 6 3 3 2" xfId="4479" xr:uid="{00000000-0005-0000-0000-0000AA2D0000}"/>
    <cellStyle name="Currency 3 6 3 3 3" xfId="11036" xr:uid="{00000000-0005-0000-0000-0000AB2D0000}"/>
    <cellStyle name="Currency 3 6 3 4" xfId="5092" xr:uid="{00000000-0005-0000-0000-0000AC2D0000}"/>
    <cellStyle name="Currency 3 6 3 4 2" xfId="6938" xr:uid="{00000000-0005-0000-0000-0000AD2D0000}"/>
    <cellStyle name="Currency 3 6 3 4 3" xfId="12370" xr:uid="{00000000-0005-0000-0000-0000AE2D0000}"/>
    <cellStyle name="Currency 3 6 3 5" xfId="5673" xr:uid="{00000000-0005-0000-0000-0000AF2D0000}"/>
    <cellStyle name="Currency 3 6 3 5 2" xfId="12951" xr:uid="{00000000-0005-0000-0000-0000B02D0000}"/>
    <cellStyle name="Currency 3 6 3 6" xfId="7559" xr:uid="{00000000-0005-0000-0000-0000B12D0000}"/>
    <cellStyle name="Currency 3 6 3 6 2" xfId="14651" xr:uid="{00000000-0005-0000-0000-0000B22D0000}"/>
    <cellStyle name="Currency 3 6 4" xfId="1152" xr:uid="{00000000-0005-0000-0000-0000B32D0000}"/>
    <cellStyle name="Currency 3 6 4 2" xfId="7851" xr:uid="{00000000-0005-0000-0000-0000B42D0000}"/>
    <cellStyle name="Currency 3 6 4 2 2" xfId="14943" xr:uid="{00000000-0005-0000-0000-0000B52D0000}"/>
    <cellStyle name="Currency 3 6 5" xfId="1153" xr:uid="{00000000-0005-0000-0000-0000B62D0000}"/>
    <cellStyle name="Currency 3 6 5 2" xfId="2681" xr:uid="{00000000-0005-0000-0000-0000B72D0000}"/>
    <cellStyle name="Currency 3 6 6" xfId="3226" xr:uid="{00000000-0005-0000-0000-0000B82D0000}"/>
    <cellStyle name="Currency 3 6 6 2" xfId="4480" xr:uid="{00000000-0005-0000-0000-0000B92D0000}"/>
    <cellStyle name="Currency 3 6 6 3" xfId="10737" xr:uid="{00000000-0005-0000-0000-0000BA2D0000}"/>
    <cellStyle name="Currency 3 6 7" xfId="4803" xr:uid="{00000000-0005-0000-0000-0000BB2D0000}"/>
    <cellStyle name="Currency 3 6 7 2" xfId="6939" xr:uid="{00000000-0005-0000-0000-0000BC2D0000}"/>
    <cellStyle name="Currency 3 6 7 3" xfId="12081" xr:uid="{00000000-0005-0000-0000-0000BD2D0000}"/>
    <cellStyle name="Currency 3 6 8" xfId="5384" xr:uid="{00000000-0005-0000-0000-0000BE2D0000}"/>
    <cellStyle name="Currency 3 6 8 2" xfId="12662" xr:uid="{00000000-0005-0000-0000-0000BF2D0000}"/>
    <cellStyle name="Currency 3 6 9" xfId="7270" xr:uid="{00000000-0005-0000-0000-0000C02D0000}"/>
    <cellStyle name="Currency 3 6 9 2" xfId="14362" xr:uid="{00000000-0005-0000-0000-0000C12D0000}"/>
    <cellStyle name="Currency 3 7" xfId="1154" xr:uid="{00000000-0005-0000-0000-0000C22D0000}"/>
    <cellStyle name="Currency 3 7 2" xfId="1155" xr:uid="{00000000-0005-0000-0000-0000C32D0000}"/>
    <cellStyle name="Currency 3 7 2 2" xfId="1156" xr:uid="{00000000-0005-0000-0000-0000C42D0000}"/>
    <cellStyle name="Currency 3 7 2 2 2" xfId="2682" xr:uid="{00000000-0005-0000-0000-0000C52D0000}"/>
    <cellStyle name="Currency 3 7 2 2 3" xfId="8160" xr:uid="{00000000-0005-0000-0000-0000C62D0000}"/>
    <cellStyle name="Currency 3 7 2 2 3 2" xfId="15252" xr:uid="{00000000-0005-0000-0000-0000C72D0000}"/>
    <cellStyle name="Currency 3 7 2 3" xfId="3548" xr:uid="{00000000-0005-0000-0000-0000C82D0000}"/>
    <cellStyle name="Currency 3 7 2 3 2" xfId="4481" xr:uid="{00000000-0005-0000-0000-0000C92D0000}"/>
    <cellStyle name="Currency 3 7 2 3 3" xfId="11056" xr:uid="{00000000-0005-0000-0000-0000CA2D0000}"/>
    <cellStyle name="Currency 3 7 2 4" xfId="5112" xr:uid="{00000000-0005-0000-0000-0000CB2D0000}"/>
    <cellStyle name="Currency 3 7 2 4 2" xfId="6940" xr:uid="{00000000-0005-0000-0000-0000CC2D0000}"/>
    <cellStyle name="Currency 3 7 2 4 3" xfId="12390" xr:uid="{00000000-0005-0000-0000-0000CD2D0000}"/>
    <cellStyle name="Currency 3 7 2 5" xfId="5693" xr:uid="{00000000-0005-0000-0000-0000CE2D0000}"/>
    <cellStyle name="Currency 3 7 2 5 2" xfId="12971" xr:uid="{00000000-0005-0000-0000-0000CF2D0000}"/>
    <cellStyle name="Currency 3 7 2 6" xfId="7579" xr:uid="{00000000-0005-0000-0000-0000D02D0000}"/>
    <cellStyle name="Currency 3 7 2 6 2" xfId="14671" xr:uid="{00000000-0005-0000-0000-0000D12D0000}"/>
    <cellStyle name="Currency 3 7 3" xfId="1157" xr:uid="{00000000-0005-0000-0000-0000D22D0000}"/>
    <cellStyle name="Currency 3 7 3 2" xfId="2683" xr:uid="{00000000-0005-0000-0000-0000D32D0000}"/>
    <cellStyle name="Currency 3 7 3 3" xfId="7871" xr:uid="{00000000-0005-0000-0000-0000D42D0000}"/>
    <cellStyle name="Currency 3 7 3 3 2" xfId="14963" xr:uid="{00000000-0005-0000-0000-0000D52D0000}"/>
    <cellStyle name="Currency 3 7 4" xfId="3247" xr:uid="{00000000-0005-0000-0000-0000D62D0000}"/>
    <cellStyle name="Currency 3 7 4 2" xfId="4482" xr:uid="{00000000-0005-0000-0000-0000D72D0000}"/>
    <cellStyle name="Currency 3 7 4 3" xfId="10758" xr:uid="{00000000-0005-0000-0000-0000D82D0000}"/>
    <cellStyle name="Currency 3 7 5" xfId="4823" xr:uid="{00000000-0005-0000-0000-0000D92D0000}"/>
    <cellStyle name="Currency 3 7 5 2" xfId="6941" xr:uid="{00000000-0005-0000-0000-0000DA2D0000}"/>
    <cellStyle name="Currency 3 7 5 3" xfId="12101" xr:uid="{00000000-0005-0000-0000-0000DB2D0000}"/>
    <cellStyle name="Currency 3 7 6" xfId="5404" xr:uid="{00000000-0005-0000-0000-0000DC2D0000}"/>
    <cellStyle name="Currency 3 7 6 2" xfId="12682" xr:uid="{00000000-0005-0000-0000-0000DD2D0000}"/>
    <cellStyle name="Currency 3 7 7" xfId="7290" xr:uid="{00000000-0005-0000-0000-0000DE2D0000}"/>
    <cellStyle name="Currency 3 7 7 2" xfId="14382" xr:uid="{00000000-0005-0000-0000-0000DF2D0000}"/>
    <cellStyle name="Currency 3 8" xfId="1158" xr:uid="{00000000-0005-0000-0000-0000E02D0000}"/>
    <cellStyle name="Currency 3 8 2" xfId="1159" xr:uid="{00000000-0005-0000-0000-0000E12D0000}"/>
    <cellStyle name="Currency 3 8 2 2" xfId="2684" xr:uid="{00000000-0005-0000-0000-0000E22D0000}"/>
    <cellStyle name="Currency 3 8 2 3" xfId="8016" xr:uid="{00000000-0005-0000-0000-0000E32D0000}"/>
    <cellStyle name="Currency 3 8 2 3 2" xfId="15108" xr:uid="{00000000-0005-0000-0000-0000E42D0000}"/>
    <cellStyle name="Currency 3 8 3" xfId="3399" xr:uid="{00000000-0005-0000-0000-0000E52D0000}"/>
    <cellStyle name="Currency 3 8 3 2" xfId="4483" xr:uid="{00000000-0005-0000-0000-0000E62D0000}"/>
    <cellStyle name="Currency 3 8 3 3" xfId="10907" xr:uid="{00000000-0005-0000-0000-0000E72D0000}"/>
    <cellStyle name="Currency 3 8 4" xfId="4968" xr:uid="{00000000-0005-0000-0000-0000E82D0000}"/>
    <cellStyle name="Currency 3 8 4 2" xfId="6942" xr:uid="{00000000-0005-0000-0000-0000E92D0000}"/>
    <cellStyle name="Currency 3 8 4 3" xfId="12246" xr:uid="{00000000-0005-0000-0000-0000EA2D0000}"/>
    <cellStyle name="Currency 3 8 5" xfId="5549" xr:uid="{00000000-0005-0000-0000-0000EB2D0000}"/>
    <cellStyle name="Currency 3 8 5 2" xfId="12827" xr:uid="{00000000-0005-0000-0000-0000EC2D0000}"/>
    <cellStyle name="Currency 3 8 6" xfId="7435" xr:uid="{00000000-0005-0000-0000-0000ED2D0000}"/>
    <cellStyle name="Currency 3 8 6 2" xfId="14527" xr:uid="{00000000-0005-0000-0000-0000EE2D0000}"/>
    <cellStyle name="Currency 3 9" xfId="1160" xr:uid="{00000000-0005-0000-0000-0000EF2D0000}"/>
    <cellStyle name="Currency 3 9 2" xfId="1161" xr:uid="{00000000-0005-0000-0000-0000F02D0000}"/>
    <cellStyle name="Currency 3 9 2 2" xfId="2685" xr:uid="{00000000-0005-0000-0000-0000F12D0000}"/>
    <cellStyle name="Currency 3 9 2 3" xfId="8024" xr:uid="{00000000-0005-0000-0000-0000F22D0000}"/>
    <cellStyle name="Currency 3 9 2 3 2" xfId="15116" xr:uid="{00000000-0005-0000-0000-0000F32D0000}"/>
    <cellStyle name="Currency 3 9 3" xfId="3412" xr:uid="{00000000-0005-0000-0000-0000F42D0000}"/>
    <cellStyle name="Currency 3 9 3 2" xfId="4484" xr:uid="{00000000-0005-0000-0000-0000F52D0000}"/>
    <cellStyle name="Currency 3 9 3 3" xfId="10920" xr:uid="{00000000-0005-0000-0000-0000F62D0000}"/>
    <cellStyle name="Currency 3 9 4" xfId="4976" xr:uid="{00000000-0005-0000-0000-0000F72D0000}"/>
    <cellStyle name="Currency 3 9 4 2" xfId="6943" xr:uid="{00000000-0005-0000-0000-0000F82D0000}"/>
    <cellStyle name="Currency 3 9 4 3" xfId="12254" xr:uid="{00000000-0005-0000-0000-0000F92D0000}"/>
    <cellStyle name="Currency 3 9 5" xfId="5557" xr:uid="{00000000-0005-0000-0000-0000FA2D0000}"/>
    <cellStyle name="Currency 3 9 5 2" xfId="12835" xr:uid="{00000000-0005-0000-0000-0000FB2D0000}"/>
    <cellStyle name="Currency 3 9 6" xfId="7443" xr:uid="{00000000-0005-0000-0000-0000FC2D0000}"/>
    <cellStyle name="Currency 3 9 6 2" xfId="14535" xr:uid="{00000000-0005-0000-0000-0000FD2D0000}"/>
    <cellStyle name="Currency 4" xfId="1162" xr:uid="{00000000-0005-0000-0000-0000FE2D0000}"/>
    <cellStyle name="Currency 4 2" xfId="1163" xr:uid="{00000000-0005-0000-0000-0000FF2D0000}"/>
    <cellStyle name="Currency 4 2 2" xfId="1164" xr:uid="{00000000-0005-0000-0000-0000002E0000}"/>
    <cellStyle name="Currency 4 2 3" xfId="4485" xr:uid="{00000000-0005-0000-0000-0000012E0000}"/>
    <cellStyle name="Currency 4 2 4" xfId="8319" xr:uid="{00000000-0005-0000-0000-0000022E0000}"/>
    <cellStyle name="Currency 4 2 4 2" xfId="15409" xr:uid="{00000000-0005-0000-0000-0000032E0000}"/>
    <cellStyle name="Currency 4 3" xfId="1165" xr:uid="{00000000-0005-0000-0000-0000042E0000}"/>
    <cellStyle name="Currency 4 4" xfId="1166" xr:uid="{00000000-0005-0000-0000-0000052E0000}"/>
    <cellStyle name="Currency 4 5" xfId="4486" xr:uid="{00000000-0005-0000-0000-0000062E0000}"/>
    <cellStyle name="Currency 4 6" xfId="8657" xr:uid="{00000000-0005-0000-0000-0000072E0000}"/>
    <cellStyle name="Currency 5" xfId="1167" xr:uid="{00000000-0005-0000-0000-0000082E0000}"/>
    <cellStyle name="Currency 5 10" xfId="7189" xr:uid="{00000000-0005-0000-0000-0000092E0000}"/>
    <cellStyle name="Currency 5 10 2" xfId="14281" xr:uid="{00000000-0005-0000-0000-00000A2E0000}"/>
    <cellStyle name="Currency 5 11" xfId="8663" xr:uid="{00000000-0005-0000-0000-00000B2E0000}"/>
    <cellStyle name="Currency 5 2" xfId="1168" xr:uid="{00000000-0005-0000-0000-00000C2E0000}"/>
    <cellStyle name="Currency 5 2 2" xfId="1169" xr:uid="{00000000-0005-0000-0000-00000D2E0000}"/>
    <cellStyle name="Currency 5 2 2 2" xfId="1170" xr:uid="{00000000-0005-0000-0000-00000E2E0000}"/>
    <cellStyle name="Currency 5 2 2 2 2" xfId="1171" xr:uid="{00000000-0005-0000-0000-00000F2E0000}"/>
    <cellStyle name="Currency 5 2 2 2 2 2" xfId="2686" xr:uid="{00000000-0005-0000-0000-0000102E0000}"/>
    <cellStyle name="Currency 5 2 2 2 2 3" xfId="8248" xr:uid="{00000000-0005-0000-0000-0000112E0000}"/>
    <cellStyle name="Currency 5 2 2 2 2 3 2" xfId="15340" xr:uid="{00000000-0005-0000-0000-0000122E0000}"/>
    <cellStyle name="Currency 5 2 2 2 3" xfId="3636" xr:uid="{00000000-0005-0000-0000-0000132E0000}"/>
    <cellStyle name="Currency 5 2 2 2 3 2" xfId="4487" xr:uid="{00000000-0005-0000-0000-0000142E0000}"/>
    <cellStyle name="Currency 5 2 2 2 3 3" xfId="11144" xr:uid="{00000000-0005-0000-0000-0000152E0000}"/>
    <cellStyle name="Currency 5 2 2 2 4" xfId="5200" xr:uid="{00000000-0005-0000-0000-0000162E0000}"/>
    <cellStyle name="Currency 5 2 2 2 4 2" xfId="6944" xr:uid="{00000000-0005-0000-0000-0000172E0000}"/>
    <cellStyle name="Currency 5 2 2 2 4 3" xfId="12478" xr:uid="{00000000-0005-0000-0000-0000182E0000}"/>
    <cellStyle name="Currency 5 2 2 2 5" xfId="5781" xr:uid="{00000000-0005-0000-0000-0000192E0000}"/>
    <cellStyle name="Currency 5 2 2 2 5 2" xfId="13059" xr:uid="{00000000-0005-0000-0000-00001A2E0000}"/>
    <cellStyle name="Currency 5 2 2 2 6" xfId="7667" xr:uid="{00000000-0005-0000-0000-00001B2E0000}"/>
    <cellStyle name="Currency 5 2 2 2 6 2" xfId="14759" xr:uid="{00000000-0005-0000-0000-00001C2E0000}"/>
    <cellStyle name="Currency 5 2 2 3" xfId="1172" xr:uid="{00000000-0005-0000-0000-00001D2E0000}"/>
    <cellStyle name="Currency 5 2 2 3 2" xfId="2687" xr:uid="{00000000-0005-0000-0000-00001E2E0000}"/>
    <cellStyle name="Currency 5 2 2 3 3" xfId="7959" xr:uid="{00000000-0005-0000-0000-00001F2E0000}"/>
    <cellStyle name="Currency 5 2 2 3 3 2" xfId="15051" xr:uid="{00000000-0005-0000-0000-0000202E0000}"/>
    <cellStyle name="Currency 5 2 2 4" xfId="3336" xr:uid="{00000000-0005-0000-0000-0000212E0000}"/>
    <cellStyle name="Currency 5 2 2 4 2" xfId="4488" xr:uid="{00000000-0005-0000-0000-0000222E0000}"/>
    <cellStyle name="Currency 5 2 2 4 3" xfId="10847" xr:uid="{00000000-0005-0000-0000-0000232E0000}"/>
    <cellStyle name="Currency 5 2 2 5" xfId="4911" xr:uid="{00000000-0005-0000-0000-0000242E0000}"/>
    <cellStyle name="Currency 5 2 2 5 2" xfId="6945" xr:uid="{00000000-0005-0000-0000-0000252E0000}"/>
    <cellStyle name="Currency 5 2 2 5 3" xfId="12189" xr:uid="{00000000-0005-0000-0000-0000262E0000}"/>
    <cellStyle name="Currency 5 2 2 6" xfId="5492" xr:uid="{00000000-0005-0000-0000-0000272E0000}"/>
    <cellStyle name="Currency 5 2 2 6 2" xfId="12770" xr:uid="{00000000-0005-0000-0000-0000282E0000}"/>
    <cellStyle name="Currency 5 2 2 7" xfId="7378" xr:uid="{00000000-0005-0000-0000-0000292E0000}"/>
    <cellStyle name="Currency 5 2 2 7 2" xfId="14470" xr:uid="{00000000-0005-0000-0000-00002A2E0000}"/>
    <cellStyle name="Currency 5 2 3" xfId="1173" xr:uid="{00000000-0005-0000-0000-00002B2E0000}"/>
    <cellStyle name="Currency 5 2 3 2" xfId="1174" xr:uid="{00000000-0005-0000-0000-00002C2E0000}"/>
    <cellStyle name="Currency 5 2 3 2 2" xfId="2688" xr:uid="{00000000-0005-0000-0000-00002D2E0000}"/>
    <cellStyle name="Currency 5 2 3 2 3" xfId="8105" xr:uid="{00000000-0005-0000-0000-00002E2E0000}"/>
    <cellStyle name="Currency 5 2 3 2 3 2" xfId="15197" xr:uid="{00000000-0005-0000-0000-00002F2E0000}"/>
    <cellStyle name="Currency 5 2 3 3" xfId="3493" xr:uid="{00000000-0005-0000-0000-0000302E0000}"/>
    <cellStyle name="Currency 5 2 3 3 2" xfId="4489" xr:uid="{00000000-0005-0000-0000-0000312E0000}"/>
    <cellStyle name="Currency 5 2 3 3 3" xfId="11001" xr:uid="{00000000-0005-0000-0000-0000322E0000}"/>
    <cellStyle name="Currency 5 2 3 4" xfId="5057" xr:uid="{00000000-0005-0000-0000-0000332E0000}"/>
    <cellStyle name="Currency 5 2 3 4 2" xfId="6946" xr:uid="{00000000-0005-0000-0000-0000342E0000}"/>
    <cellStyle name="Currency 5 2 3 4 3" xfId="12335" xr:uid="{00000000-0005-0000-0000-0000352E0000}"/>
    <cellStyle name="Currency 5 2 3 5" xfId="5638" xr:uid="{00000000-0005-0000-0000-0000362E0000}"/>
    <cellStyle name="Currency 5 2 3 5 2" xfId="12916" xr:uid="{00000000-0005-0000-0000-0000372E0000}"/>
    <cellStyle name="Currency 5 2 3 6" xfId="7524" xr:uid="{00000000-0005-0000-0000-0000382E0000}"/>
    <cellStyle name="Currency 5 2 3 6 2" xfId="14616" xr:uid="{00000000-0005-0000-0000-0000392E0000}"/>
    <cellStyle name="Currency 5 2 4" xfId="1175" xr:uid="{00000000-0005-0000-0000-00003A2E0000}"/>
    <cellStyle name="Currency 5 2 4 2" xfId="2689" xr:uid="{00000000-0005-0000-0000-00003B2E0000}"/>
    <cellStyle name="Currency 5 2 4 3" xfId="8452" xr:uid="{00000000-0005-0000-0000-00003C2E0000}"/>
    <cellStyle name="Currency 5 2 4 3 2" xfId="15495" xr:uid="{00000000-0005-0000-0000-00003D2E0000}"/>
    <cellStyle name="Currency 5 2 5" xfId="3191" xr:uid="{00000000-0005-0000-0000-00003E2E0000}"/>
    <cellStyle name="Currency 5 2 5 2" xfId="4490" xr:uid="{00000000-0005-0000-0000-00003F2E0000}"/>
    <cellStyle name="Currency 5 2 5 3" xfId="8541" xr:uid="{00000000-0005-0000-0000-0000402E0000}"/>
    <cellStyle name="Currency 5 2 5 3 2" xfId="15584" xr:uid="{00000000-0005-0000-0000-0000412E0000}"/>
    <cellStyle name="Currency 5 2 5 4" xfId="10702" xr:uid="{00000000-0005-0000-0000-0000422E0000}"/>
    <cellStyle name="Currency 5 2 6" xfId="4768" xr:uid="{00000000-0005-0000-0000-0000432E0000}"/>
    <cellStyle name="Currency 5 2 6 2" xfId="6947" xr:uid="{00000000-0005-0000-0000-0000442E0000}"/>
    <cellStyle name="Currency 5 2 6 3" xfId="7816" xr:uid="{00000000-0005-0000-0000-0000452E0000}"/>
    <cellStyle name="Currency 5 2 6 3 2" xfId="14908" xr:uid="{00000000-0005-0000-0000-0000462E0000}"/>
    <cellStyle name="Currency 5 2 6 4" xfId="12046" xr:uid="{00000000-0005-0000-0000-0000472E0000}"/>
    <cellStyle name="Currency 5 2 7" xfId="5349" xr:uid="{00000000-0005-0000-0000-0000482E0000}"/>
    <cellStyle name="Currency 5 2 7 2" xfId="12627" xr:uid="{00000000-0005-0000-0000-0000492E0000}"/>
    <cellStyle name="Currency 5 2 8" xfId="7235" xr:uid="{00000000-0005-0000-0000-00004A2E0000}"/>
    <cellStyle name="Currency 5 2 8 2" xfId="14327" xr:uid="{00000000-0005-0000-0000-00004B2E0000}"/>
    <cellStyle name="Currency 5 3" xfId="1176" xr:uid="{00000000-0005-0000-0000-00004C2E0000}"/>
    <cellStyle name="Currency 5 3 2" xfId="1177" xr:uid="{00000000-0005-0000-0000-00004D2E0000}"/>
    <cellStyle name="Currency 5 3 2 2" xfId="1178" xr:uid="{00000000-0005-0000-0000-00004E2E0000}"/>
    <cellStyle name="Currency 5 3 2 2 2" xfId="2690" xr:uid="{00000000-0005-0000-0000-00004F2E0000}"/>
    <cellStyle name="Currency 5 3 2 2 3" xfId="8202" xr:uid="{00000000-0005-0000-0000-0000502E0000}"/>
    <cellStyle name="Currency 5 3 2 2 3 2" xfId="15294" xr:uid="{00000000-0005-0000-0000-0000512E0000}"/>
    <cellStyle name="Currency 5 3 2 3" xfId="3590" xr:uid="{00000000-0005-0000-0000-0000522E0000}"/>
    <cellStyle name="Currency 5 3 2 3 2" xfId="4491" xr:uid="{00000000-0005-0000-0000-0000532E0000}"/>
    <cellStyle name="Currency 5 3 2 3 3" xfId="11098" xr:uid="{00000000-0005-0000-0000-0000542E0000}"/>
    <cellStyle name="Currency 5 3 2 4" xfId="5154" xr:uid="{00000000-0005-0000-0000-0000552E0000}"/>
    <cellStyle name="Currency 5 3 2 4 2" xfId="6948" xr:uid="{00000000-0005-0000-0000-0000562E0000}"/>
    <cellStyle name="Currency 5 3 2 4 3" xfId="12432" xr:uid="{00000000-0005-0000-0000-0000572E0000}"/>
    <cellStyle name="Currency 5 3 2 5" xfId="5735" xr:uid="{00000000-0005-0000-0000-0000582E0000}"/>
    <cellStyle name="Currency 5 3 2 5 2" xfId="13013" xr:uid="{00000000-0005-0000-0000-0000592E0000}"/>
    <cellStyle name="Currency 5 3 2 6" xfId="7621" xr:uid="{00000000-0005-0000-0000-00005A2E0000}"/>
    <cellStyle name="Currency 5 3 2 6 2" xfId="14713" xr:uid="{00000000-0005-0000-0000-00005B2E0000}"/>
    <cellStyle name="Currency 5 3 3" xfId="1179" xr:uid="{00000000-0005-0000-0000-00005C2E0000}"/>
    <cellStyle name="Currency 5 3 3 2" xfId="2691" xr:uid="{00000000-0005-0000-0000-00005D2E0000}"/>
    <cellStyle name="Currency 5 3 3 3" xfId="7913" xr:uid="{00000000-0005-0000-0000-00005E2E0000}"/>
    <cellStyle name="Currency 5 3 3 3 2" xfId="15005" xr:uid="{00000000-0005-0000-0000-00005F2E0000}"/>
    <cellStyle name="Currency 5 3 4" xfId="3290" xr:uid="{00000000-0005-0000-0000-0000602E0000}"/>
    <cellStyle name="Currency 5 3 4 2" xfId="4492" xr:uid="{00000000-0005-0000-0000-0000612E0000}"/>
    <cellStyle name="Currency 5 3 4 3" xfId="10801" xr:uid="{00000000-0005-0000-0000-0000622E0000}"/>
    <cellStyle name="Currency 5 3 5" xfId="4865" xr:uid="{00000000-0005-0000-0000-0000632E0000}"/>
    <cellStyle name="Currency 5 3 5 2" xfId="6949" xr:uid="{00000000-0005-0000-0000-0000642E0000}"/>
    <cellStyle name="Currency 5 3 5 3" xfId="12143" xr:uid="{00000000-0005-0000-0000-0000652E0000}"/>
    <cellStyle name="Currency 5 3 6" xfId="5446" xr:uid="{00000000-0005-0000-0000-0000662E0000}"/>
    <cellStyle name="Currency 5 3 6 2" xfId="12724" xr:uid="{00000000-0005-0000-0000-0000672E0000}"/>
    <cellStyle name="Currency 5 3 7" xfId="7332" xr:uid="{00000000-0005-0000-0000-0000682E0000}"/>
    <cellStyle name="Currency 5 3 7 2" xfId="14424" xr:uid="{00000000-0005-0000-0000-0000692E0000}"/>
    <cellStyle name="Currency 5 4" xfId="1180" xr:uid="{00000000-0005-0000-0000-00006A2E0000}"/>
    <cellStyle name="Currency 5 4 2" xfId="1181" xr:uid="{00000000-0005-0000-0000-00006B2E0000}"/>
    <cellStyle name="Currency 5 4 2 2" xfId="2692" xr:uid="{00000000-0005-0000-0000-00006C2E0000}"/>
    <cellStyle name="Currency 5 4 2 3" xfId="8059" xr:uid="{00000000-0005-0000-0000-00006D2E0000}"/>
    <cellStyle name="Currency 5 4 2 3 2" xfId="15151" xr:uid="{00000000-0005-0000-0000-00006E2E0000}"/>
    <cellStyle name="Currency 5 4 3" xfId="3447" xr:uid="{00000000-0005-0000-0000-00006F2E0000}"/>
    <cellStyle name="Currency 5 4 3 2" xfId="4493" xr:uid="{00000000-0005-0000-0000-0000702E0000}"/>
    <cellStyle name="Currency 5 4 3 3" xfId="10955" xr:uid="{00000000-0005-0000-0000-0000712E0000}"/>
    <cellStyle name="Currency 5 4 4" xfId="5011" xr:uid="{00000000-0005-0000-0000-0000722E0000}"/>
    <cellStyle name="Currency 5 4 4 2" xfId="6950" xr:uid="{00000000-0005-0000-0000-0000732E0000}"/>
    <cellStyle name="Currency 5 4 4 3" xfId="12289" xr:uid="{00000000-0005-0000-0000-0000742E0000}"/>
    <cellStyle name="Currency 5 4 5" xfId="5592" xr:uid="{00000000-0005-0000-0000-0000752E0000}"/>
    <cellStyle name="Currency 5 4 5 2" xfId="12870" xr:uid="{00000000-0005-0000-0000-0000762E0000}"/>
    <cellStyle name="Currency 5 4 6" xfId="7478" xr:uid="{00000000-0005-0000-0000-0000772E0000}"/>
    <cellStyle name="Currency 5 4 6 2" xfId="14570" xr:uid="{00000000-0005-0000-0000-0000782E0000}"/>
    <cellStyle name="Currency 5 5" xfId="1182" xr:uid="{00000000-0005-0000-0000-0000792E0000}"/>
    <cellStyle name="Currency 5 5 2" xfId="8320" xr:uid="{00000000-0005-0000-0000-00007A2E0000}"/>
    <cellStyle name="Currency 5 5 2 2" xfId="15410" xr:uid="{00000000-0005-0000-0000-00007B2E0000}"/>
    <cellStyle name="Currency 5 6" xfId="1183" xr:uid="{00000000-0005-0000-0000-00007C2E0000}"/>
    <cellStyle name="Currency 5 6 2" xfId="2693" xr:uid="{00000000-0005-0000-0000-00007D2E0000}"/>
    <cellStyle name="Currency 5 6 3" xfId="8406" xr:uid="{00000000-0005-0000-0000-00007E2E0000}"/>
    <cellStyle name="Currency 5 6 3 2" xfId="15449" xr:uid="{00000000-0005-0000-0000-00007F2E0000}"/>
    <cellStyle name="Currency 5 7" xfId="3121" xr:uid="{00000000-0005-0000-0000-0000802E0000}"/>
    <cellStyle name="Currency 5 7 2" xfId="4494" xr:uid="{00000000-0005-0000-0000-0000812E0000}"/>
    <cellStyle name="Currency 5 7 3" xfId="8495" xr:uid="{00000000-0005-0000-0000-0000822E0000}"/>
    <cellStyle name="Currency 5 7 3 2" xfId="15538" xr:uid="{00000000-0005-0000-0000-0000832E0000}"/>
    <cellStyle name="Currency 5 7 4" xfId="10632" xr:uid="{00000000-0005-0000-0000-0000842E0000}"/>
    <cellStyle name="Currency 5 8" xfId="4722" xr:uid="{00000000-0005-0000-0000-0000852E0000}"/>
    <cellStyle name="Currency 5 8 2" xfId="6951" xr:uid="{00000000-0005-0000-0000-0000862E0000}"/>
    <cellStyle name="Currency 5 8 3" xfId="7770" xr:uid="{00000000-0005-0000-0000-0000872E0000}"/>
    <cellStyle name="Currency 5 8 3 2" xfId="14862" xr:uid="{00000000-0005-0000-0000-0000882E0000}"/>
    <cellStyle name="Currency 5 8 4" xfId="12000" xr:uid="{00000000-0005-0000-0000-0000892E0000}"/>
    <cellStyle name="Currency 5 9" xfId="5303" xr:uid="{00000000-0005-0000-0000-00008A2E0000}"/>
    <cellStyle name="Currency 5 9 2" xfId="12581" xr:uid="{00000000-0005-0000-0000-00008B2E0000}"/>
    <cellStyle name="Currency 6" xfId="1184" xr:uid="{00000000-0005-0000-0000-00008C2E0000}"/>
    <cellStyle name="Currency 6 2" xfId="8321" xr:uid="{00000000-0005-0000-0000-00008D2E0000}"/>
    <cellStyle name="Currency 6 2 2" xfId="15411" xr:uid="{00000000-0005-0000-0000-00008E2E0000}"/>
    <cellStyle name="Currency 6 3" xfId="8653" xr:uid="{00000000-0005-0000-0000-00008F2E0000}"/>
    <cellStyle name="Currency 7" xfId="1185" xr:uid="{00000000-0005-0000-0000-0000902E0000}"/>
    <cellStyle name="Currency 8" xfId="1186" xr:uid="{00000000-0005-0000-0000-0000912E0000}"/>
    <cellStyle name="Currency 8 2" xfId="1187" xr:uid="{00000000-0005-0000-0000-0000922E0000}"/>
    <cellStyle name="Currency 8 2 2" xfId="1188" xr:uid="{00000000-0005-0000-0000-0000932E0000}"/>
    <cellStyle name="Currency 8 2 2 2" xfId="1189" xr:uid="{00000000-0005-0000-0000-0000942E0000}"/>
    <cellStyle name="Currency 8 2 2 2 2" xfId="2694" xr:uid="{00000000-0005-0000-0000-0000952E0000}"/>
    <cellStyle name="Currency 8 2 2 2 3" xfId="8225" xr:uid="{00000000-0005-0000-0000-0000962E0000}"/>
    <cellStyle name="Currency 8 2 2 2 3 2" xfId="15317" xr:uid="{00000000-0005-0000-0000-0000972E0000}"/>
    <cellStyle name="Currency 8 2 2 3" xfId="3613" xr:uid="{00000000-0005-0000-0000-0000982E0000}"/>
    <cellStyle name="Currency 8 2 2 3 2" xfId="4495" xr:uid="{00000000-0005-0000-0000-0000992E0000}"/>
    <cellStyle name="Currency 8 2 2 3 3" xfId="11121" xr:uid="{00000000-0005-0000-0000-00009A2E0000}"/>
    <cellStyle name="Currency 8 2 2 4" xfId="5177" xr:uid="{00000000-0005-0000-0000-00009B2E0000}"/>
    <cellStyle name="Currency 8 2 2 4 2" xfId="6952" xr:uid="{00000000-0005-0000-0000-00009C2E0000}"/>
    <cellStyle name="Currency 8 2 2 4 3" xfId="12455" xr:uid="{00000000-0005-0000-0000-00009D2E0000}"/>
    <cellStyle name="Currency 8 2 2 5" xfId="5758" xr:uid="{00000000-0005-0000-0000-00009E2E0000}"/>
    <cellStyle name="Currency 8 2 2 5 2" xfId="13036" xr:uid="{00000000-0005-0000-0000-00009F2E0000}"/>
    <cellStyle name="Currency 8 2 2 6" xfId="7644" xr:uid="{00000000-0005-0000-0000-0000A02E0000}"/>
    <cellStyle name="Currency 8 2 2 6 2" xfId="14736" xr:uid="{00000000-0005-0000-0000-0000A12E0000}"/>
    <cellStyle name="Currency 8 2 3" xfId="1190" xr:uid="{00000000-0005-0000-0000-0000A22E0000}"/>
    <cellStyle name="Currency 8 2 3 2" xfId="2695" xr:uid="{00000000-0005-0000-0000-0000A32E0000}"/>
    <cellStyle name="Currency 8 2 3 3" xfId="7936" xr:uid="{00000000-0005-0000-0000-0000A42E0000}"/>
    <cellStyle name="Currency 8 2 3 3 2" xfId="15028" xr:uid="{00000000-0005-0000-0000-0000A52E0000}"/>
    <cellStyle name="Currency 8 2 4" xfId="3313" xr:uid="{00000000-0005-0000-0000-0000A62E0000}"/>
    <cellStyle name="Currency 8 2 4 2" xfId="4496" xr:uid="{00000000-0005-0000-0000-0000A72E0000}"/>
    <cellStyle name="Currency 8 2 4 3" xfId="10824" xr:uid="{00000000-0005-0000-0000-0000A82E0000}"/>
    <cellStyle name="Currency 8 2 5" xfId="4888" xr:uid="{00000000-0005-0000-0000-0000A92E0000}"/>
    <cellStyle name="Currency 8 2 5 2" xfId="6953" xr:uid="{00000000-0005-0000-0000-0000AA2E0000}"/>
    <cellStyle name="Currency 8 2 5 3" xfId="12166" xr:uid="{00000000-0005-0000-0000-0000AB2E0000}"/>
    <cellStyle name="Currency 8 2 6" xfId="5469" xr:uid="{00000000-0005-0000-0000-0000AC2E0000}"/>
    <cellStyle name="Currency 8 2 6 2" xfId="12747" xr:uid="{00000000-0005-0000-0000-0000AD2E0000}"/>
    <cellStyle name="Currency 8 2 7" xfId="7355" xr:uid="{00000000-0005-0000-0000-0000AE2E0000}"/>
    <cellStyle name="Currency 8 2 7 2" xfId="14447" xr:uid="{00000000-0005-0000-0000-0000AF2E0000}"/>
    <cellStyle name="Currency 8 3" xfId="1191" xr:uid="{00000000-0005-0000-0000-0000B02E0000}"/>
    <cellStyle name="Currency 8 3 2" xfId="1192" xr:uid="{00000000-0005-0000-0000-0000B12E0000}"/>
    <cellStyle name="Currency 8 3 2 2" xfId="2696" xr:uid="{00000000-0005-0000-0000-0000B22E0000}"/>
    <cellStyle name="Currency 8 3 2 3" xfId="8082" xr:uid="{00000000-0005-0000-0000-0000B32E0000}"/>
    <cellStyle name="Currency 8 3 2 3 2" xfId="15174" xr:uid="{00000000-0005-0000-0000-0000B42E0000}"/>
    <cellStyle name="Currency 8 3 3" xfId="3470" xr:uid="{00000000-0005-0000-0000-0000B52E0000}"/>
    <cellStyle name="Currency 8 3 3 2" xfId="4497" xr:uid="{00000000-0005-0000-0000-0000B62E0000}"/>
    <cellStyle name="Currency 8 3 3 3" xfId="10978" xr:uid="{00000000-0005-0000-0000-0000B72E0000}"/>
    <cellStyle name="Currency 8 3 4" xfId="5034" xr:uid="{00000000-0005-0000-0000-0000B82E0000}"/>
    <cellStyle name="Currency 8 3 4 2" xfId="6954" xr:uid="{00000000-0005-0000-0000-0000B92E0000}"/>
    <cellStyle name="Currency 8 3 4 3" xfId="12312" xr:uid="{00000000-0005-0000-0000-0000BA2E0000}"/>
    <cellStyle name="Currency 8 3 5" xfId="5615" xr:uid="{00000000-0005-0000-0000-0000BB2E0000}"/>
    <cellStyle name="Currency 8 3 5 2" xfId="12893" xr:uid="{00000000-0005-0000-0000-0000BC2E0000}"/>
    <cellStyle name="Currency 8 3 6" xfId="7501" xr:uid="{00000000-0005-0000-0000-0000BD2E0000}"/>
    <cellStyle name="Currency 8 3 6 2" xfId="14593" xr:uid="{00000000-0005-0000-0000-0000BE2E0000}"/>
    <cellStyle name="Currency 8 4" xfId="1193" xr:uid="{00000000-0005-0000-0000-0000BF2E0000}"/>
    <cellStyle name="Currency 8 4 2" xfId="2697" xr:uid="{00000000-0005-0000-0000-0000C02E0000}"/>
    <cellStyle name="Currency 8 4 3" xfId="8429" xr:uid="{00000000-0005-0000-0000-0000C12E0000}"/>
    <cellStyle name="Currency 8 4 3 2" xfId="15472" xr:uid="{00000000-0005-0000-0000-0000C22E0000}"/>
    <cellStyle name="Currency 8 5" xfId="3165" xr:uid="{00000000-0005-0000-0000-0000C32E0000}"/>
    <cellStyle name="Currency 8 5 2" xfId="4498" xr:uid="{00000000-0005-0000-0000-0000C42E0000}"/>
    <cellStyle name="Currency 8 5 3" xfId="8518" xr:uid="{00000000-0005-0000-0000-0000C52E0000}"/>
    <cellStyle name="Currency 8 5 3 2" xfId="15561" xr:uid="{00000000-0005-0000-0000-0000C62E0000}"/>
    <cellStyle name="Currency 8 5 4" xfId="10676" xr:uid="{00000000-0005-0000-0000-0000C72E0000}"/>
    <cellStyle name="Currency 8 6" xfId="4745" xr:uid="{00000000-0005-0000-0000-0000C82E0000}"/>
    <cellStyle name="Currency 8 6 2" xfId="6955" xr:uid="{00000000-0005-0000-0000-0000C92E0000}"/>
    <cellStyle name="Currency 8 6 3" xfId="7793" xr:uid="{00000000-0005-0000-0000-0000CA2E0000}"/>
    <cellStyle name="Currency 8 6 3 2" xfId="14885" xr:uid="{00000000-0005-0000-0000-0000CB2E0000}"/>
    <cellStyle name="Currency 8 6 4" xfId="12023" xr:uid="{00000000-0005-0000-0000-0000CC2E0000}"/>
    <cellStyle name="Currency 8 7" xfId="5326" xr:uid="{00000000-0005-0000-0000-0000CD2E0000}"/>
    <cellStyle name="Currency 8 7 2" xfId="12604" xr:uid="{00000000-0005-0000-0000-0000CE2E0000}"/>
    <cellStyle name="Currency 8 8" xfId="7212" xr:uid="{00000000-0005-0000-0000-0000CF2E0000}"/>
    <cellStyle name="Currency 8 8 2" xfId="14304" xr:uid="{00000000-0005-0000-0000-0000D02E0000}"/>
    <cellStyle name="Currency 9" xfId="1194" xr:uid="{00000000-0005-0000-0000-0000D12E0000}"/>
    <cellStyle name="Currency0" xfId="1195" xr:uid="{00000000-0005-0000-0000-0000D22E0000}"/>
    <cellStyle name="Currency0 2" xfId="8322" xr:uid="{00000000-0005-0000-0000-0000D32E0000}"/>
    <cellStyle name="Date" xfId="1196" xr:uid="{00000000-0005-0000-0000-0000D42E0000}"/>
    <cellStyle name="Date 2" xfId="1197" xr:uid="{00000000-0005-0000-0000-0000D52E0000}"/>
    <cellStyle name="Date 2 2" xfId="8323" xr:uid="{00000000-0005-0000-0000-0000D62E0000}"/>
    <cellStyle name="Explanatory Text" xfId="17" builtinId="53" customBuiltin="1"/>
    <cellStyle name="Explanatory Text 2" xfId="1198" xr:uid="{00000000-0005-0000-0000-0000D82E0000}"/>
    <cellStyle name="Explanatory Text 2 2" xfId="8626" xr:uid="{00000000-0005-0000-0000-0000D92E0000}"/>
    <cellStyle name="Fixed" xfId="1199" xr:uid="{00000000-0005-0000-0000-0000DA2E0000}"/>
    <cellStyle name="Fixed 2" xfId="8324" xr:uid="{00000000-0005-0000-0000-0000DB2E0000}"/>
    <cellStyle name="Good" xfId="8" builtinId="26" customBuiltin="1"/>
    <cellStyle name="Good 10" xfId="1201" xr:uid="{00000000-0005-0000-0000-0000DD2E0000}"/>
    <cellStyle name="Good 11" xfId="1202" xr:uid="{00000000-0005-0000-0000-0000DE2E0000}"/>
    <cellStyle name="Good 12" xfId="1776" xr:uid="{00000000-0005-0000-0000-0000DF2E0000}"/>
    <cellStyle name="Good 12 2" xfId="6956" xr:uid="{00000000-0005-0000-0000-0000E02E0000}"/>
    <cellStyle name="Good 13" xfId="2698" xr:uid="{00000000-0005-0000-0000-0000E12E0000}"/>
    <cellStyle name="Good 14" xfId="1200" xr:uid="{00000000-0005-0000-0000-0000E22E0000}"/>
    <cellStyle name="Good 2" xfId="1203" xr:uid="{00000000-0005-0000-0000-0000E32E0000}"/>
    <cellStyle name="Good 2 2" xfId="8616" xr:uid="{00000000-0005-0000-0000-0000E42E0000}"/>
    <cellStyle name="Good 3" xfId="1204" xr:uid="{00000000-0005-0000-0000-0000E52E0000}"/>
    <cellStyle name="Good 3 2" xfId="1205" xr:uid="{00000000-0005-0000-0000-0000E62E0000}"/>
    <cellStyle name="Good 4" xfId="1206" xr:uid="{00000000-0005-0000-0000-0000E72E0000}"/>
    <cellStyle name="Good 4 2" xfId="4500" xr:uid="{00000000-0005-0000-0000-0000E82E0000}"/>
    <cellStyle name="Good 4 3" xfId="4499" xr:uid="{00000000-0005-0000-0000-0000E92E0000}"/>
    <cellStyle name="Good 5" xfId="1207" xr:uid="{00000000-0005-0000-0000-0000EA2E0000}"/>
    <cellStyle name="Good 5 2" xfId="1208" xr:uid="{00000000-0005-0000-0000-0000EB2E0000}"/>
    <cellStyle name="Good 6" xfId="1209" xr:uid="{00000000-0005-0000-0000-0000EC2E0000}"/>
    <cellStyle name="Good 7" xfId="1210" xr:uid="{00000000-0005-0000-0000-0000ED2E0000}"/>
    <cellStyle name="Good 8" xfId="1211" xr:uid="{00000000-0005-0000-0000-0000EE2E0000}"/>
    <cellStyle name="Good 9" xfId="1212" xr:uid="{00000000-0005-0000-0000-0000EF2E0000}"/>
    <cellStyle name="Heading 1" xfId="4" builtinId="16" customBuiltin="1"/>
    <cellStyle name="Heading 1 2" xfId="1214" xr:uid="{00000000-0005-0000-0000-0000F12E0000}"/>
    <cellStyle name="Heading 1 2 10" xfId="1215" xr:uid="{00000000-0005-0000-0000-0000F22E0000}"/>
    <cellStyle name="Heading 1 2 10 2" xfId="2700" xr:uid="{00000000-0005-0000-0000-0000F32E0000}"/>
    <cellStyle name="Heading 1 2 11" xfId="1216" xr:uid="{00000000-0005-0000-0000-0000F42E0000}"/>
    <cellStyle name="Heading 1 2 11 2" xfId="2701" xr:uid="{00000000-0005-0000-0000-0000F52E0000}"/>
    <cellStyle name="Heading 1 2 12" xfId="1217" xr:uid="{00000000-0005-0000-0000-0000F62E0000}"/>
    <cellStyle name="Heading 1 2 12 2" xfId="2702" xr:uid="{00000000-0005-0000-0000-0000F72E0000}"/>
    <cellStyle name="Heading 1 2 13" xfId="1218" xr:uid="{00000000-0005-0000-0000-0000F82E0000}"/>
    <cellStyle name="Heading 1 2 13 2" xfId="6957" xr:uid="{00000000-0005-0000-0000-0000F92E0000}"/>
    <cellStyle name="Heading 1 2 14" xfId="1777" xr:uid="{00000000-0005-0000-0000-0000FA2E0000}"/>
    <cellStyle name="Heading 1 2 14 2" xfId="6958" xr:uid="{00000000-0005-0000-0000-0000FB2E0000}"/>
    <cellStyle name="Heading 1 2 15" xfId="2699" xr:uid="{00000000-0005-0000-0000-0000FC2E0000}"/>
    <cellStyle name="Heading 1 2 16" xfId="8612" xr:uid="{00000000-0005-0000-0000-0000FD2E0000}"/>
    <cellStyle name="Heading 1 2 2" xfId="1219" xr:uid="{00000000-0005-0000-0000-0000FE2E0000}"/>
    <cellStyle name="Heading 1 2 2 2" xfId="1220" xr:uid="{00000000-0005-0000-0000-0000FF2E0000}"/>
    <cellStyle name="Heading 1 2 2 2 2" xfId="2703" xr:uid="{00000000-0005-0000-0000-0000002F0000}"/>
    <cellStyle name="Heading 1 2 2 3" xfId="2952" xr:uid="{00000000-0005-0000-0000-0000012F0000}"/>
    <cellStyle name="Heading 1 2 2 3 2" xfId="6959" xr:uid="{00000000-0005-0000-0000-0000022F0000}"/>
    <cellStyle name="Heading 1 2 2 4" xfId="3378" xr:uid="{00000000-0005-0000-0000-0000032F0000}"/>
    <cellStyle name="Heading 1 2 3" xfId="1221" xr:uid="{00000000-0005-0000-0000-0000042F0000}"/>
    <cellStyle name="Heading 1 2 3 2" xfId="1222" xr:uid="{00000000-0005-0000-0000-0000052F0000}"/>
    <cellStyle name="Heading 1 2 3 3" xfId="2704" xr:uid="{00000000-0005-0000-0000-0000062F0000}"/>
    <cellStyle name="Heading 1 2 4" xfId="1223" xr:uid="{00000000-0005-0000-0000-0000072F0000}"/>
    <cellStyle name="Heading 1 2 4 2" xfId="1224" xr:uid="{00000000-0005-0000-0000-0000082F0000}"/>
    <cellStyle name="Heading 1 2 4 3" xfId="4502" xr:uid="{00000000-0005-0000-0000-0000092F0000}"/>
    <cellStyle name="Heading 1 2 4 4" xfId="4501" xr:uid="{00000000-0005-0000-0000-00000A2F0000}"/>
    <cellStyle name="Heading 1 2 5" xfId="1225" xr:uid="{00000000-0005-0000-0000-00000B2F0000}"/>
    <cellStyle name="Heading 1 2 5 2" xfId="4504" xr:uid="{00000000-0005-0000-0000-00000C2F0000}"/>
    <cellStyle name="Heading 1 2 5 3" xfId="4503" xr:uid="{00000000-0005-0000-0000-00000D2F0000}"/>
    <cellStyle name="Heading 1 2 5 4" xfId="6960" xr:uid="{00000000-0005-0000-0000-00000E2F0000}"/>
    <cellStyle name="Heading 1 2 6" xfId="1226" xr:uid="{00000000-0005-0000-0000-00000F2F0000}"/>
    <cellStyle name="Heading 1 2 6 2" xfId="1227" xr:uid="{00000000-0005-0000-0000-0000102F0000}"/>
    <cellStyle name="Heading 1 2 6 2 2" xfId="2706" xr:uid="{00000000-0005-0000-0000-0000112F0000}"/>
    <cellStyle name="Heading 1 2 6 3" xfId="2705" xr:uid="{00000000-0005-0000-0000-0000122F0000}"/>
    <cellStyle name="Heading 1 2 7" xfId="1228" xr:uid="{00000000-0005-0000-0000-0000132F0000}"/>
    <cellStyle name="Heading 1 2 7 2" xfId="1229" xr:uid="{00000000-0005-0000-0000-0000142F0000}"/>
    <cellStyle name="Heading 1 2 7 2 2" xfId="2708" xr:uid="{00000000-0005-0000-0000-0000152F0000}"/>
    <cellStyle name="Heading 1 2 7 3" xfId="2707" xr:uid="{00000000-0005-0000-0000-0000162F0000}"/>
    <cellStyle name="Heading 1 2 8" xfId="1230" xr:uid="{00000000-0005-0000-0000-0000172F0000}"/>
    <cellStyle name="Heading 1 2 8 2" xfId="2709" xr:uid="{00000000-0005-0000-0000-0000182F0000}"/>
    <cellStyle name="Heading 1 2 9" xfId="1231" xr:uid="{00000000-0005-0000-0000-0000192F0000}"/>
    <cellStyle name="Heading 1 2 9 2" xfId="2710" xr:uid="{00000000-0005-0000-0000-00001A2F0000}"/>
    <cellStyle name="Heading 1 3" xfId="1232" xr:uid="{00000000-0005-0000-0000-00001B2F0000}"/>
    <cellStyle name="Heading 1 3 2" xfId="8658" xr:uid="{00000000-0005-0000-0000-00001C2F0000}"/>
    <cellStyle name="Heading 1 4" xfId="1233" xr:uid="{00000000-0005-0000-0000-00001D2F0000}"/>
    <cellStyle name="Heading 1 5" xfId="1234" xr:uid="{00000000-0005-0000-0000-00001E2F0000}"/>
    <cellStyle name="Heading 1 6" xfId="1235" xr:uid="{00000000-0005-0000-0000-00001F2F0000}"/>
    <cellStyle name="Heading 1 7" xfId="1236" xr:uid="{00000000-0005-0000-0000-0000202F0000}"/>
    <cellStyle name="Heading 1 8" xfId="1213" xr:uid="{00000000-0005-0000-0000-0000212F0000}"/>
    <cellStyle name="Heading 2" xfId="5" builtinId="17" customBuiltin="1"/>
    <cellStyle name="Heading 2 2" xfId="1238" xr:uid="{00000000-0005-0000-0000-0000232F0000}"/>
    <cellStyle name="Heading 2 2 10" xfId="1239" xr:uid="{00000000-0005-0000-0000-0000242F0000}"/>
    <cellStyle name="Heading 2 2 10 2" xfId="2712" xr:uid="{00000000-0005-0000-0000-0000252F0000}"/>
    <cellStyle name="Heading 2 2 11" xfId="1240" xr:uid="{00000000-0005-0000-0000-0000262F0000}"/>
    <cellStyle name="Heading 2 2 11 2" xfId="2713" xr:uid="{00000000-0005-0000-0000-0000272F0000}"/>
    <cellStyle name="Heading 2 2 12" xfId="1241" xr:uid="{00000000-0005-0000-0000-0000282F0000}"/>
    <cellStyle name="Heading 2 2 12 2" xfId="2714" xr:uid="{00000000-0005-0000-0000-0000292F0000}"/>
    <cellStyle name="Heading 2 2 13" xfId="1242" xr:uid="{00000000-0005-0000-0000-00002A2F0000}"/>
    <cellStyle name="Heading 2 2 13 2" xfId="6961" xr:uid="{00000000-0005-0000-0000-00002B2F0000}"/>
    <cellStyle name="Heading 2 2 14" xfId="1778" xr:uid="{00000000-0005-0000-0000-00002C2F0000}"/>
    <cellStyle name="Heading 2 2 14 2" xfId="6962" xr:uid="{00000000-0005-0000-0000-00002D2F0000}"/>
    <cellStyle name="Heading 2 2 15" xfId="2711" xr:uid="{00000000-0005-0000-0000-00002E2F0000}"/>
    <cellStyle name="Heading 2 2 16" xfId="8613" xr:uid="{00000000-0005-0000-0000-00002F2F0000}"/>
    <cellStyle name="Heading 2 2 2" xfId="1243" xr:uid="{00000000-0005-0000-0000-0000302F0000}"/>
    <cellStyle name="Heading 2 2 2 2" xfId="1244" xr:uid="{00000000-0005-0000-0000-0000312F0000}"/>
    <cellStyle name="Heading 2 2 2 2 2" xfId="2715" xr:uid="{00000000-0005-0000-0000-0000322F0000}"/>
    <cellStyle name="Heading 2 2 2 3" xfId="3016" xr:uid="{00000000-0005-0000-0000-0000332F0000}"/>
    <cellStyle name="Heading 2 2 2 3 2" xfId="6963" xr:uid="{00000000-0005-0000-0000-0000342F0000}"/>
    <cellStyle name="Heading 2 2 2 4" xfId="3392" xr:uid="{00000000-0005-0000-0000-0000352F0000}"/>
    <cellStyle name="Heading 2 2 3" xfId="1245" xr:uid="{00000000-0005-0000-0000-0000362F0000}"/>
    <cellStyle name="Heading 2 2 3 2" xfId="1246" xr:uid="{00000000-0005-0000-0000-0000372F0000}"/>
    <cellStyle name="Heading 2 2 3 3" xfId="2716" xr:uid="{00000000-0005-0000-0000-0000382F0000}"/>
    <cellStyle name="Heading 2 2 4" xfId="1247" xr:uid="{00000000-0005-0000-0000-0000392F0000}"/>
    <cellStyle name="Heading 2 2 4 2" xfId="1248" xr:uid="{00000000-0005-0000-0000-00003A2F0000}"/>
    <cellStyle name="Heading 2 2 4 3" xfId="4506" xr:uid="{00000000-0005-0000-0000-00003B2F0000}"/>
    <cellStyle name="Heading 2 2 4 4" xfId="4505" xr:uid="{00000000-0005-0000-0000-00003C2F0000}"/>
    <cellStyle name="Heading 2 2 5" xfId="1249" xr:uid="{00000000-0005-0000-0000-00003D2F0000}"/>
    <cellStyle name="Heading 2 2 5 2" xfId="4508" xr:uid="{00000000-0005-0000-0000-00003E2F0000}"/>
    <cellStyle name="Heading 2 2 5 3" xfId="4507" xr:uid="{00000000-0005-0000-0000-00003F2F0000}"/>
    <cellStyle name="Heading 2 2 5 4" xfId="6964" xr:uid="{00000000-0005-0000-0000-0000402F0000}"/>
    <cellStyle name="Heading 2 2 6" xfId="1250" xr:uid="{00000000-0005-0000-0000-0000412F0000}"/>
    <cellStyle name="Heading 2 2 6 2" xfId="1251" xr:uid="{00000000-0005-0000-0000-0000422F0000}"/>
    <cellStyle name="Heading 2 2 6 2 2" xfId="2718" xr:uid="{00000000-0005-0000-0000-0000432F0000}"/>
    <cellStyle name="Heading 2 2 6 3" xfId="2717" xr:uid="{00000000-0005-0000-0000-0000442F0000}"/>
    <cellStyle name="Heading 2 2 7" xfId="1252" xr:uid="{00000000-0005-0000-0000-0000452F0000}"/>
    <cellStyle name="Heading 2 2 7 2" xfId="1253" xr:uid="{00000000-0005-0000-0000-0000462F0000}"/>
    <cellStyle name="Heading 2 2 7 2 2" xfId="2720" xr:uid="{00000000-0005-0000-0000-0000472F0000}"/>
    <cellStyle name="Heading 2 2 7 3" xfId="2719" xr:uid="{00000000-0005-0000-0000-0000482F0000}"/>
    <cellStyle name="Heading 2 2 8" xfId="1254" xr:uid="{00000000-0005-0000-0000-0000492F0000}"/>
    <cellStyle name="Heading 2 2 8 2" xfId="2721" xr:uid="{00000000-0005-0000-0000-00004A2F0000}"/>
    <cellStyle name="Heading 2 2 9" xfId="1255" xr:uid="{00000000-0005-0000-0000-00004B2F0000}"/>
    <cellStyle name="Heading 2 2 9 2" xfId="2722" xr:uid="{00000000-0005-0000-0000-00004C2F0000}"/>
    <cellStyle name="Heading 2 3" xfId="1256" xr:uid="{00000000-0005-0000-0000-00004D2F0000}"/>
    <cellStyle name="Heading 2 3 2" xfId="8659" xr:uid="{00000000-0005-0000-0000-00004E2F0000}"/>
    <cellStyle name="Heading 2 4" xfId="1257" xr:uid="{00000000-0005-0000-0000-00004F2F0000}"/>
    <cellStyle name="Heading 2 5" xfId="1258" xr:uid="{00000000-0005-0000-0000-0000502F0000}"/>
    <cellStyle name="Heading 2 6" xfId="1259" xr:uid="{00000000-0005-0000-0000-0000512F0000}"/>
    <cellStyle name="Heading 2 7" xfId="1260" xr:uid="{00000000-0005-0000-0000-0000522F0000}"/>
    <cellStyle name="Heading 2 8" xfId="1237" xr:uid="{00000000-0005-0000-0000-0000532F0000}"/>
    <cellStyle name="Heading 3" xfId="6" builtinId="18" customBuiltin="1"/>
    <cellStyle name="Heading 3 10" xfId="1262" xr:uid="{00000000-0005-0000-0000-0000552F0000}"/>
    <cellStyle name="Heading 3 10 2" xfId="2724" xr:uid="{00000000-0005-0000-0000-0000562F0000}"/>
    <cellStyle name="Heading 3 11" xfId="1263" xr:uid="{00000000-0005-0000-0000-0000572F0000}"/>
    <cellStyle name="Heading 3 11 2" xfId="2725" xr:uid="{00000000-0005-0000-0000-0000582F0000}"/>
    <cellStyle name="Heading 3 12" xfId="1264" xr:uid="{00000000-0005-0000-0000-0000592F0000}"/>
    <cellStyle name="Heading 3 12 2" xfId="6965" xr:uid="{00000000-0005-0000-0000-00005A2F0000}"/>
    <cellStyle name="Heading 3 13" xfId="1779" xr:uid="{00000000-0005-0000-0000-00005B2F0000}"/>
    <cellStyle name="Heading 3 13 2" xfId="6966" xr:uid="{00000000-0005-0000-0000-00005C2F0000}"/>
    <cellStyle name="Heading 3 14" xfId="2723" xr:uid="{00000000-0005-0000-0000-00005D2F0000}"/>
    <cellStyle name="Heading 3 15" xfId="1261" xr:uid="{00000000-0005-0000-0000-00005E2F0000}"/>
    <cellStyle name="Heading 3 2" xfId="1265" xr:uid="{00000000-0005-0000-0000-00005F2F0000}"/>
    <cellStyle name="Heading 3 2 2" xfId="2982" xr:uid="{00000000-0005-0000-0000-0000602F0000}"/>
    <cellStyle name="Heading 3 2 3" xfId="8614" xr:uid="{00000000-0005-0000-0000-0000612F0000}"/>
    <cellStyle name="Heading 3 3" xfId="1266" xr:uid="{00000000-0005-0000-0000-0000622F0000}"/>
    <cellStyle name="Heading 3 3 2" xfId="1267" xr:uid="{00000000-0005-0000-0000-0000632F0000}"/>
    <cellStyle name="Heading 3 3 3" xfId="4509" xr:uid="{00000000-0005-0000-0000-0000642F0000}"/>
    <cellStyle name="Heading 3 4" xfId="1268" xr:uid="{00000000-0005-0000-0000-0000652F0000}"/>
    <cellStyle name="Heading 3 4 2" xfId="1269" xr:uid="{00000000-0005-0000-0000-0000662F0000}"/>
    <cellStyle name="Heading 3 4 3" xfId="4511" xr:uid="{00000000-0005-0000-0000-0000672F0000}"/>
    <cellStyle name="Heading 3 4 4" xfId="4510" xr:uid="{00000000-0005-0000-0000-0000682F0000}"/>
    <cellStyle name="Heading 3 5" xfId="1270" xr:uid="{00000000-0005-0000-0000-0000692F0000}"/>
    <cellStyle name="Heading 3 5 2" xfId="1271" xr:uid="{00000000-0005-0000-0000-00006A2F0000}"/>
    <cellStyle name="Heading 3 5 2 2" xfId="2727" xr:uid="{00000000-0005-0000-0000-00006B2F0000}"/>
    <cellStyle name="Heading 3 5 3" xfId="2726" xr:uid="{00000000-0005-0000-0000-00006C2F0000}"/>
    <cellStyle name="Heading 3 5 4" xfId="4512" xr:uid="{00000000-0005-0000-0000-00006D2F0000}"/>
    <cellStyle name="Heading 3 5 5" xfId="6967" xr:uid="{00000000-0005-0000-0000-00006E2F0000}"/>
    <cellStyle name="Heading 3 6" xfId="1272" xr:uid="{00000000-0005-0000-0000-00006F2F0000}"/>
    <cellStyle name="Heading 3 6 2" xfId="1273" xr:uid="{00000000-0005-0000-0000-0000702F0000}"/>
    <cellStyle name="Heading 3 6 2 2" xfId="2729" xr:uid="{00000000-0005-0000-0000-0000712F0000}"/>
    <cellStyle name="Heading 3 6 3" xfId="2728" xr:uid="{00000000-0005-0000-0000-0000722F0000}"/>
    <cellStyle name="Heading 3 7" xfId="1274" xr:uid="{00000000-0005-0000-0000-0000732F0000}"/>
    <cellStyle name="Heading 3 7 2" xfId="2730" xr:uid="{00000000-0005-0000-0000-0000742F0000}"/>
    <cellStyle name="Heading 3 8" xfId="1275" xr:uid="{00000000-0005-0000-0000-0000752F0000}"/>
    <cellStyle name="Heading 3 8 2" xfId="2731" xr:uid="{00000000-0005-0000-0000-0000762F0000}"/>
    <cellStyle name="Heading 3 9" xfId="1276" xr:uid="{00000000-0005-0000-0000-0000772F0000}"/>
    <cellStyle name="Heading 3 9 2" xfId="2732" xr:uid="{00000000-0005-0000-0000-0000782F0000}"/>
    <cellStyle name="Heading 4" xfId="7" builtinId="19" customBuiltin="1"/>
    <cellStyle name="Heading 4 10" xfId="1278" xr:uid="{00000000-0005-0000-0000-00007A2F0000}"/>
    <cellStyle name="Heading 4 10 2" xfId="2734" xr:uid="{00000000-0005-0000-0000-00007B2F0000}"/>
    <cellStyle name="Heading 4 11" xfId="1279" xr:uid="{00000000-0005-0000-0000-00007C2F0000}"/>
    <cellStyle name="Heading 4 11 2" xfId="6968" xr:uid="{00000000-0005-0000-0000-00007D2F0000}"/>
    <cellStyle name="Heading 4 12" xfId="1780" xr:uid="{00000000-0005-0000-0000-00007E2F0000}"/>
    <cellStyle name="Heading 4 12 2" xfId="6969" xr:uid="{00000000-0005-0000-0000-00007F2F0000}"/>
    <cellStyle name="Heading 4 13" xfId="2733" xr:uid="{00000000-0005-0000-0000-0000802F0000}"/>
    <cellStyle name="Heading 4 14" xfId="1277" xr:uid="{00000000-0005-0000-0000-0000812F0000}"/>
    <cellStyle name="Heading 4 2" xfId="1280" xr:uid="{00000000-0005-0000-0000-0000822F0000}"/>
    <cellStyle name="Heading 4 2 2" xfId="1281" xr:uid="{00000000-0005-0000-0000-0000832F0000}"/>
    <cellStyle name="Heading 4 2 3" xfId="4513" xr:uid="{00000000-0005-0000-0000-0000842F0000}"/>
    <cellStyle name="Heading 4 2 4" xfId="8615" xr:uid="{00000000-0005-0000-0000-0000852F0000}"/>
    <cellStyle name="Heading 4 3" xfId="1282" xr:uid="{00000000-0005-0000-0000-0000862F0000}"/>
    <cellStyle name="Heading 4 3 2" xfId="1283" xr:uid="{00000000-0005-0000-0000-0000872F0000}"/>
    <cellStyle name="Heading 4 3 3" xfId="4515" xr:uid="{00000000-0005-0000-0000-0000882F0000}"/>
    <cellStyle name="Heading 4 3 4" xfId="4514" xr:uid="{00000000-0005-0000-0000-0000892F0000}"/>
    <cellStyle name="Heading 4 4" xfId="1284" xr:uid="{00000000-0005-0000-0000-00008A2F0000}"/>
    <cellStyle name="Heading 4 4 2" xfId="1285" xr:uid="{00000000-0005-0000-0000-00008B2F0000}"/>
    <cellStyle name="Heading 4 4 2 2" xfId="2736" xr:uid="{00000000-0005-0000-0000-00008C2F0000}"/>
    <cellStyle name="Heading 4 4 3" xfId="2735" xr:uid="{00000000-0005-0000-0000-00008D2F0000}"/>
    <cellStyle name="Heading 4 4 4" xfId="4516" xr:uid="{00000000-0005-0000-0000-00008E2F0000}"/>
    <cellStyle name="Heading 4 4 5" xfId="6970" xr:uid="{00000000-0005-0000-0000-00008F2F0000}"/>
    <cellStyle name="Heading 4 5" xfId="1286" xr:uid="{00000000-0005-0000-0000-0000902F0000}"/>
    <cellStyle name="Heading 4 5 2" xfId="1287" xr:uid="{00000000-0005-0000-0000-0000912F0000}"/>
    <cellStyle name="Heading 4 5 2 2" xfId="2738" xr:uid="{00000000-0005-0000-0000-0000922F0000}"/>
    <cellStyle name="Heading 4 5 3" xfId="2737" xr:uid="{00000000-0005-0000-0000-0000932F0000}"/>
    <cellStyle name="Heading 4 6" xfId="1288" xr:uid="{00000000-0005-0000-0000-0000942F0000}"/>
    <cellStyle name="Heading 4 6 2" xfId="2739" xr:uid="{00000000-0005-0000-0000-0000952F0000}"/>
    <cellStyle name="Heading 4 7" xfId="1289" xr:uid="{00000000-0005-0000-0000-0000962F0000}"/>
    <cellStyle name="Heading 4 7 2" xfId="2740" xr:uid="{00000000-0005-0000-0000-0000972F0000}"/>
    <cellStyle name="Heading 4 8" xfId="1290" xr:uid="{00000000-0005-0000-0000-0000982F0000}"/>
    <cellStyle name="Heading 4 8 2" xfId="2741" xr:uid="{00000000-0005-0000-0000-0000992F0000}"/>
    <cellStyle name="Heading 4 9" xfId="1291" xr:uid="{00000000-0005-0000-0000-00009A2F0000}"/>
    <cellStyle name="Heading 4 9 2" xfId="2742" xr:uid="{00000000-0005-0000-0000-00009B2F0000}"/>
    <cellStyle name="Hyperlink 2" xfId="1292" xr:uid="{00000000-0005-0000-0000-00009C2F0000}"/>
    <cellStyle name="Hyperlink 2 2" xfId="8667" xr:uid="{00000000-0005-0000-0000-00009D2F0000}"/>
    <cellStyle name="Hyperlink 3" xfId="1293" xr:uid="{00000000-0005-0000-0000-00009E2F0000}"/>
    <cellStyle name="Input" xfId="11" builtinId="20" customBuiltin="1"/>
    <cellStyle name="Input 10" xfId="1295" xr:uid="{00000000-0005-0000-0000-0000A02F0000}"/>
    <cellStyle name="Input 11" xfId="1296" xr:uid="{00000000-0005-0000-0000-0000A12F0000}"/>
    <cellStyle name="Input 12" xfId="1781" xr:uid="{00000000-0005-0000-0000-0000A22F0000}"/>
    <cellStyle name="Input 12 2" xfId="6971" xr:uid="{00000000-0005-0000-0000-0000A32F0000}"/>
    <cellStyle name="Input 13" xfId="2743" xr:uid="{00000000-0005-0000-0000-0000A42F0000}"/>
    <cellStyle name="Input 14" xfId="1294" xr:uid="{00000000-0005-0000-0000-0000A52F0000}"/>
    <cellStyle name="Input 2" xfId="1297" xr:uid="{00000000-0005-0000-0000-0000A62F0000}"/>
    <cellStyle name="Input 2 2" xfId="8619" xr:uid="{00000000-0005-0000-0000-0000A72F0000}"/>
    <cellStyle name="Input 3" xfId="1298" xr:uid="{00000000-0005-0000-0000-0000A82F0000}"/>
    <cellStyle name="Input 3 2" xfId="1299" xr:uid="{00000000-0005-0000-0000-0000A92F0000}"/>
    <cellStyle name="Input 4" xfId="1300" xr:uid="{00000000-0005-0000-0000-0000AA2F0000}"/>
    <cellStyle name="Input 4 2" xfId="4518" xr:uid="{00000000-0005-0000-0000-0000AB2F0000}"/>
    <cellStyle name="Input 4 3" xfId="4517" xr:uid="{00000000-0005-0000-0000-0000AC2F0000}"/>
    <cellStyle name="Input 5" xfId="1301" xr:uid="{00000000-0005-0000-0000-0000AD2F0000}"/>
    <cellStyle name="Input 5 2" xfId="1302" xr:uid="{00000000-0005-0000-0000-0000AE2F0000}"/>
    <cellStyle name="Input 6" xfId="1303" xr:uid="{00000000-0005-0000-0000-0000AF2F0000}"/>
    <cellStyle name="Input 7" xfId="1304" xr:uid="{00000000-0005-0000-0000-0000B02F0000}"/>
    <cellStyle name="Input 8" xfId="1305" xr:uid="{00000000-0005-0000-0000-0000B12F0000}"/>
    <cellStyle name="Input 9" xfId="1306" xr:uid="{00000000-0005-0000-0000-0000B22F0000}"/>
    <cellStyle name="Linked Cell" xfId="14" builtinId="24" customBuiltin="1"/>
    <cellStyle name="Linked Cell 10" xfId="1308" xr:uid="{00000000-0005-0000-0000-0000B42F0000}"/>
    <cellStyle name="Linked Cell 10 2" xfId="2745" xr:uid="{00000000-0005-0000-0000-0000B52F0000}"/>
    <cellStyle name="Linked Cell 11" xfId="1309" xr:uid="{00000000-0005-0000-0000-0000B62F0000}"/>
    <cellStyle name="Linked Cell 11 2" xfId="2746" xr:uid="{00000000-0005-0000-0000-0000B72F0000}"/>
    <cellStyle name="Linked Cell 12" xfId="1310" xr:uid="{00000000-0005-0000-0000-0000B82F0000}"/>
    <cellStyle name="Linked Cell 12 2" xfId="6972" xr:uid="{00000000-0005-0000-0000-0000B92F0000}"/>
    <cellStyle name="Linked Cell 13" xfId="1782" xr:uid="{00000000-0005-0000-0000-0000BA2F0000}"/>
    <cellStyle name="Linked Cell 13 2" xfId="6973" xr:uid="{00000000-0005-0000-0000-0000BB2F0000}"/>
    <cellStyle name="Linked Cell 14" xfId="2744" xr:uid="{00000000-0005-0000-0000-0000BC2F0000}"/>
    <cellStyle name="Linked Cell 15" xfId="1307" xr:uid="{00000000-0005-0000-0000-0000BD2F0000}"/>
    <cellStyle name="Linked Cell 2" xfId="1311" xr:uid="{00000000-0005-0000-0000-0000BE2F0000}"/>
    <cellStyle name="Linked Cell 2 2" xfId="1312" xr:uid="{00000000-0005-0000-0000-0000BF2F0000}"/>
    <cellStyle name="Linked Cell 2 3" xfId="4519" xr:uid="{00000000-0005-0000-0000-0000C02F0000}"/>
    <cellStyle name="Linked Cell 2 4" xfId="8622" xr:uid="{00000000-0005-0000-0000-0000C12F0000}"/>
    <cellStyle name="Linked Cell 3" xfId="1313" xr:uid="{00000000-0005-0000-0000-0000C22F0000}"/>
    <cellStyle name="Linked Cell 3 2" xfId="1314" xr:uid="{00000000-0005-0000-0000-0000C32F0000}"/>
    <cellStyle name="Linked Cell 3 3" xfId="4521" xr:uid="{00000000-0005-0000-0000-0000C42F0000}"/>
    <cellStyle name="Linked Cell 3 4" xfId="4520" xr:uid="{00000000-0005-0000-0000-0000C52F0000}"/>
    <cellStyle name="Linked Cell 4" xfId="1315" xr:uid="{00000000-0005-0000-0000-0000C62F0000}"/>
    <cellStyle name="Linked Cell 4 2" xfId="1316" xr:uid="{00000000-0005-0000-0000-0000C72F0000}"/>
    <cellStyle name="Linked Cell 4 2 2" xfId="2748" xr:uid="{00000000-0005-0000-0000-0000C82F0000}"/>
    <cellStyle name="Linked Cell 4 3" xfId="2747" xr:uid="{00000000-0005-0000-0000-0000C92F0000}"/>
    <cellStyle name="Linked Cell 4 4" xfId="4522" xr:uid="{00000000-0005-0000-0000-0000CA2F0000}"/>
    <cellStyle name="Linked Cell 4 5" xfId="6974" xr:uid="{00000000-0005-0000-0000-0000CB2F0000}"/>
    <cellStyle name="Linked Cell 5" xfId="1317" xr:uid="{00000000-0005-0000-0000-0000CC2F0000}"/>
    <cellStyle name="Linked Cell 5 2" xfId="1318" xr:uid="{00000000-0005-0000-0000-0000CD2F0000}"/>
    <cellStyle name="Linked Cell 5 2 2" xfId="2750" xr:uid="{00000000-0005-0000-0000-0000CE2F0000}"/>
    <cellStyle name="Linked Cell 5 3" xfId="2749" xr:uid="{00000000-0005-0000-0000-0000CF2F0000}"/>
    <cellStyle name="Linked Cell 6" xfId="1319" xr:uid="{00000000-0005-0000-0000-0000D02F0000}"/>
    <cellStyle name="Linked Cell 7" xfId="1320" xr:uid="{00000000-0005-0000-0000-0000D12F0000}"/>
    <cellStyle name="Linked Cell 7 2" xfId="2751" xr:uid="{00000000-0005-0000-0000-0000D22F0000}"/>
    <cellStyle name="Linked Cell 8" xfId="1321" xr:uid="{00000000-0005-0000-0000-0000D32F0000}"/>
    <cellStyle name="Linked Cell 8 2" xfId="2752" xr:uid="{00000000-0005-0000-0000-0000D42F0000}"/>
    <cellStyle name="Linked Cell 9" xfId="1322" xr:uid="{00000000-0005-0000-0000-0000D52F0000}"/>
    <cellStyle name="Linked Cell 9 2" xfId="2753" xr:uid="{00000000-0005-0000-0000-0000D62F0000}"/>
    <cellStyle name="Neutral" xfId="10" builtinId="28" customBuiltin="1"/>
    <cellStyle name="Neutral 10" xfId="1324" xr:uid="{00000000-0005-0000-0000-0000D82F0000}"/>
    <cellStyle name="Neutral 11" xfId="1325" xr:uid="{00000000-0005-0000-0000-0000D92F0000}"/>
    <cellStyle name="Neutral 12" xfId="1783" xr:uid="{00000000-0005-0000-0000-0000DA2F0000}"/>
    <cellStyle name="Neutral 12 2" xfId="6975" xr:uid="{00000000-0005-0000-0000-0000DB2F0000}"/>
    <cellStyle name="Neutral 13" xfId="2754" xr:uid="{00000000-0005-0000-0000-0000DC2F0000}"/>
    <cellStyle name="Neutral 14" xfId="1323" xr:uid="{00000000-0005-0000-0000-0000DD2F0000}"/>
    <cellStyle name="Neutral 2" xfId="1326" xr:uid="{00000000-0005-0000-0000-0000DE2F0000}"/>
    <cellStyle name="Neutral 2 2" xfId="8618" xr:uid="{00000000-0005-0000-0000-0000DF2F0000}"/>
    <cellStyle name="Neutral 3" xfId="1327" xr:uid="{00000000-0005-0000-0000-0000E02F0000}"/>
    <cellStyle name="Neutral 3 2" xfId="1328" xr:uid="{00000000-0005-0000-0000-0000E12F0000}"/>
    <cellStyle name="Neutral 4" xfId="1329" xr:uid="{00000000-0005-0000-0000-0000E22F0000}"/>
    <cellStyle name="Neutral 4 2" xfId="4524" xr:uid="{00000000-0005-0000-0000-0000E32F0000}"/>
    <cellStyle name="Neutral 4 3" xfId="4523" xr:uid="{00000000-0005-0000-0000-0000E42F0000}"/>
    <cellStyle name="Neutral 5" xfId="1330" xr:uid="{00000000-0005-0000-0000-0000E52F0000}"/>
    <cellStyle name="Neutral 5 2" xfId="1331" xr:uid="{00000000-0005-0000-0000-0000E62F0000}"/>
    <cellStyle name="Neutral 6" xfId="1332" xr:uid="{00000000-0005-0000-0000-0000E72F0000}"/>
    <cellStyle name="Neutral 7" xfId="1333" xr:uid="{00000000-0005-0000-0000-0000E82F0000}"/>
    <cellStyle name="Neutral 8" xfId="1334" xr:uid="{00000000-0005-0000-0000-0000E92F0000}"/>
    <cellStyle name="Neutral 9" xfId="1335" xr:uid="{00000000-0005-0000-0000-0000EA2F0000}"/>
    <cellStyle name="Normal" xfId="0" builtinId="0"/>
    <cellStyle name="Normal 10" xfId="50" xr:uid="{00000000-0005-0000-0000-0000EC2F0000}"/>
    <cellStyle name="Normal 10 2" xfId="1337" xr:uid="{00000000-0005-0000-0000-0000ED2F0000}"/>
    <cellStyle name="Normal 10 2 2" xfId="2981" xr:uid="{00000000-0005-0000-0000-0000EE2F0000}"/>
    <cellStyle name="Normal 10 2 2 2" xfId="10515" xr:uid="{00000000-0005-0000-0000-0000EF2F0000}"/>
    <cellStyle name="Normal 10 3" xfId="2755" xr:uid="{00000000-0005-0000-0000-0000F02F0000}"/>
    <cellStyle name="Normal 10 3 2" xfId="4526" xr:uid="{00000000-0005-0000-0000-0000F12F0000}"/>
    <cellStyle name="Normal 10 3 2 2" xfId="11900" xr:uid="{00000000-0005-0000-0000-0000F22F0000}"/>
    <cellStyle name="Normal 10 3 3" xfId="6977" xr:uid="{00000000-0005-0000-0000-0000F32F0000}"/>
    <cellStyle name="Normal 10 3 3 2" xfId="14148" xr:uid="{00000000-0005-0000-0000-0000F42F0000}"/>
    <cellStyle name="Normal 10 3 4" xfId="10385" xr:uid="{00000000-0005-0000-0000-0000F52F0000}"/>
    <cellStyle name="Normal 10 4" xfId="4525" xr:uid="{00000000-0005-0000-0000-0000F62F0000}"/>
    <cellStyle name="Normal 10 4 2" xfId="11899" xr:uid="{00000000-0005-0000-0000-0000F72F0000}"/>
    <cellStyle name="Normal 10 5" xfId="6976" xr:uid="{00000000-0005-0000-0000-0000F82F0000}"/>
    <cellStyle name="Normal 10 5 2" xfId="14147" xr:uid="{00000000-0005-0000-0000-0000F92F0000}"/>
    <cellStyle name="Normal 10 6" xfId="7092" xr:uid="{00000000-0005-0000-0000-0000FA2F0000}"/>
    <cellStyle name="Normal 10 6 2" xfId="14184" xr:uid="{00000000-0005-0000-0000-0000FB2F0000}"/>
    <cellStyle name="Normal 10 7" xfId="1336" xr:uid="{00000000-0005-0000-0000-0000FC2F0000}"/>
    <cellStyle name="Normal 10 7 2" xfId="9449" xr:uid="{00000000-0005-0000-0000-0000FD2F0000}"/>
    <cellStyle name="Normal 11" xfId="51" xr:uid="{00000000-0005-0000-0000-0000FE2F0000}"/>
    <cellStyle name="Normal 12" xfId="52" xr:uid="{00000000-0005-0000-0000-0000FF2F0000}"/>
    <cellStyle name="Normal 13" xfId="48" xr:uid="{00000000-0005-0000-0000-000000300000}"/>
    <cellStyle name="Normal 13 10" xfId="1808" xr:uid="{00000000-0005-0000-0000-000001300000}"/>
    <cellStyle name="Normal 13 10 2" xfId="4527" xr:uid="{00000000-0005-0000-0000-000002300000}"/>
    <cellStyle name="Normal 13 10 2 2" xfId="11901" xr:uid="{00000000-0005-0000-0000-000003300000}"/>
    <cellStyle name="Normal 13 10 3" xfId="6978" xr:uid="{00000000-0005-0000-0000-000004300000}"/>
    <cellStyle name="Normal 13 10 3 2" xfId="14149" xr:uid="{00000000-0005-0000-0000-000005300000}"/>
    <cellStyle name="Normal 13 10 4" xfId="8399" xr:uid="{00000000-0005-0000-0000-000006300000}"/>
    <cellStyle name="Normal 13 10 4 2" xfId="15442" xr:uid="{00000000-0005-0000-0000-000007300000}"/>
    <cellStyle name="Normal 13 10 5" xfId="9609" xr:uid="{00000000-0005-0000-0000-000008300000}"/>
    <cellStyle name="Normal 13 11" xfId="2756" xr:uid="{00000000-0005-0000-0000-000009300000}"/>
    <cellStyle name="Normal 13 11 2" xfId="4528" xr:uid="{00000000-0005-0000-0000-00000A300000}"/>
    <cellStyle name="Normal 13 11 2 2" xfId="11902" xr:uid="{00000000-0005-0000-0000-00000B300000}"/>
    <cellStyle name="Normal 13 11 3" xfId="6979" xr:uid="{00000000-0005-0000-0000-00000C300000}"/>
    <cellStyle name="Normal 13 11 3 2" xfId="14150" xr:uid="{00000000-0005-0000-0000-00000D300000}"/>
    <cellStyle name="Normal 13 11 4" xfId="8488" xr:uid="{00000000-0005-0000-0000-00000E300000}"/>
    <cellStyle name="Normal 13 11 4 2" xfId="15531" xr:uid="{00000000-0005-0000-0000-00000F300000}"/>
    <cellStyle name="Normal 13 11 5" xfId="10386" xr:uid="{00000000-0005-0000-0000-000010300000}"/>
    <cellStyle name="Normal 13 12" xfId="3066" xr:uid="{00000000-0005-0000-0000-000011300000}"/>
    <cellStyle name="Normal 13 12 2" xfId="8577" xr:uid="{00000000-0005-0000-0000-000012300000}"/>
    <cellStyle name="Normal 13 12 2 2" xfId="15620" xr:uid="{00000000-0005-0000-0000-000013300000}"/>
    <cellStyle name="Normal 13 12 3" xfId="10577" xr:uid="{00000000-0005-0000-0000-000014300000}"/>
    <cellStyle name="Normal 13 13" xfId="4681" xr:uid="{00000000-0005-0000-0000-000015300000}"/>
    <cellStyle name="Normal 13 13 2" xfId="7729" xr:uid="{00000000-0005-0000-0000-000016300000}"/>
    <cellStyle name="Normal 13 13 2 2" xfId="14821" xr:uid="{00000000-0005-0000-0000-000017300000}"/>
    <cellStyle name="Normal 13 13 3" xfId="11959" xr:uid="{00000000-0005-0000-0000-000018300000}"/>
    <cellStyle name="Normal 13 14" xfId="5262" xr:uid="{00000000-0005-0000-0000-000019300000}"/>
    <cellStyle name="Normal 13 14 2" xfId="12540" xr:uid="{00000000-0005-0000-0000-00001A300000}"/>
    <cellStyle name="Normal 13 15" xfId="7131" xr:uid="{00000000-0005-0000-0000-00001B300000}"/>
    <cellStyle name="Normal 13 15 2" xfId="14223" xr:uid="{00000000-0005-0000-0000-00001C300000}"/>
    <cellStyle name="Normal 13 16" xfId="7148" xr:uid="{00000000-0005-0000-0000-00001D300000}"/>
    <cellStyle name="Normal 13 16 2" xfId="14240" xr:uid="{00000000-0005-0000-0000-00001E300000}"/>
    <cellStyle name="Normal 13 17" xfId="1338" xr:uid="{00000000-0005-0000-0000-00001F300000}"/>
    <cellStyle name="Normal 13 17 2" xfId="9450" xr:uid="{00000000-0005-0000-0000-000020300000}"/>
    <cellStyle name="Normal 13 2" xfId="1339" xr:uid="{00000000-0005-0000-0000-000021300000}"/>
    <cellStyle name="Normal 13 2 10" xfId="7205" xr:uid="{00000000-0005-0000-0000-000022300000}"/>
    <cellStyle name="Normal 13 2 10 2" xfId="14297" xr:uid="{00000000-0005-0000-0000-000023300000}"/>
    <cellStyle name="Normal 13 2 11" xfId="9451" xr:uid="{00000000-0005-0000-0000-000024300000}"/>
    <cellStyle name="Normal 13 2 2" xfId="1340" xr:uid="{00000000-0005-0000-0000-000025300000}"/>
    <cellStyle name="Normal 13 2 2 2" xfId="1341" xr:uid="{00000000-0005-0000-0000-000026300000}"/>
    <cellStyle name="Normal 13 2 2 2 2" xfId="1342" xr:uid="{00000000-0005-0000-0000-000027300000}"/>
    <cellStyle name="Normal 13 2 2 2 2 2" xfId="2760" xr:uid="{00000000-0005-0000-0000-000028300000}"/>
    <cellStyle name="Normal 13 2 2 2 2 2 2" xfId="8264" xr:uid="{00000000-0005-0000-0000-000029300000}"/>
    <cellStyle name="Normal 13 2 2 2 2 2 2 2" xfId="15356" xr:uid="{00000000-0005-0000-0000-00002A300000}"/>
    <cellStyle name="Normal 13 2 2 2 2 2 3" xfId="10390" xr:uid="{00000000-0005-0000-0000-00002B300000}"/>
    <cellStyle name="Normal 13 2 2 2 2 3" xfId="3652" xr:uid="{00000000-0005-0000-0000-00002C300000}"/>
    <cellStyle name="Normal 13 2 2 2 2 3 2" xfId="11160" xr:uid="{00000000-0005-0000-0000-00002D300000}"/>
    <cellStyle name="Normal 13 2 2 2 2 4" xfId="5216" xr:uid="{00000000-0005-0000-0000-00002E300000}"/>
    <cellStyle name="Normal 13 2 2 2 2 4 2" xfId="12494" xr:uid="{00000000-0005-0000-0000-00002F300000}"/>
    <cellStyle name="Normal 13 2 2 2 2 5" xfId="5797" xr:uid="{00000000-0005-0000-0000-000030300000}"/>
    <cellStyle name="Normal 13 2 2 2 2 5 2" xfId="13075" xr:uid="{00000000-0005-0000-0000-000031300000}"/>
    <cellStyle name="Normal 13 2 2 2 2 6" xfId="7683" xr:uid="{00000000-0005-0000-0000-000032300000}"/>
    <cellStyle name="Normal 13 2 2 2 2 6 2" xfId="14775" xr:uid="{00000000-0005-0000-0000-000033300000}"/>
    <cellStyle name="Normal 13 2 2 2 2 7" xfId="9454" xr:uid="{00000000-0005-0000-0000-000034300000}"/>
    <cellStyle name="Normal 13 2 2 2 3" xfId="2759" xr:uid="{00000000-0005-0000-0000-000035300000}"/>
    <cellStyle name="Normal 13 2 2 2 3 2" xfId="7975" xr:uid="{00000000-0005-0000-0000-000036300000}"/>
    <cellStyle name="Normal 13 2 2 2 3 2 2" xfId="15067" xr:uid="{00000000-0005-0000-0000-000037300000}"/>
    <cellStyle name="Normal 13 2 2 2 3 3" xfId="10389" xr:uid="{00000000-0005-0000-0000-000038300000}"/>
    <cellStyle name="Normal 13 2 2 2 4" xfId="3352" xr:uid="{00000000-0005-0000-0000-000039300000}"/>
    <cellStyle name="Normal 13 2 2 2 4 2" xfId="10863" xr:uid="{00000000-0005-0000-0000-00003A300000}"/>
    <cellStyle name="Normal 13 2 2 2 5" xfId="4927" xr:uid="{00000000-0005-0000-0000-00003B300000}"/>
    <cellStyle name="Normal 13 2 2 2 5 2" xfId="12205" xr:uid="{00000000-0005-0000-0000-00003C300000}"/>
    <cellStyle name="Normal 13 2 2 2 6" xfId="5508" xr:uid="{00000000-0005-0000-0000-00003D300000}"/>
    <cellStyle name="Normal 13 2 2 2 6 2" xfId="12786" xr:uid="{00000000-0005-0000-0000-00003E300000}"/>
    <cellStyle name="Normal 13 2 2 2 7" xfId="7394" xr:uid="{00000000-0005-0000-0000-00003F300000}"/>
    <cellStyle name="Normal 13 2 2 2 7 2" xfId="14486" xr:uid="{00000000-0005-0000-0000-000040300000}"/>
    <cellStyle name="Normal 13 2 2 2 8" xfId="9453" xr:uid="{00000000-0005-0000-0000-000041300000}"/>
    <cellStyle name="Normal 13 2 2 3" xfId="1343" xr:uid="{00000000-0005-0000-0000-000042300000}"/>
    <cellStyle name="Normal 13 2 2 3 2" xfId="2761" xr:uid="{00000000-0005-0000-0000-000043300000}"/>
    <cellStyle name="Normal 13 2 2 3 2 2" xfId="8121" xr:uid="{00000000-0005-0000-0000-000044300000}"/>
    <cellStyle name="Normal 13 2 2 3 2 2 2" xfId="15213" xr:uid="{00000000-0005-0000-0000-000045300000}"/>
    <cellStyle name="Normal 13 2 2 3 2 3" xfId="10391" xr:uid="{00000000-0005-0000-0000-000046300000}"/>
    <cellStyle name="Normal 13 2 2 3 3" xfId="3509" xr:uid="{00000000-0005-0000-0000-000047300000}"/>
    <cellStyle name="Normal 13 2 2 3 3 2" xfId="11017" xr:uid="{00000000-0005-0000-0000-000048300000}"/>
    <cellStyle name="Normal 13 2 2 3 4" xfId="5073" xr:uid="{00000000-0005-0000-0000-000049300000}"/>
    <cellStyle name="Normal 13 2 2 3 4 2" xfId="12351" xr:uid="{00000000-0005-0000-0000-00004A300000}"/>
    <cellStyle name="Normal 13 2 2 3 5" xfId="5654" xr:uid="{00000000-0005-0000-0000-00004B300000}"/>
    <cellStyle name="Normal 13 2 2 3 5 2" xfId="12932" xr:uid="{00000000-0005-0000-0000-00004C300000}"/>
    <cellStyle name="Normal 13 2 2 3 6" xfId="7540" xr:uid="{00000000-0005-0000-0000-00004D300000}"/>
    <cellStyle name="Normal 13 2 2 3 6 2" xfId="14632" xr:uid="{00000000-0005-0000-0000-00004E300000}"/>
    <cellStyle name="Normal 13 2 2 3 7" xfId="9455" xr:uid="{00000000-0005-0000-0000-00004F300000}"/>
    <cellStyle name="Normal 13 2 2 4" xfId="2758" xr:uid="{00000000-0005-0000-0000-000050300000}"/>
    <cellStyle name="Normal 13 2 2 4 2" xfId="8468" xr:uid="{00000000-0005-0000-0000-000051300000}"/>
    <cellStyle name="Normal 13 2 2 4 2 2" xfId="15511" xr:uid="{00000000-0005-0000-0000-000052300000}"/>
    <cellStyle name="Normal 13 2 2 4 3" xfId="10388" xr:uid="{00000000-0005-0000-0000-000053300000}"/>
    <cellStyle name="Normal 13 2 2 5" xfId="3207" xr:uid="{00000000-0005-0000-0000-000054300000}"/>
    <cellStyle name="Normal 13 2 2 5 2" xfId="8557" xr:uid="{00000000-0005-0000-0000-000055300000}"/>
    <cellStyle name="Normal 13 2 2 5 2 2" xfId="15600" xr:uid="{00000000-0005-0000-0000-000056300000}"/>
    <cellStyle name="Normal 13 2 2 5 3" xfId="10718" xr:uid="{00000000-0005-0000-0000-000057300000}"/>
    <cellStyle name="Normal 13 2 2 6" xfId="4784" xr:uid="{00000000-0005-0000-0000-000058300000}"/>
    <cellStyle name="Normal 13 2 2 6 2" xfId="7832" xr:uid="{00000000-0005-0000-0000-000059300000}"/>
    <cellStyle name="Normal 13 2 2 6 2 2" xfId="14924" xr:uid="{00000000-0005-0000-0000-00005A300000}"/>
    <cellStyle name="Normal 13 2 2 6 3" xfId="12062" xr:uid="{00000000-0005-0000-0000-00005B300000}"/>
    <cellStyle name="Normal 13 2 2 7" xfId="5365" xr:uid="{00000000-0005-0000-0000-00005C300000}"/>
    <cellStyle name="Normal 13 2 2 7 2" xfId="12643" xr:uid="{00000000-0005-0000-0000-00005D300000}"/>
    <cellStyle name="Normal 13 2 2 8" xfId="7251" xr:uid="{00000000-0005-0000-0000-00005E300000}"/>
    <cellStyle name="Normal 13 2 2 8 2" xfId="14343" xr:uid="{00000000-0005-0000-0000-00005F300000}"/>
    <cellStyle name="Normal 13 2 2 9" xfId="9452" xr:uid="{00000000-0005-0000-0000-000060300000}"/>
    <cellStyle name="Normal 13 2 3" xfId="1344" xr:uid="{00000000-0005-0000-0000-000061300000}"/>
    <cellStyle name="Normal 13 2 3 2" xfId="1345" xr:uid="{00000000-0005-0000-0000-000062300000}"/>
    <cellStyle name="Normal 13 2 3 2 2" xfId="2763" xr:uid="{00000000-0005-0000-0000-000063300000}"/>
    <cellStyle name="Normal 13 2 3 2 2 2" xfId="8218" xr:uid="{00000000-0005-0000-0000-000064300000}"/>
    <cellStyle name="Normal 13 2 3 2 2 2 2" xfId="15310" xr:uid="{00000000-0005-0000-0000-000065300000}"/>
    <cellStyle name="Normal 13 2 3 2 2 3" xfId="10393" xr:uid="{00000000-0005-0000-0000-000066300000}"/>
    <cellStyle name="Normal 13 2 3 2 3" xfId="3606" xr:uid="{00000000-0005-0000-0000-000067300000}"/>
    <cellStyle name="Normal 13 2 3 2 3 2" xfId="11114" xr:uid="{00000000-0005-0000-0000-000068300000}"/>
    <cellStyle name="Normal 13 2 3 2 4" xfId="5170" xr:uid="{00000000-0005-0000-0000-000069300000}"/>
    <cellStyle name="Normal 13 2 3 2 4 2" xfId="12448" xr:uid="{00000000-0005-0000-0000-00006A300000}"/>
    <cellStyle name="Normal 13 2 3 2 5" xfId="5751" xr:uid="{00000000-0005-0000-0000-00006B300000}"/>
    <cellStyle name="Normal 13 2 3 2 5 2" xfId="13029" xr:uid="{00000000-0005-0000-0000-00006C300000}"/>
    <cellStyle name="Normal 13 2 3 2 6" xfId="7637" xr:uid="{00000000-0005-0000-0000-00006D300000}"/>
    <cellStyle name="Normal 13 2 3 2 6 2" xfId="14729" xr:uid="{00000000-0005-0000-0000-00006E300000}"/>
    <cellStyle name="Normal 13 2 3 2 7" xfId="9457" xr:uid="{00000000-0005-0000-0000-00006F300000}"/>
    <cellStyle name="Normal 13 2 3 3" xfId="2762" xr:uid="{00000000-0005-0000-0000-000070300000}"/>
    <cellStyle name="Normal 13 2 3 3 2" xfId="7929" xr:uid="{00000000-0005-0000-0000-000071300000}"/>
    <cellStyle name="Normal 13 2 3 3 2 2" xfId="15021" xr:uid="{00000000-0005-0000-0000-000072300000}"/>
    <cellStyle name="Normal 13 2 3 3 3" xfId="10392" xr:uid="{00000000-0005-0000-0000-000073300000}"/>
    <cellStyle name="Normal 13 2 3 4" xfId="3306" xr:uid="{00000000-0005-0000-0000-000074300000}"/>
    <cellStyle name="Normal 13 2 3 4 2" xfId="10817" xr:uid="{00000000-0005-0000-0000-000075300000}"/>
    <cellStyle name="Normal 13 2 3 5" xfId="4881" xr:uid="{00000000-0005-0000-0000-000076300000}"/>
    <cellStyle name="Normal 13 2 3 5 2" xfId="12159" xr:uid="{00000000-0005-0000-0000-000077300000}"/>
    <cellStyle name="Normal 13 2 3 6" xfId="5462" xr:uid="{00000000-0005-0000-0000-000078300000}"/>
    <cellStyle name="Normal 13 2 3 6 2" xfId="12740" xr:uid="{00000000-0005-0000-0000-000079300000}"/>
    <cellStyle name="Normal 13 2 3 7" xfId="7348" xr:uid="{00000000-0005-0000-0000-00007A300000}"/>
    <cellStyle name="Normal 13 2 3 7 2" xfId="14440" xr:uid="{00000000-0005-0000-0000-00007B300000}"/>
    <cellStyle name="Normal 13 2 3 8" xfId="9456" xr:uid="{00000000-0005-0000-0000-00007C300000}"/>
    <cellStyle name="Normal 13 2 4" xfId="1346" xr:uid="{00000000-0005-0000-0000-00007D300000}"/>
    <cellStyle name="Normal 13 2 4 2" xfId="2764" xr:uid="{00000000-0005-0000-0000-00007E300000}"/>
    <cellStyle name="Normal 13 2 4 2 2" xfId="8075" xr:uid="{00000000-0005-0000-0000-00007F300000}"/>
    <cellStyle name="Normal 13 2 4 2 2 2" xfId="15167" xr:uid="{00000000-0005-0000-0000-000080300000}"/>
    <cellStyle name="Normal 13 2 4 2 3" xfId="10394" xr:uid="{00000000-0005-0000-0000-000081300000}"/>
    <cellStyle name="Normal 13 2 4 3" xfId="3463" xr:uid="{00000000-0005-0000-0000-000082300000}"/>
    <cellStyle name="Normal 13 2 4 3 2" xfId="10971" xr:uid="{00000000-0005-0000-0000-000083300000}"/>
    <cellStyle name="Normal 13 2 4 4" xfId="5027" xr:uid="{00000000-0005-0000-0000-000084300000}"/>
    <cellStyle name="Normal 13 2 4 4 2" xfId="12305" xr:uid="{00000000-0005-0000-0000-000085300000}"/>
    <cellStyle name="Normal 13 2 4 5" xfId="5608" xr:uid="{00000000-0005-0000-0000-000086300000}"/>
    <cellStyle name="Normal 13 2 4 5 2" xfId="12886" xr:uid="{00000000-0005-0000-0000-000087300000}"/>
    <cellStyle name="Normal 13 2 4 6" xfId="7494" xr:uid="{00000000-0005-0000-0000-000088300000}"/>
    <cellStyle name="Normal 13 2 4 6 2" xfId="14586" xr:uid="{00000000-0005-0000-0000-000089300000}"/>
    <cellStyle name="Normal 13 2 4 7" xfId="9458" xr:uid="{00000000-0005-0000-0000-00008A300000}"/>
    <cellStyle name="Normal 13 2 5" xfId="1830" xr:uid="{00000000-0005-0000-0000-00008B300000}"/>
    <cellStyle name="Normal 13 2 5 2" xfId="4529" xr:uid="{00000000-0005-0000-0000-00008C300000}"/>
    <cellStyle name="Normal 13 2 5 2 2" xfId="11903" xr:uid="{00000000-0005-0000-0000-00008D300000}"/>
    <cellStyle name="Normal 13 2 5 3" xfId="6980" xr:uid="{00000000-0005-0000-0000-00008E300000}"/>
    <cellStyle name="Normal 13 2 5 3 2" xfId="14151" xr:uid="{00000000-0005-0000-0000-00008F300000}"/>
    <cellStyle name="Normal 13 2 5 4" xfId="8326" xr:uid="{00000000-0005-0000-0000-000090300000}"/>
    <cellStyle name="Normal 13 2 5 4 2" xfId="15413" xr:uid="{00000000-0005-0000-0000-000091300000}"/>
    <cellStyle name="Normal 13 2 5 5" xfId="9626" xr:uid="{00000000-0005-0000-0000-000092300000}"/>
    <cellStyle name="Normal 13 2 6" xfId="2757" xr:uid="{00000000-0005-0000-0000-000093300000}"/>
    <cellStyle name="Normal 13 2 6 2" xfId="4530" xr:uid="{00000000-0005-0000-0000-000094300000}"/>
    <cellStyle name="Normal 13 2 6 2 2" xfId="11904" xr:uid="{00000000-0005-0000-0000-000095300000}"/>
    <cellStyle name="Normal 13 2 6 3" xfId="6981" xr:uid="{00000000-0005-0000-0000-000096300000}"/>
    <cellStyle name="Normal 13 2 6 3 2" xfId="14152" xr:uid="{00000000-0005-0000-0000-000097300000}"/>
    <cellStyle name="Normal 13 2 6 4" xfId="8422" xr:uid="{00000000-0005-0000-0000-000098300000}"/>
    <cellStyle name="Normal 13 2 6 4 2" xfId="15465" xr:uid="{00000000-0005-0000-0000-000099300000}"/>
    <cellStyle name="Normal 13 2 6 5" xfId="10387" xr:uid="{00000000-0005-0000-0000-00009A300000}"/>
    <cellStyle name="Normal 13 2 7" xfId="3148" xr:uid="{00000000-0005-0000-0000-00009B300000}"/>
    <cellStyle name="Normal 13 2 7 2" xfId="8511" xr:uid="{00000000-0005-0000-0000-00009C300000}"/>
    <cellStyle name="Normal 13 2 7 2 2" xfId="15554" xr:uid="{00000000-0005-0000-0000-00009D300000}"/>
    <cellStyle name="Normal 13 2 7 3" xfId="10659" xr:uid="{00000000-0005-0000-0000-00009E300000}"/>
    <cellStyle name="Normal 13 2 8" xfId="4738" xr:uid="{00000000-0005-0000-0000-00009F300000}"/>
    <cellStyle name="Normal 13 2 8 2" xfId="7786" xr:uid="{00000000-0005-0000-0000-0000A0300000}"/>
    <cellStyle name="Normal 13 2 8 2 2" xfId="14878" xr:uid="{00000000-0005-0000-0000-0000A1300000}"/>
    <cellStyle name="Normal 13 2 8 3" xfId="12016" xr:uid="{00000000-0005-0000-0000-0000A2300000}"/>
    <cellStyle name="Normal 13 2 9" xfId="5319" xr:uid="{00000000-0005-0000-0000-0000A3300000}"/>
    <cellStyle name="Normal 13 2 9 2" xfId="12597" xr:uid="{00000000-0005-0000-0000-0000A4300000}"/>
    <cellStyle name="Normal 13 3" xfId="1347" xr:uid="{00000000-0005-0000-0000-0000A5300000}"/>
    <cellStyle name="Normal 13 3 2" xfId="1348" xr:uid="{00000000-0005-0000-0000-0000A6300000}"/>
    <cellStyle name="Normal 13 3 2 2" xfId="1349" xr:uid="{00000000-0005-0000-0000-0000A7300000}"/>
    <cellStyle name="Normal 13 3 2 2 2" xfId="2767" xr:uid="{00000000-0005-0000-0000-0000A8300000}"/>
    <cellStyle name="Normal 13 3 2 2 2 2" xfId="8241" xr:uid="{00000000-0005-0000-0000-0000A9300000}"/>
    <cellStyle name="Normal 13 3 2 2 2 2 2" xfId="15333" xr:uid="{00000000-0005-0000-0000-0000AA300000}"/>
    <cellStyle name="Normal 13 3 2 2 2 3" xfId="10397" xr:uid="{00000000-0005-0000-0000-0000AB300000}"/>
    <cellStyle name="Normal 13 3 2 2 3" xfId="3629" xr:uid="{00000000-0005-0000-0000-0000AC300000}"/>
    <cellStyle name="Normal 13 3 2 2 3 2" xfId="11137" xr:uid="{00000000-0005-0000-0000-0000AD300000}"/>
    <cellStyle name="Normal 13 3 2 2 4" xfId="5193" xr:uid="{00000000-0005-0000-0000-0000AE300000}"/>
    <cellStyle name="Normal 13 3 2 2 4 2" xfId="12471" xr:uid="{00000000-0005-0000-0000-0000AF300000}"/>
    <cellStyle name="Normal 13 3 2 2 5" xfId="5774" xr:uid="{00000000-0005-0000-0000-0000B0300000}"/>
    <cellStyle name="Normal 13 3 2 2 5 2" xfId="13052" xr:uid="{00000000-0005-0000-0000-0000B1300000}"/>
    <cellStyle name="Normal 13 3 2 2 6" xfId="7660" xr:uid="{00000000-0005-0000-0000-0000B2300000}"/>
    <cellStyle name="Normal 13 3 2 2 6 2" xfId="14752" xr:uid="{00000000-0005-0000-0000-0000B3300000}"/>
    <cellStyle name="Normal 13 3 2 2 7" xfId="9461" xr:uid="{00000000-0005-0000-0000-0000B4300000}"/>
    <cellStyle name="Normal 13 3 2 3" xfId="2766" xr:uid="{00000000-0005-0000-0000-0000B5300000}"/>
    <cellStyle name="Normal 13 3 2 3 2" xfId="7952" xr:uid="{00000000-0005-0000-0000-0000B6300000}"/>
    <cellStyle name="Normal 13 3 2 3 2 2" xfId="15044" xr:uid="{00000000-0005-0000-0000-0000B7300000}"/>
    <cellStyle name="Normal 13 3 2 3 3" xfId="10396" xr:uid="{00000000-0005-0000-0000-0000B8300000}"/>
    <cellStyle name="Normal 13 3 2 4" xfId="3329" xr:uid="{00000000-0005-0000-0000-0000B9300000}"/>
    <cellStyle name="Normal 13 3 2 4 2" xfId="10840" xr:uid="{00000000-0005-0000-0000-0000BA300000}"/>
    <cellStyle name="Normal 13 3 2 5" xfId="4904" xr:uid="{00000000-0005-0000-0000-0000BB300000}"/>
    <cellStyle name="Normal 13 3 2 5 2" xfId="12182" xr:uid="{00000000-0005-0000-0000-0000BC300000}"/>
    <cellStyle name="Normal 13 3 2 6" xfId="5485" xr:uid="{00000000-0005-0000-0000-0000BD300000}"/>
    <cellStyle name="Normal 13 3 2 6 2" xfId="12763" xr:uid="{00000000-0005-0000-0000-0000BE300000}"/>
    <cellStyle name="Normal 13 3 2 7" xfId="7371" xr:uid="{00000000-0005-0000-0000-0000BF300000}"/>
    <cellStyle name="Normal 13 3 2 7 2" xfId="14463" xr:uid="{00000000-0005-0000-0000-0000C0300000}"/>
    <cellStyle name="Normal 13 3 2 8" xfId="9460" xr:uid="{00000000-0005-0000-0000-0000C1300000}"/>
    <cellStyle name="Normal 13 3 3" xfId="1350" xr:uid="{00000000-0005-0000-0000-0000C2300000}"/>
    <cellStyle name="Normal 13 3 3 2" xfId="2768" xr:uid="{00000000-0005-0000-0000-0000C3300000}"/>
    <cellStyle name="Normal 13 3 3 2 2" xfId="8098" xr:uid="{00000000-0005-0000-0000-0000C4300000}"/>
    <cellStyle name="Normal 13 3 3 2 2 2" xfId="15190" xr:uid="{00000000-0005-0000-0000-0000C5300000}"/>
    <cellStyle name="Normal 13 3 3 2 3" xfId="10398" xr:uid="{00000000-0005-0000-0000-0000C6300000}"/>
    <cellStyle name="Normal 13 3 3 3" xfId="3486" xr:uid="{00000000-0005-0000-0000-0000C7300000}"/>
    <cellStyle name="Normal 13 3 3 3 2" xfId="10994" xr:uid="{00000000-0005-0000-0000-0000C8300000}"/>
    <cellStyle name="Normal 13 3 3 4" xfId="5050" xr:uid="{00000000-0005-0000-0000-0000C9300000}"/>
    <cellStyle name="Normal 13 3 3 4 2" xfId="12328" xr:uid="{00000000-0005-0000-0000-0000CA300000}"/>
    <cellStyle name="Normal 13 3 3 5" xfId="5631" xr:uid="{00000000-0005-0000-0000-0000CB300000}"/>
    <cellStyle name="Normal 13 3 3 5 2" xfId="12909" xr:uid="{00000000-0005-0000-0000-0000CC300000}"/>
    <cellStyle name="Normal 13 3 3 6" xfId="7517" xr:uid="{00000000-0005-0000-0000-0000CD300000}"/>
    <cellStyle name="Normal 13 3 3 6 2" xfId="14609" xr:uid="{00000000-0005-0000-0000-0000CE300000}"/>
    <cellStyle name="Normal 13 3 3 7" xfId="9462" xr:uid="{00000000-0005-0000-0000-0000CF300000}"/>
    <cellStyle name="Normal 13 3 4" xfId="2765" xr:uid="{00000000-0005-0000-0000-0000D0300000}"/>
    <cellStyle name="Normal 13 3 4 2" xfId="8445" xr:uid="{00000000-0005-0000-0000-0000D1300000}"/>
    <cellStyle name="Normal 13 3 4 2 2" xfId="15488" xr:uid="{00000000-0005-0000-0000-0000D2300000}"/>
    <cellStyle name="Normal 13 3 4 3" xfId="10395" xr:uid="{00000000-0005-0000-0000-0000D3300000}"/>
    <cellStyle name="Normal 13 3 5" xfId="3184" xr:uid="{00000000-0005-0000-0000-0000D4300000}"/>
    <cellStyle name="Normal 13 3 5 2" xfId="8534" xr:uid="{00000000-0005-0000-0000-0000D5300000}"/>
    <cellStyle name="Normal 13 3 5 2 2" xfId="15577" xr:uid="{00000000-0005-0000-0000-0000D6300000}"/>
    <cellStyle name="Normal 13 3 5 3" xfId="10695" xr:uid="{00000000-0005-0000-0000-0000D7300000}"/>
    <cellStyle name="Normal 13 3 6" xfId="4761" xr:uid="{00000000-0005-0000-0000-0000D8300000}"/>
    <cellStyle name="Normal 13 3 6 2" xfId="7809" xr:uid="{00000000-0005-0000-0000-0000D9300000}"/>
    <cellStyle name="Normal 13 3 6 2 2" xfId="14901" xr:uid="{00000000-0005-0000-0000-0000DA300000}"/>
    <cellStyle name="Normal 13 3 6 3" xfId="12039" xr:uid="{00000000-0005-0000-0000-0000DB300000}"/>
    <cellStyle name="Normal 13 3 7" xfId="5342" xr:uid="{00000000-0005-0000-0000-0000DC300000}"/>
    <cellStyle name="Normal 13 3 7 2" xfId="12620" xr:uid="{00000000-0005-0000-0000-0000DD300000}"/>
    <cellStyle name="Normal 13 3 8" xfId="7228" xr:uid="{00000000-0005-0000-0000-0000DE300000}"/>
    <cellStyle name="Normal 13 3 8 2" xfId="14320" xr:uid="{00000000-0005-0000-0000-0000DF300000}"/>
    <cellStyle name="Normal 13 3 9" xfId="9459" xr:uid="{00000000-0005-0000-0000-0000E0300000}"/>
    <cellStyle name="Normal 13 4" xfId="1351" xr:uid="{00000000-0005-0000-0000-0000E1300000}"/>
    <cellStyle name="Normal 13 4 2" xfId="1352" xr:uid="{00000000-0005-0000-0000-0000E2300000}"/>
    <cellStyle name="Normal 13 4 2 2" xfId="1353" xr:uid="{00000000-0005-0000-0000-0000E3300000}"/>
    <cellStyle name="Normal 13 4 2 2 2" xfId="2771" xr:uid="{00000000-0005-0000-0000-0000E4300000}"/>
    <cellStyle name="Normal 13 4 2 2 2 2" xfId="8195" xr:uid="{00000000-0005-0000-0000-0000E5300000}"/>
    <cellStyle name="Normal 13 4 2 2 2 2 2" xfId="15287" xr:uid="{00000000-0005-0000-0000-0000E6300000}"/>
    <cellStyle name="Normal 13 4 2 2 2 3" xfId="10401" xr:uid="{00000000-0005-0000-0000-0000E7300000}"/>
    <cellStyle name="Normal 13 4 2 2 3" xfId="3583" xr:uid="{00000000-0005-0000-0000-0000E8300000}"/>
    <cellStyle name="Normal 13 4 2 2 3 2" xfId="11091" xr:uid="{00000000-0005-0000-0000-0000E9300000}"/>
    <cellStyle name="Normal 13 4 2 2 4" xfId="5147" xr:uid="{00000000-0005-0000-0000-0000EA300000}"/>
    <cellStyle name="Normal 13 4 2 2 4 2" xfId="12425" xr:uid="{00000000-0005-0000-0000-0000EB300000}"/>
    <cellStyle name="Normal 13 4 2 2 5" xfId="5728" xr:uid="{00000000-0005-0000-0000-0000EC300000}"/>
    <cellStyle name="Normal 13 4 2 2 5 2" xfId="13006" xr:uid="{00000000-0005-0000-0000-0000ED300000}"/>
    <cellStyle name="Normal 13 4 2 2 6" xfId="7614" xr:uid="{00000000-0005-0000-0000-0000EE300000}"/>
    <cellStyle name="Normal 13 4 2 2 6 2" xfId="14706" xr:uid="{00000000-0005-0000-0000-0000EF300000}"/>
    <cellStyle name="Normal 13 4 2 2 7" xfId="9465" xr:uid="{00000000-0005-0000-0000-0000F0300000}"/>
    <cellStyle name="Normal 13 4 2 3" xfId="2770" xr:uid="{00000000-0005-0000-0000-0000F1300000}"/>
    <cellStyle name="Normal 13 4 2 3 2" xfId="7906" xr:uid="{00000000-0005-0000-0000-0000F2300000}"/>
    <cellStyle name="Normal 13 4 2 3 2 2" xfId="14998" xr:uid="{00000000-0005-0000-0000-0000F3300000}"/>
    <cellStyle name="Normal 13 4 2 3 3" xfId="10400" xr:uid="{00000000-0005-0000-0000-0000F4300000}"/>
    <cellStyle name="Normal 13 4 2 4" xfId="3283" xr:uid="{00000000-0005-0000-0000-0000F5300000}"/>
    <cellStyle name="Normal 13 4 2 4 2" xfId="10794" xr:uid="{00000000-0005-0000-0000-0000F6300000}"/>
    <cellStyle name="Normal 13 4 2 5" xfId="4858" xr:uid="{00000000-0005-0000-0000-0000F7300000}"/>
    <cellStyle name="Normal 13 4 2 5 2" xfId="12136" xr:uid="{00000000-0005-0000-0000-0000F8300000}"/>
    <cellStyle name="Normal 13 4 2 6" xfId="5439" xr:uid="{00000000-0005-0000-0000-0000F9300000}"/>
    <cellStyle name="Normal 13 4 2 6 2" xfId="12717" xr:uid="{00000000-0005-0000-0000-0000FA300000}"/>
    <cellStyle name="Normal 13 4 2 7" xfId="7325" xr:uid="{00000000-0005-0000-0000-0000FB300000}"/>
    <cellStyle name="Normal 13 4 2 7 2" xfId="14417" xr:uid="{00000000-0005-0000-0000-0000FC300000}"/>
    <cellStyle name="Normal 13 4 2 8" xfId="9464" xr:uid="{00000000-0005-0000-0000-0000FD300000}"/>
    <cellStyle name="Normal 13 4 3" xfId="1354" xr:uid="{00000000-0005-0000-0000-0000FE300000}"/>
    <cellStyle name="Normal 13 4 3 2" xfId="2772" xr:uid="{00000000-0005-0000-0000-0000FF300000}"/>
    <cellStyle name="Normal 13 4 3 2 2" xfId="8055" xr:uid="{00000000-0005-0000-0000-000000310000}"/>
    <cellStyle name="Normal 13 4 3 2 2 2" xfId="15147" xr:uid="{00000000-0005-0000-0000-000001310000}"/>
    <cellStyle name="Normal 13 4 3 2 3" xfId="10402" xr:uid="{00000000-0005-0000-0000-000002310000}"/>
    <cellStyle name="Normal 13 4 3 3" xfId="3443" xr:uid="{00000000-0005-0000-0000-000003310000}"/>
    <cellStyle name="Normal 13 4 3 3 2" xfId="10951" xr:uid="{00000000-0005-0000-0000-000004310000}"/>
    <cellStyle name="Normal 13 4 3 4" xfId="5007" xr:uid="{00000000-0005-0000-0000-000005310000}"/>
    <cellStyle name="Normal 13 4 3 4 2" xfId="12285" xr:uid="{00000000-0005-0000-0000-000006310000}"/>
    <cellStyle name="Normal 13 4 3 5" xfId="5588" xr:uid="{00000000-0005-0000-0000-000007310000}"/>
    <cellStyle name="Normal 13 4 3 5 2" xfId="12866" xr:uid="{00000000-0005-0000-0000-000008310000}"/>
    <cellStyle name="Normal 13 4 3 6" xfId="7474" xr:uid="{00000000-0005-0000-0000-000009310000}"/>
    <cellStyle name="Normal 13 4 3 6 2" xfId="14566" xr:uid="{00000000-0005-0000-0000-00000A310000}"/>
    <cellStyle name="Normal 13 4 3 7" xfId="9466" xr:uid="{00000000-0005-0000-0000-00000B310000}"/>
    <cellStyle name="Normal 13 4 4" xfId="2769" xr:uid="{00000000-0005-0000-0000-00000C310000}"/>
    <cellStyle name="Normal 13 4 4 2" xfId="7763" xr:uid="{00000000-0005-0000-0000-00000D310000}"/>
    <cellStyle name="Normal 13 4 4 2 2" xfId="14855" xr:uid="{00000000-0005-0000-0000-00000E310000}"/>
    <cellStyle name="Normal 13 4 4 3" xfId="10399" xr:uid="{00000000-0005-0000-0000-00000F310000}"/>
    <cellStyle name="Normal 13 4 5" xfId="3114" xr:uid="{00000000-0005-0000-0000-000010310000}"/>
    <cellStyle name="Normal 13 4 5 2" xfId="10625" xr:uid="{00000000-0005-0000-0000-000011310000}"/>
    <cellStyle name="Normal 13 4 6" xfId="4715" xr:uid="{00000000-0005-0000-0000-000012310000}"/>
    <cellStyle name="Normal 13 4 6 2" xfId="11993" xr:uid="{00000000-0005-0000-0000-000013310000}"/>
    <cellStyle name="Normal 13 4 7" xfId="5296" xr:uid="{00000000-0005-0000-0000-000014310000}"/>
    <cellStyle name="Normal 13 4 7 2" xfId="12574" xr:uid="{00000000-0005-0000-0000-000015310000}"/>
    <cellStyle name="Normal 13 4 8" xfId="7182" xr:uid="{00000000-0005-0000-0000-000016310000}"/>
    <cellStyle name="Normal 13 4 8 2" xfId="14274" xr:uid="{00000000-0005-0000-0000-000017310000}"/>
    <cellStyle name="Normal 13 4 9" xfId="9463" xr:uid="{00000000-0005-0000-0000-000018310000}"/>
    <cellStyle name="Normal 13 5" xfId="1355" xr:uid="{00000000-0005-0000-0000-000019310000}"/>
    <cellStyle name="Normal 13 5 2" xfId="1356" xr:uid="{00000000-0005-0000-0000-00001A310000}"/>
    <cellStyle name="Normal 13 5 2 2" xfId="1357" xr:uid="{00000000-0005-0000-0000-00001B310000}"/>
    <cellStyle name="Normal 13 5 2 2 2" xfId="2775" xr:uid="{00000000-0005-0000-0000-00001C310000}"/>
    <cellStyle name="Normal 13 5 2 2 2 2" xfId="8178" xr:uid="{00000000-0005-0000-0000-00001D310000}"/>
    <cellStyle name="Normal 13 5 2 2 2 2 2" xfId="15270" xr:uid="{00000000-0005-0000-0000-00001E310000}"/>
    <cellStyle name="Normal 13 5 2 2 2 3" xfId="10405" xr:uid="{00000000-0005-0000-0000-00001F310000}"/>
    <cellStyle name="Normal 13 5 2 2 3" xfId="3566" xr:uid="{00000000-0005-0000-0000-000020310000}"/>
    <cellStyle name="Normal 13 5 2 2 3 2" xfId="11074" xr:uid="{00000000-0005-0000-0000-000021310000}"/>
    <cellStyle name="Normal 13 5 2 2 4" xfId="5130" xr:uid="{00000000-0005-0000-0000-000022310000}"/>
    <cellStyle name="Normal 13 5 2 2 4 2" xfId="12408" xr:uid="{00000000-0005-0000-0000-000023310000}"/>
    <cellStyle name="Normal 13 5 2 2 5" xfId="5711" xr:uid="{00000000-0005-0000-0000-000024310000}"/>
    <cellStyle name="Normal 13 5 2 2 5 2" xfId="12989" xr:uid="{00000000-0005-0000-0000-000025310000}"/>
    <cellStyle name="Normal 13 5 2 2 6" xfId="7597" xr:uid="{00000000-0005-0000-0000-000026310000}"/>
    <cellStyle name="Normal 13 5 2 2 6 2" xfId="14689" xr:uid="{00000000-0005-0000-0000-000027310000}"/>
    <cellStyle name="Normal 13 5 2 2 7" xfId="9469" xr:uid="{00000000-0005-0000-0000-000028310000}"/>
    <cellStyle name="Normal 13 5 2 3" xfId="2774" xr:uid="{00000000-0005-0000-0000-000029310000}"/>
    <cellStyle name="Normal 13 5 2 3 2" xfId="7889" xr:uid="{00000000-0005-0000-0000-00002A310000}"/>
    <cellStyle name="Normal 13 5 2 3 2 2" xfId="14981" xr:uid="{00000000-0005-0000-0000-00002B310000}"/>
    <cellStyle name="Normal 13 5 2 3 3" xfId="10404" xr:uid="{00000000-0005-0000-0000-00002C310000}"/>
    <cellStyle name="Normal 13 5 2 4" xfId="3266" xr:uid="{00000000-0005-0000-0000-00002D310000}"/>
    <cellStyle name="Normal 13 5 2 4 2" xfId="10777" xr:uid="{00000000-0005-0000-0000-00002E310000}"/>
    <cellStyle name="Normal 13 5 2 5" xfId="4841" xr:uid="{00000000-0005-0000-0000-00002F310000}"/>
    <cellStyle name="Normal 13 5 2 5 2" xfId="12119" xr:uid="{00000000-0005-0000-0000-000030310000}"/>
    <cellStyle name="Normal 13 5 2 6" xfId="5422" xr:uid="{00000000-0005-0000-0000-000031310000}"/>
    <cellStyle name="Normal 13 5 2 6 2" xfId="12700" xr:uid="{00000000-0005-0000-0000-000032310000}"/>
    <cellStyle name="Normal 13 5 2 7" xfId="7308" xr:uid="{00000000-0005-0000-0000-000033310000}"/>
    <cellStyle name="Normal 13 5 2 7 2" xfId="14400" xr:uid="{00000000-0005-0000-0000-000034310000}"/>
    <cellStyle name="Normal 13 5 2 8" xfId="9468" xr:uid="{00000000-0005-0000-0000-000035310000}"/>
    <cellStyle name="Normal 13 5 3" xfId="1358" xr:uid="{00000000-0005-0000-0000-000036310000}"/>
    <cellStyle name="Normal 13 5 3 2" xfId="2776" xr:uid="{00000000-0005-0000-0000-000037310000}"/>
    <cellStyle name="Normal 13 5 3 2 2" xfId="8038" xr:uid="{00000000-0005-0000-0000-000038310000}"/>
    <cellStyle name="Normal 13 5 3 2 2 2" xfId="15130" xr:uid="{00000000-0005-0000-0000-000039310000}"/>
    <cellStyle name="Normal 13 5 3 2 3" xfId="10406" xr:uid="{00000000-0005-0000-0000-00003A310000}"/>
    <cellStyle name="Normal 13 5 3 3" xfId="3426" xr:uid="{00000000-0005-0000-0000-00003B310000}"/>
    <cellStyle name="Normal 13 5 3 3 2" xfId="10934" xr:uid="{00000000-0005-0000-0000-00003C310000}"/>
    <cellStyle name="Normal 13 5 3 4" xfId="4990" xr:uid="{00000000-0005-0000-0000-00003D310000}"/>
    <cellStyle name="Normal 13 5 3 4 2" xfId="12268" xr:uid="{00000000-0005-0000-0000-00003E310000}"/>
    <cellStyle name="Normal 13 5 3 5" xfId="5571" xr:uid="{00000000-0005-0000-0000-00003F310000}"/>
    <cellStyle name="Normal 13 5 3 5 2" xfId="12849" xr:uid="{00000000-0005-0000-0000-000040310000}"/>
    <cellStyle name="Normal 13 5 3 6" xfId="7457" xr:uid="{00000000-0005-0000-0000-000041310000}"/>
    <cellStyle name="Normal 13 5 3 6 2" xfId="14549" xr:uid="{00000000-0005-0000-0000-000042310000}"/>
    <cellStyle name="Normal 13 5 3 7" xfId="9470" xr:uid="{00000000-0005-0000-0000-000043310000}"/>
    <cellStyle name="Normal 13 5 4" xfId="2773" xr:uid="{00000000-0005-0000-0000-000044310000}"/>
    <cellStyle name="Normal 13 5 4 2" xfId="7746" xr:uid="{00000000-0005-0000-0000-000045310000}"/>
    <cellStyle name="Normal 13 5 4 2 2" xfId="14838" xr:uid="{00000000-0005-0000-0000-000046310000}"/>
    <cellStyle name="Normal 13 5 4 3" xfId="10403" xr:uid="{00000000-0005-0000-0000-000047310000}"/>
    <cellStyle name="Normal 13 5 5" xfId="3097" xr:uid="{00000000-0005-0000-0000-000048310000}"/>
    <cellStyle name="Normal 13 5 5 2" xfId="10608" xr:uid="{00000000-0005-0000-0000-000049310000}"/>
    <cellStyle name="Normal 13 5 6" xfId="4698" xr:uid="{00000000-0005-0000-0000-00004A310000}"/>
    <cellStyle name="Normal 13 5 6 2" xfId="11976" xr:uid="{00000000-0005-0000-0000-00004B310000}"/>
    <cellStyle name="Normal 13 5 7" xfId="5279" xr:uid="{00000000-0005-0000-0000-00004C310000}"/>
    <cellStyle name="Normal 13 5 7 2" xfId="12557" xr:uid="{00000000-0005-0000-0000-00004D310000}"/>
    <cellStyle name="Normal 13 5 8" xfId="7165" xr:uid="{00000000-0005-0000-0000-00004E310000}"/>
    <cellStyle name="Normal 13 5 8 2" xfId="14257" xr:uid="{00000000-0005-0000-0000-00004F310000}"/>
    <cellStyle name="Normal 13 5 9" xfId="9467" xr:uid="{00000000-0005-0000-0000-000050310000}"/>
    <cellStyle name="Normal 13 6" xfId="1359" xr:uid="{00000000-0005-0000-0000-000051310000}"/>
    <cellStyle name="Normal 13 6 2" xfId="1360" xr:uid="{00000000-0005-0000-0000-000052310000}"/>
    <cellStyle name="Normal 13 6 2 2" xfId="1361" xr:uid="{00000000-0005-0000-0000-000053310000}"/>
    <cellStyle name="Normal 13 6 2 2 2" xfId="2779" xr:uid="{00000000-0005-0000-0000-000054310000}"/>
    <cellStyle name="Normal 13 6 2 2 2 2" xfId="8284" xr:uid="{00000000-0005-0000-0000-000055310000}"/>
    <cellStyle name="Normal 13 6 2 2 2 2 2" xfId="15376" xr:uid="{00000000-0005-0000-0000-000056310000}"/>
    <cellStyle name="Normal 13 6 2 2 2 3" xfId="10409" xr:uid="{00000000-0005-0000-0000-000057310000}"/>
    <cellStyle name="Normal 13 6 2 2 3" xfId="3672" xr:uid="{00000000-0005-0000-0000-000058310000}"/>
    <cellStyle name="Normal 13 6 2 2 3 2" xfId="11180" xr:uid="{00000000-0005-0000-0000-000059310000}"/>
    <cellStyle name="Normal 13 6 2 2 4" xfId="5236" xr:uid="{00000000-0005-0000-0000-00005A310000}"/>
    <cellStyle name="Normal 13 6 2 2 4 2" xfId="12514" xr:uid="{00000000-0005-0000-0000-00005B310000}"/>
    <cellStyle name="Normal 13 6 2 2 5" xfId="5817" xr:uid="{00000000-0005-0000-0000-00005C310000}"/>
    <cellStyle name="Normal 13 6 2 2 5 2" xfId="13095" xr:uid="{00000000-0005-0000-0000-00005D310000}"/>
    <cellStyle name="Normal 13 6 2 2 6" xfId="7703" xr:uid="{00000000-0005-0000-0000-00005E310000}"/>
    <cellStyle name="Normal 13 6 2 2 6 2" xfId="14795" xr:uid="{00000000-0005-0000-0000-00005F310000}"/>
    <cellStyle name="Normal 13 6 2 2 7" xfId="9473" xr:uid="{00000000-0005-0000-0000-000060310000}"/>
    <cellStyle name="Normal 13 6 2 3" xfId="2778" xr:uid="{00000000-0005-0000-0000-000061310000}"/>
    <cellStyle name="Normal 13 6 2 3 2" xfId="7995" xr:uid="{00000000-0005-0000-0000-000062310000}"/>
    <cellStyle name="Normal 13 6 2 3 2 2" xfId="15087" xr:uid="{00000000-0005-0000-0000-000063310000}"/>
    <cellStyle name="Normal 13 6 2 3 3" xfId="10408" xr:uid="{00000000-0005-0000-0000-000064310000}"/>
    <cellStyle name="Normal 13 6 2 4" xfId="3372" xr:uid="{00000000-0005-0000-0000-000065310000}"/>
    <cellStyle name="Normal 13 6 2 4 2" xfId="10883" xr:uid="{00000000-0005-0000-0000-000066310000}"/>
    <cellStyle name="Normal 13 6 2 5" xfId="4947" xr:uid="{00000000-0005-0000-0000-000067310000}"/>
    <cellStyle name="Normal 13 6 2 5 2" xfId="12225" xr:uid="{00000000-0005-0000-0000-000068310000}"/>
    <cellStyle name="Normal 13 6 2 6" xfId="5528" xr:uid="{00000000-0005-0000-0000-000069310000}"/>
    <cellStyle name="Normal 13 6 2 6 2" xfId="12806" xr:uid="{00000000-0005-0000-0000-00006A310000}"/>
    <cellStyle name="Normal 13 6 2 7" xfId="7414" xr:uid="{00000000-0005-0000-0000-00006B310000}"/>
    <cellStyle name="Normal 13 6 2 7 2" xfId="14506" xr:uid="{00000000-0005-0000-0000-00006C310000}"/>
    <cellStyle name="Normal 13 6 2 8" xfId="9472" xr:uid="{00000000-0005-0000-0000-00006D310000}"/>
    <cellStyle name="Normal 13 6 3" xfId="1362" xr:uid="{00000000-0005-0000-0000-00006E310000}"/>
    <cellStyle name="Normal 13 6 3 2" xfId="2780" xr:uid="{00000000-0005-0000-0000-00006F310000}"/>
    <cellStyle name="Normal 13 6 3 2 2" xfId="8141" xr:uid="{00000000-0005-0000-0000-000070310000}"/>
    <cellStyle name="Normal 13 6 3 2 2 2" xfId="15233" xr:uid="{00000000-0005-0000-0000-000071310000}"/>
    <cellStyle name="Normal 13 6 3 2 3" xfId="10410" xr:uid="{00000000-0005-0000-0000-000072310000}"/>
    <cellStyle name="Normal 13 6 3 3" xfId="3529" xr:uid="{00000000-0005-0000-0000-000073310000}"/>
    <cellStyle name="Normal 13 6 3 3 2" xfId="11037" xr:uid="{00000000-0005-0000-0000-000074310000}"/>
    <cellStyle name="Normal 13 6 3 4" xfId="5093" xr:uid="{00000000-0005-0000-0000-000075310000}"/>
    <cellStyle name="Normal 13 6 3 4 2" xfId="12371" xr:uid="{00000000-0005-0000-0000-000076310000}"/>
    <cellStyle name="Normal 13 6 3 5" xfId="5674" xr:uid="{00000000-0005-0000-0000-000077310000}"/>
    <cellStyle name="Normal 13 6 3 5 2" xfId="12952" xr:uid="{00000000-0005-0000-0000-000078310000}"/>
    <cellStyle name="Normal 13 6 3 6" xfId="7560" xr:uid="{00000000-0005-0000-0000-000079310000}"/>
    <cellStyle name="Normal 13 6 3 6 2" xfId="14652" xr:uid="{00000000-0005-0000-0000-00007A310000}"/>
    <cellStyle name="Normal 13 6 3 7" xfId="9474" xr:uid="{00000000-0005-0000-0000-00007B310000}"/>
    <cellStyle name="Normal 13 6 4" xfId="2777" xr:uid="{00000000-0005-0000-0000-00007C310000}"/>
    <cellStyle name="Normal 13 6 4 2" xfId="7852" xr:uid="{00000000-0005-0000-0000-00007D310000}"/>
    <cellStyle name="Normal 13 6 4 2 2" xfId="14944" xr:uid="{00000000-0005-0000-0000-00007E310000}"/>
    <cellStyle name="Normal 13 6 4 3" xfId="10407" xr:uid="{00000000-0005-0000-0000-00007F310000}"/>
    <cellStyle name="Normal 13 6 5" xfId="3227" xr:uid="{00000000-0005-0000-0000-000080310000}"/>
    <cellStyle name="Normal 13 6 5 2" xfId="10738" xr:uid="{00000000-0005-0000-0000-000081310000}"/>
    <cellStyle name="Normal 13 6 6" xfId="4804" xr:uid="{00000000-0005-0000-0000-000082310000}"/>
    <cellStyle name="Normal 13 6 6 2" xfId="12082" xr:uid="{00000000-0005-0000-0000-000083310000}"/>
    <cellStyle name="Normal 13 6 7" xfId="5385" xr:uid="{00000000-0005-0000-0000-000084310000}"/>
    <cellStyle name="Normal 13 6 7 2" xfId="12663" xr:uid="{00000000-0005-0000-0000-000085310000}"/>
    <cellStyle name="Normal 13 6 8" xfId="7271" xr:uid="{00000000-0005-0000-0000-000086310000}"/>
    <cellStyle name="Normal 13 6 8 2" xfId="14363" xr:uid="{00000000-0005-0000-0000-000087310000}"/>
    <cellStyle name="Normal 13 6 9" xfId="9471" xr:uid="{00000000-0005-0000-0000-000088310000}"/>
    <cellStyle name="Normal 13 7" xfId="1363" xr:uid="{00000000-0005-0000-0000-000089310000}"/>
    <cellStyle name="Normal 13 7 2" xfId="1364" xr:uid="{00000000-0005-0000-0000-00008A310000}"/>
    <cellStyle name="Normal 13 7 2 2" xfId="2782" xr:uid="{00000000-0005-0000-0000-00008B310000}"/>
    <cellStyle name="Normal 13 7 2 2 2" xfId="8161" xr:uid="{00000000-0005-0000-0000-00008C310000}"/>
    <cellStyle name="Normal 13 7 2 2 2 2" xfId="15253" xr:uid="{00000000-0005-0000-0000-00008D310000}"/>
    <cellStyle name="Normal 13 7 2 2 3" xfId="10412" xr:uid="{00000000-0005-0000-0000-00008E310000}"/>
    <cellStyle name="Normal 13 7 2 3" xfId="3549" xr:uid="{00000000-0005-0000-0000-00008F310000}"/>
    <cellStyle name="Normal 13 7 2 3 2" xfId="11057" xr:uid="{00000000-0005-0000-0000-000090310000}"/>
    <cellStyle name="Normal 13 7 2 4" xfId="5113" xr:uid="{00000000-0005-0000-0000-000091310000}"/>
    <cellStyle name="Normal 13 7 2 4 2" xfId="12391" xr:uid="{00000000-0005-0000-0000-000092310000}"/>
    <cellStyle name="Normal 13 7 2 5" xfId="5694" xr:uid="{00000000-0005-0000-0000-000093310000}"/>
    <cellStyle name="Normal 13 7 2 5 2" xfId="12972" xr:uid="{00000000-0005-0000-0000-000094310000}"/>
    <cellStyle name="Normal 13 7 2 6" xfId="7580" xr:uid="{00000000-0005-0000-0000-000095310000}"/>
    <cellStyle name="Normal 13 7 2 6 2" xfId="14672" xr:uid="{00000000-0005-0000-0000-000096310000}"/>
    <cellStyle name="Normal 13 7 2 7" xfId="9476" xr:uid="{00000000-0005-0000-0000-000097310000}"/>
    <cellStyle name="Normal 13 7 3" xfId="2781" xr:uid="{00000000-0005-0000-0000-000098310000}"/>
    <cellStyle name="Normal 13 7 3 2" xfId="7872" xr:uid="{00000000-0005-0000-0000-000099310000}"/>
    <cellStyle name="Normal 13 7 3 2 2" xfId="14964" xr:uid="{00000000-0005-0000-0000-00009A310000}"/>
    <cellStyle name="Normal 13 7 3 3" xfId="10411" xr:uid="{00000000-0005-0000-0000-00009B310000}"/>
    <cellStyle name="Normal 13 7 4" xfId="3249" xr:uid="{00000000-0005-0000-0000-00009C310000}"/>
    <cellStyle name="Normal 13 7 4 2" xfId="10760" xr:uid="{00000000-0005-0000-0000-00009D310000}"/>
    <cellStyle name="Normal 13 7 5" xfId="4824" xr:uid="{00000000-0005-0000-0000-00009E310000}"/>
    <cellStyle name="Normal 13 7 5 2" xfId="12102" xr:uid="{00000000-0005-0000-0000-00009F310000}"/>
    <cellStyle name="Normal 13 7 6" xfId="5405" xr:uid="{00000000-0005-0000-0000-0000A0310000}"/>
    <cellStyle name="Normal 13 7 6 2" xfId="12683" xr:uid="{00000000-0005-0000-0000-0000A1310000}"/>
    <cellStyle name="Normal 13 7 7" xfId="7291" xr:uid="{00000000-0005-0000-0000-0000A2310000}"/>
    <cellStyle name="Normal 13 7 7 2" xfId="14383" xr:uid="{00000000-0005-0000-0000-0000A3310000}"/>
    <cellStyle name="Normal 13 7 8" xfId="9475" xr:uid="{00000000-0005-0000-0000-0000A4310000}"/>
    <cellStyle name="Normal 13 8" xfId="1365" xr:uid="{00000000-0005-0000-0000-0000A5310000}"/>
    <cellStyle name="Normal 13 8 2" xfId="2783" xr:uid="{00000000-0005-0000-0000-0000A6310000}"/>
    <cellStyle name="Normal 13 8 2 2" xfId="8017" xr:uid="{00000000-0005-0000-0000-0000A7310000}"/>
    <cellStyle name="Normal 13 8 2 2 2" xfId="15109" xr:uid="{00000000-0005-0000-0000-0000A8310000}"/>
    <cellStyle name="Normal 13 8 2 3" xfId="10413" xr:uid="{00000000-0005-0000-0000-0000A9310000}"/>
    <cellStyle name="Normal 13 8 3" xfId="3402" xr:uid="{00000000-0005-0000-0000-0000AA310000}"/>
    <cellStyle name="Normal 13 8 3 2" xfId="10910" xr:uid="{00000000-0005-0000-0000-0000AB310000}"/>
    <cellStyle name="Normal 13 8 4" xfId="4969" xr:uid="{00000000-0005-0000-0000-0000AC310000}"/>
    <cellStyle name="Normal 13 8 4 2" xfId="12247" xr:uid="{00000000-0005-0000-0000-0000AD310000}"/>
    <cellStyle name="Normal 13 8 5" xfId="5550" xr:uid="{00000000-0005-0000-0000-0000AE310000}"/>
    <cellStyle name="Normal 13 8 5 2" xfId="12828" xr:uid="{00000000-0005-0000-0000-0000AF310000}"/>
    <cellStyle name="Normal 13 8 6" xfId="7436" xr:uid="{00000000-0005-0000-0000-0000B0310000}"/>
    <cellStyle name="Normal 13 8 6 2" xfId="14528" xr:uid="{00000000-0005-0000-0000-0000B1310000}"/>
    <cellStyle name="Normal 13 8 7" xfId="9477" xr:uid="{00000000-0005-0000-0000-0000B2310000}"/>
    <cellStyle name="Normal 13 9" xfId="1784" xr:uid="{00000000-0005-0000-0000-0000B3310000}"/>
    <cellStyle name="Normal 13 9 2" xfId="3013" xr:uid="{00000000-0005-0000-0000-0000B4310000}"/>
    <cellStyle name="Normal 13 9 2 2" xfId="10530" xr:uid="{00000000-0005-0000-0000-0000B5310000}"/>
    <cellStyle name="Normal 13 9 3" xfId="4531" xr:uid="{00000000-0005-0000-0000-0000B6310000}"/>
    <cellStyle name="Normal 13 9 3 2" xfId="11905" xr:uid="{00000000-0005-0000-0000-0000B7310000}"/>
    <cellStyle name="Normal 13 9 4" xfId="6982" xr:uid="{00000000-0005-0000-0000-0000B8310000}"/>
    <cellStyle name="Normal 13 9 4 2" xfId="14153" xr:uid="{00000000-0005-0000-0000-0000B9310000}"/>
    <cellStyle name="Normal 13 9 5" xfId="8325" xr:uid="{00000000-0005-0000-0000-0000BA310000}"/>
    <cellStyle name="Normal 13 9 5 2" xfId="15412" xr:uid="{00000000-0005-0000-0000-0000BB310000}"/>
    <cellStyle name="Normal 13 9 6" xfId="9592" xr:uid="{00000000-0005-0000-0000-0000BC310000}"/>
    <cellStyle name="Normal 14" xfId="43" xr:uid="{00000000-0005-0000-0000-0000BD310000}"/>
    <cellStyle name="Normal 14 10" xfId="5299" xr:uid="{00000000-0005-0000-0000-0000BE310000}"/>
    <cellStyle name="Normal 14 10 2" xfId="8580" xr:uid="{00000000-0005-0000-0000-0000BF310000}"/>
    <cellStyle name="Normal 14 10 2 2" xfId="15623" xr:uid="{00000000-0005-0000-0000-0000C0310000}"/>
    <cellStyle name="Normal 14 10 3" xfId="12577" xr:uid="{00000000-0005-0000-0000-0000C1310000}"/>
    <cellStyle name="Normal 14 11" xfId="7766" xr:uid="{00000000-0005-0000-0000-0000C2310000}"/>
    <cellStyle name="Normal 14 11 2" xfId="14858" xr:uid="{00000000-0005-0000-0000-0000C3310000}"/>
    <cellStyle name="Normal 14 12" xfId="7185" xr:uid="{00000000-0005-0000-0000-0000C4310000}"/>
    <cellStyle name="Normal 14 12 2" xfId="14277" xr:uid="{00000000-0005-0000-0000-0000C5310000}"/>
    <cellStyle name="Normal 14 13" xfId="1366" xr:uid="{00000000-0005-0000-0000-0000C6310000}"/>
    <cellStyle name="Normal 14 14" xfId="8600" xr:uid="{00000000-0005-0000-0000-0000C7310000}"/>
    <cellStyle name="Normal 14 15" xfId="8690" xr:uid="{00000000-0005-0000-0000-0000C8310000}"/>
    <cellStyle name="Normal 14 2" xfId="1367" xr:uid="{00000000-0005-0000-0000-0000C9310000}"/>
    <cellStyle name="Normal 14 2 10" xfId="9478" xr:uid="{00000000-0005-0000-0000-0000CA310000}"/>
    <cellStyle name="Normal 14 2 2" xfId="1368" xr:uid="{00000000-0005-0000-0000-0000CB310000}"/>
    <cellStyle name="Normal 14 2 2 2" xfId="1369" xr:uid="{00000000-0005-0000-0000-0000CC310000}"/>
    <cellStyle name="Normal 14 2 2 2 2" xfId="1370" xr:uid="{00000000-0005-0000-0000-0000CD310000}"/>
    <cellStyle name="Normal 14 2 2 2 2 2" xfId="2787" xr:uid="{00000000-0005-0000-0000-0000CE310000}"/>
    <cellStyle name="Normal 14 2 2 2 2 2 2" xfId="8267" xr:uid="{00000000-0005-0000-0000-0000CF310000}"/>
    <cellStyle name="Normal 14 2 2 2 2 2 2 2" xfId="15359" xr:uid="{00000000-0005-0000-0000-0000D0310000}"/>
    <cellStyle name="Normal 14 2 2 2 2 2 3" xfId="10417" xr:uid="{00000000-0005-0000-0000-0000D1310000}"/>
    <cellStyle name="Normal 14 2 2 2 2 3" xfId="3655" xr:uid="{00000000-0005-0000-0000-0000D2310000}"/>
    <cellStyle name="Normal 14 2 2 2 2 3 2" xfId="11163" xr:uid="{00000000-0005-0000-0000-0000D3310000}"/>
    <cellStyle name="Normal 14 2 2 2 2 4" xfId="5219" xr:uid="{00000000-0005-0000-0000-0000D4310000}"/>
    <cellStyle name="Normal 14 2 2 2 2 4 2" xfId="12497" xr:uid="{00000000-0005-0000-0000-0000D5310000}"/>
    <cellStyle name="Normal 14 2 2 2 2 5" xfId="5800" xr:uid="{00000000-0005-0000-0000-0000D6310000}"/>
    <cellStyle name="Normal 14 2 2 2 2 5 2" xfId="13078" xr:uid="{00000000-0005-0000-0000-0000D7310000}"/>
    <cellStyle name="Normal 14 2 2 2 2 6" xfId="7686" xr:uid="{00000000-0005-0000-0000-0000D8310000}"/>
    <cellStyle name="Normal 14 2 2 2 2 6 2" xfId="14778" xr:uid="{00000000-0005-0000-0000-0000D9310000}"/>
    <cellStyle name="Normal 14 2 2 2 2 7" xfId="9481" xr:uid="{00000000-0005-0000-0000-0000DA310000}"/>
    <cellStyle name="Normal 14 2 2 2 3" xfId="2786" xr:uid="{00000000-0005-0000-0000-0000DB310000}"/>
    <cellStyle name="Normal 14 2 2 2 3 2" xfId="7978" xr:uid="{00000000-0005-0000-0000-0000DC310000}"/>
    <cellStyle name="Normal 14 2 2 2 3 2 2" xfId="15070" xr:uid="{00000000-0005-0000-0000-0000DD310000}"/>
    <cellStyle name="Normal 14 2 2 2 3 3" xfId="10416" xr:uid="{00000000-0005-0000-0000-0000DE310000}"/>
    <cellStyle name="Normal 14 2 2 2 4" xfId="3355" xr:uid="{00000000-0005-0000-0000-0000DF310000}"/>
    <cellStyle name="Normal 14 2 2 2 4 2" xfId="10866" xr:uid="{00000000-0005-0000-0000-0000E0310000}"/>
    <cellStyle name="Normal 14 2 2 2 5" xfId="4930" xr:uid="{00000000-0005-0000-0000-0000E1310000}"/>
    <cellStyle name="Normal 14 2 2 2 5 2" xfId="12208" xr:uid="{00000000-0005-0000-0000-0000E2310000}"/>
    <cellStyle name="Normal 14 2 2 2 6" xfId="5511" xr:uid="{00000000-0005-0000-0000-0000E3310000}"/>
    <cellStyle name="Normal 14 2 2 2 6 2" xfId="12789" xr:uid="{00000000-0005-0000-0000-0000E4310000}"/>
    <cellStyle name="Normal 14 2 2 2 7" xfId="7397" xr:uid="{00000000-0005-0000-0000-0000E5310000}"/>
    <cellStyle name="Normal 14 2 2 2 7 2" xfId="14489" xr:uid="{00000000-0005-0000-0000-0000E6310000}"/>
    <cellStyle name="Normal 14 2 2 2 8" xfId="9480" xr:uid="{00000000-0005-0000-0000-0000E7310000}"/>
    <cellStyle name="Normal 14 2 2 3" xfId="1371" xr:uid="{00000000-0005-0000-0000-0000E8310000}"/>
    <cellStyle name="Normal 14 2 2 3 2" xfId="2788" xr:uid="{00000000-0005-0000-0000-0000E9310000}"/>
    <cellStyle name="Normal 14 2 2 3 2 2" xfId="8124" xr:uid="{00000000-0005-0000-0000-0000EA310000}"/>
    <cellStyle name="Normal 14 2 2 3 2 2 2" xfId="15216" xr:uid="{00000000-0005-0000-0000-0000EB310000}"/>
    <cellStyle name="Normal 14 2 2 3 2 3" xfId="10418" xr:uid="{00000000-0005-0000-0000-0000EC310000}"/>
    <cellStyle name="Normal 14 2 2 3 3" xfId="3512" xr:uid="{00000000-0005-0000-0000-0000ED310000}"/>
    <cellStyle name="Normal 14 2 2 3 3 2" xfId="11020" xr:uid="{00000000-0005-0000-0000-0000EE310000}"/>
    <cellStyle name="Normal 14 2 2 3 4" xfId="5076" xr:uid="{00000000-0005-0000-0000-0000EF310000}"/>
    <cellStyle name="Normal 14 2 2 3 4 2" xfId="12354" xr:uid="{00000000-0005-0000-0000-0000F0310000}"/>
    <cellStyle name="Normal 14 2 2 3 5" xfId="5657" xr:uid="{00000000-0005-0000-0000-0000F1310000}"/>
    <cellStyle name="Normal 14 2 2 3 5 2" xfId="12935" xr:uid="{00000000-0005-0000-0000-0000F2310000}"/>
    <cellStyle name="Normal 14 2 2 3 6" xfId="7543" xr:uid="{00000000-0005-0000-0000-0000F3310000}"/>
    <cellStyle name="Normal 14 2 2 3 6 2" xfId="14635" xr:uid="{00000000-0005-0000-0000-0000F4310000}"/>
    <cellStyle name="Normal 14 2 2 3 7" xfId="9482" xr:uid="{00000000-0005-0000-0000-0000F5310000}"/>
    <cellStyle name="Normal 14 2 2 4" xfId="2785" xr:uid="{00000000-0005-0000-0000-0000F6310000}"/>
    <cellStyle name="Normal 14 2 2 4 2" xfId="8471" xr:uid="{00000000-0005-0000-0000-0000F7310000}"/>
    <cellStyle name="Normal 14 2 2 4 2 2" xfId="15514" xr:uid="{00000000-0005-0000-0000-0000F8310000}"/>
    <cellStyle name="Normal 14 2 2 4 3" xfId="10415" xr:uid="{00000000-0005-0000-0000-0000F9310000}"/>
    <cellStyle name="Normal 14 2 2 5" xfId="3210" xr:uid="{00000000-0005-0000-0000-0000FA310000}"/>
    <cellStyle name="Normal 14 2 2 5 2" xfId="8560" xr:uid="{00000000-0005-0000-0000-0000FB310000}"/>
    <cellStyle name="Normal 14 2 2 5 2 2" xfId="15603" xr:uid="{00000000-0005-0000-0000-0000FC310000}"/>
    <cellStyle name="Normal 14 2 2 5 3" xfId="10721" xr:uid="{00000000-0005-0000-0000-0000FD310000}"/>
    <cellStyle name="Normal 14 2 2 6" xfId="4787" xr:uid="{00000000-0005-0000-0000-0000FE310000}"/>
    <cellStyle name="Normal 14 2 2 6 2" xfId="7835" xr:uid="{00000000-0005-0000-0000-0000FF310000}"/>
    <cellStyle name="Normal 14 2 2 6 2 2" xfId="14927" xr:uid="{00000000-0005-0000-0000-000000320000}"/>
    <cellStyle name="Normal 14 2 2 6 3" xfId="12065" xr:uid="{00000000-0005-0000-0000-000001320000}"/>
    <cellStyle name="Normal 14 2 2 7" xfId="5368" xr:uid="{00000000-0005-0000-0000-000002320000}"/>
    <cellStyle name="Normal 14 2 2 7 2" xfId="12646" xr:uid="{00000000-0005-0000-0000-000003320000}"/>
    <cellStyle name="Normal 14 2 2 8" xfId="7254" xr:uid="{00000000-0005-0000-0000-000004320000}"/>
    <cellStyle name="Normal 14 2 2 8 2" xfId="14346" xr:uid="{00000000-0005-0000-0000-000005320000}"/>
    <cellStyle name="Normal 14 2 2 9" xfId="9479" xr:uid="{00000000-0005-0000-0000-000006320000}"/>
    <cellStyle name="Normal 14 2 3" xfId="1372" xr:uid="{00000000-0005-0000-0000-000007320000}"/>
    <cellStyle name="Normal 14 2 3 2" xfId="1373" xr:uid="{00000000-0005-0000-0000-000008320000}"/>
    <cellStyle name="Normal 14 2 3 2 2" xfId="2790" xr:uid="{00000000-0005-0000-0000-000009320000}"/>
    <cellStyle name="Normal 14 2 3 2 2 2" xfId="8221" xr:uid="{00000000-0005-0000-0000-00000A320000}"/>
    <cellStyle name="Normal 14 2 3 2 2 2 2" xfId="15313" xr:uid="{00000000-0005-0000-0000-00000B320000}"/>
    <cellStyle name="Normal 14 2 3 2 2 3" xfId="10420" xr:uid="{00000000-0005-0000-0000-00000C320000}"/>
    <cellStyle name="Normal 14 2 3 2 3" xfId="3609" xr:uid="{00000000-0005-0000-0000-00000D320000}"/>
    <cellStyle name="Normal 14 2 3 2 3 2" xfId="11117" xr:uid="{00000000-0005-0000-0000-00000E320000}"/>
    <cellStyle name="Normal 14 2 3 2 4" xfId="5173" xr:uid="{00000000-0005-0000-0000-00000F320000}"/>
    <cellStyle name="Normal 14 2 3 2 4 2" xfId="12451" xr:uid="{00000000-0005-0000-0000-000010320000}"/>
    <cellStyle name="Normal 14 2 3 2 5" xfId="5754" xr:uid="{00000000-0005-0000-0000-000011320000}"/>
    <cellStyle name="Normal 14 2 3 2 5 2" xfId="13032" xr:uid="{00000000-0005-0000-0000-000012320000}"/>
    <cellStyle name="Normal 14 2 3 2 6" xfId="7640" xr:uid="{00000000-0005-0000-0000-000013320000}"/>
    <cellStyle name="Normal 14 2 3 2 6 2" xfId="14732" xr:uid="{00000000-0005-0000-0000-000014320000}"/>
    <cellStyle name="Normal 14 2 3 2 7" xfId="9484" xr:uid="{00000000-0005-0000-0000-000015320000}"/>
    <cellStyle name="Normal 14 2 3 3" xfId="2789" xr:uid="{00000000-0005-0000-0000-000016320000}"/>
    <cellStyle name="Normal 14 2 3 3 2" xfId="7932" xr:uid="{00000000-0005-0000-0000-000017320000}"/>
    <cellStyle name="Normal 14 2 3 3 2 2" xfId="15024" xr:uid="{00000000-0005-0000-0000-000018320000}"/>
    <cellStyle name="Normal 14 2 3 3 3" xfId="10419" xr:uid="{00000000-0005-0000-0000-000019320000}"/>
    <cellStyle name="Normal 14 2 3 4" xfId="3309" xr:uid="{00000000-0005-0000-0000-00001A320000}"/>
    <cellStyle name="Normal 14 2 3 4 2" xfId="10820" xr:uid="{00000000-0005-0000-0000-00001B320000}"/>
    <cellStyle name="Normal 14 2 3 5" xfId="4884" xr:uid="{00000000-0005-0000-0000-00001C320000}"/>
    <cellStyle name="Normal 14 2 3 5 2" xfId="12162" xr:uid="{00000000-0005-0000-0000-00001D320000}"/>
    <cellStyle name="Normal 14 2 3 6" xfId="5465" xr:uid="{00000000-0005-0000-0000-00001E320000}"/>
    <cellStyle name="Normal 14 2 3 6 2" xfId="12743" xr:uid="{00000000-0005-0000-0000-00001F320000}"/>
    <cellStyle name="Normal 14 2 3 7" xfId="7351" xr:uid="{00000000-0005-0000-0000-000020320000}"/>
    <cellStyle name="Normal 14 2 3 7 2" xfId="14443" xr:uid="{00000000-0005-0000-0000-000021320000}"/>
    <cellStyle name="Normal 14 2 3 8" xfId="9483" xr:uid="{00000000-0005-0000-0000-000022320000}"/>
    <cellStyle name="Normal 14 2 4" xfId="1374" xr:uid="{00000000-0005-0000-0000-000023320000}"/>
    <cellStyle name="Normal 14 2 4 2" xfId="2791" xr:uid="{00000000-0005-0000-0000-000024320000}"/>
    <cellStyle name="Normal 14 2 4 2 2" xfId="8078" xr:uid="{00000000-0005-0000-0000-000025320000}"/>
    <cellStyle name="Normal 14 2 4 2 2 2" xfId="15170" xr:uid="{00000000-0005-0000-0000-000026320000}"/>
    <cellStyle name="Normal 14 2 4 2 3" xfId="10421" xr:uid="{00000000-0005-0000-0000-000027320000}"/>
    <cellStyle name="Normal 14 2 4 3" xfId="3466" xr:uid="{00000000-0005-0000-0000-000028320000}"/>
    <cellStyle name="Normal 14 2 4 3 2" xfId="10974" xr:uid="{00000000-0005-0000-0000-000029320000}"/>
    <cellStyle name="Normal 14 2 4 4" xfId="5030" xr:uid="{00000000-0005-0000-0000-00002A320000}"/>
    <cellStyle name="Normal 14 2 4 4 2" xfId="12308" xr:uid="{00000000-0005-0000-0000-00002B320000}"/>
    <cellStyle name="Normal 14 2 4 5" xfId="5611" xr:uid="{00000000-0005-0000-0000-00002C320000}"/>
    <cellStyle name="Normal 14 2 4 5 2" xfId="12889" xr:uid="{00000000-0005-0000-0000-00002D320000}"/>
    <cellStyle name="Normal 14 2 4 6" xfId="7497" xr:uid="{00000000-0005-0000-0000-00002E320000}"/>
    <cellStyle name="Normal 14 2 4 6 2" xfId="14589" xr:uid="{00000000-0005-0000-0000-00002F320000}"/>
    <cellStyle name="Normal 14 2 4 7" xfId="9485" xr:uid="{00000000-0005-0000-0000-000030320000}"/>
    <cellStyle name="Normal 14 2 5" xfId="2784" xr:uid="{00000000-0005-0000-0000-000031320000}"/>
    <cellStyle name="Normal 14 2 5 2" xfId="8425" xr:uid="{00000000-0005-0000-0000-000032320000}"/>
    <cellStyle name="Normal 14 2 5 2 2" xfId="15468" xr:uid="{00000000-0005-0000-0000-000033320000}"/>
    <cellStyle name="Normal 14 2 5 3" xfId="10414" xr:uid="{00000000-0005-0000-0000-000034320000}"/>
    <cellStyle name="Normal 14 2 6" xfId="3153" xr:uid="{00000000-0005-0000-0000-000035320000}"/>
    <cellStyle name="Normal 14 2 6 2" xfId="8514" xr:uid="{00000000-0005-0000-0000-000036320000}"/>
    <cellStyle name="Normal 14 2 6 2 2" xfId="15557" xr:uid="{00000000-0005-0000-0000-000037320000}"/>
    <cellStyle name="Normal 14 2 6 3" xfId="10664" xr:uid="{00000000-0005-0000-0000-000038320000}"/>
    <cellStyle name="Normal 14 2 7" xfId="4741" xr:uid="{00000000-0005-0000-0000-000039320000}"/>
    <cellStyle name="Normal 14 2 7 2" xfId="7789" xr:uid="{00000000-0005-0000-0000-00003A320000}"/>
    <cellStyle name="Normal 14 2 7 2 2" xfId="14881" xr:uid="{00000000-0005-0000-0000-00003B320000}"/>
    <cellStyle name="Normal 14 2 7 3" xfId="12019" xr:uid="{00000000-0005-0000-0000-00003C320000}"/>
    <cellStyle name="Normal 14 2 8" xfId="5322" xr:uid="{00000000-0005-0000-0000-00003D320000}"/>
    <cellStyle name="Normal 14 2 8 2" xfId="12600" xr:uid="{00000000-0005-0000-0000-00003E320000}"/>
    <cellStyle name="Normal 14 2 9" xfId="7208" xr:uid="{00000000-0005-0000-0000-00003F320000}"/>
    <cellStyle name="Normal 14 2 9 2" xfId="14300" xr:uid="{00000000-0005-0000-0000-000040320000}"/>
    <cellStyle name="Normal 14 3" xfId="1375" xr:uid="{00000000-0005-0000-0000-000041320000}"/>
    <cellStyle name="Normal 14 3 2" xfId="1376" xr:uid="{00000000-0005-0000-0000-000042320000}"/>
    <cellStyle name="Normal 14 3 2 2" xfId="1377" xr:uid="{00000000-0005-0000-0000-000043320000}"/>
    <cellStyle name="Normal 14 3 2 2 2" xfId="2794" xr:uid="{00000000-0005-0000-0000-000044320000}"/>
    <cellStyle name="Normal 14 3 2 2 2 2" xfId="8244" xr:uid="{00000000-0005-0000-0000-000045320000}"/>
    <cellStyle name="Normal 14 3 2 2 2 2 2" xfId="15336" xr:uid="{00000000-0005-0000-0000-000046320000}"/>
    <cellStyle name="Normal 14 3 2 2 2 3" xfId="10424" xr:uid="{00000000-0005-0000-0000-000047320000}"/>
    <cellStyle name="Normal 14 3 2 2 3" xfId="3632" xr:uid="{00000000-0005-0000-0000-000048320000}"/>
    <cellStyle name="Normal 14 3 2 2 3 2" xfId="11140" xr:uid="{00000000-0005-0000-0000-000049320000}"/>
    <cellStyle name="Normal 14 3 2 2 4" xfId="5196" xr:uid="{00000000-0005-0000-0000-00004A320000}"/>
    <cellStyle name="Normal 14 3 2 2 4 2" xfId="12474" xr:uid="{00000000-0005-0000-0000-00004B320000}"/>
    <cellStyle name="Normal 14 3 2 2 5" xfId="5777" xr:uid="{00000000-0005-0000-0000-00004C320000}"/>
    <cellStyle name="Normal 14 3 2 2 5 2" xfId="13055" xr:uid="{00000000-0005-0000-0000-00004D320000}"/>
    <cellStyle name="Normal 14 3 2 2 6" xfId="7663" xr:uid="{00000000-0005-0000-0000-00004E320000}"/>
    <cellStyle name="Normal 14 3 2 2 6 2" xfId="14755" xr:uid="{00000000-0005-0000-0000-00004F320000}"/>
    <cellStyle name="Normal 14 3 2 2 7" xfId="9488" xr:uid="{00000000-0005-0000-0000-000050320000}"/>
    <cellStyle name="Normal 14 3 2 3" xfId="2793" xr:uid="{00000000-0005-0000-0000-000051320000}"/>
    <cellStyle name="Normal 14 3 2 3 2" xfId="7955" xr:uid="{00000000-0005-0000-0000-000052320000}"/>
    <cellStyle name="Normal 14 3 2 3 2 2" xfId="15047" xr:uid="{00000000-0005-0000-0000-000053320000}"/>
    <cellStyle name="Normal 14 3 2 3 3" xfId="10423" xr:uid="{00000000-0005-0000-0000-000054320000}"/>
    <cellStyle name="Normal 14 3 2 4" xfId="3332" xr:uid="{00000000-0005-0000-0000-000055320000}"/>
    <cellStyle name="Normal 14 3 2 4 2" xfId="10843" xr:uid="{00000000-0005-0000-0000-000056320000}"/>
    <cellStyle name="Normal 14 3 2 5" xfId="4907" xr:uid="{00000000-0005-0000-0000-000057320000}"/>
    <cellStyle name="Normal 14 3 2 5 2" xfId="12185" xr:uid="{00000000-0005-0000-0000-000058320000}"/>
    <cellStyle name="Normal 14 3 2 6" xfId="5488" xr:uid="{00000000-0005-0000-0000-000059320000}"/>
    <cellStyle name="Normal 14 3 2 6 2" xfId="12766" xr:uid="{00000000-0005-0000-0000-00005A320000}"/>
    <cellStyle name="Normal 14 3 2 7" xfId="7374" xr:uid="{00000000-0005-0000-0000-00005B320000}"/>
    <cellStyle name="Normal 14 3 2 7 2" xfId="14466" xr:uid="{00000000-0005-0000-0000-00005C320000}"/>
    <cellStyle name="Normal 14 3 2 8" xfId="9487" xr:uid="{00000000-0005-0000-0000-00005D320000}"/>
    <cellStyle name="Normal 14 3 3" xfId="1378" xr:uid="{00000000-0005-0000-0000-00005E320000}"/>
    <cellStyle name="Normal 14 3 3 2" xfId="2795" xr:uid="{00000000-0005-0000-0000-00005F320000}"/>
    <cellStyle name="Normal 14 3 3 2 2" xfId="8101" xr:uid="{00000000-0005-0000-0000-000060320000}"/>
    <cellStyle name="Normal 14 3 3 2 2 2" xfId="15193" xr:uid="{00000000-0005-0000-0000-000061320000}"/>
    <cellStyle name="Normal 14 3 3 2 3" xfId="10425" xr:uid="{00000000-0005-0000-0000-000062320000}"/>
    <cellStyle name="Normal 14 3 3 3" xfId="3489" xr:uid="{00000000-0005-0000-0000-000063320000}"/>
    <cellStyle name="Normal 14 3 3 3 2" xfId="10997" xr:uid="{00000000-0005-0000-0000-000064320000}"/>
    <cellStyle name="Normal 14 3 3 4" xfId="5053" xr:uid="{00000000-0005-0000-0000-000065320000}"/>
    <cellStyle name="Normal 14 3 3 4 2" xfId="12331" xr:uid="{00000000-0005-0000-0000-000066320000}"/>
    <cellStyle name="Normal 14 3 3 5" xfId="5634" xr:uid="{00000000-0005-0000-0000-000067320000}"/>
    <cellStyle name="Normal 14 3 3 5 2" xfId="12912" xr:uid="{00000000-0005-0000-0000-000068320000}"/>
    <cellStyle name="Normal 14 3 3 6" xfId="7520" xr:uid="{00000000-0005-0000-0000-000069320000}"/>
    <cellStyle name="Normal 14 3 3 6 2" xfId="14612" xr:uid="{00000000-0005-0000-0000-00006A320000}"/>
    <cellStyle name="Normal 14 3 3 7" xfId="9489" xr:uid="{00000000-0005-0000-0000-00006B320000}"/>
    <cellStyle name="Normal 14 3 4" xfId="2792" xr:uid="{00000000-0005-0000-0000-00006C320000}"/>
    <cellStyle name="Normal 14 3 4 2" xfId="8448" xr:uid="{00000000-0005-0000-0000-00006D320000}"/>
    <cellStyle name="Normal 14 3 4 2 2" xfId="15491" xr:uid="{00000000-0005-0000-0000-00006E320000}"/>
    <cellStyle name="Normal 14 3 4 3" xfId="10422" xr:uid="{00000000-0005-0000-0000-00006F320000}"/>
    <cellStyle name="Normal 14 3 5" xfId="3187" xr:uid="{00000000-0005-0000-0000-000070320000}"/>
    <cellStyle name="Normal 14 3 5 2" xfId="8537" xr:uid="{00000000-0005-0000-0000-000071320000}"/>
    <cellStyle name="Normal 14 3 5 2 2" xfId="15580" xr:uid="{00000000-0005-0000-0000-000072320000}"/>
    <cellStyle name="Normal 14 3 5 3" xfId="10698" xr:uid="{00000000-0005-0000-0000-000073320000}"/>
    <cellStyle name="Normal 14 3 6" xfId="4764" xr:uid="{00000000-0005-0000-0000-000074320000}"/>
    <cellStyle name="Normal 14 3 6 2" xfId="7812" xr:uid="{00000000-0005-0000-0000-000075320000}"/>
    <cellStyle name="Normal 14 3 6 2 2" xfId="14904" xr:uid="{00000000-0005-0000-0000-000076320000}"/>
    <cellStyle name="Normal 14 3 6 3" xfId="12042" xr:uid="{00000000-0005-0000-0000-000077320000}"/>
    <cellStyle name="Normal 14 3 7" xfId="5345" xr:uid="{00000000-0005-0000-0000-000078320000}"/>
    <cellStyle name="Normal 14 3 7 2" xfId="12623" xr:uid="{00000000-0005-0000-0000-000079320000}"/>
    <cellStyle name="Normal 14 3 8" xfId="7231" xr:uid="{00000000-0005-0000-0000-00007A320000}"/>
    <cellStyle name="Normal 14 3 8 2" xfId="14323" xr:uid="{00000000-0005-0000-0000-00007B320000}"/>
    <cellStyle name="Normal 14 3 9" xfId="9486" xr:uid="{00000000-0005-0000-0000-00007C320000}"/>
    <cellStyle name="Normal 14 4" xfId="1379" xr:uid="{00000000-0005-0000-0000-00007D320000}"/>
    <cellStyle name="Normal 14 4 2" xfId="1380" xr:uid="{00000000-0005-0000-0000-00007E320000}"/>
    <cellStyle name="Normal 14 4 2 2" xfId="1381" xr:uid="{00000000-0005-0000-0000-00007F320000}"/>
    <cellStyle name="Normal 14 4 2 2 2" xfId="2798" xr:uid="{00000000-0005-0000-0000-000080320000}"/>
    <cellStyle name="Normal 14 4 2 2 2 2" xfId="8287" xr:uid="{00000000-0005-0000-0000-000081320000}"/>
    <cellStyle name="Normal 14 4 2 2 2 2 2" xfId="15379" xr:uid="{00000000-0005-0000-0000-000082320000}"/>
    <cellStyle name="Normal 14 4 2 2 2 3" xfId="10428" xr:uid="{00000000-0005-0000-0000-000083320000}"/>
    <cellStyle name="Normal 14 4 2 2 3" xfId="3675" xr:uid="{00000000-0005-0000-0000-000084320000}"/>
    <cellStyle name="Normal 14 4 2 2 3 2" xfId="11183" xr:uid="{00000000-0005-0000-0000-000085320000}"/>
    <cellStyle name="Normal 14 4 2 2 4" xfId="5239" xr:uid="{00000000-0005-0000-0000-000086320000}"/>
    <cellStyle name="Normal 14 4 2 2 4 2" xfId="12517" xr:uid="{00000000-0005-0000-0000-000087320000}"/>
    <cellStyle name="Normal 14 4 2 2 5" xfId="5820" xr:uid="{00000000-0005-0000-0000-000088320000}"/>
    <cellStyle name="Normal 14 4 2 2 5 2" xfId="13098" xr:uid="{00000000-0005-0000-0000-000089320000}"/>
    <cellStyle name="Normal 14 4 2 2 6" xfId="7706" xr:uid="{00000000-0005-0000-0000-00008A320000}"/>
    <cellStyle name="Normal 14 4 2 2 6 2" xfId="14798" xr:uid="{00000000-0005-0000-0000-00008B320000}"/>
    <cellStyle name="Normal 14 4 2 2 7" xfId="9492" xr:uid="{00000000-0005-0000-0000-00008C320000}"/>
    <cellStyle name="Normal 14 4 2 3" xfId="2797" xr:uid="{00000000-0005-0000-0000-00008D320000}"/>
    <cellStyle name="Normal 14 4 2 3 2" xfId="7998" xr:uid="{00000000-0005-0000-0000-00008E320000}"/>
    <cellStyle name="Normal 14 4 2 3 2 2" xfId="15090" xr:uid="{00000000-0005-0000-0000-00008F320000}"/>
    <cellStyle name="Normal 14 4 2 3 3" xfId="10427" xr:uid="{00000000-0005-0000-0000-000090320000}"/>
    <cellStyle name="Normal 14 4 2 4" xfId="3375" xr:uid="{00000000-0005-0000-0000-000091320000}"/>
    <cellStyle name="Normal 14 4 2 4 2" xfId="10886" xr:uid="{00000000-0005-0000-0000-000092320000}"/>
    <cellStyle name="Normal 14 4 2 5" xfId="4950" xr:uid="{00000000-0005-0000-0000-000093320000}"/>
    <cellStyle name="Normal 14 4 2 5 2" xfId="12228" xr:uid="{00000000-0005-0000-0000-000094320000}"/>
    <cellStyle name="Normal 14 4 2 6" xfId="5531" xr:uid="{00000000-0005-0000-0000-000095320000}"/>
    <cellStyle name="Normal 14 4 2 6 2" xfId="12809" xr:uid="{00000000-0005-0000-0000-000096320000}"/>
    <cellStyle name="Normal 14 4 2 7" xfId="7417" xr:uid="{00000000-0005-0000-0000-000097320000}"/>
    <cellStyle name="Normal 14 4 2 7 2" xfId="14509" xr:uid="{00000000-0005-0000-0000-000098320000}"/>
    <cellStyle name="Normal 14 4 2 8" xfId="9491" xr:uid="{00000000-0005-0000-0000-000099320000}"/>
    <cellStyle name="Normal 14 4 3" xfId="1382" xr:uid="{00000000-0005-0000-0000-00009A320000}"/>
    <cellStyle name="Normal 14 4 3 2" xfId="2799" xr:uid="{00000000-0005-0000-0000-00009B320000}"/>
    <cellStyle name="Normal 14 4 3 2 2" xfId="8144" xr:uid="{00000000-0005-0000-0000-00009C320000}"/>
    <cellStyle name="Normal 14 4 3 2 2 2" xfId="15236" xr:uid="{00000000-0005-0000-0000-00009D320000}"/>
    <cellStyle name="Normal 14 4 3 2 3" xfId="10429" xr:uid="{00000000-0005-0000-0000-00009E320000}"/>
    <cellStyle name="Normal 14 4 3 3" xfId="3532" xr:uid="{00000000-0005-0000-0000-00009F320000}"/>
    <cellStyle name="Normal 14 4 3 3 2" xfId="11040" xr:uid="{00000000-0005-0000-0000-0000A0320000}"/>
    <cellStyle name="Normal 14 4 3 4" xfId="5096" xr:uid="{00000000-0005-0000-0000-0000A1320000}"/>
    <cellStyle name="Normal 14 4 3 4 2" xfId="12374" xr:uid="{00000000-0005-0000-0000-0000A2320000}"/>
    <cellStyle name="Normal 14 4 3 5" xfId="5677" xr:uid="{00000000-0005-0000-0000-0000A3320000}"/>
    <cellStyle name="Normal 14 4 3 5 2" xfId="12955" xr:uid="{00000000-0005-0000-0000-0000A4320000}"/>
    <cellStyle name="Normal 14 4 3 6" xfId="7563" xr:uid="{00000000-0005-0000-0000-0000A5320000}"/>
    <cellStyle name="Normal 14 4 3 6 2" xfId="14655" xr:uid="{00000000-0005-0000-0000-0000A6320000}"/>
    <cellStyle name="Normal 14 4 3 7" xfId="9493" xr:uid="{00000000-0005-0000-0000-0000A7320000}"/>
    <cellStyle name="Normal 14 4 4" xfId="2796" xr:uid="{00000000-0005-0000-0000-0000A8320000}"/>
    <cellStyle name="Normal 14 4 4 2" xfId="7855" xr:uid="{00000000-0005-0000-0000-0000A9320000}"/>
    <cellStyle name="Normal 14 4 4 2 2" xfId="14947" xr:uid="{00000000-0005-0000-0000-0000AA320000}"/>
    <cellStyle name="Normal 14 4 4 3" xfId="10426" xr:uid="{00000000-0005-0000-0000-0000AB320000}"/>
    <cellStyle name="Normal 14 4 5" xfId="3230" xr:uid="{00000000-0005-0000-0000-0000AC320000}"/>
    <cellStyle name="Normal 14 4 5 2" xfId="10741" xr:uid="{00000000-0005-0000-0000-0000AD320000}"/>
    <cellStyle name="Normal 14 4 6" xfId="4807" xr:uid="{00000000-0005-0000-0000-0000AE320000}"/>
    <cellStyle name="Normal 14 4 6 2" xfId="12085" xr:uid="{00000000-0005-0000-0000-0000AF320000}"/>
    <cellStyle name="Normal 14 4 7" xfId="5388" xr:uid="{00000000-0005-0000-0000-0000B0320000}"/>
    <cellStyle name="Normal 14 4 7 2" xfId="12666" xr:uid="{00000000-0005-0000-0000-0000B1320000}"/>
    <cellStyle name="Normal 14 4 8" xfId="7274" xr:uid="{00000000-0005-0000-0000-0000B2320000}"/>
    <cellStyle name="Normal 14 4 8 2" xfId="14366" xr:uid="{00000000-0005-0000-0000-0000B3320000}"/>
    <cellStyle name="Normal 14 4 9" xfId="9490" xr:uid="{00000000-0005-0000-0000-0000B4320000}"/>
    <cellStyle name="Normal 14 5" xfId="1383" xr:uid="{00000000-0005-0000-0000-0000B5320000}"/>
    <cellStyle name="Normal 14 5 2" xfId="1384" xr:uid="{00000000-0005-0000-0000-0000B6320000}"/>
    <cellStyle name="Normal 14 5 2 2" xfId="2801" xr:uid="{00000000-0005-0000-0000-0000B7320000}"/>
    <cellStyle name="Normal 14 5 2 2 2" xfId="8198" xr:uid="{00000000-0005-0000-0000-0000B8320000}"/>
    <cellStyle name="Normal 14 5 2 2 2 2" xfId="15290" xr:uid="{00000000-0005-0000-0000-0000B9320000}"/>
    <cellStyle name="Normal 14 5 2 2 3" xfId="10431" xr:uid="{00000000-0005-0000-0000-0000BA320000}"/>
    <cellStyle name="Normal 14 5 2 3" xfId="3586" xr:uid="{00000000-0005-0000-0000-0000BB320000}"/>
    <cellStyle name="Normal 14 5 2 3 2" xfId="11094" xr:uid="{00000000-0005-0000-0000-0000BC320000}"/>
    <cellStyle name="Normal 14 5 2 4" xfId="5150" xr:uid="{00000000-0005-0000-0000-0000BD320000}"/>
    <cellStyle name="Normal 14 5 2 4 2" xfId="12428" xr:uid="{00000000-0005-0000-0000-0000BE320000}"/>
    <cellStyle name="Normal 14 5 2 5" xfId="5731" xr:uid="{00000000-0005-0000-0000-0000BF320000}"/>
    <cellStyle name="Normal 14 5 2 5 2" xfId="13009" xr:uid="{00000000-0005-0000-0000-0000C0320000}"/>
    <cellStyle name="Normal 14 5 2 6" xfId="7617" xr:uid="{00000000-0005-0000-0000-0000C1320000}"/>
    <cellStyle name="Normal 14 5 2 6 2" xfId="14709" xr:uid="{00000000-0005-0000-0000-0000C2320000}"/>
    <cellStyle name="Normal 14 5 2 7" xfId="9495" xr:uid="{00000000-0005-0000-0000-0000C3320000}"/>
    <cellStyle name="Normal 14 5 3" xfId="2800" xr:uid="{00000000-0005-0000-0000-0000C4320000}"/>
    <cellStyle name="Normal 14 5 3 2" xfId="7909" xr:uid="{00000000-0005-0000-0000-0000C5320000}"/>
    <cellStyle name="Normal 14 5 3 2 2" xfId="15001" xr:uid="{00000000-0005-0000-0000-0000C6320000}"/>
    <cellStyle name="Normal 14 5 3 3" xfId="10430" xr:uid="{00000000-0005-0000-0000-0000C7320000}"/>
    <cellStyle name="Normal 14 5 4" xfId="3286" xr:uid="{00000000-0005-0000-0000-0000C8320000}"/>
    <cellStyle name="Normal 14 5 4 2" xfId="10797" xr:uid="{00000000-0005-0000-0000-0000C9320000}"/>
    <cellStyle name="Normal 14 5 5" xfId="4861" xr:uid="{00000000-0005-0000-0000-0000CA320000}"/>
    <cellStyle name="Normal 14 5 5 2" xfId="12139" xr:uid="{00000000-0005-0000-0000-0000CB320000}"/>
    <cellStyle name="Normal 14 5 6" xfId="5442" xr:uid="{00000000-0005-0000-0000-0000CC320000}"/>
    <cellStyle name="Normal 14 5 6 2" xfId="12720" xr:uid="{00000000-0005-0000-0000-0000CD320000}"/>
    <cellStyle name="Normal 14 5 7" xfId="7328" xr:uid="{00000000-0005-0000-0000-0000CE320000}"/>
    <cellStyle name="Normal 14 5 7 2" xfId="14420" xr:uid="{00000000-0005-0000-0000-0000CF320000}"/>
    <cellStyle name="Normal 14 5 8" xfId="9494" xr:uid="{00000000-0005-0000-0000-0000D0320000}"/>
    <cellStyle name="Normal 14 6" xfId="1385" xr:uid="{00000000-0005-0000-0000-0000D1320000}"/>
    <cellStyle name="Normal 14 6 2" xfId="2802" xr:uid="{00000000-0005-0000-0000-0000D2320000}"/>
    <cellStyle name="Normal 14 6 2 2" xfId="8021" xr:uid="{00000000-0005-0000-0000-0000D3320000}"/>
    <cellStyle name="Normal 14 6 2 2 2" xfId="15113" xr:uid="{00000000-0005-0000-0000-0000D4320000}"/>
    <cellStyle name="Normal 14 6 2 3" xfId="10432" xr:uid="{00000000-0005-0000-0000-0000D5320000}"/>
    <cellStyle name="Normal 14 6 3" xfId="3409" xr:uid="{00000000-0005-0000-0000-0000D6320000}"/>
    <cellStyle name="Normal 14 6 3 2" xfId="10917" xr:uid="{00000000-0005-0000-0000-0000D7320000}"/>
    <cellStyle name="Normal 14 6 4" xfId="4973" xr:uid="{00000000-0005-0000-0000-0000D8320000}"/>
    <cellStyle name="Normal 14 6 4 2" xfId="12251" xr:uid="{00000000-0005-0000-0000-0000D9320000}"/>
    <cellStyle name="Normal 14 6 5" xfId="5554" xr:uid="{00000000-0005-0000-0000-0000DA320000}"/>
    <cellStyle name="Normal 14 6 5 2" xfId="12832" xr:uid="{00000000-0005-0000-0000-0000DB320000}"/>
    <cellStyle name="Normal 14 6 6" xfId="7440" xr:uid="{00000000-0005-0000-0000-0000DC320000}"/>
    <cellStyle name="Normal 14 6 6 2" xfId="14532" xr:uid="{00000000-0005-0000-0000-0000DD320000}"/>
    <cellStyle name="Normal 14 6 7" xfId="9496" xr:uid="{00000000-0005-0000-0000-0000DE320000}"/>
    <cellStyle name="Normal 14 7" xfId="1386" xr:uid="{00000000-0005-0000-0000-0000DF320000}"/>
    <cellStyle name="Normal 14 7 2" xfId="8327" xr:uid="{00000000-0005-0000-0000-0000E0320000}"/>
    <cellStyle name="Normal 14 7 2 2" xfId="15414" xr:uid="{00000000-0005-0000-0000-0000E1320000}"/>
    <cellStyle name="Normal 14 8" xfId="3117" xr:uid="{00000000-0005-0000-0000-0000E2320000}"/>
    <cellStyle name="Normal 14 8 2" xfId="4532" xr:uid="{00000000-0005-0000-0000-0000E3320000}"/>
    <cellStyle name="Normal 14 8 3" xfId="8402" xr:uid="{00000000-0005-0000-0000-0000E4320000}"/>
    <cellStyle name="Normal 14 8 3 2" xfId="15445" xr:uid="{00000000-0005-0000-0000-0000E5320000}"/>
    <cellStyle name="Normal 14 8 4" xfId="10628" xr:uid="{00000000-0005-0000-0000-0000E6320000}"/>
    <cellStyle name="Normal 14 9" xfId="4718" xr:uid="{00000000-0005-0000-0000-0000E7320000}"/>
    <cellStyle name="Normal 14 9 2" xfId="8491" xr:uid="{00000000-0005-0000-0000-0000E8320000}"/>
    <cellStyle name="Normal 14 9 2 2" xfId="15534" xr:uid="{00000000-0005-0000-0000-0000E9320000}"/>
    <cellStyle name="Normal 14 9 3" xfId="11996" xr:uid="{00000000-0005-0000-0000-0000EA320000}"/>
    <cellStyle name="Normal 15" xfId="1387" xr:uid="{00000000-0005-0000-0000-0000EB320000}"/>
    <cellStyle name="Normal 15 10" xfId="4720" xr:uid="{00000000-0005-0000-0000-0000EC320000}"/>
    <cellStyle name="Normal 15 10 2" xfId="8582" xr:uid="{00000000-0005-0000-0000-0000ED320000}"/>
    <cellStyle name="Normal 15 10 2 2" xfId="15625" xr:uid="{00000000-0005-0000-0000-0000EE320000}"/>
    <cellStyle name="Normal 15 10 3" xfId="11998" xr:uid="{00000000-0005-0000-0000-0000EF320000}"/>
    <cellStyle name="Normal 15 11" xfId="5301" xr:uid="{00000000-0005-0000-0000-0000F0320000}"/>
    <cellStyle name="Normal 15 11 2" xfId="7768" xr:uid="{00000000-0005-0000-0000-0000F1320000}"/>
    <cellStyle name="Normal 15 11 2 2" xfId="14860" xr:uid="{00000000-0005-0000-0000-0000F2320000}"/>
    <cellStyle name="Normal 15 11 3" xfId="12579" xr:uid="{00000000-0005-0000-0000-0000F3320000}"/>
    <cellStyle name="Normal 15 12" xfId="7187" xr:uid="{00000000-0005-0000-0000-0000F4320000}"/>
    <cellStyle name="Normal 15 12 2" xfId="14279" xr:uid="{00000000-0005-0000-0000-0000F5320000}"/>
    <cellStyle name="Normal 15 13" xfId="8606" xr:uid="{00000000-0005-0000-0000-0000F6320000}"/>
    <cellStyle name="Normal 15 2" xfId="1388" xr:uid="{00000000-0005-0000-0000-0000F7320000}"/>
    <cellStyle name="Normal 15 2 10" xfId="9497" xr:uid="{00000000-0005-0000-0000-0000F8320000}"/>
    <cellStyle name="Normal 15 2 2" xfId="1389" xr:uid="{00000000-0005-0000-0000-0000F9320000}"/>
    <cellStyle name="Normal 15 2 2 2" xfId="1390" xr:uid="{00000000-0005-0000-0000-0000FA320000}"/>
    <cellStyle name="Normal 15 2 2 2 2" xfId="1391" xr:uid="{00000000-0005-0000-0000-0000FB320000}"/>
    <cellStyle name="Normal 15 2 2 2 2 2" xfId="2806" xr:uid="{00000000-0005-0000-0000-0000FC320000}"/>
    <cellStyle name="Normal 15 2 2 2 2 2 2" xfId="8269" xr:uid="{00000000-0005-0000-0000-0000FD320000}"/>
    <cellStyle name="Normal 15 2 2 2 2 2 2 2" xfId="15361" xr:uid="{00000000-0005-0000-0000-0000FE320000}"/>
    <cellStyle name="Normal 15 2 2 2 2 2 3" xfId="10436" xr:uid="{00000000-0005-0000-0000-0000FF320000}"/>
    <cellStyle name="Normal 15 2 2 2 2 3" xfId="3657" xr:uid="{00000000-0005-0000-0000-000000330000}"/>
    <cellStyle name="Normal 15 2 2 2 2 3 2" xfId="11165" xr:uid="{00000000-0005-0000-0000-000001330000}"/>
    <cellStyle name="Normal 15 2 2 2 2 4" xfId="5221" xr:uid="{00000000-0005-0000-0000-000002330000}"/>
    <cellStyle name="Normal 15 2 2 2 2 4 2" xfId="12499" xr:uid="{00000000-0005-0000-0000-000003330000}"/>
    <cellStyle name="Normal 15 2 2 2 2 5" xfId="5802" xr:uid="{00000000-0005-0000-0000-000004330000}"/>
    <cellStyle name="Normal 15 2 2 2 2 5 2" xfId="13080" xr:uid="{00000000-0005-0000-0000-000005330000}"/>
    <cellStyle name="Normal 15 2 2 2 2 6" xfId="7688" xr:uid="{00000000-0005-0000-0000-000006330000}"/>
    <cellStyle name="Normal 15 2 2 2 2 6 2" xfId="14780" xr:uid="{00000000-0005-0000-0000-000007330000}"/>
    <cellStyle name="Normal 15 2 2 2 2 7" xfId="9500" xr:uid="{00000000-0005-0000-0000-000008330000}"/>
    <cellStyle name="Normal 15 2 2 2 3" xfId="2805" xr:uid="{00000000-0005-0000-0000-000009330000}"/>
    <cellStyle name="Normal 15 2 2 2 3 2" xfId="7980" xr:uid="{00000000-0005-0000-0000-00000A330000}"/>
    <cellStyle name="Normal 15 2 2 2 3 2 2" xfId="15072" xr:uid="{00000000-0005-0000-0000-00000B330000}"/>
    <cellStyle name="Normal 15 2 2 2 3 3" xfId="10435" xr:uid="{00000000-0005-0000-0000-00000C330000}"/>
    <cellStyle name="Normal 15 2 2 2 4" xfId="3357" xr:uid="{00000000-0005-0000-0000-00000D330000}"/>
    <cellStyle name="Normal 15 2 2 2 4 2" xfId="10868" xr:uid="{00000000-0005-0000-0000-00000E330000}"/>
    <cellStyle name="Normal 15 2 2 2 5" xfId="4932" xr:uid="{00000000-0005-0000-0000-00000F330000}"/>
    <cellStyle name="Normal 15 2 2 2 5 2" xfId="12210" xr:uid="{00000000-0005-0000-0000-000010330000}"/>
    <cellStyle name="Normal 15 2 2 2 6" xfId="5513" xr:uid="{00000000-0005-0000-0000-000011330000}"/>
    <cellStyle name="Normal 15 2 2 2 6 2" xfId="12791" xr:uid="{00000000-0005-0000-0000-000012330000}"/>
    <cellStyle name="Normal 15 2 2 2 7" xfId="7399" xr:uid="{00000000-0005-0000-0000-000013330000}"/>
    <cellStyle name="Normal 15 2 2 2 7 2" xfId="14491" xr:uid="{00000000-0005-0000-0000-000014330000}"/>
    <cellStyle name="Normal 15 2 2 2 8" xfId="9499" xr:uid="{00000000-0005-0000-0000-000015330000}"/>
    <cellStyle name="Normal 15 2 2 3" xfId="1392" xr:uid="{00000000-0005-0000-0000-000016330000}"/>
    <cellStyle name="Normal 15 2 2 3 2" xfId="2807" xr:uid="{00000000-0005-0000-0000-000017330000}"/>
    <cellStyle name="Normal 15 2 2 3 2 2" xfId="8126" xr:uid="{00000000-0005-0000-0000-000018330000}"/>
    <cellStyle name="Normal 15 2 2 3 2 2 2" xfId="15218" xr:uid="{00000000-0005-0000-0000-000019330000}"/>
    <cellStyle name="Normal 15 2 2 3 2 3" xfId="10437" xr:uid="{00000000-0005-0000-0000-00001A330000}"/>
    <cellStyle name="Normal 15 2 2 3 3" xfId="3514" xr:uid="{00000000-0005-0000-0000-00001B330000}"/>
    <cellStyle name="Normal 15 2 2 3 3 2" xfId="11022" xr:uid="{00000000-0005-0000-0000-00001C330000}"/>
    <cellStyle name="Normal 15 2 2 3 4" xfId="5078" xr:uid="{00000000-0005-0000-0000-00001D330000}"/>
    <cellStyle name="Normal 15 2 2 3 4 2" xfId="12356" xr:uid="{00000000-0005-0000-0000-00001E330000}"/>
    <cellStyle name="Normal 15 2 2 3 5" xfId="5659" xr:uid="{00000000-0005-0000-0000-00001F330000}"/>
    <cellStyle name="Normal 15 2 2 3 5 2" xfId="12937" xr:uid="{00000000-0005-0000-0000-000020330000}"/>
    <cellStyle name="Normal 15 2 2 3 6" xfId="7545" xr:uid="{00000000-0005-0000-0000-000021330000}"/>
    <cellStyle name="Normal 15 2 2 3 6 2" xfId="14637" xr:uid="{00000000-0005-0000-0000-000022330000}"/>
    <cellStyle name="Normal 15 2 2 3 7" xfId="9501" xr:uid="{00000000-0005-0000-0000-000023330000}"/>
    <cellStyle name="Normal 15 2 2 4" xfId="2804" xr:uid="{00000000-0005-0000-0000-000024330000}"/>
    <cellStyle name="Normal 15 2 2 4 2" xfId="8473" xr:uid="{00000000-0005-0000-0000-000025330000}"/>
    <cellStyle name="Normal 15 2 2 4 2 2" xfId="15516" xr:uid="{00000000-0005-0000-0000-000026330000}"/>
    <cellStyle name="Normal 15 2 2 4 3" xfId="10434" xr:uid="{00000000-0005-0000-0000-000027330000}"/>
    <cellStyle name="Normal 15 2 2 5" xfId="3212" xr:uid="{00000000-0005-0000-0000-000028330000}"/>
    <cellStyle name="Normal 15 2 2 5 2" xfId="8562" xr:uid="{00000000-0005-0000-0000-000029330000}"/>
    <cellStyle name="Normal 15 2 2 5 2 2" xfId="15605" xr:uid="{00000000-0005-0000-0000-00002A330000}"/>
    <cellStyle name="Normal 15 2 2 5 3" xfId="10723" xr:uid="{00000000-0005-0000-0000-00002B330000}"/>
    <cellStyle name="Normal 15 2 2 6" xfId="4789" xr:uid="{00000000-0005-0000-0000-00002C330000}"/>
    <cellStyle name="Normal 15 2 2 6 2" xfId="7837" xr:uid="{00000000-0005-0000-0000-00002D330000}"/>
    <cellStyle name="Normal 15 2 2 6 2 2" xfId="14929" xr:uid="{00000000-0005-0000-0000-00002E330000}"/>
    <cellStyle name="Normal 15 2 2 6 3" xfId="12067" xr:uid="{00000000-0005-0000-0000-00002F330000}"/>
    <cellStyle name="Normal 15 2 2 7" xfId="5370" xr:uid="{00000000-0005-0000-0000-000030330000}"/>
    <cellStyle name="Normal 15 2 2 7 2" xfId="12648" xr:uid="{00000000-0005-0000-0000-000031330000}"/>
    <cellStyle name="Normal 15 2 2 8" xfId="7256" xr:uid="{00000000-0005-0000-0000-000032330000}"/>
    <cellStyle name="Normal 15 2 2 8 2" xfId="14348" xr:uid="{00000000-0005-0000-0000-000033330000}"/>
    <cellStyle name="Normal 15 2 2 9" xfId="9498" xr:uid="{00000000-0005-0000-0000-000034330000}"/>
    <cellStyle name="Normal 15 2 3" xfId="1393" xr:uid="{00000000-0005-0000-0000-000035330000}"/>
    <cellStyle name="Normal 15 2 3 2" xfId="1394" xr:uid="{00000000-0005-0000-0000-000036330000}"/>
    <cellStyle name="Normal 15 2 3 2 2" xfId="2809" xr:uid="{00000000-0005-0000-0000-000037330000}"/>
    <cellStyle name="Normal 15 2 3 2 2 2" xfId="8223" xr:uid="{00000000-0005-0000-0000-000038330000}"/>
    <cellStyle name="Normal 15 2 3 2 2 2 2" xfId="15315" xr:uid="{00000000-0005-0000-0000-000039330000}"/>
    <cellStyle name="Normal 15 2 3 2 2 3" xfId="10439" xr:uid="{00000000-0005-0000-0000-00003A330000}"/>
    <cellStyle name="Normal 15 2 3 2 3" xfId="3611" xr:uid="{00000000-0005-0000-0000-00003B330000}"/>
    <cellStyle name="Normal 15 2 3 2 3 2" xfId="11119" xr:uid="{00000000-0005-0000-0000-00003C330000}"/>
    <cellStyle name="Normal 15 2 3 2 4" xfId="5175" xr:uid="{00000000-0005-0000-0000-00003D330000}"/>
    <cellStyle name="Normal 15 2 3 2 4 2" xfId="12453" xr:uid="{00000000-0005-0000-0000-00003E330000}"/>
    <cellStyle name="Normal 15 2 3 2 5" xfId="5756" xr:uid="{00000000-0005-0000-0000-00003F330000}"/>
    <cellStyle name="Normal 15 2 3 2 5 2" xfId="13034" xr:uid="{00000000-0005-0000-0000-000040330000}"/>
    <cellStyle name="Normal 15 2 3 2 6" xfId="7642" xr:uid="{00000000-0005-0000-0000-000041330000}"/>
    <cellStyle name="Normal 15 2 3 2 6 2" xfId="14734" xr:uid="{00000000-0005-0000-0000-000042330000}"/>
    <cellStyle name="Normal 15 2 3 2 7" xfId="9503" xr:uid="{00000000-0005-0000-0000-000043330000}"/>
    <cellStyle name="Normal 15 2 3 3" xfId="2808" xr:uid="{00000000-0005-0000-0000-000044330000}"/>
    <cellStyle name="Normal 15 2 3 3 2" xfId="7934" xr:uid="{00000000-0005-0000-0000-000045330000}"/>
    <cellStyle name="Normal 15 2 3 3 2 2" xfId="15026" xr:uid="{00000000-0005-0000-0000-000046330000}"/>
    <cellStyle name="Normal 15 2 3 3 3" xfId="10438" xr:uid="{00000000-0005-0000-0000-000047330000}"/>
    <cellStyle name="Normal 15 2 3 4" xfId="3311" xr:uid="{00000000-0005-0000-0000-000048330000}"/>
    <cellStyle name="Normal 15 2 3 4 2" xfId="10822" xr:uid="{00000000-0005-0000-0000-000049330000}"/>
    <cellStyle name="Normal 15 2 3 5" xfId="4886" xr:uid="{00000000-0005-0000-0000-00004A330000}"/>
    <cellStyle name="Normal 15 2 3 5 2" xfId="12164" xr:uid="{00000000-0005-0000-0000-00004B330000}"/>
    <cellStyle name="Normal 15 2 3 6" xfId="5467" xr:uid="{00000000-0005-0000-0000-00004C330000}"/>
    <cellStyle name="Normal 15 2 3 6 2" xfId="12745" xr:uid="{00000000-0005-0000-0000-00004D330000}"/>
    <cellStyle name="Normal 15 2 3 7" xfId="7353" xr:uid="{00000000-0005-0000-0000-00004E330000}"/>
    <cellStyle name="Normal 15 2 3 7 2" xfId="14445" xr:uid="{00000000-0005-0000-0000-00004F330000}"/>
    <cellStyle name="Normal 15 2 3 8" xfId="9502" xr:uid="{00000000-0005-0000-0000-000050330000}"/>
    <cellStyle name="Normal 15 2 4" xfId="1395" xr:uid="{00000000-0005-0000-0000-000051330000}"/>
    <cellStyle name="Normal 15 2 4 2" xfId="2810" xr:uid="{00000000-0005-0000-0000-000052330000}"/>
    <cellStyle name="Normal 15 2 4 2 2" xfId="8080" xr:uid="{00000000-0005-0000-0000-000053330000}"/>
    <cellStyle name="Normal 15 2 4 2 2 2" xfId="15172" xr:uid="{00000000-0005-0000-0000-000054330000}"/>
    <cellStyle name="Normal 15 2 4 2 3" xfId="10440" xr:uid="{00000000-0005-0000-0000-000055330000}"/>
    <cellStyle name="Normal 15 2 4 3" xfId="3468" xr:uid="{00000000-0005-0000-0000-000056330000}"/>
    <cellStyle name="Normal 15 2 4 3 2" xfId="10976" xr:uid="{00000000-0005-0000-0000-000057330000}"/>
    <cellStyle name="Normal 15 2 4 4" xfId="5032" xr:uid="{00000000-0005-0000-0000-000058330000}"/>
    <cellStyle name="Normal 15 2 4 4 2" xfId="12310" xr:uid="{00000000-0005-0000-0000-000059330000}"/>
    <cellStyle name="Normal 15 2 4 5" xfId="5613" xr:uid="{00000000-0005-0000-0000-00005A330000}"/>
    <cellStyle name="Normal 15 2 4 5 2" xfId="12891" xr:uid="{00000000-0005-0000-0000-00005B330000}"/>
    <cellStyle name="Normal 15 2 4 6" xfId="7499" xr:uid="{00000000-0005-0000-0000-00005C330000}"/>
    <cellStyle name="Normal 15 2 4 6 2" xfId="14591" xr:uid="{00000000-0005-0000-0000-00005D330000}"/>
    <cellStyle name="Normal 15 2 4 7" xfId="9504" xr:uid="{00000000-0005-0000-0000-00005E330000}"/>
    <cellStyle name="Normal 15 2 5" xfId="2803" xr:uid="{00000000-0005-0000-0000-00005F330000}"/>
    <cellStyle name="Normal 15 2 5 2" xfId="8328" xr:uid="{00000000-0005-0000-0000-000060330000}"/>
    <cellStyle name="Normal 15 2 5 3" xfId="10433" xr:uid="{00000000-0005-0000-0000-000061330000}"/>
    <cellStyle name="Normal 15 2 6" xfId="3156" xr:uid="{00000000-0005-0000-0000-000062330000}"/>
    <cellStyle name="Normal 15 2 6 2" xfId="8427" xr:uid="{00000000-0005-0000-0000-000063330000}"/>
    <cellStyle name="Normal 15 2 6 2 2" xfId="15470" xr:uid="{00000000-0005-0000-0000-000064330000}"/>
    <cellStyle name="Normal 15 2 6 3" xfId="10667" xr:uid="{00000000-0005-0000-0000-000065330000}"/>
    <cellStyle name="Normal 15 2 7" xfId="4743" xr:uid="{00000000-0005-0000-0000-000066330000}"/>
    <cellStyle name="Normal 15 2 7 2" xfId="8516" xr:uid="{00000000-0005-0000-0000-000067330000}"/>
    <cellStyle name="Normal 15 2 7 2 2" xfId="15559" xr:uid="{00000000-0005-0000-0000-000068330000}"/>
    <cellStyle name="Normal 15 2 7 3" xfId="12021" xr:uid="{00000000-0005-0000-0000-000069330000}"/>
    <cellStyle name="Normal 15 2 8" xfId="5324" xr:uid="{00000000-0005-0000-0000-00006A330000}"/>
    <cellStyle name="Normal 15 2 8 2" xfId="7791" xr:uid="{00000000-0005-0000-0000-00006B330000}"/>
    <cellStyle name="Normal 15 2 8 2 2" xfId="14883" xr:uid="{00000000-0005-0000-0000-00006C330000}"/>
    <cellStyle name="Normal 15 2 8 3" xfId="12602" xr:uid="{00000000-0005-0000-0000-00006D330000}"/>
    <cellStyle name="Normal 15 2 9" xfId="7210" xr:uid="{00000000-0005-0000-0000-00006E330000}"/>
    <cellStyle name="Normal 15 2 9 2" xfId="14302" xr:uid="{00000000-0005-0000-0000-00006F330000}"/>
    <cellStyle name="Normal 15 3" xfId="1396" xr:uid="{00000000-0005-0000-0000-000070330000}"/>
    <cellStyle name="Normal 15 3 2" xfId="1397" xr:uid="{00000000-0005-0000-0000-000071330000}"/>
    <cellStyle name="Normal 15 4" xfId="1398" xr:uid="{00000000-0005-0000-0000-000072330000}"/>
    <cellStyle name="Normal 15 4 2" xfId="1399" xr:uid="{00000000-0005-0000-0000-000073330000}"/>
    <cellStyle name="Normal 15 4 2 2" xfId="1400" xr:uid="{00000000-0005-0000-0000-000074330000}"/>
    <cellStyle name="Normal 15 4 2 2 2" xfId="2813" xr:uid="{00000000-0005-0000-0000-000075330000}"/>
    <cellStyle name="Normal 15 4 2 2 2 2" xfId="8246" xr:uid="{00000000-0005-0000-0000-000076330000}"/>
    <cellStyle name="Normal 15 4 2 2 2 2 2" xfId="15338" xr:uid="{00000000-0005-0000-0000-000077330000}"/>
    <cellStyle name="Normal 15 4 2 2 2 3" xfId="10443" xr:uid="{00000000-0005-0000-0000-000078330000}"/>
    <cellStyle name="Normal 15 4 2 2 3" xfId="3634" xr:uid="{00000000-0005-0000-0000-000079330000}"/>
    <cellStyle name="Normal 15 4 2 2 3 2" xfId="11142" xr:uid="{00000000-0005-0000-0000-00007A330000}"/>
    <cellStyle name="Normal 15 4 2 2 4" xfId="5198" xr:uid="{00000000-0005-0000-0000-00007B330000}"/>
    <cellStyle name="Normal 15 4 2 2 4 2" xfId="12476" xr:uid="{00000000-0005-0000-0000-00007C330000}"/>
    <cellStyle name="Normal 15 4 2 2 5" xfId="5779" xr:uid="{00000000-0005-0000-0000-00007D330000}"/>
    <cellStyle name="Normal 15 4 2 2 5 2" xfId="13057" xr:uid="{00000000-0005-0000-0000-00007E330000}"/>
    <cellStyle name="Normal 15 4 2 2 6" xfId="7665" xr:uid="{00000000-0005-0000-0000-00007F330000}"/>
    <cellStyle name="Normal 15 4 2 2 6 2" xfId="14757" xr:uid="{00000000-0005-0000-0000-000080330000}"/>
    <cellStyle name="Normal 15 4 2 2 7" xfId="9507" xr:uid="{00000000-0005-0000-0000-000081330000}"/>
    <cellStyle name="Normal 15 4 2 3" xfId="2812" xr:uid="{00000000-0005-0000-0000-000082330000}"/>
    <cellStyle name="Normal 15 4 2 3 2" xfId="7957" xr:uid="{00000000-0005-0000-0000-000083330000}"/>
    <cellStyle name="Normal 15 4 2 3 2 2" xfId="15049" xr:uid="{00000000-0005-0000-0000-000084330000}"/>
    <cellStyle name="Normal 15 4 2 3 3" xfId="10442" xr:uid="{00000000-0005-0000-0000-000085330000}"/>
    <cellStyle name="Normal 15 4 2 4" xfId="3334" xr:uid="{00000000-0005-0000-0000-000086330000}"/>
    <cellStyle name="Normal 15 4 2 4 2" xfId="10845" xr:uid="{00000000-0005-0000-0000-000087330000}"/>
    <cellStyle name="Normal 15 4 2 5" xfId="4909" xr:uid="{00000000-0005-0000-0000-000088330000}"/>
    <cellStyle name="Normal 15 4 2 5 2" xfId="12187" xr:uid="{00000000-0005-0000-0000-000089330000}"/>
    <cellStyle name="Normal 15 4 2 6" xfId="5490" xr:uid="{00000000-0005-0000-0000-00008A330000}"/>
    <cellStyle name="Normal 15 4 2 6 2" xfId="12768" xr:uid="{00000000-0005-0000-0000-00008B330000}"/>
    <cellStyle name="Normal 15 4 2 7" xfId="7376" xr:uid="{00000000-0005-0000-0000-00008C330000}"/>
    <cellStyle name="Normal 15 4 2 7 2" xfId="14468" xr:uid="{00000000-0005-0000-0000-00008D330000}"/>
    <cellStyle name="Normal 15 4 2 8" xfId="9506" xr:uid="{00000000-0005-0000-0000-00008E330000}"/>
    <cellStyle name="Normal 15 4 3" xfId="1401" xr:uid="{00000000-0005-0000-0000-00008F330000}"/>
    <cellStyle name="Normal 15 4 3 2" xfId="2814" xr:uid="{00000000-0005-0000-0000-000090330000}"/>
    <cellStyle name="Normal 15 4 3 2 2" xfId="8103" xr:uid="{00000000-0005-0000-0000-000091330000}"/>
    <cellStyle name="Normal 15 4 3 2 2 2" xfId="15195" xr:uid="{00000000-0005-0000-0000-000092330000}"/>
    <cellStyle name="Normal 15 4 3 2 3" xfId="10444" xr:uid="{00000000-0005-0000-0000-000093330000}"/>
    <cellStyle name="Normal 15 4 3 3" xfId="3491" xr:uid="{00000000-0005-0000-0000-000094330000}"/>
    <cellStyle name="Normal 15 4 3 3 2" xfId="10999" xr:uid="{00000000-0005-0000-0000-000095330000}"/>
    <cellStyle name="Normal 15 4 3 4" xfId="5055" xr:uid="{00000000-0005-0000-0000-000096330000}"/>
    <cellStyle name="Normal 15 4 3 4 2" xfId="12333" xr:uid="{00000000-0005-0000-0000-000097330000}"/>
    <cellStyle name="Normal 15 4 3 5" xfId="5636" xr:uid="{00000000-0005-0000-0000-000098330000}"/>
    <cellStyle name="Normal 15 4 3 5 2" xfId="12914" xr:uid="{00000000-0005-0000-0000-000099330000}"/>
    <cellStyle name="Normal 15 4 3 6" xfId="7522" xr:uid="{00000000-0005-0000-0000-00009A330000}"/>
    <cellStyle name="Normal 15 4 3 6 2" xfId="14614" xr:uid="{00000000-0005-0000-0000-00009B330000}"/>
    <cellStyle name="Normal 15 4 3 7" xfId="9508" xr:uid="{00000000-0005-0000-0000-00009C330000}"/>
    <cellStyle name="Normal 15 4 4" xfId="2811" xr:uid="{00000000-0005-0000-0000-00009D330000}"/>
    <cellStyle name="Normal 15 4 4 2" xfId="8450" xr:uid="{00000000-0005-0000-0000-00009E330000}"/>
    <cellStyle name="Normal 15 4 4 2 2" xfId="15493" xr:uid="{00000000-0005-0000-0000-00009F330000}"/>
    <cellStyle name="Normal 15 4 4 3" xfId="10441" xr:uid="{00000000-0005-0000-0000-0000A0330000}"/>
    <cellStyle name="Normal 15 4 5" xfId="3189" xr:uid="{00000000-0005-0000-0000-0000A1330000}"/>
    <cellStyle name="Normal 15 4 5 2" xfId="8539" xr:uid="{00000000-0005-0000-0000-0000A2330000}"/>
    <cellStyle name="Normal 15 4 5 2 2" xfId="15582" xr:uid="{00000000-0005-0000-0000-0000A3330000}"/>
    <cellStyle name="Normal 15 4 5 3" xfId="10700" xr:uid="{00000000-0005-0000-0000-0000A4330000}"/>
    <cellStyle name="Normal 15 4 6" xfId="4766" xr:uid="{00000000-0005-0000-0000-0000A5330000}"/>
    <cellStyle name="Normal 15 4 6 2" xfId="7814" xr:uid="{00000000-0005-0000-0000-0000A6330000}"/>
    <cellStyle name="Normal 15 4 6 2 2" xfId="14906" xr:uid="{00000000-0005-0000-0000-0000A7330000}"/>
    <cellStyle name="Normal 15 4 6 3" xfId="12044" xr:uid="{00000000-0005-0000-0000-0000A8330000}"/>
    <cellStyle name="Normal 15 4 7" xfId="5347" xr:uid="{00000000-0005-0000-0000-0000A9330000}"/>
    <cellStyle name="Normal 15 4 7 2" xfId="12625" xr:uid="{00000000-0005-0000-0000-0000AA330000}"/>
    <cellStyle name="Normal 15 4 8" xfId="7233" xr:uid="{00000000-0005-0000-0000-0000AB330000}"/>
    <cellStyle name="Normal 15 4 8 2" xfId="14325" xr:uid="{00000000-0005-0000-0000-0000AC330000}"/>
    <cellStyle name="Normal 15 4 9" xfId="9505" xr:uid="{00000000-0005-0000-0000-0000AD330000}"/>
    <cellStyle name="Normal 15 5" xfId="1402" xr:uid="{00000000-0005-0000-0000-0000AE330000}"/>
    <cellStyle name="Normal 15 5 2" xfId="1403" xr:uid="{00000000-0005-0000-0000-0000AF330000}"/>
    <cellStyle name="Normal 15 5 2 2" xfId="1404" xr:uid="{00000000-0005-0000-0000-0000B0330000}"/>
    <cellStyle name="Normal 15 5 2 2 2" xfId="2817" xr:uid="{00000000-0005-0000-0000-0000B1330000}"/>
    <cellStyle name="Normal 15 5 2 2 2 2" xfId="8289" xr:uid="{00000000-0005-0000-0000-0000B2330000}"/>
    <cellStyle name="Normal 15 5 2 2 2 2 2" xfId="15381" xr:uid="{00000000-0005-0000-0000-0000B3330000}"/>
    <cellStyle name="Normal 15 5 2 2 2 3" xfId="10447" xr:uid="{00000000-0005-0000-0000-0000B4330000}"/>
    <cellStyle name="Normal 15 5 2 2 3" xfId="3677" xr:uid="{00000000-0005-0000-0000-0000B5330000}"/>
    <cellStyle name="Normal 15 5 2 2 3 2" xfId="11185" xr:uid="{00000000-0005-0000-0000-0000B6330000}"/>
    <cellStyle name="Normal 15 5 2 2 4" xfId="5241" xr:uid="{00000000-0005-0000-0000-0000B7330000}"/>
    <cellStyle name="Normal 15 5 2 2 4 2" xfId="12519" xr:uid="{00000000-0005-0000-0000-0000B8330000}"/>
    <cellStyle name="Normal 15 5 2 2 5" xfId="5822" xr:uid="{00000000-0005-0000-0000-0000B9330000}"/>
    <cellStyle name="Normal 15 5 2 2 5 2" xfId="13100" xr:uid="{00000000-0005-0000-0000-0000BA330000}"/>
    <cellStyle name="Normal 15 5 2 2 6" xfId="7708" xr:uid="{00000000-0005-0000-0000-0000BB330000}"/>
    <cellStyle name="Normal 15 5 2 2 6 2" xfId="14800" xr:uid="{00000000-0005-0000-0000-0000BC330000}"/>
    <cellStyle name="Normal 15 5 2 2 7" xfId="9511" xr:uid="{00000000-0005-0000-0000-0000BD330000}"/>
    <cellStyle name="Normal 15 5 2 3" xfId="2816" xr:uid="{00000000-0005-0000-0000-0000BE330000}"/>
    <cellStyle name="Normal 15 5 2 3 2" xfId="8000" xr:uid="{00000000-0005-0000-0000-0000BF330000}"/>
    <cellStyle name="Normal 15 5 2 3 2 2" xfId="15092" xr:uid="{00000000-0005-0000-0000-0000C0330000}"/>
    <cellStyle name="Normal 15 5 2 3 3" xfId="10446" xr:uid="{00000000-0005-0000-0000-0000C1330000}"/>
    <cellStyle name="Normal 15 5 2 4" xfId="3377" xr:uid="{00000000-0005-0000-0000-0000C2330000}"/>
    <cellStyle name="Normal 15 5 2 4 2" xfId="10888" xr:uid="{00000000-0005-0000-0000-0000C3330000}"/>
    <cellStyle name="Normal 15 5 2 5" xfId="4952" xr:uid="{00000000-0005-0000-0000-0000C4330000}"/>
    <cellStyle name="Normal 15 5 2 5 2" xfId="12230" xr:uid="{00000000-0005-0000-0000-0000C5330000}"/>
    <cellStyle name="Normal 15 5 2 6" xfId="5533" xr:uid="{00000000-0005-0000-0000-0000C6330000}"/>
    <cellStyle name="Normal 15 5 2 6 2" xfId="12811" xr:uid="{00000000-0005-0000-0000-0000C7330000}"/>
    <cellStyle name="Normal 15 5 2 7" xfId="7419" xr:uid="{00000000-0005-0000-0000-0000C8330000}"/>
    <cellStyle name="Normal 15 5 2 7 2" xfId="14511" xr:uid="{00000000-0005-0000-0000-0000C9330000}"/>
    <cellStyle name="Normal 15 5 2 8" xfId="9510" xr:uid="{00000000-0005-0000-0000-0000CA330000}"/>
    <cellStyle name="Normal 15 5 3" xfId="1405" xr:uid="{00000000-0005-0000-0000-0000CB330000}"/>
    <cellStyle name="Normal 15 5 3 2" xfId="2818" xr:uid="{00000000-0005-0000-0000-0000CC330000}"/>
    <cellStyle name="Normal 15 5 3 2 2" xfId="8146" xr:uid="{00000000-0005-0000-0000-0000CD330000}"/>
    <cellStyle name="Normal 15 5 3 2 2 2" xfId="15238" xr:uid="{00000000-0005-0000-0000-0000CE330000}"/>
    <cellStyle name="Normal 15 5 3 2 3" xfId="10448" xr:uid="{00000000-0005-0000-0000-0000CF330000}"/>
    <cellStyle name="Normal 15 5 3 3" xfId="3534" xr:uid="{00000000-0005-0000-0000-0000D0330000}"/>
    <cellStyle name="Normal 15 5 3 3 2" xfId="11042" xr:uid="{00000000-0005-0000-0000-0000D1330000}"/>
    <cellStyle name="Normal 15 5 3 4" xfId="5098" xr:uid="{00000000-0005-0000-0000-0000D2330000}"/>
    <cellStyle name="Normal 15 5 3 4 2" xfId="12376" xr:uid="{00000000-0005-0000-0000-0000D3330000}"/>
    <cellStyle name="Normal 15 5 3 5" xfId="5679" xr:uid="{00000000-0005-0000-0000-0000D4330000}"/>
    <cellStyle name="Normal 15 5 3 5 2" xfId="12957" xr:uid="{00000000-0005-0000-0000-0000D5330000}"/>
    <cellStyle name="Normal 15 5 3 6" xfId="7565" xr:uid="{00000000-0005-0000-0000-0000D6330000}"/>
    <cellStyle name="Normal 15 5 3 6 2" xfId="14657" xr:uid="{00000000-0005-0000-0000-0000D7330000}"/>
    <cellStyle name="Normal 15 5 3 7" xfId="9512" xr:uid="{00000000-0005-0000-0000-0000D8330000}"/>
    <cellStyle name="Normal 15 5 4" xfId="2815" xr:uid="{00000000-0005-0000-0000-0000D9330000}"/>
    <cellStyle name="Normal 15 5 4 2" xfId="7857" xr:uid="{00000000-0005-0000-0000-0000DA330000}"/>
    <cellStyle name="Normal 15 5 4 2 2" xfId="14949" xr:uid="{00000000-0005-0000-0000-0000DB330000}"/>
    <cellStyle name="Normal 15 5 4 3" xfId="10445" xr:uid="{00000000-0005-0000-0000-0000DC330000}"/>
    <cellStyle name="Normal 15 5 5" xfId="3232" xr:uid="{00000000-0005-0000-0000-0000DD330000}"/>
    <cellStyle name="Normal 15 5 5 2" xfId="10743" xr:uid="{00000000-0005-0000-0000-0000DE330000}"/>
    <cellStyle name="Normal 15 5 6" xfId="4809" xr:uid="{00000000-0005-0000-0000-0000DF330000}"/>
    <cellStyle name="Normal 15 5 6 2" xfId="12087" xr:uid="{00000000-0005-0000-0000-0000E0330000}"/>
    <cellStyle name="Normal 15 5 7" xfId="5390" xr:uid="{00000000-0005-0000-0000-0000E1330000}"/>
    <cellStyle name="Normal 15 5 7 2" xfId="12668" xr:uid="{00000000-0005-0000-0000-0000E2330000}"/>
    <cellStyle name="Normal 15 5 8" xfId="7276" xr:uid="{00000000-0005-0000-0000-0000E3330000}"/>
    <cellStyle name="Normal 15 5 8 2" xfId="14368" xr:uid="{00000000-0005-0000-0000-0000E4330000}"/>
    <cellStyle name="Normal 15 5 9" xfId="9509" xr:uid="{00000000-0005-0000-0000-0000E5330000}"/>
    <cellStyle name="Normal 15 6" xfId="1406" xr:uid="{00000000-0005-0000-0000-0000E6330000}"/>
    <cellStyle name="Normal 15 6 2" xfId="1407" xr:uid="{00000000-0005-0000-0000-0000E7330000}"/>
    <cellStyle name="Normal 15 6 2 2" xfId="2820" xr:uid="{00000000-0005-0000-0000-0000E8330000}"/>
    <cellStyle name="Normal 15 6 2 2 2" xfId="8200" xr:uid="{00000000-0005-0000-0000-0000E9330000}"/>
    <cellStyle name="Normal 15 6 2 2 2 2" xfId="15292" xr:uid="{00000000-0005-0000-0000-0000EA330000}"/>
    <cellStyle name="Normal 15 6 2 2 3" xfId="10450" xr:uid="{00000000-0005-0000-0000-0000EB330000}"/>
    <cellStyle name="Normal 15 6 2 3" xfId="3588" xr:uid="{00000000-0005-0000-0000-0000EC330000}"/>
    <cellStyle name="Normal 15 6 2 3 2" xfId="11096" xr:uid="{00000000-0005-0000-0000-0000ED330000}"/>
    <cellStyle name="Normal 15 6 2 4" xfId="5152" xr:uid="{00000000-0005-0000-0000-0000EE330000}"/>
    <cellStyle name="Normal 15 6 2 4 2" xfId="12430" xr:uid="{00000000-0005-0000-0000-0000EF330000}"/>
    <cellStyle name="Normal 15 6 2 5" xfId="5733" xr:uid="{00000000-0005-0000-0000-0000F0330000}"/>
    <cellStyle name="Normal 15 6 2 5 2" xfId="13011" xr:uid="{00000000-0005-0000-0000-0000F1330000}"/>
    <cellStyle name="Normal 15 6 2 6" xfId="7619" xr:uid="{00000000-0005-0000-0000-0000F2330000}"/>
    <cellStyle name="Normal 15 6 2 6 2" xfId="14711" xr:uid="{00000000-0005-0000-0000-0000F3330000}"/>
    <cellStyle name="Normal 15 6 2 7" xfId="9514" xr:uid="{00000000-0005-0000-0000-0000F4330000}"/>
    <cellStyle name="Normal 15 6 3" xfId="2819" xr:uid="{00000000-0005-0000-0000-0000F5330000}"/>
    <cellStyle name="Normal 15 6 3 2" xfId="7911" xr:uid="{00000000-0005-0000-0000-0000F6330000}"/>
    <cellStyle name="Normal 15 6 3 2 2" xfId="15003" xr:uid="{00000000-0005-0000-0000-0000F7330000}"/>
    <cellStyle name="Normal 15 6 3 3" xfId="10449" xr:uid="{00000000-0005-0000-0000-0000F8330000}"/>
    <cellStyle name="Normal 15 6 4" xfId="3288" xr:uid="{00000000-0005-0000-0000-0000F9330000}"/>
    <cellStyle name="Normal 15 6 4 2" xfId="10799" xr:uid="{00000000-0005-0000-0000-0000FA330000}"/>
    <cellStyle name="Normal 15 6 5" xfId="4863" xr:uid="{00000000-0005-0000-0000-0000FB330000}"/>
    <cellStyle name="Normal 15 6 5 2" xfId="12141" xr:uid="{00000000-0005-0000-0000-0000FC330000}"/>
    <cellStyle name="Normal 15 6 6" xfId="5444" xr:uid="{00000000-0005-0000-0000-0000FD330000}"/>
    <cellStyle name="Normal 15 6 6 2" xfId="12722" xr:uid="{00000000-0005-0000-0000-0000FE330000}"/>
    <cellStyle name="Normal 15 6 7" xfId="7330" xr:uid="{00000000-0005-0000-0000-0000FF330000}"/>
    <cellStyle name="Normal 15 6 7 2" xfId="14422" xr:uid="{00000000-0005-0000-0000-000000340000}"/>
    <cellStyle name="Normal 15 6 8" xfId="9513" xr:uid="{00000000-0005-0000-0000-000001340000}"/>
    <cellStyle name="Normal 15 7" xfId="1408" xr:uid="{00000000-0005-0000-0000-000002340000}"/>
    <cellStyle name="Normal 15 7 2" xfId="2821" xr:uid="{00000000-0005-0000-0000-000003340000}"/>
    <cellStyle name="Normal 15 7 2 2" xfId="8023" xr:uid="{00000000-0005-0000-0000-000004340000}"/>
    <cellStyle name="Normal 15 7 2 2 2" xfId="15115" xr:uid="{00000000-0005-0000-0000-000005340000}"/>
    <cellStyle name="Normal 15 7 2 3" xfId="10451" xr:uid="{00000000-0005-0000-0000-000006340000}"/>
    <cellStyle name="Normal 15 7 3" xfId="3411" xr:uid="{00000000-0005-0000-0000-000007340000}"/>
    <cellStyle name="Normal 15 7 3 2" xfId="10919" xr:uid="{00000000-0005-0000-0000-000008340000}"/>
    <cellStyle name="Normal 15 7 4" xfId="4975" xr:uid="{00000000-0005-0000-0000-000009340000}"/>
    <cellStyle name="Normal 15 7 4 2" xfId="12253" xr:uid="{00000000-0005-0000-0000-00000A340000}"/>
    <cellStyle name="Normal 15 7 5" xfId="5556" xr:uid="{00000000-0005-0000-0000-00000B340000}"/>
    <cellStyle name="Normal 15 7 5 2" xfId="12834" xr:uid="{00000000-0005-0000-0000-00000C340000}"/>
    <cellStyle name="Normal 15 7 6" xfId="7442" xr:uid="{00000000-0005-0000-0000-00000D340000}"/>
    <cellStyle name="Normal 15 7 6 2" xfId="14534" xr:uid="{00000000-0005-0000-0000-00000E340000}"/>
    <cellStyle name="Normal 15 7 7" xfId="9515" xr:uid="{00000000-0005-0000-0000-00000F340000}"/>
    <cellStyle name="Normal 15 8" xfId="1409" xr:uid="{00000000-0005-0000-0000-000010340000}"/>
    <cellStyle name="Normal 15 8 2" xfId="2822" xr:uid="{00000000-0005-0000-0000-000011340000}"/>
    <cellStyle name="Normal 15 8 2 2" xfId="10452" xr:uid="{00000000-0005-0000-0000-000012340000}"/>
    <cellStyle name="Normal 15 8 3" xfId="4533" xr:uid="{00000000-0005-0000-0000-000013340000}"/>
    <cellStyle name="Normal 15 8 3 2" xfId="11906" xr:uid="{00000000-0005-0000-0000-000014340000}"/>
    <cellStyle name="Normal 15 8 4" xfId="6983" xr:uid="{00000000-0005-0000-0000-000015340000}"/>
    <cellStyle name="Normal 15 8 4 2" xfId="14154" xr:uid="{00000000-0005-0000-0000-000016340000}"/>
    <cellStyle name="Normal 15 8 5" xfId="8404" xr:uid="{00000000-0005-0000-0000-000017340000}"/>
    <cellStyle name="Normal 15 8 5 2" xfId="15447" xr:uid="{00000000-0005-0000-0000-000018340000}"/>
    <cellStyle name="Normal 15 8 6" xfId="9516" xr:uid="{00000000-0005-0000-0000-000019340000}"/>
    <cellStyle name="Normal 15 9" xfId="3119" xr:uid="{00000000-0005-0000-0000-00001A340000}"/>
    <cellStyle name="Normal 15 9 2" xfId="4534" xr:uid="{00000000-0005-0000-0000-00001B340000}"/>
    <cellStyle name="Normal 15 9 3" xfId="8493" xr:uid="{00000000-0005-0000-0000-00001C340000}"/>
    <cellStyle name="Normal 15 9 3 2" xfId="15536" xr:uid="{00000000-0005-0000-0000-00001D340000}"/>
    <cellStyle name="Normal 15 9 4" xfId="10630" xr:uid="{00000000-0005-0000-0000-00001E340000}"/>
    <cellStyle name="Normal 16" xfId="1410" xr:uid="{00000000-0005-0000-0000-00001F340000}"/>
    <cellStyle name="Normal 16 10" xfId="8609" xr:uid="{00000000-0005-0000-0000-000020340000}"/>
    <cellStyle name="Normal 16 11" xfId="9517" xr:uid="{00000000-0005-0000-0000-000021340000}"/>
    <cellStyle name="Normal 16 2" xfId="1411" xr:uid="{00000000-0005-0000-0000-000022340000}"/>
    <cellStyle name="Normal 16 2 10" xfId="9518" xr:uid="{00000000-0005-0000-0000-000023340000}"/>
    <cellStyle name="Normal 16 2 2" xfId="1412" xr:uid="{00000000-0005-0000-0000-000024340000}"/>
    <cellStyle name="Normal 16 2 2 2" xfId="1413" xr:uid="{00000000-0005-0000-0000-000025340000}"/>
    <cellStyle name="Normal 16 2 2 2 2" xfId="2826" xr:uid="{00000000-0005-0000-0000-000026340000}"/>
    <cellStyle name="Normal 16 2 2 2 2 2" xfId="8247" xr:uid="{00000000-0005-0000-0000-000027340000}"/>
    <cellStyle name="Normal 16 2 2 2 2 2 2" xfId="15339" xr:uid="{00000000-0005-0000-0000-000028340000}"/>
    <cellStyle name="Normal 16 2 2 2 2 3" xfId="10456" xr:uid="{00000000-0005-0000-0000-000029340000}"/>
    <cellStyle name="Normal 16 2 2 2 3" xfId="3635" xr:uid="{00000000-0005-0000-0000-00002A340000}"/>
    <cellStyle name="Normal 16 2 2 2 3 2" xfId="11143" xr:uid="{00000000-0005-0000-0000-00002B340000}"/>
    <cellStyle name="Normal 16 2 2 2 4" xfId="5199" xr:uid="{00000000-0005-0000-0000-00002C340000}"/>
    <cellStyle name="Normal 16 2 2 2 4 2" xfId="12477" xr:uid="{00000000-0005-0000-0000-00002D340000}"/>
    <cellStyle name="Normal 16 2 2 2 5" xfId="5780" xr:uid="{00000000-0005-0000-0000-00002E340000}"/>
    <cellStyle name="Normal 16 2 2 2 5 2" xfId="13058" xr:uid="{00000000-0005-0000-0000-00002F340000}"/>
    <cellStyle name="Normal 16 2 2 2 6" xfId="7666" xr:uid="{00000000-0005-0000-0000-000030340000}"/>
    <cellStyle name="Normal 16 2 2 2 6 2" xfId="14758" xr:uid="{00000000-0005-0000-0000-000031340000}"/>
    <cellStyle name="Normal 16 2 2 2 7" xfId="9520" xr:uid="{00000000-0005-0000-0000-000032340000}"/>
    <cellStyle name="Normal 16 2 2 3" xfId="2825" xr:uid="{00000000-0005-0000-0000-000033340000}"/>
    <cellStyle name="Normal 16 2 2 3 2" xfId="7958" xr:uid="{00000000-0005-0000-0000-000034340000}"/>
    <cellStyle name="Normal 16 2 2 3 2 2" xfId="15050" xr:uid="{00000000-0005-0000-0000-000035340000}"/>
    <cellStyle name="Normal 16 2 2 3 3" xfId="10455" xr:uid="{00000000-0005-0000-0000-000036340000}"/>
    <cellStyle name="Normal 16 2 2 4" xfId="3335" xr:uid="{00000000-0005-0000-0000-000037340000}"/>
    <cellStyle name="Normal 16 2 2 4 2" xfId="10846" xr:uid="{00000000-0005-0000-0000-000038340000}"/>
    <cellStyle name="Normal 16 2 2 5" xfId="4910" xr:uid="{00000000-0005-0000-0000-000039340000}"/>
    <cellStyle name="Normal 16 2 2 5 2" xfId="12188" xr:uid="{00000000-0005-0000-0000-00003A340000}"/>
    <cellStyle name="Normal 16 2 2 6" xfId="5491" xr:uid="{00000000-0005-0000-0000-00003B340000}"/>
    <cellStyle name="Normal 16 2 2 6 2" xfId="12769" xr:uid="{00000000-0005-0000-0000-00003C340000}"/>
    <cellStyle name="Normal 16 2 2 7" xfId="7377" xr:uid="{00000000-0005-0000-0000-00003D340000}"/>
    <cellStyle name="Normal 16 2 2 7 2" xfId="14469" xr:uid="{00000000-0005-0000-0000-00003E340000}"/>
    <cellStyle name="Normal 16 2 2 8" xfId="9519" xr:uid="{00000000-0005-0000-0000-00003F340000}"/>
    <cellStyle name="Normal 16 2 3" xfId="1414" xr:uid="{00000000-0005-0000-0000-000040340000}"/>
    <cellStyle name="Normal 16 2 3 2" xfId="2827" xr:uid="{00000000-0005-0000-0000-000041340000}"/>
    <cellStyle name="Normal 16 2 3 2 2" xfId="8104" xr:uid="{00000000-0005-0000-0000-000042340000}"/>
    <cellStyle name="Normal 16 2 3 2 2 2" xfId="15196" xr:uid="{00000000-0005-0000-0000-000043340000}"/>
    <cellStyle name="Normal 16 2 3 2 3" xfId="10457" xr:uid="{00000000-0005-0000-0000-000044340000}"/>
    <cellStyle name="Normal 16 2 3 3" xfId="3492" xr:uid="{00000000-0005-0000-0000-000045340000}"/>
    <cellStyle name="Normal 16 2 3 3 2" xfId="11000" xr:uid="{00000000-0005-0000-0000-000046340000}"/>
    <cellStyle name="Normal 16 2 3 4" xfId="5056" xr:uid="{00000000-0005-0000-0000-000047340000}"/>
    <cellStyle name="Normal 16 2 3 4 2" xfId="12334" xr:uid="{00000000-0005-0000-0000-000048340000}"/>
    <cellStyle name="Normal 16 2 3 5" xfId="5637" xr:uid="{00000000-0005-0000-0000-000049340000}"/>
    <cellStyle name="Normal 16 2 3 5 2" xfId="12915" xr:uid="{00000000-0005-0000-0000-00004A340000}"/>
    <cellStyle name="Normal 16 2 3 6" xfId="7523" xr:uid="{00000000-0005-0000-0000-00004B340000}"/>
    <cellStyle name="Normal 16 2 3 6 2" xfId="14615" xr:uid="{00000000-0005-0000-0000-00004C340000}"/>
    <cellStyle name="Normal 16 2 3 7" xfId="9521" xr:uid="{00000000-0005-0000-0000-00004D340000}"/>
    <cellStyle name="Normal 16 2 4" xfId="2824" xr:uid="{00000000-0005-0000-0000-00004E340000}"/>
    <cellStyle name="Normal 16 2 4 2" xfId="8451" xr:uid="{00000000-0005-0000-0000-00004F340000}"/>
    <cellStyle name="Normal 16 2 4 2 2" xfId="15494" xr:uid="{00000000-0005-0000-0000-000050340000}"/>
    <cellStyle name="Normal 16 2 4 3" xfId="10454" xr:uid="{00000000-0005-0000-0000-000051340000}"/>
    <cellStyle name="Normal 16 2 5" xfId="3190" xr:uid="{00000000-0005-0000-0000-000052340000}"/>
    <cellStyle name="Normal 16 2 5 2" xfId="8540" xr:uid="{00000000-0005-0000-0000-000053340000}"/>
    <cellStyle name="Normal 16 2 5 2 2" xfId="15583" xr:uid="{00000000-0005-0000-0000-000054340000}"/>
    <cellStyle name="Normal 16 2 5 3" xfId="10701" xr:uid="{00000000-0005-0000-0000-000055340000}"/>
    <cellStyle name="Normal 16 2 6" xfId="4767" xr:uid="{00000000-0005-0000-0000-000056340000}"/>
    <cellStyle name="Normal 16 2 6 2" xfId="7815" xr:uid="{00000000-0005-0000-0000-000057340000}"/>
    <cellStyle name="Normal 16 2 6 2 2" xfId="14907" xr:uid="{00000000-0005-0000-0000-000058340000}"/>
    <cellStyle name="Normal 16 2 6 3" xfId="12045" xr:uid="{00000000-0005-0000-0000-000059340000}"/>
    <cellStyle name="Normal 16 2 7" xfId="5348" xr:uid="{00000000-0005-0000-0000-00005A340000}"/>
    <cellStyle name="Normal 16 2 7 2" xfId="12626" xr:uid="{00000000-0005-0000-0000-00005B340000}"/>
    <cellStyle name="Normal 16 2 8" xfId="7234" xr:uid="{00000000-0005-0000-0000-00005C340000}"/>
    <cellStyle name="Normal 16 2 8 2" xfId="14326" xr:uid="{00000000-0005-0000-0000-00005D340000}"/>
    <cellStyle name="Normal 16 2 9" xfId="8671" xr:uid="{00000000-0005-0000-0000-00005E340000}"/>
    <cellStyle name="Normal 16 3" xfId="1415" xr:uid="{00000000-0005-0000-0000-00005F340000}"/>
    <cellStyle name="Normal 16 3 2" xfId="1416" xr:uid="{00000000-0005-0000-0000-000060340000}"/>
    <cellStyle name="Normal 16 3 2 2" xfId="2829" xr:uid="{00000000-0005-0000-0000-000061340000}"/>
    <cellStyle name="Normal 16 3 2 2 2" xfId="8201" xr:uid="{00000000-0005-0000-0000-000062340000}"/>
    <cellStyle name="Normal 16 3 2 2 2 2" xfId="15293" xr:uid="{00000000-0005-0000-0000-000063340000}"/>
    <cellStyle name="Normal 16 3 2 2 3" xfId="10459" xr:uid="{00000000-0005-0000-0000-000064340000}"/>
    <cellStyle name="Normal 16 3 2 3" xfId="3589" xr:uid="{00000000-0005-0000-0000-000065340000}"/>
    <cellStyle name="Normal 16 3 2 3 2" xfId="11097" xr:uid="{00000000-0005-0000-0000-000066340000}"/>
    <cellStyle name="Normal 16 3 2 4" xfId="5153" xr:uid="{00000000-0005-0000-0000-000067340000}"/>
    <cellStyle name="Normal 16 3 2 4 2" xfId="12431" xr:uid="{00000000-0005-0000-0000-000068340000}"/>
    <cellStyle name="Normal 16 3 2 5" xfId="5734" xr:uid="{00000000-0005-0000-0000-000069340000}"/>
    <cellStyle name="Normal 16 3 2 5 2" xfId="13012" xr:uid="{00000000-0005-0000-0000-00006A340000}"/>
    <cellStyle name="Normal 16 3 2 6" xfId="7620" xr:uid="{00000000-0005-0000-0000-00006B340000}"/>
    <cellStyle name="Normal 16 3 2 6 2" xfId="14712" xr:uid="{00000000-0005-0000-0000-00006C340000}"/>
    <cellStyle name="Normal 16 3 2 7" xfId="9523" xr:uid="{00000000-0005-0000-0000-00006D340000}"/>
    <cellStyle name="Normal 16 3 3" xfId="2828" xr:uid="{00000000-0005-0000-0000-00006E340000}"/>
    <cellStyle name="Normal 16 3 3 2" xfId="7912" xr:uid="{00000000-0005-0000-0000-00006F340000}"/>
    <cellStyle name="Normal 16 3 3 2 2" xfId="15004" xr:uid="{00000000-0005-0000-0000-000070340000}"/>
    <cellStyle name="Normal 16 3 3 3" xfId="10458" xr:uid="{00000000-0005-0000-0000-000071340000}"/>
    <cellStyle name="Normal 16 3 4" xfId="3289" xr:uid="{00000000-0005-0000-0000-000072340000}"/>
    <cellStyle name="Normal 16 3 4 2" xfId="10800" xr:uid="{00000000-0005-0000-0000-000073340000}"/>
    <cellStyle name="Normal 16 3 5" xfId="4864" xr:uid="{00000000-0005-0000-0000-000074340000}"/>
    <cellStyle name="Normal 16 3 5 2" xfId="12142" xr:uid="{00000000-0005-0000-0000-000075340000}"/>
    <cellStyle name="Normal 16 3 6" xfId="5445" xr:uid="{00000000-0005-0000-0000-000076340000}"/>
    <cellStyle name="Normal 16 3 6 2" xfId="12723" xr:uid="{00000000-0005-0000-0000-000077340000}"/>
    <cellStyle name="Normal 16 3 7" xfId="7331" xr:uid="{00000000-0005-0000-0000-000078340000}"/>
    <cellStyle name="Normal 16 3 7 2" xfId="14423" xr:uid="{00000000-0005-0000-0000-000079340000}"/>
    <cellStyle name="Normal 16 3 8" xfId="8669" xr:uid="{00000000-0005-0000-0000-00007A340000}"/>
    <cellStyle name="Normal 16 3 9" xfId="9522" xr:uid="{00000000-0005-0000-0000-00007B340000}"/>
    <cellStyle name="Normal 16 4" xfId="1417" xr:uid="{00000000-0005-0000-0000-00007C340000}"/>
    <cellStyle name="Normal 16 4 2" xfId="2830" xr:uid="{00000000-0005-0000-0000-00007D340000}"/>
    <cellStyle name="Normal 16 4 2 2" xfId="8058" xr:uid="{00000000-0005-0000-0000-00007E340000}"/>
    <cellStyle name="Normal 16 4 2 2 2" xfId="15150" xr:uid="{00000000-0005-0000-0000-00007F340000}"/>
    <cellStyle name="Normal 16 4 2 3" xfId="10460" xr:uid="{00000000-0005-0000-0000-000080340000}"/>
    <cellStyle name="Normal 16 4 3" xfId="3446" xr:uid="{00000000-0005-0000-0000-000081340000}"/>
    <cellStyle name="Normal 16 4 3 2" xfId="10954" xr:uid="{00000000-0005-0000-0000-000082340000}"/>
    <cellStyle name="Normal 16 4 4" xfId="5010" xr:uid="{00000000-0005-0000-0000-000083340000}"/>
    <cellStyle name="Normal 16 4 4 2" xfId="12288" xr:uid="{00000000-0005-0000-0000-000084340000}"/>
    <cellStyle name="Normal 16 4 5" xfId="5591" xr:uid="{00000000-0005-0000-0000-000085340000}"/>
    <cellStyle name="Normal 16 4 5 2" xfId="12869" xr:uid="{00000000-0005-0000-0000-000086340000}"/>
    <cellStyle name="Normal 16 4 6" xfId="7477" xr:uid="{00000000-0005-0000-0000-000087340000}"/>
    <cellStyle name="Normal 16 4 6 2" xfId="14569" xr:uid="{00000000-0005-0000-0000-000088340000}"/>
    <cellStyle name="Normal 16 4 7" xfId="9524" xr:uid="{00000000-0005-0000-0000-000089340000}"/>
    <cellStyle name="Normal 16 5" xfId="2823" xr:uid="{00000000-0005-0000-0000-00008A340000}"/>
    <cellStyle name="Normal 16 5 2" xfId="8405" xr:uid="{00000000-0005-0000-0000-00008B340000}"/>
    <cellStyle name="Normal 16 5 2 2" xfId="15448" xr:uid="{00000000-0005-0000-0000-00008C340000}"/>
    <cellStyle name="Normal 16 5 3" xfId="10453" xr:uid="{00000000-0005-0000-0000-00008D340000}"/>
    <cellStyle name="Normal 16 6" xfId="3120" xr:uid="{00000000-0005-0000-0000-00008E340000}"/>
    <cellStyle name="Normal 16 6 2" xfId="8494" xr:uid="{00000000-0005-0000-0000-00008F340000}"/>
    <cellStyle name="Normal 16 6 2 2" xfId="15537" xr:uid="{00000000-0005-0000-0000-000090340000}"/>
    <cellStyle name="Normal 16 6 3" xfId="10631" xr:uid="{00000000-0005-0000-0000-000091340000}"/>
    <cellStyle name="Normal 16 7" xfId="4721" xr:uid="{00000000-0005-0000-0000-000092340000}"/>
    <cellStyle name="Normal 16 7 2" xfId="7769" xr:uid="{00000000-0005-0000-0000-000093340000}"/>
    <cellStyle name="Normal 16 7 2 2" xfId="14861" xr:uid="{00000000-0005-0000-0000-000094340000}"/>
    <cellStyle name="Normal 16 7 3" xfId="11999" xr:uid="{00000000-0005-0000-0000-000095340000}"/>
    <cellStyle name="Normal 16 8" xfId="5302" xr:uid="{00000000-0005-0000-0000-000096340000}"/>
    <cellStyle name="Normal 16 8 2" xfId="12580" xr:uid="{00000000-0005-0000-0000-000097340000}"/>
    <cellStyle name="Normal 16 9" xfId="7188" xr:uid="{00000000-0005-0000-0000-000098340000}"/>
    <cellStyle name="Normal 16 9 2" xfId="14280" xr:uid="{00000000-0005-0000-0000-000099340000}"/>
    <cellStyle name="Normal 17" xfId="1418" xr:uid="{00000000-0005-0000-0000-00009A340000}"/>
    <cellStyle name="Normal 17 2" xfId="1419" xr:uid="{00000000-0005-0000-0000-00009B340000}"/>
    <cellStyle name="Normal 18" xfId="1420" xr:uid="{00000000-0005-0000-0000-00009C340000}"/>
    <cellStyle name="Normal 18 2" xfId="1421" xr:uid="{00000000-0005-0000-0000-00009D340000}"/>
    <cellStyle name="Normal 19" xfId="1422" xr:uid="{00000000-0005-0000-0000-00009E340000}"/>
    <cellStyle name="Normal 19 2" xfId="1423" xr:uid="{00000000-0005-0000-0000-00009F340000}"/>
    <cellStyle name="Normal 19 2 2" xfId="1424" xr:uid="{00000000-0005-0000-0000-0000A0340000}"/>
    <cellStyle name="Normal 19 2 2 2" xfId="2833" xr:uid="{00000000-0005-0000-0000-0000A1340000}"/>
    <cellStyle name="Normal 19 2 2 2 2" xfId="8224" xr:uid="{00000000-0005-0000-0000-0000A2340000}"/>
    <cellStyle name="Normal 19 2 2 2 2 2" xfId="15316" xr:uid="{00000000-0005-0000-0000-0000A3340000}"/>
    <cellStyle name="Normal 19 2 2 2 3" xfId="10463" xr:uid="{00000000-0005-0000-0000-0000A4340000}"/>
    <cellStyle name="Normal 19 2 2 3" xfId="3612" xr:uid="{00000000-0005-0000-0000-0000A5340000}"/>
    <cellStyle name="Normal 19 2 2 3 2" xfId="11120" xr:uid="{00000000-0005-0000-0000-0000A6340000}"/>
    <cellStyle name="Normal 19 2 2 4" xfId="5176" xr:uid="{00000000-0005-0000-0000-0000A7340000}"/>
    <cellStyle name="Normal 19 2 2 4 2" xfId="12454" xr:uid="{00000000-0005-0000-0000-0000A8340000}"/>
    <cellStyle name="Normal 19 2 2 5" xfId="5757" xr:uid="{00000000-0005-0000-0000-0000A9340000}"/>
    <cellStyle name="Normal 19 2 2 5 2" xfId="13035" xr:uid="{00000000-0005-0000-0000-0000AA340000}"/>
    <cellStyle name="Normal 19 2 2 6" xfId="7643" xr:uid="{00000000-0005-0000-0000-0000AB340000}"/>
    <cellStyle name="Normal 19 2 2 6 2" xfId="14735" xr:uid="{00000000-0005-0000-0000-0000AC340000}"/>
    <cellStyle name="Normal 19 2 2 7" xfId="9527" xr:uid="{00000000-0005-0000-0000-0000AD340000}"/>
    <cellStyle name="Normal 19 2 3" xfId="2832" xr:uid="{00000000-0005-0000-0000-0000AE340000}"/>
    <cellStyle name="Normal 19 2 3 2" xfId="7935" xr:uid="{00000000-0005-0000-0000-0000AF340000}"/>
    <cellStyle name="Normal 19 2 3 2 2" xfId="15027" xr:uid="{00000000-0005-0000-0000-0000B0340000}"/>
    <cellStyle name="Normal 19 2 3 3" xfId="10462" xr:uid="{00000000-0005-0000-0000-0000B1340000}"/>
    <cellStyle name="Normal 19 2 4" xfId="3312" xr:uid="{00000000-0005-0000-0000-0000B2340000}"/>
    <cellStyle name="Normal 19 2 4 2" xfId="10823" xr:uid="{00000000-0005-0000-0000-0000B3340000}"/>
    <cellStyle name="Normal 19 2 5" xfId="4887" xr:uid="{00000000-0005-0000-0000-0000B4340000}"/>
    <cellStyle name="Normal 19 2 5 2" xfId="12165" xr:uid="{00000000-0005-0000-0000-0000B5340000}"/>
    <cellStyle name="Normal 19 2 6" xfId="5468" xr:uid="{00000000-0005-0000-0000-0000B6340000}"/>
    <cellStyle name="Normal 19 2 6 2" xfId="12746" xr:uid="{00000000-0005-0000-0000-0000B7340000}"/>
    <cellStyle name="Normal 19 2 7" xfId="7354" xr:uid="{00000000-0005-0000-0000-0000B8340000}"/>
    <cellStyle name="Normal 19 2 7 2" xfId="14446" xr:uid="{00000000-0005-0000-0000-0000B9340000}"/>
    <cellStyle name="Normal 19 2 8" xfId="9526" xr:uid="{00000000-0005-0000-0000-0000BA340000}"/>
    <cellStyle name="Normal 19 3" xfId="1425" xr:uid="{00000000-0005-0000-0000-0000BB340000}"/>
    <cellStyle name="Normal 19 3 2" xfId="2834" xr:uid="{00000000-0005-0000-0000-0000BC340000}"/>
    <cellStyle name="Normal 19 3 2 2" xfId="8081" xr:uid="{00000000-0005-0000-0000-0000BD340000}"/>
    <cellStyle name="Normal 19 3 2 2 2" xfId="15173" xr:uid="{00000000-0005-0000-0000-0000BE340000}"/>
    <cellStyle name="Normal 19 3 2 3" xfId="10464" xr:uid="{00000000-0005-0000-0000-0000BF340000}"/>
    <cellStyle name="Normal 19 3 3" xfId="3469" xr:uid="{00000000-0005-0000-0000-0000C0340000}"/>
    <cellStyle name="Normal 19 3 3 2" xfId="10977" xr:uid="{00000000-0005-0000-0000-0000C1340000}"/>
    <cellStyle name="Normal 19 3 4" xfId="5033" xr:uid="{00000000-0005-0000-0000-0000C2340000}"/>
    <cellStyle name="Normal 19 3 4 2" xfId="12311" xr:uid="{00000000-0005-0000-0000-0000C3340000}"/>
    <cellStyle name="Normal 19 3 5" xfId="5614" xr:uid="{00000000-0005-0000-0000-0000C4340000}"/>
    <cellStyle name="Normal 19 3 5 2" xfId="12892" xr:uid="{00000000-0005-0000-0000-0000C5340000}"/>
    <cellStyle name="Normal 19 3 6" xfId="7500" xr:uid="{00000000-0005-0000-0000-0000C6340000}"/>
    <cellStyle name="Normal 19 3 6 2" xfId="14592" xr:uid="{00000000-0005-0000-0000-0000C7340000}"/>
    <cellStyle name="Normal 19 3 7" xfId="9528" xr:uid="{00000000-0005-0000-0000-0000C8340000}"/>
    <cellStyle name="Normal 19 4" xfId="2831" xr:uid="{00000000-0005-0000-0000-0000C9340000}"/>
    <cellStyle name="Normal 19 4 2" xfId="8428" xr:uid="{00000000-0005-0000-0000-0000CA340000}"/>
    <cellStyle name="Normal 19 4 2 2" xfId="15471" xr:uid="{00000000-0005-0000-0000-0000CB340000}"/>
    <cellStyle name="Normal 19 4 3" xfId="10461" xr:uid="{00000000-0005-0000-0000-0000CC340000}"/>
    <cellStyle name="Normal 19 5" xfId="3164" xr:uid="{00000000-0005-0000-0000-0000CD340000}"/>
    <cellStyle name="Normal 19 5 2" xfId="8517" xr:uid="{00000000-0005-0000-0000-0000CE340000}"/>
    <cellStyle name="Normal 19 5 2 2" xfId="15560" xr:uid="{00000000-0005-0000-0000-0000CF340000}"/>
    <cellStyle name="Normal 19 5 3" xfId="10675" xr:uid="{00000000-0005-0000-0000-0000D0340000}"/>
    <cellStyle name="Normal 19 6" xfId="4744" xr:uid="{00000000-0005-0000-0000-0000D1340000}"/>
    <cellStyle name="Normal 19 6 2" xfId="7792" xr:uid="{00000000-0005-0000-0000-0000D2340000}"/>
    <cellStyle name="Normal 19 6 2 2" xfId="14884" xr:uid="{00000000-0005-0000-0000-0000D3340000}"/>
    <cellStyle name="Normal 19 6 3" xfId="12022" xr:uid="{00000000-0005-0000-0000-0000D4340000}"/>
    <cellStyle name="Normal 19 7" xfId="5325" xr:uid="{00000000-0005-0000-0000-0000D5340000}"/>
    <cellStyle name="Normal 19 7 2" xfId="12603" xr:uid="{00000000-0005-0000-0000-0000D6340000}"/>
    <cellStyle name="Normal 19 8" xfId="7211" xr:uid="{00000000-0005-0000-0000-0000D7340000}"/>
    <cellStyle name="Normal 19 8 2" xfId="14303" xr:uid="{00000000-0005-0000-0000-0000D8340000}"/>
    <cellStyle name="Normal 19 9" xfId="9525" xr:uid="{00000000-0005-0000-0000-0000D9340000}"/>
    <cellStyle name="Normal 2" xfId="47" xr:uid="{00000000-0005-0000-0000-0000DA340000}"/>
    <cellStyle name="Normal 2 2" xfId="53" xr:uid="{00000000-0005-0000-0000-0000DB340000}"/>
    <cellStyle name="Normal 2 2 2" xfId="1428" xr:uid="{00000000-0005-0000-0000-0000DC340000}"/>
    <cellStyle name="Normal 2 2 2 2" xfId="2836" xr:uid="{00000000-0005-0000-0000-0000DD340000}"/>
    <cellStyle name="Normal 2 2 2 2 2" xfId="10465" xr:uid="{00000000-0005-0000-0000-0000DE340000}"/>
    <cellStyle name="Normal 2 2 2 3" xfId="4535" xr:uid="{00000000-0005-0000-0000-0000DF340000}"/>
    <cellStyle name="Normal 2 2 2 3 2" xfId="11907" xr:uid="{00000000-0005-0000-0000-0000E0340000}"/>
    <cellStyle name="Normal 2 2 2 4" xfId="6984" xr:uid="{00000000-0005-0000-0000-0000E1340000}"/>
    <cellStyle name="Normal 2 2 2 4 2" xfId="14155" xr:uid="{00000000-0005-0000-0000-0000E2340000}"/>
    <cellStyle name="Normal 2 2 2 5" xfId="7093" xr:uid="{00000000-0005-0000-0000-0000E3340000}"/>
    <cellStyle name="Normal 2 2 2 5 2" xfId="14185" xr:uid="{00000000-0005-0000-0000-0000E4340000}"/>
    <cellStyle name="Normal 2 2 2 6" xfId="8329" xr:uid="{00000000-0005-0000-0000-0000E5340000}"/>
    <cellStyle name="Normal 2 2 2 7" xfId="8652" xr:uid="{00000000-0005-0000-0000-0000E6340000}"/>
    <cellStyle name="Normal 2 2 2 8" xfId="9529" xr:uid="{00000000-0005-0000-0000-0000E7340000}"/>
    <cellStyle name="Normal 2 2 3" xfId="1429" xr:uid="{00000000-0005-0000-0000-0000E8340000}"/>
    <cellStyle name="Normal 2 2 3 2" xfId="2980" xr:uid="{00000000-0005-0000-0000-0000E9340000}"/>
    <cellStyle name="Normal 2 2 4" xfId="2835" xr:uid="{00000000-0005-0000-0000-0000EA340000}"/>
    <cellStyle name="Normal 2 2 5" xfId="1427" xr:uid="{00000000-0005-0000-0000-0000EB340000}"/>
    <cellStyle name="Normal 2 3" xfId="1430" xr:uid="{00000000-0005-0000-0000-0000EC340000}"/>
    <cellStyle name="Normal 2 3 2" xfId="1431" xr:uid="{00000000-0005-0000-0000-0000ED340000}"/>
    <cellStyle name="Normal 2 3 3" xfId="1432" xr:uid="{00000000-0005-0000-0000-0000EE340000}"/>
    <cellStyle name="Normal 2 3 3 2" xfId="1433" xr:uid="{00000000-0005-0000-0000-0000EF340000}"/>
    <cellStyle name="Normal 2 3 3 3" xfId="4536" xr:uid="{00000000-0005-0000-0000-0000F0340000}"/>
    <cellStyle name="Normal 2 3 4" xfId="1807" xr:uid="{00000000-0005-0000-0000-0000F1340000}"/>
    <cellStyle name="Normal 2 3 4 2" xfId="4537" xr:uid="{00000000-0005-0000-0000-0000F2340000}"/>
    <cellStyle name="Normal 2 3 5" xfId="8611" xr:uid="{00000000-0005-0000-0000-0000F3340000}"/>
    <cellStyle name="Normal 2 4" xfId="1434" xr:uid="{00000000-0005-0000-0000-0000F4340000}"/>
    <cellStyle name="Normal 2 4 2" xfId="8661" xr:uid="{00000000-0005-0000-0000-0000F5340000}"/>
    <cellStyle name="Normal 2 5" xfId="1435" xr:uid="{00000000-0005-0000-0000-0000F6340000}"/>
    <cellStyle name="Normal 2 5 2" xfId="1436" xr:uid="{00000000-0005-0000-0000-0000F7340000}"/>
    <cellStyle name="Normal 2 5 3" xfId="4538" xr:uid="{00000000-0005-0000-0000-0000F8340000}"/>
    <cellStyle name="Normal 2 6" xfId="1437" xr:uid="{00000000-0005-0000-0000-0000F9340000}"/>
    <cellStyle name="Normal 2 7" xfId="1806" xr:uid="{00000000-0005-0000-0000-0000FA340000}"/>
    <cellStyle name="Normal 2 7 2" xfId="4539" xr:uid="{00000000-0005-0000-0000-0000FB340000}"/>
    <cellStyle name="Normal 2 8" xfId="1426" xr:uid="{00000000-0005-0000-0000-0000FC340000}"/>
    <cellStyle name="Normal 20" xfId="1438" xr:uid="{00000000-0005-0000-0000-0000FD340000}"/>
    <cellStyle name="Normal 21" xfId="1439" xr:uid="{00000000-0005-0000-0000-0000FE340000}"/>
    <cellStyle name="Normal 21 2" xfId="4540" xr:uid="{00000000-0005-0000-0000-0000FF340000}"/>
    <cellStyle name="Normal 22" xfId="1440" xr:uid="{00000000-0005-0000-0000-000000350000}"/>
    <cellStyle name="Normal 22 2" xfId="1441" xr:uid="{00000000-0005-0000-0000-000001350000}"/>
    <cellStyle name="Normal 22 3" xfId="4542" xr:uid="{00000000-0005-0000-0000-000002350000}"/>
    <cellStyle name="Normal 22 4" xfId="4541" xr:uid="{00000000-0005-0000-0000-000003350000}"/>
    <cellStyle name="Normal 23" xfId="1442" xr:uid="{00000000-0005-0000-0000-000004350000}"/>
    <cellStyle name="Normal 24" xfId="8583" xr:uid="{00000000-0005-0000-0000-000005350000}"/>
    <cellStyle name="Normal 24 2" xfId="15626" xr:uid="{00000000-0005-0000-0000-000006350000}"/>
    <cellStyle name="Normal 25" xfId="8672" xr:uid="{00000000-0005-0000-0000-000007350000}"/>
    <cellStyle name="Normal 25 2" xfId="15647" xr:uid="{00000000-0005-0000-0000-000008350000}"/>
    <cellStyle name="Normal 3" xfId="54" xr:uid="{00000000-0005-0000-0000-000009350000}"/>
    <cellStyle name="Normal 3 10" xfId="1444" xr:uid="{00000000-0005-0000-0000-00000A350000}"/>
    <cellStyle name="Normal 3 10 2" xfId="3017" xr:uid="{00000000-0005-0000-0000-00000B350000}"/>
    <cellStyle name="Normal 3 10 2 2" xfId="10533" xr:uid="{00000000-0005-0000-0000-00000C350000}"/>
    <cellStyle name="Normal 3 11" xfId="2837" xr:uid="{00000000-0005-0000-0000-00000D350000}"/>
    <cellStyle name="Normal 3 11 2" xfId="4543" xr:uid="{00000000-0005-0000-0000-00000E350000}"/>
    <cellStyle name="Normal 3 11 2 2" xfId="11908" xr:uid="{00000000-0005-0000-0000-00000F350000}"/>
    <cellStyle name="Normal 3 11 3" xfId="6985" xr:uid="{00000000-0005-0000-0000-000010350000}"/>
    <cellStyle name="Normal 3 11 3 2" xfId="14156" xr:uid="{00000000-0005-0000-0000-000011350000}"/>
    <cellStyle name="Normal 3 11 4" xfId="10466" xr:uid="{00000000-0005-0000-0000-000012350000}"/>
    <cellStyle name="Normal 3 12" xfId="7094" xr:uid="{00000000-0005-0000-0000-000013350000}"/>
    <cellStyle name="Normal 3 12 2" xfId="14186" xr:uid="{00000000-0005-0000-0000-000014350000}"/>
    <cellStyle name="Normal 3 13" xfId="1443" xr:uid="{00000000-0005-0000-0000-000015350000}"/>
    <cellStyle name="Normal 3 13 2" xfId="9530" xr:uid="{00000000-0005-0000-0000-000016350000}"/>
    <cellStyle name="Normal 3 2" xfId="1445" xr:uid="{00000000-0005-0000-0000-000017350000}"/>
    <cellStyle name="Normal 3 2 10" xfId="4544" xr:uid="{00000000-0005-0000-0000-000018350000}"/>
    <cellStyle name="Normal 3 2 10 2" xfId="11909" xr:uid="{00000000-0005-0000-0000-000019350000}"/>
    <cellStyle name="Normal 3 2 11" xfId="6986" xr:uid="{00000000-0005-0000-0000-00001A350000}"/>
    <cellStyle name="Normal 3 2 11 2" xfId="14157" xr:uid="{00000000-0005-0000-0000-00001B350000}"/>
    <cellStyle name="Normal 3 2 12" xfId="7095" xr:uid="{00000000-0005-0000-0000-00001C350000}"/>
    <cellStyle name="Normal 3 2 12 2" xfId="14187" xr:uid="{00000000-0005-0000-0000-00001D350000}"/>
    <cellStyle name="Normal 3 2 13" xfId="8601" xr:uid="{00000000-0005-0000-0000-00001E350000}"/>
    <cellStyle name="Normal 3 2 14" xfId="9531" xr:uid="{00000000-0005-0000-0000-00001F350000}"/>
    <cellStyle name="Normal 3 2 2" xfId="1446" xr:uid="{00000000-0005-0000-0000-000020350000}"/>
    <cellStyle name="Normal 3 2 2 10" xfId="7712" xr:uid="{00000000-0005-0000-0000-000021350000}"/>
    <cellStyle name="Normal 3 2 2 10 2" xfId="14804" xr:uid="{00000000-0005-0000-0000-000022350000}"/>
    <cellStyle name="Normal 3 2 2 11" xfId="9532" xr:uid="{00000000-0005-0000-0000-000023350000}"/>
    <cellStyle name="Normal 3 2 2 2" xfId="1447" xr:uid="{00000000-0005-0000-0000-000024350000}"/>
    <cellStyle name="Normal 3 2 2 2 2" xfId="2840" xr:uid="{00000000-0005-0000-0000-000025350000}"/>
    <cellStyle name="Normal 3 2 2 2 2 2" xfId="10469" xr:uid="{00000000-0005-0000-0000-000026350000}"/>
    <cellStyle name="Normal 3 2 2 2 3" xfId="4546" xr:uid="{00000000-0005-0000-0000-000027350000}"/>
    <cellStyle name="Normal 3 2 2 2 3 2" xfId="11911" xr:uid="{00000000-0005-0000-0000-000028350000}"/>
    <cellStyle name="Normal 3 2 2 2 4" xfId="6988" xr:uid="{00000000-0005-0000-0000-000029350000}"/>
    <cellStyle name="Normal 3 2 2 2 4 2" xfId="14159" xr:uid="{00000000-0005-0000-0000-00002A350000}"/>
    <cellStyle name="Normal 3 2 2 2 5" xfId="8330" xr:uid="{00000000-0005-0000-0000-00002B350000}"/>
    <cellStyle name="Normal 3 2 2 2 5 2" xfId="15415" xr:uid="{00000000-0005-0000-0000-00002C350000}"/>
    <cellStyle name="Normal 3 2 2 2 6" xfId="9533" xr:uid="{00000000-0005-0000-0000-00002D350000}"/>
    <cellStyle name="Normal 3 2 2 3" xfId="2839" xr:uid="{00000000-0005-0000-0000-00002E350000}"/>
    <cellStyle name="Normal 3 2 2 3 2" xfId="8293" xr:uid="{00000000-0005-0000-0000-00002F350000}"/>
    <cellStyle name="Normal 3 2 2 3 2 2" xfId="15385" xr:uid="{00000000-0005-0000-0000-000030350000}"/>
    <cellStyle name="Normal 3 2 2 3 3" xfId="10468" xr:uid="{00000000-0005-0000-0000-000031350000}"/>
    <cellStyle name="Normal 3 2 2 4" xfId="3682" xr:uid="{00000000-0005-0000-0000-000032350000}"/>
    <cellStyle name="Normal 3 2 2 4 2" xfId="11190" xr:uid="{00000000-0005-0000-0000-000033350000}"/>
    <cellStyle name="Normal 3 2 2 5" xfId="4545" xr:uid="{00000000-0005-0000-0000-000034350000}"/>
    <cellStyle name="Normal 3 2 2 5 2" xfId="11910" xr:uid="{00000000-0005-0000-0000-000035350000}"/>
    <cellStyle name="Normal 3 2 2 6" xfId="5245" xr:uid="{00000000-0005-0000-0000-000036350000}"/>
    <cellStyle name="Normal 3 2 2 6 2" xfId="12523" xr:uid="{00000000-0005-0000-0000-000037350000}"/>
    <cellStyle name="Normal 3 2 2 7" xfId="5826" xr:uid="{00000000-0005-0000-0000-000038350000}"/>
    <cellStyle name="Normal 3 2 2 7 2" xfId="13104" xr:uid="{00000000-0005-0000-0000-000039350000}"/>
    <cellStyle name="Normal 3 2 2 8" xfId="6987" xr:uid="{00000000-0005-0000-0000-00003A350000}"/>
    <cellStyle name="Normal 3 2 2 8 2" xfId="14158" xr:uid="{00000000-0005-0000-0000-00003B350000}"/>
    <cellStyle name="Normal 3 2 2 9" xfId="7096" xr:uid="{00000000-0005-0000-0000-00003C350000}"/>
    <cellStyle name="Normal 3 2 2 9 2" xfId="14188" xr:uid="{00000000-0005-0000-0000-00003D350000}"/>
    <cellStyle name="Normal 3 2 3" xfId="1448" xr:uid="{00000000-0005-0000-0000-00003E350000}"/>
    <cellStyle name="Normal 3 2 3 2" xfId="2841" xr:uid="{00000000-0005-0000-0000-00003F350000}"/>
    <cellStyle name="Normal 3 2 3 2 2" xfId="10470" xr:uid="{00000000-0005-0000-0000-000040350000}"/>
    <cellStyle name="Normal 3 2 3 3" xfId="4547" xr:uid="{00000000-0005-0000-0000-000041350000}"/>
    <cellStyle name="Normal 3 2 3 3 2" xfId="11912" xr:uid="{00000000-0005-0000-0000-000042350000}"/>
    <cellStyle name="Normal 3 2 3 4" xfId="6989" xr:uid="{00000000-0005-0000-0000-000043350000}"/>
    <cellStyle name="Normal 3 2 3 4 2" xfId="14160" xr:uid="{00000000-0005-0000-0000-000044350000}"/>
    <cellStyle name="Normal 3 2 3 5" xfId="7097" xr:uid="{00000000-0005-0000-0000-000045350000}"/>
    <cellStyle name="Normal 3 2 3 5 2" xfId="14189" xr:uid="{00000000-0005-0000-0000-000046350000}"/>
    <cellStyle name="Normal 3 2 3 6" xfId="9534" xr:uid="{00000000-0005-0000-0000-000047350000}"/>
    <cellStyle name="Normal 3 2 4" xfId="1449" xr:uid="{00000000-0005-0000-0000-000048350000}"/>
    <cellStyle name="Normal 3 2 4 2" xfId="2842" xr:uid="{00000000-0005-0000-0000-000049350000}"/>
    <cellStyle name="Normal 3 2 4 2 2" xfId="10471" xr:uid="{00000000-0005-0000-0000-00004A350000}"/>
    <cellStyle name="Normal 3 2 4 3" xfId="4548" xr:uid="{00000000-0005-0000-0000-00004B350000}"/>
    <cellStyle name="Normal 3 2 4 3 2" xfId="11913" xr:uid="{00000000-0005-0000-0000-00004C350000}"/>
    <cellStyle name="Normal 3 2 4 4" xfId="6990" xr:uid="{00000000-0005-0000-0000-00004D350000}"/>
    <cellStyle name="Normal 3 2 4 4 2" xfId="14161" xr:uid="{00000000-0005-0000-0000-00004E350000}"/>
    <cellStyle name="Normal 3 2 4 5" xfId="7098" xr:uid="{00000000-0005-0000-0000-00004F350000}"/>
    <cellStyle name="Normal 3 2 4 5 2" xfId="14190" xr:uid="{00000000-0005-0000-0000-000050350000}"/>
    <cellStyle name="Normal 3 2 4 6" xfId="9535" xr:uid="{00000000-0005-0000-0000-000051350000}"/>
    <cellStyle name="Normal 3 2 5" xfId="1450" xr:uid="{00000000-0005-0000-0000-000052350000}"/>
    <cellStyle name="Normal 3 2 5 2" xfId="2843" xr:uid="{00000000-0005-0000-0000-000053350000}"/>
    <cellStyle name="Normal 3 2 5 2 2" xfId="10472" xr:uid="{00000000-0005-0000-0000-000054350000}"/>
    <cellStyle name="Normal 3 2 5 3" xfId="4549" xr:uid="{00000000-0005-0000-0000-000055350000}"/>
    <cellStyle name="Normal 3 2 5 3 2" xfId="11914" xr:uid="{00000000-0005-0000-0000-000056350000}"/>
    <cellStyle name="Normal 3 2 5 4" xfId="6991" xr:uid="{00000000-0005-0000-0000-000057350000}"/>
    <cellStyle name="Normal 3 2 5 4 2" xfId="14162" xr:uid="{00000000-0005-0000-0000-000058350000}"/>
    <cellStyle name="Normal 3 2 5 5" xfId="7099" xr:uid="{00000000-0005-0000-0000-000059350000}"/>
    <cellStyle name="Normal 3 2 5 5 2" xfId="14191" xr:uid="{00000000-0005-0000-0000-00005A350000}"/>
    <cellStyle name="Normal 3 2 5 6" xfId="9536" xr:uid="{00000000-0005-0000-0000-00005B350000}"/>
    <cellStyle name="Normal 3 2 6" xfId="1451" xr:uid="{00000000-0005-0000-0000-00005C350000}"/>
    <cellStyle name="Normal 3 2 7" xfId="1452" xr:uid="{00000000-0005-0000-0000-00005D350000}"/>
    <cellStyle name="Normal 3 2 7 2" xfId="1453" xr:uid="{00000000-0005-0000-0000-00005E350000}"/>
    <cellStyle name="Normal 3 2 7 3" xfId="3025" xr:uid="{00000000-0005-0000-0000-00005F350000}"/>
    <cellStyle name="Normal 3 2 7 3 2" xfId="4550" xr:uid="{00000000-0005-0000-0000-000060350000}"/>
    <cellStyle name="Normal 3 2 7 3 3" xfId="10537" xr:uid="{00000000-0005-0000-0000-000061350000}"/>
    <cellStyle name="Normal 3 2 8" xfId="1809" xr:uid="{00000000-0005-0000-0000-000062350000}"/>
    <cellStyle name="Normal 3 2 8 2" xfId="4551" xr:uid="{00000000-0005-0000-0000-000063350000}"/>
    <cellStyle name="Normal 3 2 9" xfId="2838" xr:uid="{00000000-0005-0000-0000-000064350000}"/>
    <cellStyle name="Normal 3 2 9 2" xfId="4552" xr:uid="{00000000-0005-0000-0000-000065350000}"/>
    <cellStyle name="Normal 3 2 9 2 2" xfId="11915" xr:uid="{00000000-0005-0000-0000-000066350000}"/>
    <cellStyle name="Normal 3 2 9 3" xfId="6992" xr:uid="{00000000-0005-0000-0000-000067350000}"/>
    <cellStyle name="Normal 3 2 9 3 2" xfId="14163" xr:uid="{00000000-0005-0000-0000-000068350000}"/>
    <cellStyle name="Normal 3 2 9 4" xfId="10467" xr:uid="{00000000-0005-0000-0000-000069350000}"/>
    <cellStyle name="Normal 3 3" xfId="1454" xr:uid="{00000000-0005-0000-0000-00006A350000}"/>
    <cellStyle name="Normal 3 3 10" xfId="4719" xr:uid="{00000000-0005-0000-0000-00006B350000}"/>
    <cellStyle name="Normal 3 3 10 2" xfId="8492" xr:uid="{00000000-0005-0000-0000-00006C350000}"/>
    <cellStyle name="Normal 3 3 10 2 2" xfId="15535" xr:uid="{00000000-0005-0000-0000-00006D350000}"/>
    <cellStyle name="Normal 3 3 10 3" xfId="11997" xr:uid="{00000000-0005-0000-0000-00006E350000}"/>
    <cellStyle name="Normal 3 3 11" xfId="5300" xr:uid="{00000000-0005-0000-0000-00006F350000}"/>
    <cellStyle name="Normal 3 3 11 2" xfId="8581" xr:uid="{00000000-0005-0000-0000-000070350000}"/>
    <cellStyle name="Normal 3 3 11 2 2" xfId="15624" xr:uid="{00000000-0005-0000-0000-000071350000}"/>
    <cellStyle name="Normal 3 3 11 3" xfId="12578" xr:uid="{00000000-0005-0000-0000-000072350000}"/>
    <cellStyle name="Normal 3 3 12" xfId="7100" xr:uid="{00000000-0005-0000-0000-000073350000}"/>
    <cellStyle name="Normal 3 3 12 2" xfId="7767" xr:uid="{00000000-0005-0000-0000-000074350000}"/>
    <cellStyle name="Normal 3 3 12 2 2" xfId="14859" xr:uid="{00000000-0005-0000-0000-000075350000}"/>
    <cellStyle name="Normal 3 3 12 3" xfId="14192" xr:uid="{00000000-0005-0000-0000-000076350000}"/>
    <cellStyle name="Normal 3 3 13" xfId="7186" xr:uid="{00000000-0005-0000-0000-000077350000}"/>
    <cellStyle name="Normal 3 3 13 2" xfId="14278" xr:uid="{00000000-0005-0000-0000-000078350000}"/>
    <cellStyle name="Normal 3 3 14" xfId="8607" xr:uid="{00000000-0005-0000-0000-000079350000}"/>
    <cellStyle name="Normal 3 3 15" xfId="9537" xr:uid="{00000000-0005-0000-0000-00007A350000}"/>
    <cellStyle name="Normal 3 3 2" xfId="1455" xr:uid="{00000000-0005-0000-0000-00007B350000}"/>
    <cellStyle name="Normal 3 3 2 10" xfId="9538" xr:uid="{00000000-0005-0000-0000-00007C350000}"/>
    <cellStyle name="Normal 3 3 2 2" xfId="1456" xr:uid="{00000000-0005-0000-0000-00007D350000}"/>
    <cellStyle name="Normal 3 3 2 2 2" xfId="1457" xr:uid="{00000000-0005-0000-0000-00007E350000}"/>
    <cellStyle name="Normal 3 3 2 2 2 2" xfId="1458" xr:uid="{00000000-0005-0000-0000-00007F350000}"/>
    <cellStyle name="Normal 3 3 2 2 2 2 2" xfId="2848" xr:uid="{00000000-0005-0000-0000-000080350000}"/>
    <cellStyle name="Normal 3 3 2 2 2 2 2 2" xfId="8268" xr:uid="{00000000-0005-0000-0000-000081350000}"/>
    <cellStyle name="Normal 3 3 2 2 2 2 2 2 2" xfId="15360" xr:uid="{00000000-0005-0000-0000-000082350000}"/>
    <cellStyle name="Normal 3 3 2 2 2 2 2 3" xfId="10477" xr:uid="{00000000-0005-0000-0000-000083350000}"/>
    <cellStyle name="Normal 3 3 2 2 2 2 3" xfId="3656" xr:uid="{00000000-0005-0000-0000-000084350000}"/>
    <cellStyle name="Normal 3 3 2 2 2 2 3 2" xfId="11164" xr:uid="{00000000-0005-0000-0000-000085350000}"/>
    <cellStyle name="Normal 3 3 2 2 2 2 4" xfId="5220" xr:uid="{00000000-0005-0000-0000-000086350000}"/>
    <cellStyle name="Normal 3 3 2 2 2 2 4 2" xfId="12498" xr:uid="{00000000-0005-0000-0000-000087350000}"/>
    <cellStyle name="Normal 3 3 2 2 2 2 5" xfId="5801" xr:uid="{00000000-0005-0000-0000-000088350000}"/>
    <cellStyle name="Normal 3 3 2 2 2 2 5 2" xfId="13079" xr:uid="{00000000-0005-0000-0000-000089350000}"/>
    <cellStyle name="Normal 3 3 2 2 2 2 6" xfId="7687" xr:uid="{00000000-0005-0000-0000-00008A350000}"/>
    <cellStyle name="Normal 3 3 2 2 2 2 6 2" xfId="14779" xr:uid="{00000000-0005-0000-0000-00008B350000}"/>
    <cellStyle name="Normal 3 3 2 2 2 2 7" xfId="9541" xr:uid="{00000000-0005-0000-0000-00008C350000}"/>
    <cellStyle name="Normal 3 3 2 2 2 3" xfId="2847" xr:uid="{00000000-0005-0000-0000-00008D350000}"/>
    <cellStyle name="Normal 3 3 2 2 2 3 2" xfId="7979" xr:uid="{00000000-0005-0000-0000-00008E350000}"/>
    <cellStyle name="Normal 3 3 2 2 2 3 2 2" xfId="15071" xr:uid="{00000000-0005-0000-0000-00008F350000}"/>
    <cellStyle name="Normal 3 3 2 2 2 3 3" xfId="10476" xr:uid="{00000000-0005-0000-0000-000090350000}"/>
    <cellStyle name="Normal 3 3 2 2 2 4" xfId="3356" xr:uid="{00000000-0005-0000-0000-000091350000}"/>
    <cellStyle name="Normal 3 3 2 2 2 4 2" xfId="10867" xr:uid="{00000000-0005-0000-0000-000092350000}"/>
    <cellStyle name="Normal 3 3 2 2 2 5" xfId="4931" xr:uid="{00000000-0005-0000-0000-000093350000}"/>
    <cellStyle name="Normal 3 3 2 2 2 5 2" xfId="12209" xr:uid="{00000000-0005-0000-0000-000094350000}"/>
    <cellStyle name="Normal 3 3 2 2 2 6" xfId="5512" xr:uid="{00000000-0005-0000-0000-000095350000}"/>
    <cellStyle name="Normal 3 3 2 2 2 6 2" xfId="12790" xr:uid="{00000000-0005-0000-0000-000096350000}"/>
    <cellStyle name="Normal 3 3 2 2 2 7" xfId="7398" xr:uid="{00000000-0005-0000-0000-000097350000}"/>
    <cellStyle name="Normal 3 3 2 2 2 7 2" xfId="14490" xr:uid="{00000000-0005-0000-0000-000098350000}"/>
    <cellStyle name="Normal 3 3 2 2 2 8" xfId="9540" xr:uid="{00000000-0005-0000-0000-000099350000}"/>
    <cellStyle name="Normal 3 3 2 2 3" xfId="1459" xr:uid="{00000000-0005-0000-0000-00009A350000}"/>
    <cellStyle name="Normal 3 3 2 2 3 2" xfId="2849" xr:uid="{00000000-0005-0000-0000-00009B350000}"/>
    <cellStyle name="Normal 3 3 2 2 3 2 2" xfId="8125" xr:uid="{00000000-0005-0000-0000-00009C350000}"/>
    <cellStyle name="Normal 3 3 2 2 3 2 2 2" xfId="15217" xr:uid="{00000000-0005-0000-0000-00009D350000}"/>
    <cellStyle name="Normal 3 3 2 2 3 2 3" xfId="10478" xr:uid="{00000000-0005-0000-0000-00009E350000}"/>
    <cellStyle name="Normal 3 3 2 2 3 3" xfId="3513" xr:uid="{00000000-0005-0000-0000-00009F350000}"/>
    <cellStyle name="Normal 3 3 2 2 3 3 2" xfId="11021" xr:uid="{00000000-0005-0000-0000-0000A0350000}"/>
    <cellStyle name="Normal 3 3 2 2 3 4" xfId="5077" xr:uid="{00000000-0005-0000-0000-0000A1350000}"/>
    <cellStyle name="Normal 3 3 2 2 3 4 2" xfId="12355" xr:uid="{00000000-0005-0000-0000-0000A2350000}"/>
    <cellStyle name="Normal 3 3 2 2 3 5" xfId="5658" xr:uid="{00000000-0005-0000-0000-0000A3350000}"/>
    <cellStyle name="Normal 3 3 2 2 3 5 2" xfId="12936" xr:uid="{00000000-0005-0000-0000-0000A4350000}"/>
    <cellStyle name="Normal 3 3 2 2 3 6" xfId="7544" xr:uid="{00000000-0005-0000-0000-0000A5350000}"/>
    <cellStyle name="Normal 3 3 2 2 3 6 2" xfId="14636" xr:uid="{00000000-0005-0000-0000-0000A6350000}"/>
    <cellStyle name="Normal 3 3 2 2 3 7" xfId="9542" xr:uid="{00000000-0005-0000-0000-0000A7350000}"/>
    <cellStyle name="Normal 3 3 2 2 4" xfId="2846" xr:uid="{00000000-0005-0000-0000-0000A8350000}"/>
    <cellStyle name="Normal 3 3 2 2 4 2" xfId="8472" xr:uid="{00000000-0005-0000-0000-0000A9350000}"/>
    <cellStyle name="Normal 3 3 2 2 4 2 2" xfId="15515" xr:uid="{00000000-0005-0000-0000-0000AA350000}"/>
    <cellStyle name="Normal 3 3 2 2 4 3" xfId="10475" xr:uid="{00000000-0005-0000-0000-0000AB350000}"/>
    <cellStyle name="Normal 3 3 2 2 5" xfId="3211" xr:uid="{00000000-0005-0000-0000-0000AC350000}"/>
    <cellStyle name="Normal 3 3 2 2 5 2" xfId="8561" xr:uid="{00000000-0005-0000-0000-0000AD350000}"/>
    <cellStyle name="Normal 3 3 2 2 5 2 2" xfId="15604" xr:uid="{00000000-0005-0000-0000-0000AE350000}"/>
    <cellStyle name="Normal 3 3 2 2 5 3" xfId="10722" xr:uid="{00000000-0005-0000-0000-0000AF350000}"/>
    <cellStyle name="Normal 3 3 2 2 6" xfId="4788" xr:uid="{00000000-0005-0000-0000-0000B0350000}"/>
    <cellStyle name="Normal 3 3 2 2 6 2" xfId="7836" xr:uid="{00000000-0005-0000-0000-0000B1350000}"/>
    <cellStyle name="Normal 3 3 2 2 6 2 2" xfId="14928" xr:uid="{00000000-0005-0000-0000-0000B2350000}"/>
    <cellStyle name="Normal 3 3 2 2 6 3" xfId="12066" xr:uid="{00000000-0005-0000-0000-0000B3350000}"/>
    <cellStyle name="Normal 3 3 2 2 7" xfId="5369" xr:uid="{00000000-0005-0000-0000-0000B4350000}"/>
    <cellStyle name="Normal 3 3 2 2 7 2" xfId="12647" xr:uid="{00000000-0005-0000-0000-0000B5350000}"/>
    <cellStyle name="Normal 3 3 2 2 8" xfId="7255" xr:uid="{00000000-0005-0000-0000-0000B6350000}"/>
    <cellStyle name="Normal 3 3 2 2 8 2" xfId="14347" xr:uid="{00000000-0005-0000-0000-0000B7350000}"/>
    <cellStyle name="Normal 3 3 2 2 9" xfId="9539" xr:uid="{00000000-0005-0000-0000-0000B8350000}"/>
    <cellStyle name="Normal 3 3 2 3" xfId="1460" xr:uid="{00000000-0005-0000-0000-0000B9350000}"/>
    <cellStyle name="Normal 3 3 2 3 2" xfId="1461" xr:uid="{00000000-0005-0000-0000-0000BA350000}"/>
    <cellStyle name="Normal 3 3 2 3 2 2" xfId="2851" xr:uid="{00000000-0005-0000-0000-0000BB350000}"/>
    <cellStyle name="Normal 3 3 2 3 2 2 2" xfId="8222" xr:uid="{00000000-0005-0000-0000-0000BC350000}"/>
    <cellStyle name="Normal 3 3 2 3 2 2 2 2" xfId="15314" xr:uid="{00000000-0005-0000-0000-0000BD350000}"/>
    <cellStyle name="Normal 3 3 2 3 2 2 3" xfId="10480" xr:uid="{00000000-0005-0000-0000-0000BE350000}"/>
    <cellStyle name="Normal 3 3 2 3 2 3" xfId="3610" xr:uid="{00000000-0005-0000-0000-0000BF350000}"/>
    <cellStyle name="Normal 3 3 2 3 2 3 2" xfId="11118" xr:uid="{00000000-0005-0000-0000-0000C0350000}"/>
    <cellStyle name="Normal 3 3 2 3 2 4" xfId="5174" xr:uid="{00000000-0005-0000-0000-0000C1350000}"/>
    <cellStyle name="Normal 3 3 2 3 2 4 2" xfId="12452" xr:uid="{00000000-0005-0000-0000-0000C2350000}"/>
    <cellStyle name="Normal 3 3 2 3 2 5" xfId="5755" xr:uid="{00000000-0005-0000-0000-0000C3350000}"/>
    <cellStyle name="Normal 3 3 2 3 2 5 2" xfId="13033" xr:uid="{00000000-0005-0000-0000-0000C4350000}"/>
    <cellStyle name="Normal 3 3 2 3 2 6" xfId="7641" xr:uid="{00000000-0005-0000-0000-0000C5350000}"/>
    <cellStyle name="Normal 3 3 2 3 2 6 2" xfId="14733" xr:uid="{00000000-0005-0000-0000-0000C6350000}"/>
    <cellStyle name="Normal 3 3 2 3 2 7" xfId="9544" xr:uid="{00000000-0005-0000-0000-0000C7350000}"/>
    <cellStyle name="Normal 3 3 2 3 3" xfId="2850" xr:uid="{00000000-0005-0000-0000-0000C8350000}"/>
    <cellStyle name="Normal 3 3 2 3 3 2" xfId="7933" xr:uid="{00000000-0005-0000-0000-0000C9350000}"/>
    <cellStyle name="Normal 3 3 2 3 3 2 2" xfId="15025" xr:uid="{00000000-0005-0000-0000-0000CA350000}"/>
    <cellStyle name="Normal 3 3 2 3 3 3" xfId="10479" xr:uid="{00000000-0005-0000-0000-0000CB350000}"/>
    <cellStyle name="Normal 3 3 2 3 4" xfId="3310" xr:uid="{00000000-0005-0000-0000-0000CC350000}"/>
    <cellStyle name="Normal 3 3 2 3 4 2" xfId="10821" xr:uid="{00000000-0005-0000-0000-0000CD350000}"/>
    <cellStyle name="Normal 3 3 2 3 5" xfId="4885" xr:uid="{00000000-0005-0000-0000-0000CE350000}"/>
    <cellStyle name="Normal 3 3 2 3 5 2" xfId="12163" xr:uid="{00000000-0005-0000-0000-0000CF350000}"/>
    <cellStyle name="Normal 3 3 2 3 6" xfId="5466" xr:uid="{00000000-0005-0000-0000-0000D0350000}"/>
    <cellStyle name="Normal 3 3 2 3 6 2" xfId="12744" xr:uid="{00000000-0005-0000-0000-0000D1350000}"/>
    <cellStyle name="Normal 3 3 2 3 7" xfId="7352" xr:uid="{00000000-0005-0000-0000-0000D2350000}"/>
    <cellStyle name="Normal 3 3 2 3 7 2" xfId="14444" xr:uid="{00000000-0005-0000-0000-0000D3350000}"/>
    <cellStyle name="Normal 3 3 2 3 8" xfId="9543" xr:uid="{00000000-0005-0000-0000-0000D4350000}"/>
    <cellStyle name="Normal 3 3 2 4" xfId="1462" xr:uid="{00000000-0005-0000-0000-0000D5350000}"/>
    <cellStyle name="Normal 3 3 2 4 2" xfId="2852" xr:uid="{00000000-0005-0000-0000-0000D6350000}"/>
    <cellStyle name="Normal 3 3 2 4 2 2" xfId="8079" xr:uid="{00000000-0005-0000-0000-0000D7350000}"/>
    <cellStyle name="Normal 3 3 2 4 2 2 2" xfId="15171" xr:uid="{00000000-0005-0000-0000-0000D8350000}"/>
    <cellStyle name="Normal 3 3 2 4 2 3" xfId="10481" xr:uid="{00000000-0005-0000-0000-0000D9350000}"/>
    <cellStyle name="Normal 3 3 2 4 3" xfId="3467" xr:uid="{00000000-0005-0000-0000-0000DA350000}"/>
    <cellStyle name="Normal 3 3 2 4 3 2" xfId="10975" xr:uid="{00000000-0005-0000-0000-0000DB350000}"/>
    <cellStyle name="Normal 3 3 2 4 4" xfId="5031" xr:uid="{00000000-0005-0000-0000-0000DC350000}"/>
    <cellStyle name="Normal 3 3 2 4 4 2" xfId="12309" xr:uid="{00000000-0005-0000-0000-0000DD350000}"/>
    <cellStyle name="Normal 3 3 2 4 5" xfId="5612" xr:uid="{00000000-0005-0000-0000-0000DE350000}"/>
    <cellStyle name="Normal 3 3 2 4 5 2" xfId="12890" xr:uid="{00000000-0005-0000-0000-0000DF350000}"/>
    <cellStyle name="Normal 3 3 2 4 6" xfId="7498" xr:uid="{00000000-0005-0000-0000-0000E0350000}"/>
    <cellStyle name="Normal 3 3 2 4 6 2" xfId="14590" xr:uid="{00000000-0005-0000-0000-0000E1350000}"/>
    <cellStyle name="Normal 3 3 2 4 7" xfId="9545" xr:uid="{00000000-0005-0000-0000-0000E2350000}"/>
    <cellStyle name="Normal 3 3 2 5" xfId="2845" xr:uid="{00000000-0005-0000-0000-0000E3350000}"/>
    <cellStyle name="Normal 3 3 2 5 2" xfId="8332" xr:uid="{00000000-0005-0000-0000-0000E4350000}"/>
    <cellStyle name="Normal 3 3 2 5 2 2" xfId="15417" xr:uid="{00000000-0005-0000-0000-0000E5350000}"/>
    <cellStyle name="Normal 3 3 2 5 3" xfId="10474" xr:uid="{00000000-0005-0000-0000-0000E6350000}"/>
    <cellStyle name="Normal 3 3 2 6" xfId="3154" xr:uid="{00000000-0005-0000-0000-0000E7350000}"/>
    <cellStyle name="Normal 3 3 2 6 2" xfId="8426" xr:uid="{00000000-0005-0000-0000-0000E8350000}"/>
    <cellStyle name="Normal 3 3 2 6 2 2" xfId="15469" xr:uid="{00000000-0005-0000-0000-0000E9350000}"/>
    <cellStyle name="Normal 3 3 2 6 3" xfId="10665" xr:uid="{00000000-0005-0000-0000-0000EA350000}"/>
    <cellStyle name="Normal 3 3 2 7" xfId="4742" xr:uid="{00000000-0005-0000-0000-0000EB350000}"/>
    <cellStyle name="Normal 3 3 2 7 2" xfId="8515" xr:uid="{00000000-0005-0000-0000-0000EC350000}"/>
    <cellStyle name="Normal 3 3 2 7 2 2" xfId="15558" xr:uid="{00000000-0005-0000-0000-0000ED350000}"/>
    <cellStyle name="Normal 3 3 2 7 3" xfId="12020" xr:uid="{00000000-0005-0000-0000-0000EE350000}"/>
    <cellStyle name="Normal 3 3 2 8" xfId="5323" xr:uid="{00000000-0005-0000-0000-0000EF350000}"/>
    <cellStyle name="Normal 3 3 2 8 2" xfId="7790" xr:uid="{00000000-0005-0000-0000-0000F0350000}"/>
    <cellStyle name="Normal 3 3 2 8 2 2" xfId="14882" xr:uid="{00000000-0005-0000-0000-0000F1350000}"/>
    <cellStyle name="Normal 3 3 2 8 3" xfId="12601" xr:uid="{00000000-0005-0000-0000-0000F2350000}"/>
    <cellStyle name="Normal 3 3 2 9" xfId="7209" xr:uid="{00000000-0005-0000-0000-0000F3350000}"/>
    <cellStyle name="Normal 3 3 2 9 2" xfId="14301" xr:uid="{00000000-0005-0000-0000-0000F4350000}"/>
    <cellStyle name="Normal 3 3 3" xfId="1463" xr:uid="{00000000-0005-0000-0000-0000F5350000}"/>
    <cellStyle name="Normal 3 3 3 2" xfId="1464" xr:uid="{00000000-0005-0000-0000-0000F6350000}"/>
    <cellStyle name="Normal 3 3 3 2 2" xfId="1465" xr:uid="{00000000-0005-0000-0000-0000F7350000}"/>
    <cellStyle name="Normal 3 3 3 2 2 2" xfId="2855" xr:uid="{00000000-0005-0000-0000-0000F8350000}"/>
    <cellStyle name="Normal 3 3 3 2 2 2 2" xfId="8245" xr:uid="{00000000-0005-0000-0000-0000F9350000}"/>
    <cellStyle name="Normal 3 3 3 2 2 2 2 2" xfId="15337" xr:uid="{00000000-0005-0000-0000-0000FA350000}"/>
    <cellStyle name="Normal 3 3 3 2 2 2 3" xfId="10484" xr:uid="{00000000-0005-0000-0000-0000FB350000}"/>
    <cellStyle name="Normal 3 3 3 2 2 3" xfId="3633" xr:uid="{00000000-0005-0000-0000-0000FC350000}"/>
    <cellStyle name="Normal 3 3 3 2 2 3 2" xfId="11141" xr:uid="{00000000-0005-0000-0000-0000FD350000}"/>
    <cellStyle name="Normal 3 3 3 2 2 4" xfId="5197" xr:uid="{00000000-0005-0000-0000-0000FE350000}"/>
    <cellStyle name="Normal 3 3 3 2 2 4 2" xfId="12475" xr:uid="{00000000-0005-0000-0000-0000FF350000}"/>
    <cellStyle name="Normal 3 3 3 2 2 5" xfId="5778" xr:uid="{00000000-0005-0000-0000-000000360000}"/>
    <cellStyle name="Normal 3 3 3 2 2 5 2" xfId="13056" xr:uid="{00000000-0005-0000-0000-000001360000}"/>
    <cellStyle name="Normal 3 3 3 2 2 6" xfId="7664" xr:uid="{00000000-0005-0000-0000-000002360000}"/>
    <cellStyle name="Normal 3 3 3 2 2 6 2" xfId="14756" xr:uid="{00000000-0005-0000-0000-000003360000}"/>
    <cellStyle name="Normal 3 3 3 2 2 7" xfId="9548" xr:uid="{00000000-0005-0000-0000-000004360000}"/>
    <cellStyle name="Normal 3 3 3 2 3" xfId="2854" xr:uid="{00000000-0005-0000-0000-000005360000}"/>
    <cellStyle name="Normal 3 3 3 2 3 2" xfId="7956" xr:uid="{00000000-0005-0000-0000-000006360000}"/>
    <cellStyle name="Normal 3 3 3 2 3 2 2" xfId="15048" xr:uid="{00000000-0005-0000-0000-000007360000}"/>
    <cellStyle name="Normal 3 3 3 2 3 3" xfId="10483" xr:uid="{00000000-0005-0000-0000-000008360000}"/>
    <cellStyle name="Normal 3 3 3 2 4" xfId="3333" xr:uid="{00000000-0005-0000-0000-000009360000}"/>
    <cellStyle name="Normal 3 3 3 2 4 2" xfId="10844" xr:uid="{00000000-0005-0000-0000-00000A360000}"/>
    <cellStyle name="Normal 3 3 3 2 5" xfId="4908" xr:uid="{00000000-0005-0000-0000-00000B360000}"/>
    <cellStyle name="Normal 3 3 3 2 5 2" xfId="12186" xr:uid="{00000000-0005-0000-0000-00000C360000}"/>
    <cellStyle name="Normal 3 3 3 2 6" xfId="5489" xr:uid="{00000000-0005-0000-0000-00000D360000}"/>
    <cellStyle name="Normal 3 3 3 2 6 2" xfId="12767" xr:uid="{00000000-0005-0000-0000-00000E360000}"/>
    <cellStyle name="Normal 3 3 3 2 7" xfId="7375" xr:uid="{00000000-0005-0000-0000-00000F360000}"/>
    <cellStyle name="Normal 3 3 3 2 7 2" xfId="14467" xr:uid="{00000000-0005-0000-0000-000010360000}"/>
    <cellStyle name="Normal 3 3 3 2 8" xfId="9547" xr:uid="{00000000-0005-0000-0000-000011360000}"/>
    <cellStyle name="Normal 3 3 3 3" xfId="1466" xr:uid="{00000000-0005-0000-0000-000012360000}"/>
    <cellStyle name="Normal 3 3 3 3 2" xfId="2856" xr:uid="{00000000-0005-0000-0000-000013360000}"/>
    <cellStyle name="Normal 3 3 3 3 2 2" xfId="8102" xr:uid="{00000000-0005-0000-0000-000014360000}"/>
    <cellStyle name="Normal 3 3 3 3 2 2 2" xfId="15194" xr:uid="{00000000-0005-0000-0000-000015360000}"/>
    <cellStyle name="Normal 3 3 3 3 2 3" xfId="10485" xr:uid="{00000000-0005-0000-0000-000016360000}"/>
    <cellStyle name="Normal 3 3 3 3 3" xfId="3490" xr:uid="{00000000-0005-0000-0000-000017360000}"/>
    <cellStyle name="Normal 3 3 3 3 3 2" xfId="10998" xr:uid="{00000000-0005-0000-0000-000018360000}"/>
    <cellStyle name="Normal 3 3 3 3 4" xfId="5054" xr:uid="{00000000-0005-0000-0000-000019360000}"/>
    <cellStyle name="Normal 3 3 3 3 4 2" xfId="12332" xr:uid="{00000000-0005-0000-0000-00001A360000}"/>
    <cellStyle name="Normal 3 3 3 3 5" xfId="5635" xr:uid="{00000000-0005-0000-0000-00001B360000}"/>
    <cellStyle name="Normal 3 3 3 3 5 2" xfId="12913" xr:uid="{00000000-0005-0000-0000-00001C360000}"/>
    <cellStyle name="Normal 3 3 3 3 6" xfId="7521" xr:uid="{00000000-0005-0000-0000-00001D360000}"/>
    <cellStyle name="Normal 3 3 3 3 6 2" xfId="14613" xr:uid="{00000000-0005-0000-0000-00001E360000}"/>
    <cellStyle name="Normal 3 3 3 3 7" xfId="9549" xr:uid="{00000000-0005-0000-0000-00001F360000}"/>
    <cellStyle name="Normal 3 3 3 4" xfId="2853" xr:uid="{00000000-0005-0000-0000-000020360000}"/>
    <cellStyle name="Normal 3 3 3 4 2" xfId="8449" xr:uid="{00000000-0005-0000-0000-000021360000}"/>
    <cellStyle name="Normal 3 3 3 4 2 2" xfId="15492" xr:uid="{00000000-0005-0000-0000-000022360000}"/>
    <cellStyle name="Normal 3 3 3 4 3" xfId="10482" xr:uid="{00000000-0005-0000-0000-000023360000}"/>
    <cellStyle name="Normal 3 3 3 5" xfId="3188" xr:uid="{00000000-0005-0000-0000-000024360000}"/>
    <cellStyle name="Normal 3 3 3 5 2" xfId="8538" xr:uid="{00000000-0005-0000-0000-000025360000}"/>
    <cellStyle name="Normal 3 3 3 5 2 2" xfId="15581" xr:uid="{00000000-0005-0000-0000-000026360000}"/>
    <cellStyle name="Normal 3 3 3 5 3" xfId="10699" xr:uid="{00000000-0005-0000-0000-000027360000}"/>
    <cellStyle name="Normal 3 3 3 6" xfId="4765" xr:uid="{00000000-0005-0000-0000-000028360000}"/>
    <cellStyle name="Normal 3 3 3 6 2" xfId="7813" xr:uid="{00000000-0005-0000-0000-000029360000}"/>
    <cellStyle name="Normal 3 3 3 6 2 2" xfId="14905" xr:uid="{00000000-0005-0000-0000-00002A360000}"/>
    <cellStyle name="Normal 3 3 3 6 3" xfId="12043" xr:uid="{00000000-0005-0000-0000-00002B360000}"/>
    <cellStyle name="Normal 3 3 3 7" xfId="5346" xr:uid="{00000000-0005-0000-0000-00002C360000}"/>
    <cellStyle name="Normal 3 3 3 7 2" xfId="12624" xr:uid="{00000000-0005-0000-0000-00002D360000}"/>
    <cellStyle name="Normal 3 3 3 8" xfId="7232" xr:uid="{00000000-0005-0000-0000-00002E360000}"/>
    <cellStyle name="Normal 3 3 3 8 2" xfId="14324" xr:uid="{00000000-0005-0000-0000-00002F360000}"/>
    <cellStyle name="Normal 3 3 3 9" xfId="9546" xr:uid="{00000000-0005-0000-0000-000030360000}"/>
    <cellStyle name="Normal 3 3 4" xfId="1467" xr:uid="{00000000-0005-0000-0000-000031360000}"/>
    <cellStyle name="Normal 3 3 4 2" xfId="1468" xr:uid="{00000000-0005-0000-0000-000032360000}"/>
    <cellStyle name="Normal 3 3 4 2 2" xfId="1469" xr:uid="{00000000-0005-0000-0000-000033360000}"/>
    <cellStyle name="Normal 3 3 4 2 2 2" xfId="2859" xr:uid="{00000000-0005-0000-0000-000034360000}"/>
    <cellStyle name="Normal 3 3 4 2 2 2 2" xfId="8288" xr:uid="{00000000-0005-0000-0000-000035360000}"/>
    <cellStyle name="Normal 3 3 4 2 2 2 2 2" xfId="15380" xr:uid="{00000000-0005-0000-0000-000036360000}"/>
    <cellStyle name="Normal 3 3 4 2 2 2 3" xfId="10488" xr:uid="{00000000-0005-0000-0000-000037360000}"/>
    <cellStyle name="Normal 3 3 4 2 2 3" xfId="3676" xr:uid="{00000000-0005-0000-0000-000038360000}"/>
    <cellStyle name="Normal 3 3 4 2 2 3 2" xfId="11184" xr:uid="{00000000-0005-0000-0000-000039360000}"/>
    <cellStyle name="Normal 3 3 4 2 2 4" xfId="5240" xr:uid="{00000000-0005-0000-0000-00003A360000}"/>
    <cellStyle name="Normal 3 3 4 2 2 4 2" xfId="12518" xr:uid="{00000000-0005-0000-0000-00003B360000}"/>
    <cellStyle name="Normal 3 3 4 2 2 5" xfId="5821" xr:uid="{00000000-0005-0000-0000-00003C360000}"/>
    <cellStyle name="Normal 3 3 4 2 2 5 2" xfId="13099" xr:uid="{00000000-0005-0000-0000-00003D360000}"/>
    <cellStyle name="Normal 3 3 4 2 2 6" xfId="7707" xr:uid="{00000000-0005-0000-0000-00003E360000}"/>
    <cellStyle name="Normal 3 3 4 2 2 6 2" xfId="14799" xr:uid="{00000000-0005-0000-0000-00003F360000}"/>
    <cellStyle name="Normal 3 3 4 2 2 7" xfId="9552" xr:uid="{00000000-0005-0000-0000-000040360000}"/>
    <cellStyle name="Normal 3 3 4 2 3" xfId="2858" xr:uid="{00000000-0005-0000-0000-000041360000}"/>
    <cellStyle name="Normal 3 3 4 2 3 2" xfId="7999" xr:uid="{00000000-0005-0000-0000-000042360000}"/>
    <cellStyle name="Normal 3 3 4 2 3 2 2" xfId="15091" xr:uid="{00000000-0005-0000-0000-000043360000}"/>
    <cellStyle name="Normal 3 3 4 2 3 3" xfId="10487" xr:uid="{00000000-0005-0000-0000-000044360000}"/>
    <cellStyle name="Normal 3 3 4 2 4" xfId="3376" xr:uid="{00000000-0005-0000-0000-000045360000}"/>
    <cellStyle name="Normal 3 3 4 2 4 2" xfId="10887" xr:uid="{00000000-0005-0000-0000-000046360000}"/>
    <cellStyle name="Normal 3 3 4 2 5" xfId="4951" xr:uid="{00000000-0005-0000-0000-000047360000}"/>
    <cellStyle name="Normal 3 3 4 2 5 2" xfId="12229" xr:uid="{00000000-0005-0000-0000-000048360000}"/>
    <cellStyle name="Normal 3 3 4 2 6" xfId="5532" xr:uid="{00000000-0005-0000-0000-000049360000}"/>
    <cellStyle name="Normal 3 3 4 2 6 2" xfId="12810" xr:uid="{00000000-0005-0000-0000-00004A360000}"/>
    <cellStyle name="Normal 3 3 4 2 7" xfId="7418" xr:uid="{00000000-0005-0000-0000-00004B360000}"/>
    <cellStyle name="Normal 3 3 4 2 7 2" xfId="14510" xr:uid="{00000000-0005-0000-0000-00004C360000}"/>
    <cellStyle name="Normal 3 3 4 2 8" xfId="9551" xr:uid="{00000000-0005-0000-0000-00004D360000}"/>
    <cellStyle name="Normal 3 3 4 3" xfId="1470" xr:uid="{00000000-0005-0000-0000-00004E360000}"/>
    <cellStyle name="Normal 3 3 4 3 2" xfId="2860" xr:uid="{00000000-0005-0000-0000-00004F360000}"/>
    <cellStyle name="Normal 3 3 4 3 2 2" xfId="8145" xr:uid="{00000000-0005-0000-0000-000050360000}"/>
    <cellStyle name="Normal 3 3 4 3 2 2 2" xfId="15237" xr:uid="{00000000-0005-0000-0000-000051360000}"/>
    <cellStyle name="Normal 3 3 4 3 2 3" xfId="10489" xr:uid="{00000000-0005-0000-0000-000052360000}"/>
    <cellStyle name="Normal 3 3 4 3 3" xfId="3533" xr:uid="{00000000-0005-0000-0000-000053360000}"/>
    <cellStyle name="Normal 3 3 4 3 3 2" xfId="11041" xr:uid="{00000000-0005-0000-0000-000054360000}"/>
    <cellStyle name="Normal 3 3 4 3 4" xfId="5097" xr:uid="{00000000-0005-0000-0000-000055360000}"/>
    <cellStyle name="Normal 3 3 4 3 4 2" xfId="12375" xr:uid="{00000000-0005-0000-0000-000056360000}"/>
    <cellStyle name="Normal 3 3 4 3 5" xfId="5678" xr:uid="{00000000-0005-0000-0000-000057360000}"/>
    <cellStyle name="Normal 3 3 4 3 5 2" xfId="12956" xr:uid="{00000000-0005-0000-0000-000058360000}"/>
    <cellStyle name="Normal 3 3 4 3 6" xfId="7564" xr:uid="{00000000-0005-0000-0000-000059360000}"/>
    <cellStyle name="Normal 3 3 4 3 6 2" xfId="14656" xr:uid="{00000000-0005-0000-0000-00005A360000}"/>
    <cellStyle name="Normal 3 3 4 3 7" xfId="9553" xr:uid="{00000000-0005-0000-0000-00005B360000}"/>
    <cellStyle name="Normal 3 3 4 4" xfId="2857" xr:uid="{00000000-0005-0000-0000-00005C360000}"/>
    <cellStyle name="Normal 3 3 4 4 2" xfId="7856" xr:uid="{00000000-0005-0000-0000-00005D360000}"/>
    <cellStyle name="Normal 3 3 4 4 2 2" xfId="14948" xr:uid="{00000000-0005-0000-0000-00005E360000}"/>
    <cellStyle name="Normal 3 3 4 4 3" xfId="10486" xr:uid="{00000000-0005-0000-0000-00005F360000}"/>
    <cellStyle name="Normal 3 3 4 5" xfId="3231" xr:uid="{00000000-0005-0000-0000-000060360000}"/>
    <cellStyle name="Normal 3 3 4 5 2" xfId="10742" xr:uid="{00000000-0005-0000-0000-000061360000}"/>
    <cellStyle name="Normal 3 3 4 6" xfId="4808" xr:uid="{00000000-0005-0000-0000-000062360000}"/>
    <cellStyle name="Normal 3 3 4 6 2" xfId="12086" xr:uid="{00000000-0005-0000-0000-000063360000}"/>
    <cellStyle name="Normal 3 3 4 7" xfId="5389" xr:uid="{00000000-0005-0000-0000-000064360000}"/>
    <cellStyle name="Normal 3 3 4 7 2" xfId="12667" xr:uid="{00000000-0005-0000-0000-000065360000}"/>
    <cellStyle name="Normal 3 3 4 8" xfId="7275" xr:uid="{00000000-0005-0000-0000-000066360000}"/>
    <cellStyle name="Normal 3 3 4 8 2" xfId="14367" xr:uid="{00000000-0005-0000-0000-000067360000}"/>
    <cellStyle name="Normal 3 3 4 9" xfId="9550" xr:uid="{00000000-0005-0000-0000-000068360000}"/>
    <cellStyle name="Normal 3 3 5" xfId="1471" xr:uid="{00000000-0005-0000-0000-000069360000}"/>
    <cellStyle name="Normal 3 3 5 2" xfId="1472" xr:uid="{00000000-0005-0000-0000-00006A360000}"/>
    <cellStyle name="Normal 3 3 5 2 2" xfId="2862" xr:uid="{00000000-0005-0000-0000-00006B360000}"/>
    <cellStyle name="Normal 3 3 5 2 2 2" xfId="8199" xr:uid="{00000000-0005-0000-0000-00006C360000}"/>
    <cellStyle name="Normal 3 3 5 2 2 2 2" xfId="15291" xr:uid="{00000000-0005-0000-0000-00006D360000}"/>
    <cellStyle name="Normal 3 3 5 2 2 3" xfId="10491" xr:uid="{00000000-0005-0000-0000-00006E360000}"/>
    <cellStyle name="Normal 3 3 5 2 3" xfId="3587" xr:uid="{00000000-0005-0000-0000-00006F360000}"/>
    <cellStyle name="Normal 3 3 5 2 3 2" xfId="11095" xr:uid="{00000000-0005-0000-0000-000070360000}"/>
    <cellStyle name="Normal 3 3 5 2 4" xfId="5151" xr:uid="{00000000-0005-0000-0000-000071360000}"/>
    <cellStyle name="Normal 3 3 5 2 4 2" xfId="12429" xr:uid="{00000000-0005-0000-0000-000072360000}"/>
    <cellStyle name="Normal 3 3 5 2 5" xfId="5732" xr:uid="{00000000-0005-0000-0000-000073360000}"/>
    <cellStyle name="Normal 3 3 5 2 5 2" xfId="13010" xr:uid="{00000000-0005-0000-0000-000074360000}"/>
    <cellStyle name="Normal 3 3 5 2 6" xfId="7618" xr:uid="{00000000-0005-0000-0000-000075360000}"/>
    <cellStyle name="Normal 3 3 5 2 6 2" xfId="14710" xr:uid="{00000000-0005-0000-0000-000076360000}"/>
    <cellStyle name="Normal 3 3 5 2 7" xfId="9555" xr:uid="{00000000-0005-0000-0000-000077360000}"/>
    <cellStyle name="Normal 3 3 5 3" xfId="2861" xr:uid="{00000000-0005-0000-0000-000078360000}"/>
    <cellStyle name="Normal 3 3 5 3 2" xfId="7910" xr:uid="{00000000-0005-0000-0000-000079360000}"/>
    <cellStyle name="Normal 3 3 5 3 2 2" xfId="15002" xr:uid="{00000000-0005-0000-0000-00007A360000}"/>
    <cellStyle name="Normal 3 3 5 3 3" xfId="10490" xr:uid="{00000000-0005-0000-0000-00007B360000}"/>
    <cellStyle name="Normal 3 3 5 4" xfId="3287" xr:uid="{00000000-0005-0000-0000-00007C360000}"/>
    <cellStyle name="Normal 3 3 5 4 2" xfId="10798" xr:uid="{00000000-0005-0000-0000-00007D360000}"/>
    <cellStyle name="Normal 3 3 5 5" xfId="4862" xr:uid="{00000000-0005-0000-0000-00007E360000}"/>
    <cellStyle name="Normal 3 3 5 5 2" xfId="12140" xr:uid="{00000000-0005-0000-0000-00007F360000}"/>
    <cellStyle name="Normal 3 3 5 6" xfId="5443" xr:uid="{00000000-0005-0000-0000-000080360000}"/>
    <cellStyle name="Normal 3 3 5 6 2" xfId="12721" xr:uid="{00000000-0005-0000-0000-000081360000}"/>
    <cellStyle name="Normal 3 3 5 7" xfId="7329" xr:uid="{00000000-0005-0000-0000-000082360000}"/>
    <cellStyle name="Normal 3 3 5 7 2" xfId="14421" xr:uid="{00000000-0005-0000-0000-000083360000}"/>
    <cellStyle name="Normal 3 3 5 8" xfId="9554" xr:uid="{00000000-0005-0000-0000-000084360000}"/>
    <cellStyle name="Normal 3 3 6" xfId="1473" xr:uid="{00000000-0005-0000-0000-000085360000}"/>
    <cellStyle name="Normal 3 3 6 2" xfId="2863" xr:uid="{00000000-0005-0000-0000-000086360000}"/>
    <cellStyle name="Normal 3 3 6 2 2" xfId="8022" xr:uid="{00000000-0005-0000-0000-000087360000}"/>
    <cellStyle name="Normal 3 3 6 2 2 2" xfId="15114" xr:uid="{00000000-0005-0000-0000-000088360000}"/>
    <cellStyle name="Normal 3 3 6 2 3" xfId="10492" xr:uid="{00000000-0005-0000-0000-000089360000}"/>
    <cellStyle name="Normal 3 3 6 3" xfId="3410" xr:uid="{00000000-0005-0000-0000-00008A360000}"/>
    <cellStyle name="Normal 3 3 6 3 2" xfId="10918" xr:uid="{00000000-0005-0000-0000-00008B360000}"/>
    <cellStyle name="Normal 3 3 6 4" xfId="4974" xr:uid="{00000000-0005-0000-0000-00008C360000}"/>
    <cellStyle name="Normal 3 3 6 4 2" xfId="12252" xr:uid="{00000000-0005-0000-0000-00008D360000}"/>
    <cellStyle name="Normal 3 3 6 5" xfId="5555" xr:uid="{00000000-0005-0000-0000-00008E360000}"/>
    <cellStyle name="Normal 3 3 6 5 2" xfId="12833" xr:uid="{00000000-0005-0000-0000-00008F360000}"/>
    <cellStyle name="Normal 3 3 6 6" xfId="7441" xr:uid="{00000000-0005-0000-0000-000090360000}"/>
    <cellStyle name="Normal 3 3 6 6 2" xfId="14533" xr:uid="{00000000-0005-0000-0000-000091360000}"/>
    <cellStyle name="Normal 3 3 6 7" xfId="9556" xr:uid="{00000000-0005-0000-0000-000092360000}"/>
    <cellStyle name="Normal 3 3 7" xfId="1474" xr:uid="{00000000-0005-0000-0000-000093360000}"/>
    <cellStyle name="Normal 3 3 7 2" xfId="2864" xr:uid="{00000000-0005-0000-0000-000094360000}"/>
    <cellStyle name="Normal 3 3 7 2 2" xfId="8295" xr:uid="{00000000-0005-0000-0000-000095360000}"/>
    <cellStyle name="Normal 3 3 7 2 2 2" xfId="15387" xr:uid="{00000000-0005-0000-0000-000096360000}"/>
    <cellStyle name="Normal 3 3 7 2 3" xfId="10493" xr:uid="{00000000-0005-0000-0000-000097360000}"/>
    <cellStyle name="Normal 3 3 7 3" xfId="3684" xr:uid="{00000000-0005-0000-0000-000098360000}"/>
    <cellStyle name="Normal 3 3 7 3 2" xfId="11192" xr:uid="{00000000-0005-0000-0000-000099360000}"/>
    <cellStyle name="Normal 3 3 7 4" xfId="5247" xr:uid="{00000000-0005-0000-0000-00009A360000}"/>
    <cellStyle name="Normal 3 3 7 4 2" xfId="12525" xr:uid="{00000000-0005-0000-0000-00009B360000}"/>
    <cellStyle name="Normal 3 3 7 5" xfId="5828" xr:uid="{00000000-0005-0000-0000-00009C360000}"/>
    <cellStyle name="Normal 3 3 7 5 2" xfId="13106" xr:uid="{00000000-0005-0000-0000-00009D360000}"/>
    <cellStyle name="Normal 3 3 7 6" xfId="7714" xr:uid="{00000000-0005-0000-0000-00009E360000}"/>
    <cellStyle name="Normal 3 3 7 6 2" xfId="14806" xr:uid="{00000000-0005-0000-0000-00009F360000}"/>
    <cellStyle name="Normal 3 3 7 7" xfId="9557" xr:uid="{00000000-0005-0000-0000-0000A0360000}"/>
    <cellStyle name="Normal 3 3 8" xfId="2844" xr:uid="{00000000-0005-0000-0000-0000A1360000}"/>
    <cellStyle name="Normal 3 3 8 2" xfId="8331" xr:uid="{00000000-0005-0000-0000-0000A2360000}"/>
    <cellStyle name="Normal 3 3 8 2 2" xfId="15416" xr:uid="{00000000-0005-0000-0000-0000A3360000}"/>
    <cellStyle name="Normal 3 3 8 3" xfId="10473" xr:uid="{00000000-0005-0000-0000-0000A4360000}"/>
    <cellStyle name="Normal 3 3 9" xfId="3118" xr:uid="{00000000-0005-0000-0000-0000A5360000}"/>
    <cellStyle name="Normal 3 3 9 2" xfId="8403" xr:uid="{00000000-0005-0000-0000-0000A6360000}"/>
    <cellStyle name="Normal 3 3 9 2 2" xfId="15446" xr:uid="{00000000-0005-0000-0000-0000A7360000}"/>
    <cellStyle name="Normal 3 3 9 3" xfId="10629" xr:uid="{00000000-0005-0000-0000-0000A8360000}"/>
    <cellStyle name="Normal 3 4" xfId="1475" xr:uid="{00000000-0005-0000-0000-0000A9360000}"/>
    <cellStyle name="Normal 3 4 2" xfId="1476" xr:uid="{00000000-0005-0000-0000-0000AA360000}"/>
    <cellStyle name="Normal 3 4 2 2" xfId="2866" xr:uid="{00000000-0005-0000-0000-0000AB360000}"/>
    <cellStyle name="Normal 3 4 2 2 2" xfId="8290" xr:uid="{00000000-0005-0000-0000-0000AC360000}"/>
    <cellStyle name="Normal 3 4 2 2 2 2" xfId="15382" xr:uid="{00000000-0005-0000-0000-0000AD360000}"/>
    <cellStyle name="Normal 3 4 2 2 3" xfId="10495" xr:uid="{00000000-0005-0000-0000-0000AE360000}"/>
    <cellStyle name="Normal 3 4 2 3" xfId="3678" xr:uid="{00000000-0005-0000-0000-0000AF360000}"/>
    <cellStyle name="Normal 3 4 2 3 2" xfId="11186" xr:uid="{00000000-0005-0000-0000-0000B0360000}"/>
    <cellStyle name="Normal 3 4 2 4" xfId="5242" xr:uid="{00000000-0005-0000-0000-0000B1360000}"/>
    <cellStyle name="Normal 3 4 2 4 2" xfId="12520" xr:uid="{00000000-0005-0000-0000-0000B2360000}"/>
    <cellStyle name="Normal 3 4 2 5" xfId="5823" xr:uid="{00000000-0005-0000-0000-0000B3360000}"/>
    <cellStyle name="Normal 3 4 2 5 2" xfId="13101" xr:uid="{00000000-0005-0000-0000-0000B4360000}"/>
    <cellStyle name="Normal 3 4 2 6" xfId="7709" xr:uid="{00000000-0005-0000-0000-0000B5360000}"/>
    <cellStyle name="Normal 3 4 2 6 2" xfId="14801" xr:uid="{00000000-0005-0000-0000-0000B6360000}"/>
    <cellStyle name="Normal 3 4 2 7" xfId="9559" xr:uid="{00000000-0005-0000-0000-0000B7360000}"/>
    <cellStyle name="Normal 3 4 3" xfId="1477" xr:uid="{00000000-0005-0000-0000-0000B8360000}"/>
    <cellStyle name="Normal 3 4 3 2" xfId="8333" xr:uid="{00000000-0005-0000-0000-0000B9360000}"/>
    <cellStyle name="Normal 3 4 3 2 2" xfId="15418" xr:uid="{00000000-0005-0000-0000-0000BA360000}"/>
    <cellStyle name="Normal 3 4 4" xfId="2865" xr:uid="{00000000-0005-0000-0000-0000BB360000}"/>
    <cellStyle name="Normal 3 4 4 2" xfId="10494" xr:uid="{00000000-0005-0000-0000-0000BC360000}"/>
    <cellStyle name="Normal 3 4 5" xfId="4553" xr:uid="{00000000-0005-0000-0000-0000BD360000}"/>
    <cellStyle name="Normal 3 4 5 2" xfId="11916" xr:uid="{00000000-0005-0000-0000-0000BE360000}"/>
    <cellStyle name="Normal 3 4 6" xfId="6993" xr:uid="{00000000-0005-0000-0000-0000BF360000}"/>
    <cellStyle name="Normal 3 4 6 2" xfId="14164" xr:uid="{00000000-0005-0000-0000-0000C0360000}"/>
    <cellStyle name="Normal 3 4 7" xfId="7101" xr:uid="{00000000-0005-0000-0000-0000C1360000}"/>
    <cellStyle name="Normal 3 4 7 2" xfId="14193" xr:uid="{00000000-0005-0000-0000-0000C2360000}"/>
    <cellStyle name="Normal 3 4 8" xfId="9558" xr:uid="{00000000-0005-0000-0000-0000C3360000}"/>
    <cellStyle name="Normal 3 5" xfId="1478" xr:uid="{00000000-0005-0000-0000-0000C4360000}"/>
    <cellStyle name="Normal 3 5 2" xfId="2867" xr:uid="{00000000-0005-0000-0000-0000C5360000}"/>
    <cellStyle name="Normal 3 5 2 2" xfId="10496" xr:uid="{00000000-0005-0000-0000-0000C6360000}"/>
    <cellStyle name="Normal 3 5 3" xfId="4554" xr:uid="{00000000-0005-0000-0000-0000C7360000}"/>
    <cellStyle name="Normal 3 5 3 2" xfId="11917" xr:uid="{00000000-0005-0000-0000-0000C8360000}"/>
    <cellStyle name="Normal 3 5 4" xfId="6994" xr:uid="{00000000-0005-0000-0000-0000C9360000}"/>
    <cellStyle name="Normal 3 5 4 2" xfId="14165" xr:uid="{00000000-0005-0000-0000-0000CA360000}"/>
    <cellStyle name="Normal 3 5 5" xfId="7102" xr:uid="{00000000-0005-0000-0000-0000CB360000}"/>
    <cellStyle name="Normal 3 5 5 2" xfId="14194" xr:uid="{00000000-0005-0000-0000-0000CC360000}"/>
    <cellStyle name="Normal 3 5 6" xfId="9560" xr:uid="{00000000-0005-0000-0000-0000CD360000}"/>
    <cellStyle name="Normal 3 6" xfId="1479" xr:uid="{00000000-0005-0000-0000-0000CE360000}"/>
    <cellStyle name="Normal 3 6 2" xfId="2868" xr:uid="{00000000-0005-0000-0000-0000CF360000}"/>
    <cellStyle name="Normal 3 6 2 2" xfId="10497" xr:uid="{00000000-0005-0000-0000-0000D0360000}"/>
    <cellStyle name="Normal 3 6 3" xfId="4555" xr:uid="{00000000-0005-0000-0000-0000D1360000}"/>
    <cellStyle name="Normal 3 6 3 2" xfId="11918" xr:uid="{00000000-0005-0000-0000-0000D2360000}"/>
    <cellStyle name="Normal 3 6 4" xfId="6995" xr:uid="{00000000-0005-0000-0000-0000D3360000}"/>
    <cellStyle name="Normal 3 6 4 2" xfId="14166" xr:uid="{00000000-0005-0000-0000-0000D4360000}"/>
    <cellStyle name="Normal 3 6 5" xfId="7103" xr:uid="{00000000-0005-0000-0000-0000D5360000}"/>
    <cellStyle name="Normal 3 6 5 2" xfId="14195" xr:uid="{00000000-0005-0000-0000-0000D6360000}"/>
    <cellStyle name="Normal 3 6 6" xfId="9561" xr:uid="{00000000-0005-0000-0000-0000D7360000}"/>
    <cellStyle name="Normal 3 7" xfId="1480" xr:uid="{00000000-0005-0000-0000-0000D8360000}"/>
    <cellStyle name="Normal 3 7 2" xfId="2869" xr:uid="{00000000-0005-0000-0000-0000D9360000}"/>
    <cellStyle name="Normal 3 7 2 2" xfId="10498" xr:uid="{00000000-0005-0000-0000-0000DA360000}"/>
    <cellStyle name="Normal 3 7 3" xfId="4556" xr:uid="{00000000-0005-0000-0000-0000DB360000}"/>
    <cellStyle name="Normal 3 7 3 2" xfId="11919" xr:uid="{00000000-0005-0000-0000-0000DC360000}"/>
    <cellStyle name="Normal 3 7 4" xfId="6996" xr:uid="{00000000-0005-0000-0000-0000DD360000}"/>
    <cellStyle name="Normal 3 7 4 2" xfId="14167" xr:uid="{00000000-0005-0000-0000-0000DE360000}"/>
    <cellStyle name="Normal 3 7 5" xfId="7104" xr:uid="{00000000-0005-0000-0000-0000DF360000}"/>
    <cellStyle name="Normal 3 7 5 2" xfId="14196" xr:uid="{00000000-0005-0000-0000-0000E0360000}"/>
    <cellStyle name="Normal 3 7 6" xfId="9562" xr:uid="{00000000-0005-0000-0000-0000E1360000}"/>
    <cellStyle name="Normal 3 8" xfId="1481" xr:uid="{00000000-0005-0000-0000-0000E2360000}"/>
    <cellStyle name="Normal 3 8 2" xfId="2870" xr:uid="{00000000-0005-0000-0000-0000E3360000}"/>
    <cellStyle name="Normal 3 8 2 2" xfId="10499" xr:uid="{00000000-0005-0000-0000-0000E4360000}"/>
    <cellStyle name="Normal 3 8 3" xfId="4557" xr:uid="{00000000-0005-0000-0000-0000E5360000}"/>
    <cellStyle name="Normal 3 8 3 2" xfId="11920" xr:uid="{00000000-0005-0000-0000-0000E6360000}"/>
    <cellStyle name="Normal 3 8 4" xfId="6997" xr:uid="{00000000-0005-0000-0000-0000E7360000}"/>
    <cellStyle name="Normal 3 8 4 2" xfId="14168" xr:uid="{00000000-0005-0000-0000-0000E8360000}"/>
    <cellStyle name="Normal 3 8 5" xfId="7105" xr:uid="{00000000-0005-0000-0000-0000E9360000}"/>
    <cellStyle name="Normal 3 8 5 2" xfId="14197" xr:uid="{00000000-0005-0000-0000-0000EA360000}"/>
    <cellStyle name="Normal 3 8 6" xfId="9563" xr:uid="{00000000-0005-0000-0000-0000EB360000}"/>
    <cellStyle name="Normal 3 9" xfId="1482" xr:uid="{00000000-0005-0000-0000-0000EC360000}"/>
    <cellStyle name="Normal 3 9 2" xfId="2871" xr:uid="{00000000-0005-0000-0000-0000ED360000}"/>
    <cellStyle name="Normal 3 9 2 2" xfId="10500" xr:uid="{00000000-0005-0000-0000-0000EE360000}"/>
    <cellStyle name="Normal 3 9 3" xfId="4558" xr:uid="{00000000-0005-0000-0000-0000EF360000}"/>
    <cellStyle name="Normal 3 9 3 2" xfId="11921" xr:uid="{00000000-0005-0000-0000-0000F0360000}"/>
    <cellStyle name="Normal 3 9 4" xfId="6998" xr:uid="{00000000-0005-0000-0000-0000F1360000}"/>
    <cellStyle name="Normal 3 9 4 2" xfId="14169" xr:uid="{00000000-0005-0000-0000-0000F2360000}"/>
    <cellStyle name="Normal 3 9 5" xfId="7106" xr:uid="{00000000-0005-0000-0000-0000F3360000}"/>
    <cellStyle name="Normal 3 9 5 2" xfId="14198" xr:uid="{00000000-0005-0000-0000-0000F4360000}"/>
    <cellStyle name="Normal 3 9 6" xfId="9564" xr:uid="{00000000-0005-0000-0000-0000F5360000}"/>
    <cellStyle name="Normal 34" xfId="8334" xr:uid="{00000000-0005-0000-0000-0000F6360000}"/>
    <cellStyle name="Normal 4" xfId="55" xr:uid="{00000000-0005-0000-0000-0000F7360000}"/>
    <cellStyle name="Normal 4 2" xfId="1484" xr:uid="{00000000-0005-0000-0000-0000F8360000}"/>
    <cellStyle name="Normal 4 2 10" xfId="9566" xr:uid="{00000000-0005-0000-0000-0000F9360000}"/>
    <cellStyle name="Normal 4 2 2" xfId="1485" xr:uid="{00000000-0005-0000-0000-0000FA360000}"/>
    <cellStyle name="Normal 4 2 2 2" xfId="3019" xr:uid="{00000000-0005-0000-0000-0000FB360000}"/>
    <cellStyle name="Normal 4 2 2 2 2" xfId="10535" xr:uid="{00000000-0005-0000-0000-0000FC360000}"/>
    <cellStyle name="Normal 4 2 2 3" xfId="8335" xr:uid="{00000000-0005-0000-0000-0000FD360000}"/>
    <cellStyle name="Normal 4 2 2 3 2" xfId="15419" xr:uid="{00000000-0005-0000-0000-0000FE360000}"/>
    <cellStyle name="Normal 4 2 2 4" xfId="8665" xr:uid="{00000000-0005-0000-0000-0000FF360000}"/>
    <cellStyle name="Normal 4 2 2 4 2" xfId="15645" xr:uid="{00000000-0005-0000-0000-000000370000}"/>
    <cellStyle name="Normal 4 2 3" xfId="1486" xr:uid="{00000000-0005-0000-0000-000001370000}"/>
    <cellStyle name="Normal 4 2 3 2" xfId="1487" xr:uid="{00000000-0005-0000-0000-000002370000}"/>
    <cellStyle name="Normal 4 2 3 3" xfId="4560" xr:uid="{00000000-0005-0000-0000-000003370000}"/>
    <cellStyle name="Normal 4 2 4" xfId="1810" xr:uid="{00000000-0005-0000-0000-000004370000}"/>
    <cellStyle name="Normal 4 2 4 2" xfId="4561" xr:uid="{00000000-0005-0000-0000-000005370000}"/>
    <cellStyle name="Normal 4 2 5" xfId="2873" xr:uid="{00000000-0005-0000-0000-000006370000}"/>
    <cellStyle name="Normal 4 2 5 2" xfId="4562" xr:uid="{00000000-0005-0000-0000-000007370000}"/>
    <cellStyle name="Normal 4 2 5 2 2" xfId="11923" xr:uid="{00000000-0005-0000-0000-000008370000}"/>
    <cellStyle name="Normal 4 2 5 3" xfId="7000" xr:uid="{00000000-0005-0000-0000-000009370000}"/>
    <cellStyle name="Normal 4 2 5 3 2" xfId="14171" xr:uid="{00000000-0005-0000-0000-00000A370000}"/>
    <cellStyle name="Normal 4 2 5 4" xfId="10502" xr:uid="{00000000-0005-0000-0000-00000B370000}"/>
    <cellStyle name="Normal 4 2 6" xfId="4559" xr:uid="{00000000-0005-0000-0000-00000C370000}"/>
    <cellStyle name="Normal 4 2 6 2" xfId="11922" xr:uid="{00000000-0005-0000-0000-00000D370000}"/>
    <cellStyle name="Normal 4 2 7" xfId="6999" xr:uid="{00000000-0005-0000-0000-00000E370000}"/>
    <cellStyle name="Normal 4 2 7 2" xfId="14170" xr:uid="{00000000-0005-0000-0000-00000F370000}"/>
    <cellStyle name="Normal 4 2 8" xfId="7108" xr:uid="{00000000-0005-0000-0000-000010370000}"/>
    <cellStyle name="Normal 4 2 8 2" xfId="14200" xr:uid="{00000000-0005-0000-0000-000011370000}"/>
    <cellStyle name="Normal 4 2 9" xfId="8602" xr:uid="{00000000-0005-0000-0000-000012370000}"/>
    <cellStyle name="Normal 4 3" xfId="1488" xr:uid="{00000000-0005-0000-0000-000013370000}"/>
    <cellStyle name="Normal 4 3 10" xfId="9567" xr:uid="{00000000-0005-0000-0000-000014370000}"/>
    <cellStyle name="Normal 4 3 2" xfId="1489" xr:uid="{00000000-0005-0000-0000-000015370000}"/>
    <cellStyle name="Normal 4 3 2 2" xfId="3020" xr:uid="{00000000-0005-0000-0000-000016370000}"/>
    <cellStyle name="Normal 4 3 2 2 2" xfId="10536" xr:uid="{00000000-0005-0000-0000-000017370000}"/>
    <cellStyle name="Normal 4 3 2 3" xfId="8336" xr:uid="{00000000-0005-0000-0000-000018370000}"/>
    <cellStyle name="Normal 4 3 2 3 2" xfId="15420" xr:uid="{00000000-0005-0000-0000-000019370000}"/>
    <cellStyle name="Normal 4 3 3" xfId="1490" xr:uid="{00000000-0005-0000-0000-00001A370000}"/>
    <cellStyle name="Normal 4 3 3 2" xfId="1491" xr:uid="{00000000-0005-0000-0000-00001B370000}"/>
    <cellStyle name="Normal 4 3 3 3" xfId="4564" xr:uid="{00000000-0005-0000-0000-00001C370000}"/>
    <cellStyle name="Normal 4 3 4" xfId="1811" xr:uid="{00000000-0005-0000-0000-00001D370000}"/>
    <cellStyle name="Normal 4 3 4 2" xfId="4565" xr:uid="{00000000-0005-0000-0000-00001E370000}"/>
    <cellStyle name="Normal 4 3 5" xfId="2874" xr:uid="{00000000-0005-0000-0000-00001F370000}"/>
    <cellStyle name="Normal 4 3 5 2" xfId="4566" xr:uid="{00000000-0005-0000-0000-000020370000}"/>
    <cellStyle name="Normal 4 3 5 2 2" xfId="11925" xr:uid="{00000000-0005-0000-0000-000021370000}"/>
    <cellStyle name="Normal 4 3 5 3" xfId="7002" xr:uid="{00000000-0005-0000-0000-000022370000}"/>
    <cellStyle name="Normal 4 3 5 3 2" xfId="14173" xr:uid="{00000000-0005-0000-0000-000023370000}"/>
    <cellStyle name="Normal 4 3 5 4" xfId="10503" xr:uid="{00000000-0005-0000-0000-000024370000}"/>
    <cellStyle name="Normal 4 3 6" xfId="4563" xr:uid="{00000000-0005-0000-0000-000025370000}"/>
    <cellStyle name="Normal 4 3 6 2" xfId="11924" xr:uid="{00000000-0005-0000-0000-000026370000}"/>
    <cellStyle name="Normal 4 3 7" xfId="7001" xr:uid="{00000000-0005-0000-0000-000027370000}"/>
    <cellStyle name="Normal 4 3 7 2" xfId="14172" xr:uid="{00000000-0005-0000-0000-000028370000}"/>
    <cellStyle name="Normal 4 3 8" xfId="7109" xr:uid="{00000000-0005-0000-0000-000029370000}"/>
    <cellStyle name="Normal 4 3 8 2" xfId="14201" xr:uid="{00000000-0005-0000-0000-00002A370000}"/>
    <cellStyle name="Normal 4 3 9" xfId="8608" xr:uid="{00000000-0005-0000-0000-00002B370000}"/>
    <cellStyle name="Normal 4 3 9 2" xfId="15643" xr:uid="{00000000-0005-0000-0000-00002C370000}"/>
    <cellStyle name="Normal 4 4" xfId="1492" xr:uid="{00000000-0005-0000-0000-00002D370000}"/>
    <cellStyle name="Normal 4 4 2" xfId="1493" xr:uid="{00000000-0005-0000-0000-00002E370000}"/>
    <cellStyle name="Normal 4 4 2 2" xfId="8337" xr:uid="{00000000-0005-0000-0000-00002F370000}"/>
    <cellStyle name="Normal 4 4 2 2 2" xfId="15421" xr:uid="{00000000-0005-0000-0000-000030370000}"/>
    <cellStyle name="Normal 4 4 3" xfId="2875" xr:uid="{00000000-0005-0000-0000-000031370000}"/>
    <cellStyle name="Normal 4 4 3 2" xfId="10504" xr:uid="{00000000-0005-0000-0000-000032370000}"/>
    <cellStyle name="Normal 4 4 4" xfId="4567" xr:uid="{00000000-0005-0000-0000-000033370000}"/>
    <cellStyle name="Normal 4 4 4 2" xfId="11926" xr:uid="{00000000-0005-0000-0000-000034370000}"/>
    <cellStyle name="Normal 4 4 5" xfId="7003" xr:uid="{00000000-0005-0000-0000-000035370000}"/>
    <cellStyle name="Normal 4 4 5 2" xfId="14174" xr:uid="{00000000-0005-0000-0000-000036370000}"/>
    <cellStyle name="Normal 4 4 6" xfId="7110" xr:uid="{00000000-0005-0000-0000-000037370000}"/>
    <cellStyle name="Normal 4 4 6 2" xfId="14202" xr:uid="{00000000-0005-0000-0000-000038370000}"/>
    <cellStyle name="Normal 4 4 7" xfId="9568" xr:uid="{00000000-0005-0000-0000-000039370000}"/>
    <cellStyle name="Normal 4 5" xfId="1494" xr:uid="{00000000-0005-0000-0000-00003A370000}"/>
    <cellStyle name="Normal 4 5 10" xfId="7710" xr:uid="{00000000-0005-0000-0000-00003B370000}"/>
    <cellStyle name="Normal 4 5 10 2" xfId="14802" xr:uid="{00000000-0005-0000-0000-00003C370000}"/>
    <cellStyle name="Normal 4 5 11" xfId="9569" xr:uid="{00000000-0005-0000-0000-00003D370000}"/>
    <cellStyle name="Normal 4 5 2" xfId="1495" xr:uid="{00000000-0005-0000-0000-00003E370000}"/>
    <cellStyle name="Normal 4 5 2 2" xfId="2877" xr:uid="{00000000-0005-0000-0000-00003F370000}"/>
    <cellStyle name="Normal 4 5 2 2 2" xfId="10506" xr:uid="{00000000-0005-0000-0000-000040370000}"/>
    <cellStyle name="Normal 4 5 2 3" xfId="4569" xr:uid="{00000000-0005-0000-0000-000041370000}"/>
    <cellStyle name="Normal 4 5 2 3 2" xfId="11928" xr:uid="{00000000-0005-0000-0000-000042370000}"/>
    <cellStyle name="Normal 4 5 2 4" xfId="7005" xr:uid="{00000000-0005-0000-0000-000043370000}"/>
    <cellStyle name="Normal 4 5 2 4 2" xfId="14176" xr:uid="{00000000-0005-0000-0000-000044370000}"/>
    <cellStyle name="Normal 4 5 2 5" xfId="8291" xr:uid="{00000000-0005-0000-0000-000045370000}"/>
    <cellStyle name="Normal 4 5 2 5 2" xfId="15383" xr:uid="{00000000-0005-0000-0000-000046370000}"/>
    <cellStyle name="Normal 4 5 2 6" xfId="9570" xr:uid="{00000000-0005-0000-0000-000047370000}"/>
    <cellStyle name="Normal 4 5 3" xfId="2876" xr:uid="{00000000-0005-0000-0000-000048370000}"/>
    <cellStyle name="Normal 4 5 3 2" xfId="10505" xr:uid="{00000000-0005-0000-0000-000049370000}"/>
    <cellStyle name="Normal 4 5 4" xfId="3679" xr:uid="{00000000-0005-0000-0000-00004A370000}"/>
    <cellStyle name="Normal 4 5 4 2" xfId="11187" xr:uid="{00000000-0005-0000-0000-00004B370000}"/>
    <cellStyle name="Normal 4 5 5" xfId="4568" xr:uid="{00000000-0005-0000-0000-00004C370000}"/>
    <cellStyle name="Normal 4 5 5 2" xfId="11927" xr:uid="{00000000-0005-0000-0000-00004D370000}"/>
    <cellStyle name="Normal 4 5 6" xfId="5243" xr:uid="{00000000-0005-0000-0000-00004E370000}"/>
    <cellStyle name="Normal 4 5 6 2" xfId="12521" xr:uid="{00000000-0005-0000-0000-00004F370000}"/>
    <cellStyle name="Normal 4 5 7" xfId="5824" xr:uid="{00000000-0005-0000-0000-000050370000}"/>
    <cellStyle name="Normal 4 5 7 2" xfId="13102" xr:uid="{00000000-0005-0000-0000-000051370000}"/>
    <cellStyle name="Normal 4 5 8" xfId="7004" xr:uid="{00000000-0005-0000-0000-000052370000}"/>
    <cellStyle name="Normal 4 5 8 2" xfId="14175" xr:uid="{00000000-0005-0000-0000-000053370000}"/>
    <cellStyle name="Normal 4 5 9" xfId="7111" xr:uid="{00000000-0005-0000-0000-000054370000}"/>
    <cellStyle name="Normal 4 5 9 2" xfId="14203" xr:uid="{00000000-0005-0000-0000-000055370000}"/>
    <cellStyle name="Normal 4 6" xfId="1496" xr:uid="{00000000-0005-0000-0000-000056370000}"/>
    <cellStyle name="Normal 4 6 2" xfId="1497" xr:uid="{00000000-0005-0000-0000-000057370000}"/>
    <cellStyle name="Normal 4 6 3" xfId="3018" xr:uid="{00000000-0005-0000-0000-000058370000}"/>
    <cellStyle name="Normal 4 6 3 2" xfId="10534" xr:uid="{00000000-0005-0000-0000-000059370000}"/>
    <cellStyle name="Normal 4 7" xfId="2872" xr:uid="{00000000-0005-0000-0000-00005A370000}"/>
    <cellStyle name="Normal 4 7 2" xfId="4570" xr:uid="{00000000-0005-0000-0000-00005B370000}"/>
    <cellStyle name="Normal 4 7 2 2" xfId="11929" xr:uid="{00000000-0005-0000-0000-00005C370000}"/>
    <cellStyle name="Normal 4 7 3" xfId="7006" xr:uid="{00000000-0005-0000-0000-00005D370000}"/>
    <cellStyle name="Normal 4 7 3 2" xfId="14177" xr:uid="{00000000-0005-0000-0000-00005E370000}"/>
    <cellStyle name="Normal 4 7 4" xfId="10501" xr:uid="{00000000-0005-0000-0000-00005F370000}"/>
    <cellStyle name="Normal 4 8" xfId="7107" xr:uid="{00000000-0005-0000-0000-000060370000}"/>
    <cellStyle name="Normal 4 8 2" xfId="14199" xr:uid="{00000000-0005-0000-0000-000061370000}"/>
    <cellStyle name="Normal 4 9" xfId="1483" xr:uid="{00000000-0005-0000-0000-000062370000}"/>
    <cellStyle name="Normal 4 9 2" xfId="9565" xr:uid="{00000000-0005-0000-0000-000063370000}"/>
    <cellStyle name="Normal 5" xfId="56" xr:uid="{00000000-0005-0000-0000-000064370000}"/>
    <cellStyle name="Normal 5 10" xfId="7112" xr:uid="{00000000-0005-0000-0000-000065370000}"/>
    <cellStyle name="Normal 5 10 2" xfId="14204" xr:uid="{00000000-0005-0000-0000-000066370000}"/>
    <cellStyle name="Normal 5 11" xfId="1498" xr:uid="{00000000-0005-0000-0000-000067370000}"/>
    <cellStyle name="Normal 5 11 2" xfId="9571" xr:uid="{00000000-0005-0000-0000-000068370000}"/>
    <cellStyle name="Normal 5 2" xfId="1499" xr:uid="{00000000-0005-0000-0000-000069370000}"/>
    <cellStyle name="Normal 5 2 2" xfId="2879" xr:uid="{00000000-0005-0000-0000-00006A370000}"/>
    <cellStyle name="Normal 5 2 2 2" xfId="8666" xr:uid="{00000000-0005-0000-0000-00006B370000}"/>
    <cellStyle name="Normal 5 2 2 2 2" xfId="15646" xr:uid="{00000000-0005-0000-0000-00006C370000}"/>
    <cellStyle name="Normal 5 2 2 3" xfId="10508" xr:uid="{00000000-0005-0000-0000-00006D370000}"/>
    <cellStyle name="Normal 5 2 3" xfId="4572" xr:uid="{00000000-0005-0000-0000-00006E370000}"/>
    <cellStyle name="Normal 5 2 3 2" xfId="11931" xr:uid="{00000000-0005-0000-0000-00006F370000}"/>
    <cellStyle name="Normal 5 2 4" xfId="7008" xr:uid="{00000000-0005-0000-0000-000070370000}"/>
    <cellStyle name="Normal 5 2 4 2" xfId="14179" xr:uid="{00000000-0005-0000-0000-000071370000}"/>
    <cellStyle name="Normal 5 2 5" xfId="7113" xr:uid="{00000000-0005-0000-0000-000072370000}"/>
    <cellStyle name="Normal 5 2 5 2" xfId="14205" xr:uid="{00000000-0005-0000-0000-000073370000}"/>
    <cellStyle name="Normal 5 2 6" xfId="8338" xr:uid="{00000000-0005-0000-0000-000074370000}"/>
    <cellStyle name="Normal 5 2 7" xfId="8603" xr:uid="{00000000-0005-0000-0000-000075370000}"/>
    <cellStyle name="Normal 5 2 8" xfId="9572" xr:uid="{00000000-0005-0000-0000-000076370000}"/>
    <cellStyle name="Normal 5 3" xfId="1500" xr:uid="{00000000-0005-0000-0000-000077370000}"/>
    <cellStyle name="Normal 5 3 2" xfId="2880" xr:uid="{00000000-0005-0000-0000-000078370000}"/>
    <cellStyle name="Normal 5 3 2 2" xfId="10509" xr:uid="{00000000-0005-0000-0000-000079370000}"/>
    <cellStyle name="Normal 5 3 3" xfId="4573" xr:uid="{00000000-0005-0000-0000-00007A370000}"/>
    <cellStyle name="Normal 5 3 3 2" xfId="11932" xr:uid="{00000000-0005-0000-0000-00007B370000}"/>
    <cellStyle name="Normal 5 3 4" xfId="7009" xr:uid="{00000000-0005-0000-0000-00007C370000}"/>
    <cellStyle name="Normal 5 3 4 2" xfId="14180" xr:uid="{00000000-0005-0000-0000-00007D370000}"/>
    <cellStyle name="Normal 5 3 5" xfId="7114" xr:uid="{00000000-0005-0000-0000-00007E370000}"/>
    <cellStyle name="Normal 5 3 5 2" xfId="14206" xr:uid="{00000000-0005-0000-0000-00007F370000}"/>
    <cellStyle name="Normal 5 3 6" xfId="8610" xr:uid="{00000000-0005-0000-0000-000080370000}"/>
    <cellStyle name="Normal 5 3 6 2" xfId="15644" xr:uid="{00000000-0005-0000-0000-000081370000}"/>
    <cellStyle name="Normal 5 3 7" xfId="9573" xr:uid="{00000000-0005-0000-0000-000082370000}"/>
    <cellStyle name="Normal 5 4" xfId="1501" xr:uid="{00000000-0005-0000-0000-000083370000}"/>
    <cellStyle name="Normal 5 4 2" xfId="2881" xr:uid="{00000000-0005-0000-0000-000084370000}"/>
    <cellStyle name="Normal 5 4 2 2" xfId="10510" xr:uid="{00000000-0005-0000-0000-000085370000}"/>
    <cellStyle name="Normal 5 4 3" xfId="4574" xr:uid="{00000000-0005-0000-0000-000086370000}"/>
    <cellStyle name="Normal 5 4 3 2" xfId="11933" xr:uid="{00000000-0005-0000-0000-000087370000}"/>
    <cellStyle name="Normal 5 4 4" xfId="7010" xr:uid="{00000000-0005-0000-0000-000088370000}"/>
    <cellStyle name="Normal 5 4 4 2" xfId="14181" xr:uid="{00000000-0005-0000-0000-000089370000}"/>
    <cellStyle name="Normal 5 4 5" xfId="7115" xr:uid="{00000000-0005-0000-0000-00008A370000}"/>
    <cellStyle name="Normal 5 4 5 2" xfId="14207" xr:uid="{00000000-0005-0000-0000-00008B370000}"/>
    <cellStyle name="Normal 5 4 6" xfId="9574" xr:uid="{00000000-0005-0000-0000-00008C370000}"/>
    <cellStyle name="Normal 5 5" xfId="1502" xr:uid="{00000000-0005-0000-0000-00008D370000}"/>
    <cellStyle name="Normal 5 5 2" xfId="2882" xr:uid="{00000000-0005-0000-0000-00008E370000}"/>
    <cellStyle name="Normal 5 5 2 2" xfId="10511" xr:uid="{00000000-0005-0000-0000-00008F370000}"/>
    <cellStyle name="Normal 5 5 3" xfId="4575" xr:uid="{00000000-0005-0000-0000-000090370000}"/>
    <cellStyle name="Normal 5 5 3 2" xfId="11934" xr:uid="{00000000-0005-0000-0000-000091370000}"/>
    <cellStyle name="Normal 5 5 4" xfId="7011" xr:uid="{00000000-0005-0000-0000-000092370000}"/>
    <cellStyle name="Normal 5 5 4 2" xfId="14182" xr:uid="{00000000-0005-0000-0000-000093370000}"/>
    <cellStyle name="Normal 5 5 5" xfId="7116" xr:uid="{00000000-0005-0000-0000-000094370000}"/>
    <cellStyle name="Normal 5 5 5 2" xfId="14208" xr:uid="{00000000-0005-0000-0000-000095370000}"/>
    <cellStyle name="Normal 5 5 6" xfId="9575" xr:uid="{00000000-0005-0000-0000-000096370000}"/>
    <cellStyle name="Normal 5 6" xfId="1503" xr:uid="{00000000-0005-0000-0000-000097370000}"/>
    <cellStyle name="Normal 5 6 2" xfId="2979" xr:uid="{00000000-0005-0000-0000-000098370000}"/>
    <cellStyle name="Normal 5 6 2 2" xfId="10514" xr:uid="{00000000-0005-0000-0000-000099370000}"/>
    <cellStyle name="Normal 5 7" xfId="2878" xr:uid="{00000000-0005-0000-0000-00009A370000}"/>
    <cellStyle name="Normal 5 7 2" xfId="4576" xr:uid="{00000000-0005-0000-0000-00009B370000}"/>
    <cellStyle name="Normal 5 7 2 2" xfId="11935" xr:uid="{00000000-0005-0000-0000-00009C370000}"/>
    <cellStyle name="Normal 5 7 3" xfId="7012" xr:uid="{00000000-0005-0000-0000-00009D370000}"/>
    <cellStyle name="Normal 5 7 3 2" xfId="14183" xr:uid="{00000000-0005-0000-0000-00009E370000}"/>
    <cellStyle name="Normal 5 7 4" xfId="10507" xr:uid="{00000000-0005-0000-0000-00009F370000}"/>
    <cellStyle name="Normal 5 8" xfId="4571" xr:uid="{00000000-0005-0000-0000-0000A0370000}"/>
    <cellStyle name="Normal 5 8 2" xfId="11930" xr:uid="{00000000-0005-0000-0000-0000A1370000}"/>
    <cellStyle name="Normal 5 9" xfId="7007" xr:uid="{00000000-0005-0000-0000-0000A2370000}"/>
    <cellStyle name="Normal 5 9 2" xfId="14178" xr:uid="{00000000-0005-0000-0000-0000A3370000}"/>
    <cellStyle name="Normal 55" xfId="1504" xr:uid="{00000000-0005-0000-0000-0000A4370000}"/>
    <cellStyle name="Normal 55 2" xfId="2883" xr:uid="{00000000-0005-0000-0000-0000A5370000}"/>
    <cellStyle name="Normal 55 2 2" xfId="8339" xr:uid="{00000000-0005-0000-0000-0000A6370000}"/>
    <cellStyle name="Normal 55 2 2 2" xfId="15422" xr:uid="{00000000-0005-0000-0000-0000A7370000}"/>
    <cellStyle name="Normal 55 2 3" xfId="10512" xr:uid="{00000000-0005-0000-0000-0000A8370000}"/>
    <cellStyle name="Normal 55 3" xfId="3683" xr:uid="{00000000-0005-0000-0000-0000A9370000}"/>
    <cellStyle name="Normal 55 3 2" xfId="8294" xr:uid="{00000000-0005-0000-0000-0000AA370000}"/>
    <cellStyle name="Normal 55 3 2 2" xfId="15386" xr:uid="{00000000-0005-0000-0000-0000AB370000}"/>
    <cellStyle name="Normal 55 3 3" xfId="11191" xr:uid="{00000000-0005-0000-0000-0000AC370000}"/>
    <cellStyle name="Normal 55 4" xfId="5246" xr:uid="{00000000-0005-0000-0000-0000AD370000}"/>
    <cellStyle name="Normal 55 4 2" xfId="12524" xr:uid="{00000000-0005-0000-0000-0000AE370000}"/>
    <cellStyle name="Normal 55 5" xfId="5827" xr:uid="{00000000-0005-0000-0000-0000AF370000}"/>
    <cellStyle name="Normal 55 5 2" xfId="13105" xr:uid="{00000000-0005-0000-0000-0000B0370000}"/>
    <cellStyle name="Normal 55 6" xfId="7713" xr:uid="{00000000-0005-0000-0000-0000B1370000}"/>
    <cellStyle name="Normal 55 6 2" xfId="14805" xr:uid="{00000000-0005-0000-0000-0000B2370000}"/>
    <cellStyle name="Normal 55 7" xfId="9576" xr:uid="{00000000-0005-0000-0000-0000B3370000}"/>
    <cellStyle name="Normal 6" xfId="57" xr:uid="{00000000-0005-0000-0000-0000B4370000}"/>
    <cellStyle name="Normal 6 2" xfId="1506" xr:uid="{00000000-0005-0000-0000-0000B5370000}"/>
    <cellStyle name="Normal 6 2 2" xfId="1507" xr:uid="{00000000-0005-0000-0000-0000B6370000}"/>
    <cellStyle name="Normal 6 2 2 2" xfId="8662" xr:uid="{00000000-0005-0000-0000-0000B7370000}"/>
    <cellStyle name="Normal 6 2 3" xfId="8604" xr:uid="{00000000-0005-0000-0000-0000B8370000}"/>
    <cellStyle name="Normal 6 3" xfId="2884" xr:uid="{00000000-0005-0000-0000-0000B9370000}"/>
    <cellStyle name="Normal 6 3 2" xfId="8655" xr:uid="{00000000-0005-0000-0000-0000BA370000}"/>
    <cellStyle name="Normal 6 4" xfId="1505" xr:uid="{00000000-0005-0000-0000-0000BB370000}"/>
    <cellStyle name="Normal 7" xfId="58" xr:uid="{00000000-0005-0000-0000-0000BC370000}"/>
    <cellStyle name="Normal 7 2" xfId="1509" xr:uid="{00000000-0005-0000-0000-0000BD370000}"/>
    <cellStyle name="Normal 7 2 2" xfId="3021" xr:uid="{00000000-0005-0000-0000-0000BE370000}"/>
    <cellStyle name="Normal 7 2 3" xfId="8605" xr:uid="{00000000-0005-0000-0000-0000BF370000}"/>
    <cellStyle name="Normal 7 3" xfId="2885" xr:uid="{00000000-0005-0000-0000-0000C0370000}"/>
    <cellStyle name="Normal 7 4" xfId="1508" xr:uid="{00000000-0005-0000-0000-0000C1370000}"/>
    <cellStyle name="Normal 8" xfId="59" xr:uid="{00000000-0005-0000-0000-0000C2370000}"/>
    <cellStyle name="Normal 8 2" xfId="1511" xr:uid="{00000000-0005-0000-0000-0000C3370000}"/>
    <cellStyle name="Normal 8 3" xfId="1512" xr:uid="{00000000-0005-0000-0000-0000C4370000}"/>
    <cellStyle name="Normal 8 3 2" xfId="3026" xr:uid="{00000000-0005-0000-0000-0000C5370000}"/>
    <cellStyle name="Normal 8 4" xfId="2886" xr:uid="{00000000-0005-0000-0000-0000C6370000}"/>
    <cellStyle name="Normal 8 5" xfId="1510" xr:uid="{00000000-0005-0000-0000-0000C7370000}"/>
    <cellStyle name="Normal 9" xfId="60" xr:uid="{00000000-0005-0000-0000-0000C8370000}"/>
    <cellStyle name="Normal 9 2" xfId="1513" xr:uid="{00000000-0005-0000-0000-0000C9370000}"/>
    <cellStyle name="Normal 9 2 2" xfId="2887" xr:uid="{00000000-0005-0000-0000-0000CA370000}"/>
    <cellStyle name="Normal 9 2 2 2" xfId="8340" xr:uid="{00000000-0005-0000-0000-0000CB370000}"/>
    <cellStyle name="Normal 9 2 2 2 2" xfId="15423" xr:uid="{00000000-0005-0000-0000-0000CC370000}"/>
    <cellStyle name="Normal 9 2 2 3" xfId="10513" xr:uid="{00000000-0005-0000-0000-0000CD370000}"/>
    <cellStyle name="Normal 9 2 3" xfId="3681" xr:uid="{00000000-0005-0000-0000-0000CE370000}"/>
    <cellStyle name="Normal 9 2 3 2" xfId="8292" xr:uid="{00000000-0005-0000-0000-0000CF370000}"/>
    <cellStyle name="Normal 9 2 3 2 2" xfId="15384" xr:uid="{00000000-0005-0000-0000-0000D0370000}"/>
    <cellStyle name="Normal 9 2 3 3" xfId="11189" xr:uid="{00000000-0005-0000-0000-0000D1370000}"/>
    <cellStyle name="Normal 9 2 4" xfId="5244" xr:uid="{00000000-0005-0000-0000-0000D2370000}"/>
    <cellStyle name="Normal 9 2 4 2" xfId="12522" xr:uid="{00000000-0005-0000-0000-0000D3370000}"/>
    <cellStyle name="Normal 9 2 5" xfId="5825" xr:uid="{00000000-0005-0000-0000-0000D4370000}"/>
    <cellStyle name="Normal 9 2 5 2" xfId="13103" xr:uid="{00000000-0005-0000-0000-0000D5370000}"/>
    <cellStyle name="Normal 9 2 6" xfId="7711" xr:uid="{00000000-0005-0000-0000-0000D6370000}"/>
    <cellStyle name="Normal 9 2 6 2" xfId="14803" xr:uid="{00000000-0005-0000-0000-0000D7370000}"/>
    <cellStyle name="Normal 9 2 7" xfId="9577" xr:uid="{00000000-0005-0000-0000-0000D8370000}"/>
    <cellStyle name="Note 2" xfId="61" xr:uid="{00000000-0005-0000-0000-0000D9370000}"/>
    <cellStyle name="Note 2 10" xfId="1515" xr:uid="{00000000-0005-0000-0000-0000DA370000}"/>
    <cellStyle name="Note 2 10 2" xfId="4578" xr:uid="{00000000-0005-0000-0000-0000DB370000}"/>
    <cellStyle name="Note 2 10 3" xfId="4577" xr:uid="{00000000-0005-0000-0000-0000DC370000}"/>
    <cellStyle name="Note 2 10 3 2" xfId="11936" xr:uid="{00000000-0005-0000-0000-0000DD370000}"/>
    <cellStyle name="Note 2 10 4" xfId="8400" xr:uid="{00000000-0005-0000-0000-0000DE370000}"/>
    <cellStyle name="Note 2 10 4 2" xfId="15443" xr:uid="{00000000-0005-0000-0000-0000DF370000}"/>
    <cellStyle name="Note 2 11" xfId="1516" xr:uid="{00000000-0005-0000-0000-0000E0370000}"/>
    <cellStyle name="Note 2 11 2" xfId="8489" xr:uid="{00000000-0005-0000-0000-0000E1370000}"/>
    <cellStyle name="Note 2 11 2 2" xfId="15532" xr:uid="{00000000-0005-0000-0000-0000E2370000}"/>
    <cellStyle name="Note 2 12" xfId="1517" xr:uid="{00000000-0005-0000-0000-0000E3370000}"/>
    <cellStyle name="Note 2 12 2" xfId="1518" xr:uid="{00000000-0005-0000-0000-0000E4370000}"/>
    <cellStyle name="Note 2 12 2 2" xfId="2890" xr:uid="{00000000-0005-0000-0000-0000E5370000}"/>
    <cellStyle name="Note 2 12 3" xfId="2889" xr:uid="{00000000-0005-0000-0000-0000E6370000}"/>
    <cellStyle name="Note 2 12 4" xfId="8578" xr:uid="{00000000-0005-0000-0000-0000E7370000}"/>
    <cellStyle name="Note 2 12 4 2" xfId="15621" xr:uid="{00000000-0005-0000-0000-0000E8370000}"/>
    <cellStyle name="Note 2 13" xfId="1519" xr:uid="{00000000-0005-0000-0000-0000E9370000}"/>
    <cellStyle name="Note 2 13 2" xfId="7730" xr:uid="{00000000-0005-0000-0000-0000EA370000}"/>
    <cellStyle name="Note 2 13 2 2" xfId="14822" xr:uid="{00000000-0005-0000-0000-0000EB370000}"/>
    <cellStyle name="Note 2 14" xfId="1520" xr:uid="{00000000-0005-0000-0000-0000EC370000}"/>
    <cellStyle name="Note 2 14 2" xfId="2891" xr:uid="{00000000-0005-0000-0000-0000ED370000}"/>
    <cellStyle name="Note 2 15" xfId="1521" xr:uid="{00000000-0005-0000-0000-0000EE370000}"/>
    <cellStyle name="Note 2 15 2" xfId="2892" xr:uid="{00000000-0005-0000-0000-0000EF370000}"/>
    <cellStyle name="Note 2 16" xfId="1522" xr:uid="{00000000-0005-0000-0000-0000F0370000}"/>
    <cellStyle name="Note 2 16 2" xfId="2893" xr:uid="{00000000-0005-0000-0000-0000F1370000}"/>
    <cellStyle name="Note 2 17" xfId="1523" xr:uid="{00000000-0005-0000-0000-0000F2370000}"/>
    <cellStyle name="Note 2 17 2" xfId="2894" xr:uid="{00000000-0005-0000-0000-0000F3370000}"/>
    <cellStyle name="Note 2 18" xfId="1524" xr:uid="{00000000-0005-0000-0000-0000F4370000}"/>
    <cellStyle name="Note 2 18 2" xfId="2895" xr:uid="{00000000-0005-0000-0000-0000F5370000}"/>
    <cellStyle name="Note 2 19" xfId="1525" xr:uid="{00000000-0005-0000-0000-0000F6370000}"/>
    <cellStyle name="Note 2 19 2" xfId="2896" xr:uid="{00000000-0005-0000-0000-0000F7370000}"/>
    <cellStyle name="Note 2 2" xfId="1526" xr:uid="{00000000-0005-0000-0000-0000F8370000}"/>
    <cellStyle name="Note 2 2 10" xfId="2897" xr:uid="{00000000-0005-0000-0000-0000F9370000}"/>
    <cellStyle name="Note 2 2 11" xfId="3150" xr:uid="{00000000-0005-0000-0000-0000FA370000}"/>
    <cellStyle name="Note 2 2 11 2" xfId="7013" xr:uid="{00000000-0005-0000-0000-0000FB370000}"/>
    <cellStyle name="Note 2 2 11 3" xfId="10661" xr:uid="{00000000-0005-0000-0000-0000FC370000}"/>
    <cellStyle name="Note 2 2 12" xfId="4739" xr:uid="{00000000-0005-0000-0000-0000FD370000}"/>
    <cellStyle name="Note 2 2 12 2" xfId="12017" xr:uid="{00000000-0005-0000-0000-0000FE370000}"/>
    <cellStyle name="Note 2 2 13" xfId="5320" xr:uid="{00000000-0005-0000-0000-0000FF370000}"/>
    <cellStyle name="Note 2 2 13 2" xfId="12598" xr:uid="{00000000-0005-0000-0000-000000380000}"/>
    <cellStyle name="Note 2 2 14" xfId="7206" xr:uid="{00000000-0005-0000-0000-000001380000}"/>
    <cellStyle name="Note 2 2 14 2" xfId="14298" xr:uid="{00000000-0005-0000-0000-000002380000}"/>
    <cellStyle name="Note 2 2 2" xfId="1527" xr:uid="{00000000-0005-0000-0000-000003380000}"/>
    <cellStyle name="Note 2 2 2 2" xfId="1528" xr:uid="{00000000-0005-0000-0000-000004380000}"/>
    <cellStyle name="Note 2 2 2 2 2" xfId="1529" xr:uid="{00000000-0005-0000-0000-000005380000}"/>
    <cellStyle name="Note 2 2 2 2 2 2" xfId="1530" xr:uid="{00000000-0005-0000-0000-000006380000}"/>
    <cellStyle name="Note 2 2 2 2 2 2 2" xfId="2898" xr:uid="{00000000-0005-0000-0000-000007380000}"/>
    <cellStyle name="Note 2 2 2 2 2 2 3" xfId="8265" xr:uid="{00000000-0005-0000-0000-000008380000}"/>
    <cellStyle name="Note 2 2 2 2 2 2 3 2" xfId="15357" xr:uid="{00000000-0005-0000-0000-000009380000}"/>
    <cellStyle name="Note 2 2 2 2 2 3" xfId="3653" xr:uid="{00000000-0005-0000-0000-00000A380000}"/>
    <cellStyle name="Note 2 2 2 2 2 3 2" xfId="4579" xr:uid="{00000000-0005-0000-0000-00000B380000}"/>
    <cellStyle name="Note 2 2 2 2 2 3 3" xfId="11161" xr:uid="{00000000-0005-0000-0000-00000C380000}"/>
    <cellStyle name="Note 2 2 2 2 2 4" xfId="5217" xr:uid="{00000000-0005-0000-0000-00000D380000}"/>
    <cellStyle name="Note 2 2 2 2 2 4 2" xfId="7014" xr:uid="{00000000-0005-0000-0000-00000E380000}"/>
    <cellStyle name="Note 2 2 2 2 2 4 3" xfId="12495" xr:uid="{00000000-0005-0000-0000-00000F380000}"/>
    <cellStyle name="Note 2 2 2 2 2 5" xfId="5798" xr:uid="{00000000-0005-0000-0000-000010380000}"/>
    <cellStyle name="Note 2 2 2 2 2 5 2" xfId="13076" xr:uid="{00000000-0005-0000-0000-000011380000}"/>
    <cellStyle name="Note 2 2 2 2 2 6" xfId="7684" xr:uid="{00000000-0005-0000-0000-000012380000}"/>
    <cellStyle name="Note 2 2 2 2 2 6 2" xfId="14776" xr:uid="{00000000-0005-0000-0000-000013380000}"/>
    <cellStyle name="Note 2 2 2 2 3" xfId="1531" xr:uid="{00000000-0005-0000-0000-000014380000}"/>
    <cellStyle name="Note 2 2 2 2 3 2" xfId="2899" xr:uid="{00000000-0005-0000-0000-000015380000}"/>
    <cellStyle name="Note 2 2 2 2 3 3" xfId="7976" xr:uid="{00000000-0005-0000-0000-000016380000}"/>
    <cellStyle name="Note 2 2 2 2 3 3 2" xfId="15068" xr:uid="{00000000-0005-0000-0000-000017380000}"/>
    <cellStyle name="Note 2 2 2 2 4" xfId="3353" xr:uid="{00000000-0005-0000-0000-000018380000}"/>
    <cellStyle name="Note 2 2 2 2 4 2" xfId="4580" xr:uid="{00000000-0005-0000-0000-000019380000}"/>
    <cellStyle name="Note 2 2 2 2 4 3" xfId="10864" xr:uid="{00000000-0005-0000-0000-00001A380000}"/>
    <cellStyle name="Note 2 2 2 2 5" xfId="4928" xr:uid="{00000000-0005-0000-0000-00001B380000}"/>
    <cellStyle name="Note 2 2 2 2 5 2" xfId="7015" xr:uid="{00000000-0005-0000-0000-00001C380000}"/>
    <cellStyle name="Note 2 2 2 2 5 3" xfId="12206" xr:uid="{00000000-0005-0000-0000-00001D380000}"/>
    <cellStyle name="Note 2 2 2 2 6" xfId="5509" xr:uid="{00000000-0005-0000-0000-00001E380000}"/>
    <cellStyle name="Note 2 2 2 2 6 2" xfId="12787" xr:uid="{00000000-0005-0000-0000-00001F380000}"/>
    <cellStyle name="Note 2 2 2 2 7" xfId="7395" xr:uid="{00000000-0005-0000-0000-000020380000}"/>
    <cellStyle name="Note 2 2 2 2 7 2" xfId="14487" xr:uid="{00000000-0005-0000-0000-000021380000}"/>
    <cellStyle name="Note 2 2 2 3" xfId="1532" xr:uid="{00000000-0005-0000-0000-000022380000}"/>
    <cellStyle name="Note 2 2 2 3 2" xfId="1533" xr:uid="{00000000-0005-0000-0000-000023380000}"/>
    <cellStyle name="Note 2 2 2 3 2 2" xfId="2900" xr:uid="{00000000-0005-0000-0000-000024380000}"/>
    <cellStyle name="Note 2 2 2 3 2 3" xfId="8122" xr:uid="{00000000-0005-0000-0000-000025380000}"/>
    <cellStyle name="Note 2 2 2 3 2 3 2" xfId="15214" xr:uid="{00000000-0005-0000-0000-000026380000}"/>
    <cellStyle name="Note 2 2 2 3 3" xfId="3510" xr:uid="{00000000-0005-0000-0000-000027380000}"/>
    <cellStyle name="Note 2 2 2 3 3 2" xfId="4581" xr:uid="{00000000-0005-0000-0000-000028380000}"/>
    <cellStyle name="Note 2 2 2 3 3 3" xfId="11018" xr:uid="{00000000-0005-0000-0000-000029380000}"/>
    <cellStyle name="Note 2 2 2 3 4" xfId="5074" xr:uid="{00000000-0005-0000-0000-00002A380000}"/>
    <cellStyle name="Note 2 2 2 3 4 2" xfId="7016" xr:uid="{00000000-0005-0000-0000-00002B380000}"/>
    <cellStyle name="Note 2 2 2 3 4 3" xfId="12352" xr:uid="{00000000-0005-0000-0000-00002C380000}"/>
    <cellStyle name="Note 2 2 2 3 5" xfId="5655" xr:uid="{00000000-0005-0000-0000-00002D380000}"/>
    <cellStyle name="Note 2 2 2 3 5 2" xfId="12933" xr:uid="{00000000-0005-0000-0000-00002E380000}"/>
    <cellStyle name="Note 2 2 2 3 6" xfId="7541" xr:uid="{00000000-0005-0000-0000-00002F380000}"/>
    <cellStyle name="Note 2 2 2 3 6 2" xfId="14633" xr:uid="{00000000-0005-0000-0000-000030380000}"/>
    <cellStyle name="Note 2 2 2 4" xfId="1534" xr:uid="{00000000-0005-0000-0000-000031380000}"/>
    <cellStyle name="Note 2 2 2 4 2" xfId="2901" xr:uid="{00000000-0005-0000-0000-000032380000}"/>
    <cellStyle name="Note 2 2 2 4 3" xfId="8469" xr:uid="{00000000-0005-0000-0000-000033380000}"/>
    <cellStyle name="Note 2 2 2 4 3 2" xfId="15512" xr:uid="{00000000-0005-0000-0000-000034380000}"/>
    <cellStyle name="Note 2 2 2 5" xfId="3208" xr:uid="{00000000-0005-0000-0000-000035380000}"/>
    <cellStyle name="Note 2 2 2 5 2" xfId="4582" xr:uid="{00000000-0005-0000-0000-000036380000}"/>
    <cellStyle name="Note 2 2 2 5 3" xfId="8558" xr:uid="{00000000-0005-0000-0000-000037380000}"/>
    <cellStyle name="Note 2 2 2 5 3 2" xfId="15601" xr:uid="{00000000-0005-0000-0000-000038380000}"/>
    <cellStyle name="Note 2 2 2 5 4" xfId="10719" xr:uid="{00000000-0005-0000-0000-000039380000}"/>
    <cellStyle name="Note 2 2 2 6" xfId="4785" xr:uid="{00000000-0005-0000-0000-00003A380000}"/>
    <cellStyle name="Note 2 2 2 6 2" xfId="7017" xr:uid="{00000000-0005-0000-0000-00003B380000}"/>
    <cellStyle name="Note 2 2 2 6 3" xfId="7833" xr:uid="{00000000-0005-0000-0000-00003C380000}"/>
    <cellStyle name="Note 2 2 2 6 3 2" xfId="14925" xr:uid="{00000000-0005-0000-0000-00003D380000}"/>
    <cellStyle name="Note 2 2 2 6 4" xfId="12063" xr:uid="{00000000-0005-0000-0000-00003E380000}"/>
    <cellStyle name="Note 2 2 2 7" xfId="5366" xr:uid="{00000000-0005-0000-0000-00003F380000}"/>
    <cellStyle name="Note 2 2 2 7 2" xfId="12644" xr:uid="{00000000-0005-0000-0000-000040380000}"/>
    <cellStyle name="Note 2 2 2 8" xfId="7252" xr:uid="{00000000-0005-0000-0000-000041380000}"/>
    <cellStyle name="Note 2 2 2 8 2" xfId="14344" xr:uid="{00000000-0005-0000-0000-000042380000}"/>
    <cellStyle name="Note 2 2 3" xfId="1535" xr:uid="{00000000-0005-0000-0000-000043380000}"/>
    <cellStyle name="Note 2 2 3 2" xfId="1536" xr:uid="{00000000-0005-0000-0000-000044380000}"/>
    <cellStyle name="Note 2 2 3 2 2" xfId="1537" xr:uid="{00000000-0005-0000-0000-000045380000}"/>
    <cellStyle name="Note 2 2 3 2 2 2" xfId="2902" xr:uid="{00000000-0005-0000-0000-000046380000}"/>
    <cellStyle name="Note 2 2 3 2 2 3" xfId="8219" xr:uid="{00000000-0005-0000-0000-000047380000}"/>
    <cellStyle name="Note 2 2 3 2 2 3 2" xfId="15311" xr:uid="{00000000-0005-0000-0000-000048380000}"/>
    <cellStyle name="Note 2 2 3 2 3" xfId="3607" xr:uid="{00000000-0005-0000-0000-000049380000}"/>
    <cellStyle name="Note 2 2 3 2 3 2" xfId="4583" xr:uid="{00000000-0005-0000-0000-00004A380000}"/>
    <cellStyle name="Note 2 2 3 2 3 3" xfId="11115" xr:uid="{00000000-0005-0000-0000-00004B380000}"/>
    <cellStyle name="Note 2 2 3 2 4" xfId="5171" xr:uid="{00000000-0005-0000-0000-00004C380000}"/>
    <cellStyle name="Note 2 2 3 2 4 2" xfId="7018" xr:uid="{00000000-0005-0000-0000-00004D380000}"/>
    <cellStyle name="Note 2 2 3 2 4 3" xfId="12449" xr:uid="{00000000-0005-0000-0000-00004E380000}"/>
    <cellStyle name="Note 2 2 3 2 5" xfId="5752" xr:uid="{00000000-0005-0000-0000-00004F380000}"/>
    <cellStyle name="Note 2 2 3 2 5 2" xfId="13030" xr:uid="{00000000-0005-0000-0000-000050380000}"/>
    <cellStyle name="Note 2 2 3 2 6" xfId="7638" xr:uid="{00000000-0005-0000-0000-000051380000}"/>
    <cellStyle name="Note 2 2 3 2 6 2" xfId="14730" xr:uid="{00000000-0005-0000-0000-000052380000}"/>
    <cellStyle name="Note 2 2 3 3" xfId="1538" xr:uid="{00000000-0005-0000-0000-000053380000}"/>
    <cellStyle name="Note 2 2 3 3 2" xfId="2903" xr:uid="{00000000-0005-0000-0000-000054380000}"/>
    <cellStyle name="Note 2 2 3 3 3" xfId="7930" xr:uid="{00000000-0005-0000-0000-000055380000}"/>
    <cellStyle name="Note 2 2 3 3 3 2" xfId="15022" xr:uid="{00000000-0005-0000-0000-000056380000}"/>
    <cellStyle name="Note 2 2 3 4" xfId="3307" xr:uid="{00000000-0005-0000-0000-000057380000}"/>
    <cellStyle name="Note 2 2 3 4 2" xfId="4584" xr:uid="{00000000-0005-0000-0000-000058380000}"/>
    <cellStyle name="Note 2 2 3 4 3" xfId="10818" xr:uid="{00000000-0005-0000-0000-000059380000}"/>
    <cellStyle name="Note 2 2 3 5" xfId="4882" xr:uid="{00000000-0005-0000-0000-00005A380000}"/>
    <cellStyle name="Note 2 2 3 5 2" xfId="7019" xr:uid="{00000000-0005-0000-0000-00005B380000}"/>
    <cellStyle name="Note 2 2 3 5 3" xfId="12160" xr:uid="{00000000-0005-0000-0000-00005C380000}"/>
    <cellStyle name="Note 2 2 3 6" xfId="5463" xr:uid="{00000000-0005-0000-0000-00005D380000}"/>
    <cellStyle name="Note 2 2 3 6 2" xfId="12741" xr:uid="{00000000-0005-0000-0000-00005E380000}"/>
    <cellStyle name="Note 2 2 3 7" xfId="7349" xr:uid="{00000000-0005-0000-0000-00005F380000}"/>
    <cellStyle name="Note 2 2 3 7 2" xfId="14441" xr:uid="{00000000-0005-0000-0000-000060380000}"/>
    <cellStyle name="Note 2 2 4" xfId="1539" xr:uid="{00000000-0005-0000-0000-000061380000}"/>
    <cellStyle name="Note 2 2 4 2" xfId="1540" xr:uid="{00000000-0005-0000-0000-000062380000}"/>
    <cellStyle name="Note 2 2 4 2 2" xfId="2904" xr:uid="{00000000-0005-0000-0000-000063380000}"/>
    <cellStyle name="Note 2 2 4 2 3" xfId="8076" xr:uid="{00000000-0005-0000-0000-000064380000}"/>
    <cellStyle name="Note 2 2 4 2 3 2" xfId="15168" xr:uid="{00000000-0005-0000-0000-000065380000}"/>
    <cellStyle name="Note 2 2 4 3" xfId="3464" xr:uid="{00000000-0005-0000-0000-000066380000}"/>
    <cellStyle name="Note 2 2 4 3 2" xfId="4585" xr:uid="{00000000-0005-0000-0000-000067380000}"/>
    <cellStyle name="Note 2 2 4 3 3" xfId="10972" xr:uid="{00000000-0005-0000-0000-000068380000}"/>
    <cellStyle name="Note 2 2 4 4" xfId="5028" xr:uid="{00000000-0005-0000-0000-000069380000}"/>
    <cellStyle name="Note 2 2 4 4 2" xfId="7020" xr:uid="{00000000-0005-0000-0000-00006A380000}"/>
    <cellStyle name="Note 2 2 4 4 3" xfId="12306" xr:uid="{00000000-0005-0000-0000-00006B380000}"/>
    <cellStyle name="Note 2 2 4 5" xfId="5609" xr:uid="{00000000-0005-0000-0000-00006C380000}"/>
    <cellStyle name="Note 2 2 4 5 2" xfId="12887" xr:uid="{00000000-0005-0000-0000-00006D380000}"/>
    <cellStyle name="Note 2 2 4 6" xfId="7495" xr:uid="{00000000-0005-0000-0000-00006E380000}"/>
    <cellStyle name="Note 2 2 4 6 2" xfId="14587" xr:uid="{00000000-0005-0000-0000-00006F380000}"/>
    <cellStyle name="Note 2 2 5" xfId="1541" xr:uid="{00000000-0005-0000-0000-000070380000}"/>
    <cellStyle name="Note 2 2 5 2" xfId="1542" xr:uid="{00000000-0005-0000-0000-000071380000}"/>
    <cellStyle name="Note 2 2 5 2 2" xfId="2906" xr:uid="{00000000-0005-0000-0000-000072380000}"/>
    <cellStyle name="Note 2 2 5 3" xfId="2905" xr:uid="{00000000-0005-0000-0000-000073380000}"/>
    <cellStyle name="Note 2 2 5 4" xfId="8342" xr:uid="{00000000-0005-0000-0000-000074380000}"/>
    <cellStyle name="Note 2 2 5 4 2" xfId="15425" xr:uid="{00000000-0005-0000-0000-000075380000}"/>
    <cellStyle name="Note 2 2 6" xfId="1543" xr:uid="{00000000-0005-0000-0000-000076380000}"/>
    <cellStyle name="Note 2 2 6 2" xfId="8423" xr:uid="{00000000-0005-0000-0000-000077380000}"/>
    <cellStyle name="Note 2 2 6 2 2" xfId="15466" xr:uid="{00000000-0005-0000-0000-000078380000}"/>
    <cellStyle name="Note 2 2 7" xfId="1544" xr:uid="{00000000-0005-0000-0000-000079380000}"/>
    <cellStyle name="Note 2 2 7 2" xfId="2907" xr:uid="{00000000-0005-0000-0000-00007A380000}"/>
    <cellStyle name="Note 2 2 7 3" xfId="8512" xr:uid="{00000000-0005-0000-0000-00007B380000}"/>
    <cellStyle name="Note 2 2 7 3 2" xfId="15555" xr:uid="{00000000-0005-0000-0000-00007C380000}"/>
    <cellStyle name="Note 2 2 8" xfId="1545" xr:uid="{00000000-0005-0000-0000-00007D380000}"/>
    <cellStyle name="Note 2 2 8 2" xfId="2908" xr:uid="{00000000-0005-0000-0000-00007E380000}"/>
    <cellStyle name="Note 2 2 8 3" xfId="7787" xr:uid="{00000000-0005-0000-0000-00007F380000}"/>
    <cellStyle name="Note 2 2 8 3 2" xfId="14879" xr:uid="{00000000-0005-0000-0000-000080380000}"/>
    <cellStyle name="Note 2 2 9" xfId="1831" xr:uid="{00000000-0005-0000-0000-000081380000}"/>
    <cellStyle name="Note 2 2 9 2" xfId="4586" xr:uid="{00000000-0005-0000-0000-000082380000}"/>
    <cellStyle name="Note 2 2 9 2 2" xfId="11937" xr:uid="{00000000-0005-0000-0000-000083380000}"/>
    <cellStyle name="Note 2 2 9 3" xfId="7021" xr:uid="{00000000-0005-0000-0000-000084380000}"/>
    <cellStyle name="Note 2 2 9 4" xfId="9627" xr:uid="{00000000-0005-0000-0000-000085380000}"/>
    <cellStyle name="Note 2 20" xfId="1785" xr:uid="{00000000-0005-0000-0000-000086380000}"/>
    <cellStyle name="Note 2 20 2" xfId="3014" xr:uid="{00000000-0005-0000-0000-000087380000}"/>
    <cellStyle name="Note 2 20 2 2" xfId="10531" xr:uid="{00000000-0005-0000-0000-000088380000}"/>
    <cellStyle name="Note 2 20 3" xfId="4587" xr:uid="{00000000-0005-0000-0000-000089380000}"/>
    <cellStyle name="Note 2 20 3 2" xfId="11938" xr:uid="{00000000-0005-0000-0000-00008A380000}"/>
    <cellStyle name="Note 2 20 4" xfId="7022" xr:uid="{00000000-0005-0000-0000-00008B380000}"/>
    <cellStyle name="Note 2 20 5" xfId="9593" xr:uid="{00000000-0005-0000-0000-00008C380000}"/>
    <cellStyle name="Note 2 21" xfId="1813" xr:uid="{00000000-0005-0000-0000-00008D380000}"/>
    <cellStyle name="Note 2 21 2" xfId="4588" xr:uid="{00000000-0005-0000-0000-00008E380000}"/>
    <cellStyle name="Note 2 21 2 2" xfId="11939" xr:uid="{00000000-0005-0000-0000-00008F380000}"/>
    <cellStyle name="Note 2 21 3" xfId="7023" xr:uid="{00000000-0005-0000-0000-000090380000}"/>
    <cellStyle name="Note 2 21 4" xfId="9610" xr:uid="{00000000-0005-0000-0000-000091380000}"/>
    <cellStyle name="Note 2 22" xfId="2888" xr:uid="{00000000-0005-0000-0000-000092380000}"/>
    <cellStyle name="Note 2 23" xfId="3078" xr:uid="{00000000-0005-0000-0000-000093380000}"/>
    <cellStyle name="Note 2 23 2" xfId="10589" xr:uid="{00000000-0005-0000-0000-000094380000}"/>
    <cellStyle name="Note 2 24" xfId="4682" xr:uid="{00000000-0005-0000-0000-000095380000}"/>
    <cellStyle name="Note 2 24 2" xfId="11960" xr:uid="{00000000-0005-0000-0000-000096380000}"/>
    <cellStyle name="Note 2 25" xfId="5263" xr:uid="{00000000-0005-0000-0000-000097380000}"/>
    <cellStyle name="Note 2 25 2" xfId="12541" xr:uid="{00000000-0005-0000-0000-000098380000}"/>
    <cellStyle name="Note 2 26" xfId="7132" xr:uid="{00000000-0005-0000-0000-000099380000}"/>
    <cellStyle name="Note 2 26 2" xfId="14224" xr:uid="{00000000-0005-0000-0000-00009A380000}"/>
    <cellStyle name="Note 2 27" xfId="7149" xr:uid="{00000000-0005-0000-0000-00009B380000}"/>
    <cellStyle name="Note 2 27 2" xfId="14241" xr:uid="{00000000-0005-0000-0000-00009C380000}"/>
    <cellStyle name="Note 2 28" xfId="1514" xr:uid="{00000000-0005-0000-0000-00009D380000}"/>
    <cellStyle name="Note 2 29" xfId="8625" xr:uid="{00000000-0005-0000-0000-00009E380000}"/>
    <cellStyle name="Note 2 3" xfId="1546" xr:uid="{00000000-0005-0000-0000-00009F380000}"/>
    <cellStyle name="Note 2 3 2" xfId="1547" xr:uid="{00000000-0005-0000-0000-0000A0380000}"/>
    <cellStyle name="Note 2 3 2 2" xfId="1548" xr:uid="{00000000-0005-0000-0000-0000A1380000}"/>
    <cellStyle name="Note 2 3 2 2 2" xfId="1549" xr:uid="{00000000-0005-0000-0000-0000A2380000}"/>
    <cellStyle name="Note 2 3 2 2 2 2" xfId="2909" xr:uid="{00000000-0005-0000-0000-0000A3380000}"/>
    <cellStyle name="Note 2 3 2 2 2 3" xfId="8242" xr:uid="{00000000-0005-0000-0000-0000A4380000}"/>
    <cellStyle name="Note 2 3 2 2 2 3 2" xfId="15334" xr:uid="{00000000-0005-0000-0000-0000A5380000}"/>
    <cellStyle name="Note 2 3 2 2 3" xfId="3630" xr:uid="{00000000-0005-0000-0000-0000A6380000}"/>
    <cellStyle name="Note 2 3 2 2 3 2" xfId="4589" xr:uid="{00000000-0005-0000-0000-0000A7380000}"/>
    <cellStyle name="Note 2 3 2 2 3 3" xfId="11138" xr:uid="{00000000-0005-0000-0000-0000A8380000}"/>
    <cellStyle name="Note 2 3 2 2 4" xfId="5194" xr:uid="{00000000-0005-0000-0000-0000A9380000}"/>
    <cellStyle name="Note 2 3 2 2 4 2" xfId="7024" xr:uid="{00000000-0005-0000-0000-0000AA380000}"/>
    <cellStyle name="Note 2 3 2 2 4 3" xfId="12472" xr:uid="{00000000-0005-0000-0000-0000AB380000}"/>
    <cellStyle name="Note 2 3 2 2 5" xfId="5775" xr:uid="{00000000-0005-0000-0000-0000AC380000}"/>
    <cellStyle name="Note 2 3 2 2 5 2" xfId="13053" xr:uid="{00000000-0005-0000-0000-0000AD380000}"/>
    <cellStyle name="Note 2 3 2 2 6" xfId="7661" xr:uid="{00000000-0005-0000-0000-0000AE380000}"/>
    <cellStyle name="Note 2 3 2 2 6 2" xfId="14753" xr:uid="{00000000-0005-0000-0000-0000AF380000}"/>
    <cellStyle name="Note 2 3 2 3" xfId="1550" xr:uid="{00000000-0005-0000-0000-0000B0380000}"/>
    <cellStyle name="Note 2 3 2 3 2" xfId="2910" xr:uid="{00000000-0005-0000-0000-0000B1380000}"/>
    <cellStyle name="Note 2 3 2 3 3" xfId="7953" xr:uid="{00000000-0005-0000-0000-0000B2380000}"/>
    <cellStyle name="Note 2 3 2 3 3 2" xfId="15045" xr:uid="{00000000-0005-0000-0000-0000B3380000}"/>
    <cellStyle name="Note 2 3 2 4" xfId="3330" xr:uid="{00000000-0005-0000-0000-0000B4380000}"/>
    <cellStyle name="Note 2 3 2 4 2" xfId="4590" xr:uid="{00000000-0005-0000-0000-0000B5380000}"/>
    <cellStyle name="Note 2 3 2 4 3" xfId="10841" xr:uid="{00000000-0005-0000-0000-0000B6380000}"/>
    <cellStyle name="Note 2 3 2 5" xfId="4905" xr:uid="{00000000-0005-0000-0000-0000B7380000}"/>
    <cellStyle name="Note 2 3 2 5 2" xfId="7025" xr:uid="{00000000-0005-0000-0000-0000B8380000}"/>
    <cellStyle name="Note 2 3 2 5 3" xfId="12183" xr:uid="{00000000-0005-0000-0000-0000B9380000}"/>
    <cellStyle name="Note 2 3 2 6" xfId="5486" xr:uid="{00000000-0005-0000-0000-0000BA380000}"/>
    <cellStyle name="Note 2 3 2 6 2" xfId="12764" xr:uid="{00000000-0005-0000-0000-0000BB380000}"/>
    <cellStyle name="Note 2 3 2 7" xfId="7372" xr:uid="{00000000-0005-0000-0000-0000BC380000}"/>
    <cellStyle name="Note 2 3 2 7 2" xfId="14464" xr:uid="{00000000-0005-0000-0000-0000BD380000}"/>
    <cellStyle name="Note 2 3 3" xfId="1551" xr:uid="{00000000-0005-0000-0000-0000BE380000}"/>
    <cellStyle name="Note 2 3 3 2" xfId="1552" xr:uid="{00000000-0005-0000-0000-0000BF380000}"/>
    <cellStyle name="Note 2 3 3 2 2" xfId="2911" xr:uid="{00000000-0005-0000-0000-0000C0380000}"/>
    <cellStyle name="Note 2 3 3 2 3" xfId="8099" xr:uid="{00000000-0005-0000-0000-0000C1380000}"/>
    <cellStyle name="Note 2 3 3 2 3 2" xfId="15191" xr:uid="{00000000-0005-0000-0000-0000C2380000}"/>
    <cellStyle name="Note 2 3 3 3" xfId="3487" xr:uid="{00000000-0005-0000-0000-0000C3380000}"/>
    <cellStyle name="Note 2 3 3 3 2" xfId="4591" xr:uid="{00000000-0005-0000-0000-0000C4380000}"/>
    <cellStyle name="Note 2 3 3 3 3" xfId="10995" xr:uid="{00000000-0005-0000-0000-0000C5380000}"/>
    <cellStyle name="Note 2 3 3 4" xfId="5051" xr:uid="{00000000-0005-0000-0000-0000C6380000}"/>
    <cellStyle name="Note 2 3 3 4 2" xfId="7026" xr:uid="{00000000-0005-0000-0000-0000C7380000}"/>
    <cellStyle name="Note 2 3 3 4 3" xfId="12329" xr:uid="{00000000-0005-0000-0000-0000C8380000}"/>
    <cellStyle name="Note 2 3 3 5" xfId="5632" xr:uid="{00000000-0005-0000-0000-0000C9380000}"/>
    <cellStyle name="Note 2 3 3 5 2" xfId="12910" xr:uid="{00000000-0005-0000-0000-0000CA380000}"/>
    <cellStyle name="Note 2 3 3 6" xfId="7518" xr:uid="{00000000-0005-0000-0000-0000CB380000}"/>
    <cellStyle name="Note 2 3 3 6 2" xfId="14610" xr:uid="{00000000-0005-0000-0000-0000CC380000}"/>
    <cellStyle name="Note 2 3 4" xfId="1553" xr:uid="{00000000-0005-0000-0000-0000CD380000}"/>
    <cellStyle name="Note 2 3 4 2" xfId="8446" xr:uid="{00000000-0005-0000-0000-0000CE380000}"/>
    <cellStyle name="Note 2 3 4 2 2" xfId="15489" xr:uid="{00000000-0005-0000-0000-0000CF380000}"/>
    <cellStyle name="Note 2 3 5" xfId="1554" xr:uid="{00000000-0005-0000-0000-0000D0380000}"/>
    <cellStyle name="Note 2 3 5 2" xfId="2912" xr:uid="{00000000-0005-0000-0000-0000D1380000}"/>
    <cellStyle name="Note 2 3 5 3" xfId="8535" xr:uid="{00000000-0005-0000-0000-0000D2380000}"/>
    <cellStyle name="Note 2 3 5 3 2" xfId="15578" xr:uid="{00000000-0005-0000-0000-0000D3380000}"/>
    <cellStyle name="Note 2 3 6" xfId="3185" xr:uid="{00000000-0005-0000-0000-0000D4380000}"/>
    <cellStyle name="Note 2 3 6 2" xfId="4592" xr:uid="{00000000-0005-0000-0000-0000D5380000}"/>
    <cellStyle name="Note 2 3 6 3" xfId="7810" xr:uid="{00000000-0005-0000-0000-0000D6380000}"/>
    <cellStyle name="Note 2 3 6 3 2" xfId="14902" xr:uid="{00000000-0005-0000-0000-0000D7380000}"/>
    <cellStyle name="Note 2 3 6 4" xfId="10696" xr:uid="{00000000-0005-0000-0000-0000D8380000}"/>
    <cellStyle name="Note 2 3 7" xfId="4762" xr:uid="{00000000-0005-0000-0000-0000D9380000}"/>
    <cellStyle name="Note 2 3 7 2" xfId="7027" xr:uid="{00000000-0005-0000-0000-0000DA380000}"/>
    <cellStyle name="Note 2 3 7 3" xfId="12040" xr:uid="{00000000-0005-0000-0000-0000DB380000}"/>
    <cellStyle name="Note 2 3 8" xfId="5343" xr:uid="{00000000-0005-0000-0000-0000DC380000}"/>
    <cellStyle name="Note 2 3 8 2" xfId="12621" xr:uid="{00000000-0005-0000-0000-0000DD380000}"/>
    <cellStyle name="Note 2 3 9" xfId="7229" xr:uid="{00000000-0005-0000-0000-0000DE380000}"/>
    <cellStyle name="Note 2 3 9 2" xfId="14321" xr:uid="{00000000-0005-0000-0000-0000DF380000}"/>
    <cellStyle name="Note 2 30" xfId="8694" xr:uid="{00000000-0005-0000-0000-0000E0380000}"/>
    <cellStyle name="Note 2 4" xfId="1555" xr:uid="{00000000-0005-0000-0000-0000E1380000}"/>
    <cellStyle name="Note 2 4 2" xfId="1556" xr:uid="{00000000-0005-0000-0000-0000E2380000}"/>
    <cellStyle name="Note 2 4 2 2" xfId="1557" xr:uid="{00000000-0005-0000-0000-0000E3380000}"/>
    <cellStyle name="Note 2 4 2 2 2" xfId="1558" xr:uid="{00000000-0005-0000-0000-0000E4380000}"/>
    <cellStyle name="Note 2 4 2 2 2 2" xfId="2913" xr:uid="{00000000-0005-0000-0000-0000E5380000}"/>
    <cellStyle name="Note 2 4 2 2 2 3" xfId="8196" xr:uid="{00000000-0005-0000-0000-0000E6380000}"/>
    <cellStyle name="Note 2 4 2 2 2 3 2" xfId="15288" xr:uid="{00000000-0005-0000-0000-0000E7380000}"/>
    <cellStyle name="Note 2 4 2 2 3" xfId="3584" xr:uid="{00000000-0005-0000-0000-0000E8380000}"/>
    <cellStyle name="Note 2 4 2 2 3 2" xfId="4593" xr:uid="{00000000-0005-0000-0000-0000E9380000}"/>
    <cellStyle name="Note 2 4 2 2 3 3" xfId="11092" xr:uid="{00000000-0005-0000-0000-0000EA380000}"/>
    <cellStyle name="Note 2 4 2 2 4" xfId="5148" xr:uid="{00000000-0005-0000-0000-0000EB380000}"/>
    <cellStyle name="Note 2 4 2 2 4 2" xfId="7028" xr:uid="{00000000-0005-0000-0000-0000EC380000}"/>
    <cellStyle name="Note 2 4 2 2 4 3" xfId="12426" xr:uid="{00000000-0005-0000-0000-0000ED380000}"/>
    <cellStyle name="Note 2 4 2 2 5" xfId="5729" xr:uid="{00000000-0005-0000-0000-0000EE380000}"/>
    <cellStyle name="Note 2 4 2 2 5 2" xfId="13007" xr:uid="{00000000-0005-0000-0000-0000EF380000}"/>
    <cellStyle name="Note 2 4 2 2 6" xfId="7615" xr:uid="{00000000-0005-0000-0000-0000F0380000}"/>
    <cellStyle name="Note 2 4 2 2 6 2" xfId="14707" xr:uid="{00000000-0005-0000-0000-0000F1380000}"/>
    <cellStyle name="Note 2 4 2 3" xfId="1559" xr:uid="{00000000-0005-0000-0000-0000F2380000}"/>
    <cellStyle name="Note 2 4 2 3 2" xfId="2914" xr:uid="{00000000-0005-0000-0000-0000F3380000}"/>
    <cellStyle name="Note 2 4 2 3 3" xfId="7907" xr:uid="{00000000-0005-0000-0000-0000F4380000}"/>
    <cellStyle name="Note 2 4 2 3 3 2" xfId="14999" xr:uid="{00000000-0005-0000-0000-0000F5380000}"/>
    <cellStyle name="Note 2 4 2 4" xfId="3284" xr:uid="{00000000-0005-0000-0000-0000F6380000}"/>
    <cellStyle name="Note 2 4 2 4 2" xfId="4594" xr:uid="{00000000-0005-0000-0000-0000F7380000}"/>
    <cellStyle name="Note 2 4 2 4 3" xfId="10795" xr:uid="{00000000-0005-0000-0000-0000F8380000}"/>
    <cellStyle name="Note 2 4 2 5" xfId="4859" xr:uid="{00000000-0005-0000-0000-0000F9380000}"/>
    <cellStyle name="Note 2 4 2 5 2" xfId="7029" xr:uid="{00000000-0005-0000-0000-0000FA380000}"/>
    <cellStyle name="Note 2 4 2 5 3" xfId="12137" xr:uid="{00000000-0005-0000-0000-0000FB380000}"/>
    <cellStyle name="Note 2 4 2 6" xfId="5440" xr:uid="{00000000-0005-0000-0000-0000FC380000}"/>
    <cellStyle name="Note 2 4 2 6 2" xfId="12718" xr:uid="{00000000-0005-0000-0000-0000FD380000}"/>
    <cellStyle name="Note 2 4 2 7" xfId="7326" xr:uid="{00000000-0005-0000-0000-0000FE380000}"/>
    <cellStyle name="Note 2 4 2 7 2" xfId="14418" xr:uid="{00000000-0005-0000-0000-0000FF380000}"/>
    <cellStyle name="Note 2 4 3" xfId="1560" xr:uid="{00000000-0005-0000-0000-000000390000}"/>
    <cellStyle name="Note 2 4 3 2" xfId="1561" xr:uid="{00000000-0005-0000-0000-000001390000}"/>
    <cellStyle name="Note 2 4 3 2 2" xfId="2915" xr:uid="{00000000-0005-0000-0000-000002390000}"/>
    <cellStyle name="Note 2 4 3 2 3" xfId="8056" xr:uid="{00000000-0005-0000-0000-000003390000}"/>
    <cellStyle name="Note 2 4 3 2 3 2" xfId="15148" xr:uid="{00000000-0005-0000-0000-000004390000}"/>
    <cellStyle name="Note 2 4 3 3" xfId="3444" xr:uid="{00000000-0005-0000-0000-000005390000}"/>
    <cellStyle name="Note 2 4 3 3 2" xfId="4595" xr:uid="{00000000-0005-0000-0000-000006390000}"/>
    <cellStyle name="Note 2 4 3 3 3" xfId="10952" xr:uid="{00000000-0005-0000-0000-000007390000}"/>
    <cellStyle name="Note 2 4 3 4" xfId="5008" xr:uid="{00000000-0005-0000-0000-000008390000}"/>
    <cellStyle name="Note 2 4 3 4 2" xfId="7030" xr:uid="{00000000-0005-0000-0000-000009390000}"/>
    <cellStyle name="Note 2 4 3 4 3" xfId="12286" xr:uid="{00000000-0005-0000-0000-00000A390000}"/>
    <cellStyle name="Note 2 4 3 5" xfId="5589" xr:uid="{00000000-0005-0000-0000-00000B390000}"/>
    <cellStyle name="Note 2 4 3 5 2" xfId="12867" xr:uid="{00000000-0005-0000-0000-00000C390000}"/>
    <cellStyle name="Note 2 4 3 6" xfId="7475" xr:uid="{00000000-0005-0000-0000-00000D390000}"/>
    <cellStyle name="Note 2 4 3 6 2" xfId="14567" xr:uid="{00000000-0005-0000-0000-00000E390000}"/>
    <cellStyle name="Note 2 4 4" xfId="1562" xr:uid="{00000000-0005-0000-0000-00000F390000}"/>
    <cellStyle name="Note 2 4 4 2" xfId="2916" xr:uid="{00000000-0005-0000-0000-000010390000}"/>
    <cellStyle name="Note 2 4 4 3" xfId="7764" xr:uid="{00000000-0005-0000-0000-000011390000}"/>
    <cellStyle name="Note 2 4 4 3 2" xfId="14856" xr:uid="{00000000-0005-0000-0000-000012390000}"/>
    <cellStyle name="Note 2 4 5" xfId="3115" xr:uid="{00000000-0005-0000-0000-000013390000}"/>
    <cellStyle name="Note 2 4 5 2" xfId="4596" xr:uid="{00000000-0005-0000-0000-000014390000}"/>
    <cellStyle name="Note 2 4 5 3" xfId="10626" xr:uid="{00000000-0005-0000-0000-000015390000}"/>
    <cellStyle name="Note 2 4 6" xfId="4716" xr:uid="{00000000-0005-0000-0000-000016390000}"/>
    <cellStyle name="Note 2 4 6 2" xfId="7031" xr:uid="{00000000-0005-0000-0000-000017390000}"/>
    <cellStyle name="Note 2 4 6 3" xfId="11994" xr:uid="{00000000-0005-0000-0000-000018390000}"/>
    <cellStyle name="Note 2 4 7" xfId="5297" xr:uid="{00000000-0005-0000-0000-000019390000}"/>
    <cellStyle name="Note 2 4 7 2" xfId="12575" xr:uid="{00000000-0005-0000-0000-00001A390000}"/>
    <cellStyle name="Note 2 4 8" xfId="7183" xr:uid="{00000000-0005-0000-0000-00001B390000}"/>
    <cellStyle name="Note 2 4 8 2" xfId="14275" xr:uid="{00000000-0005-0000-0000-00001C390000}"/>
    <cellStyle name="Note 2 5" xfId="1563" xr:uid="{00000000-0005-0000-0000-00001D390000}"/>
    <cellStyle name="Note 2 5 2" xfId="1564" xr:uid="{00000000-0005-0000-0000-00001E390000}"/>
    <cellStyle name="Note 2 5 2 2" xfId="1565" xr:uid="{00000000-0005-0000-0000-00001F390000}"/>
    <cellStyle name="Note 2 5 2 2 2" xfId="1566" xr:uid="{00000000-0005-0000-0000-000020390000}"/>
    <cellStyle name="Note 2 5 2 2 2 2" xfId="2917" xr:uid="{00000000-0005-0000-0000-000021390000}"/>
    <cellStyle name="Note 2 5 2 2 2 3" xfId="8179" xr:uid="{00000000-0005-0000-0000-000022390000}"/>
    <cellStyle name="Note 2 5 2 2 2 3 2" xfId="15271" xr:uid="{00000000-0005-0000-0000-000023390000}"/>
    <cellStyle name="Note 2 5 2 2 3" xfId="3567" xr:uid="{00000000-0005-0000-0000-000024390000}"/>
    <cellStyle name="Note 2 5 2 2 3 2" xfId="4597" xr:uid="{00000000-0005-0000-0000-000025390000}"/>
    <cellStyle name="Note 2 5 2 2 3 3" xfId="11075" xr:uid="{00000000-0005-0000-0000-000026390000}"/>
    <cellStyle name="Note 2 5 2 2 4" xfId="5131" xr:uid="{00000000-0005-0000-0000-000027390000}"/>
    <cellStyle name="Note 2 5 2 2 4 2" xfId="7032" xr:uid="{00000000-0005-0000-0000-000028390000}"/>
    <cellStyle name="Note 2 5 2 2 4 3" xfId="12409" xr:uid="{00000000-0005-0000-0000-000029390000}"/>
    <cellStyle name="Note 2 5 2 2 5" xfId="5712" xr:uid="{00000000-0005-0000-0000-00002A390000}"/>
    <cellStyle name="Note 2 5 2 2 5 2" xfId="12990" xr:uid="{00000000-0005-0000-0000-00002B390000}"/>
    <cellStyle name="Note 2 5 2 2 6" xfId="7598" xr:uid="{00000000-0005-0000-0000-00002C390000}"/>
    <cellStyle name="Note 2 5 2 2 6 2" xfId="14690" xr:uid="{00000000-0005-0000-0000-00002D390000}"/>
    <cellStyle name="Note 2 5 2 3" xfId="1567" xr:uid="{00000000-0005-0000-0000-00002E390000}"/>
    <cellStyle name="Note 2 5 2 3 2" xfId="2918" xr:uid="{00000000-0005-0000-0000-00002F390000}"/>
    <cellStyle name="Note 2 5 2 3 3" xfId="7890" xr:uid="{00000000-0005-0000-0000-000030390000}"/>
    <cellStyle name="Note 2 5 2 3 3 2" xfId="14982" xr:uid="{00000000-0005-0000-0000-000031390000}"/>
    <cellStyle name="Note 2 5 2 4" xfId="3267" xr:uid="{00000000-0005-0000-0000-000032390000}"/>
    <cellStyle name="Note 2 5 2 4 2" xfId="4598" xr:uid="{00000000-0005-0000-0000-000033390000}"/>
    <cellStyle name="Note 2 5 2 4 3" xfId="10778" xr:uid="{00000000-0005-0000-0000-000034390000}"/>
    <cellStyle name="Note 2 5 2 5" xfId="4842" xr:uid="{00000000-0005-0000-0000-000035390000}"/>
    <cellStyle name="Note 2 5 2 5 2" xfId="7033" xr:uid="{00000000-0005-0000-0000-000036390000}"/>
    <cellStyle name="Note 2 5 2 5 3" xfId="12120" xr:uid="{00000000-0005-0000-0000-000037390000}"/>
    <cellStyle name="Note 2 5 2 6" xfId="5423" xr:uid="{00000000-0005-0000-0000-000038390000}"/>
    <cellStyle name="Note 2 5 2 6 2" xfId="12701" xr:uid="{00000000-0005-0000-0000-000039390000}"/>
    <cellStyle name="Note 2 5 2 7" xfId="7309" xr:uid="{00000000-0005-0000-0000-00003A390000}"/>
    <cellStyle name="Note 2 5 2 7 2" xfId="14401" xr:uid="{00000000-0005-0000-0000-00003B390000}"/>
    <cellStyle name="Note 2 5 3" xfId="1568" xr:uid="{00000000-0005-0000-0000-00003C390000}"/>
    <cellStyle name="Note 2 5 3 2" xfId="1569" xr:uid="{00000000-0005-0000-0000-00003D390000}"/>
    <cellStyle name="Note 2 5 3 2 2" xfId="2919" xr:uid="{00000000-0005-0000-0000-00003E390000}"/>
    <cellStyle name="Note 2 5 3 2 3" xfId="8039" xr:uid="{00000000-0005-0000-0000-00003F390000}"/>
    <cellStyle name="Note 2 5 3 2 3 2" xfId="15131" xr:uid="{00000000-0005-0000-0000-000040390000}"/>
    <cellStyle name="Note 2 5 3 3" xfId="3427" xr:uid="{00000000-0005-0000-0000-000041390000}"/>
    <cellStyle name="Note 2 5 3 3 2" xfId="4599" xr:uid="{00000000-0005-0000-0000-000042390000}"/>
    <cellStyle name="Note 2 5 3 3 3" xfId="10935" xr:uid="{00000000-0005-0000-0000-000043390000}"/>
    <cellStyle name="Note 2 5 3 4" xfId="4991" xr:uid="{00000000-0005-0000-0000-000044390000}"/>
    <cellStyle name="Note 2 5 3 4 2" xfId="7034" xr:uid="{00000000-0005-0000-0000-000045390000}"/>
    <cellStyle name="Note 2 5 3 4 3" xfId="12269" xr:uid="{00000000-0005-0000-0000-000046390000}"/>
    <cellStyle name="Note 2 5 3 5" xfId="5572" xr:uid="{00000000-0005-0000-0000-000047390000}"/>
    <cellStyle name="Note 2 5 3 5 2" xfId="12850" xr:uid="{00000000-0005-0000-0000-000048390000}"/>
    <cellStyle name="Note 2 5 3 6" xfId="7458" xr:uid="{00000000-0005-0000-0000-000049390000}"/>
    <cellStyle name="Note 2 5 3 6 2" xfId="14550" xr:uid="{00000000-0005-0000-0000-00004A390000}"/>
    <cellStyle name="Note 2 5 4" xfId="1570" xr:uid="{00000000-0005-0000-0000-00004B390000}"/>
    <cellStyle name="Note 2 5 4 2" xfId="2920" xr:uid="{00000000-0005-0000-0000-00004C390000}"/>
    <cellStyle name="Note 2 5 4 3" xfId="7747" xr:uid="{00000000-0005-0000-0000-00004D390000}"/>
    <cellStyle name="Note 2 5 4 3 2" xfId="14839" xr:uid="{00000000-0005-0000-0000-00004E390000}"/>
    <cellStyle name="Note 2 5 5" xfId="3098" xr:uid="{00000000-0005-0000-0000-00004F390000}"/>
    <cellStyle name="Note 2 5 5 2" xfId="4600" xr:uid="{00000000-0005-0000-0000-000050390000}"/>
    <cellStyle name="Note 2 5 5 3" xfId="10609" xr:uid="{00000000-0005-0000-0000-000051390000}"/>
    <cellStyle name="Note 2 5 6" xfId="4699" xr:uid="{00000000-0005-0000-0000-000052390000}"/>
    <cellStyle name="Note 2 5 6 2" xfId="7035" xr:uid="{00000000-0005-0000-0000-000053390000}"/>
    <cellStyle name="Note 2 5 6 3" xfId="11977" xr:uid="{00000000-0005-0000-0000-000054390000}"/>
    <cellStyle name="Note 2 5 7" xfId="5280" xr:uid="{00000000-0005-0000-0000-000055390000}"/>
    <cellStyle name="Note 2 5 7 2" xfId="12558" xr:uid="{00000000-0005-0000-0000-000056390000}"/>
    <cellStyle name="Note 2 5 8" xfId="7166" xr:uid="{00000000-0005-0000-0000-000057390000}"/>
    <cellStyle name="Note 2 5 8 2" xfId="14258" xr:uid="{00000000-0005-0000-0000-000058390000}"/>
    <cellStyle name="Note 2 6" xfId="1571" xr:uid="{00000000-0005-0000-0000-000059390000}"/>
    <cellStyle name="Note 2 6 2" xfId="1572" xr:uid="{00000000-0005-0000-0000-00005A390000}"/>
    <cellStyle name="Note 2 6 2 2" xfId="1573" xr:uid="{00000000-0005-0000-0000-00005B390000}"/>
    <cellStyle name="Note 2 6 2 2 2" xfId="1574" xr:uid="{00000000-0005-0000-0000-00005C390000}"/>
    <cellStyle name="Note 2 6 2 2 2 2" xfId="2921" xr:uid="{00000000-0005-0000-0000-00005D390000}"/>
    <cellStyle name="Note 2 6 2 2 2 3" xfId="8285" xr:uid="{00000000-0005-0000-0000-00005E390000}"/>
    <cellStyle name="Note 2 6 2 2 2 3 2" xfId="15377" xr:uid="{00000000-0005-0000-0000-00005F390000}"/>
    <cellStyle name="Note 2 6 2 2 3" xfId="3673" xr:uid="{00000000-0005-0000-0000-000060390000}"/>
    <cellStyle name="Note 2 6 2 2 3 2" xfId="4601" xr:uid="{00000000-0005-0000-0000-000061390000}"/>
    <cellStyle name="Note 2 6 2 2 3 3" xfId="11181" xr:uid="{00000000-0005-0000-0000-000062390000}"/>
    <cellStyle name="Note 2 6 2 2 4" xfId="5237" xr:uid="{00000000-0005-0000-0000-000063390000}"/>
    <cellStyle name="Note 2 6 2 2 4 2" xfId="7036" xr:uid="{00000000-0005-0000-0000-000064390000}"/>
    <cellStyle name="Note 2 6 2 2 4 3" xfId="12515" xr:uid="{00000000-0005-0000-0000-000065390000}"/>
    <cellStyle name="Note 2 6 2 2 5" xfId="5818" xr:uid="{00000000-0005-0000-0000-000066390000}"/>
    <cellStyle name="Note 2 6 2 2 5 2" xfId="13096" xr:uid="{00000000-0005-0000-0000-000067390000}"/>
    <cellStyle name="Note 2 6 2 2 6" xfId="7704" xr:uid="{00000000-0005-0000-0000-000068390000}"/>
    <cellStyle name="Note 2 6 2 2 6 2" xfId="14796" xr:uid="{00000000-0005-0000-0000-000069390000}"/>
    <cellStyle name="Note 2 6 2 3" xfId="1575" xr:uid="{00000000-0005-0000-0000-00006A390000}"/>
    <cellStyle name="Note 2 6 2 3 2" xfId="2922" xr:uid="{00000000-0005-0000-0000-00006B390000}"/>
    <cellStyle name="Note 2 6 2 3 3" xfId="7996" xr:uid="{00000000-0005-0000-0000-00006C390000}"/>
    <cellStyle name="Note 2 6 2 3 3 2" xfId="15088" xr:uid="{00000000-0005-0000-0000-00006D390000}"/>
    <cellStyle name="Note 2 6 2 4" xfId="3373" xr:uid="{00000000-0005-0000-0000-00006E390000}"/>
    <cellStyle name="Note 2 6 2 4 2" xfId="4602" xr:uid="{00000000-0005-0000-0000-00006F390000}"/>
    <cellStyle name="Note 2 6 2 4 3" xfId="10884" xr:uid="{00000000-0005-0000-0000-000070390000}"/>
    <cellStyle name="Note 2 6 2 5" xfId="4948" xr:uid="{00000000-0005-0000-0000-000071390000}"/>
    <cellStyle name="Note 2 6 2 5 2" xfId="7037" xr:uid="{00000000-0005-0000-0000-000072390000}"/>
    <cellStyle name="Note 2 6 2 5 3" xfId="12226" xr:uid="{00000000-0005-0000-0000-000073390000}"/>
    <cellStyle name="Note 2 6 2 6" xfId="5529" xr:uid="{00000000-0005-0000-0000-000074390000}"/>
    <cellStyle name="Note 2 6 2 6 2" xfId="12807" xr:uid="{00000000-0005-0000-0000-000075390000}"/>
    <cellStyle name="Note 2 6 2 7" xfId="7415" xr:uid="{00000000-0005-0000-0000-000076390000}"/>
    <cellStyle name="Note 2 6 2 7 2" xfId="14507" xr:uid="{00000000-0005-0000-0000-000077390000}"/>
    <cellStyle name="Note 2 6 3" xfId="1576" xr:uid="{00000000-0005-0000-0000-000078390000}"/>
    <cellStyle name="Note 2 6 3 2" xfId="1577" xr:uid="{00000000-0005-0000-0000-000079390000}"/>
    <cellStyle name="Note 2 6 3 2 2" xfId="2923" xr:uid="{00000000-0005-0000-0000-00007A390000}"/>
    <cellStyle name="Note 2 6 3 2 3" xfId="8142" xr:uid="{00000000-0005-0000-0000-00007B390000}"/>
    <cellStyle name="Note 2 6 3 2 3 2" xfId="15234" xr:uid="{00000000-0005-0000-0000-00007C390000}"/>
    <cellStyle name="Note 2 6 3 3" xfId="3530" xr:uid="{00000000-0005-0000-0000-00007D390000}"/>
    <cellStyle name="Note 2 6 3 3 2" xfId="4603" xr:uid="{00000000-0005-0000-0000-00007E390000}"/>
    <cellStyle name="Note 2 6 3 3 3" xfId="11038" xr:uid="{00000000-0005-0000-0000-00007F390000}"/>
    <cellStyle name="Note 2 6 3 4" xfId="5094" xr:uid="{00000000-0005-0000-0000-000080390000}"/>
    <cellStyle name="Note 2 6 3 4 2" xfId="7038" xr:uid="{00000000-0005-0000-0000-000081390000}"/>
    <cellStyle name="Note 2 6 3 4 3" xfId="12372" xr:uid="{00000000-0005-0000-0000-000082390000}"/>
    <cellStyle name="Note 2 6 3 5" xfId="5675" xr:uid="{00000000-0005-0000-0000-000083390000}"/>
    <cellStyle name="Note 2 6 3 5 2" xfId="12953" xr:uid="{00000000-0005-0000-0000-000084390000}"/>
    <cellStyle name="Note 2 6 3 6" xfId="7561" xr:uid="{00000000-0005-0000-0000-000085390000}"/>
    <cellStyle name="Note 2 6 3 6 2" xfId="14653" xr:uid="{00000000-0005-0000-0000-000086390000}"/>
    <cellStyle name="Note 2 6 4" xfId="1578" xr:uid="{00000000-0005-0000-0000-000087390000}"/>
    <cellStyle name="Note 2 6 4 2" xfId="2924" xr:uid="{00000000-0005-0000-0000-000088390000}"/>
    <cellStyle name="Note 2 6 4 3" xfId="7853" xr:uid="{00000000-0005-0000-0000-000089390000}"/>
    <cellStyle name="Note 2 6 4 3 2" xfId="14945" xr:uid="{00000000-0005-0000-0000-00008A390000}"/>
    <cellStyle name="Note 2 6 5" xfId="3228" xr:uid="{00000000-0005-0000-0000-00008B390000}"/>
    <cellStyle name="Note 2 6 5 2" xfId="4604" xr:uid="{00000000-0005-0000-0000-00008C390000}"/>
    <cellStyle name="Note 2 6 5 3" xfId="10739" xr:uid="{00000000-0005-0000-0000-00008D390000}"/>
    <cellStyle name="Note 2 6 6" xfId="4805" xr:uid="{00000000-0005-0000-0000-00008E390000}"/>
    <cellStyle name="Note 2 6 6 2" xfId="7039" xr:uid="{00000000-0005-0000-0000-00008F390000}"/>
    <cellStyle name="Note 2 6 6 3" xfId="12083" xr:uid="{00000000-0005-0000-0000-000090390000}"/>
    <cellStyle name="Note 2 6 7" xfId="5386" xr:uid="{00000000-0005-0000-0000-000091390000}"/>
    <cellStyle name="Note 2 6 7 2" xfId="12664" xr:uid="{00000000-0005-0000-0000-000092390000}"/>
    <cellStyle name="Note 2 6 8" xfId="7272" xr:uid="{00000000-0005-0000-0000-000093390000}"/>
    <cellStyle name="Note 2 6 8 2" xfId="14364" xr:uid="{00000000-0005-0000-0000-000094390000}"/>
    <cellStyle name="Note 2 7" xfId="1579" xr:uid="{00000000-0005-0000-0000-000095390000}"/>
    <cellStyle name="Note 2 7 2" xfId="1580" xr:uid="{00000000-0005-0000-0000-000096390000}"/>
    <cellStyle name="Note 2 7 2 2" xfId="1581" xr:uid="{00000000-0005-0000-0000-000097390000}"/>
    <cellStyle name="Note 2 7 2 2 2" xfId="2925" xr:uid="{00000000-0005-0000-0000-000098390000}"/>
    <cellStyle name="Note 2 7 2 2 3" xfId="8162" xr:uid="{00000000-0005-0000-0000-000099390000}"/>
    <cellStyle name="Note 2 7 2 2 3 2" xfId="15254" xr:uid="{00000000-0005-0000-0000-00009A390000}"/>
    <cellStyle name="Note 2 7 2 3" xfId="3550" xr:uid="{00000000-0005-0000-0000-00009B390000}"/>
    <cellStyle name="Note 2 7 2 3 2" xfId="4605" xr:uid="{00000000-0005-0000-0000-00009C390000}"/>
    <cellStyle name="Note 2 7 2 3 3" xfId="11058" xr:uid="{00000000-0005-0000-0000-00009D390000}"/>
    <cellStyle name="Note 2 7 2 4" xfId="5114" xr:uid="{00000000-0005-0000-0000-00009E390000}"/>
    <cellStyle name="Note 2 7 2 4 2" xfId="7040" xr:uid="{00000000-0005-0000-0000-00009F390000}"/>
    <cellStyle name="Note 2 7 2 4 3" xfId="12392" xr:uid="{00000000-0005-0000-0000-0000A0390000}"/>
    <cellStyle name="Note 2 7 2 5" xfId="5695" xr:uid="{00000000-0005-0000-0000-0000A1390000}"/>
    <cellStyle name="Note 2 7 2 5 2" xfId="12973" xr:uid="{00000000-0005-0000-0000-0000A2390000}"/>
    <cellStyle name="Note 2 7 2 6" xfId="7581" xr:uid="{00000000-0005-0000-0000-0000A3390000}"/>
    <cellStyle name="Note 2 7 2 6 2" xfId="14673" xr:uid="{00000000-0005-0000-0000-0000A4390000}"/>
    <cellStyle name="Note 2 7 3" xfId="1582" xr:uid="{00000000-0005-0000-0000-0000A5390000}"/>
    <cellStyle name="Note 2 7 3 2" xfId="2926" xr:uid="{00000000-0005-0000-0000-0000A6390000}"/>
    <cellStyle name="Note 2 7 3 3" xfId="7873" xr:uid="{00000000-0005-0000-0000-0000A7390000}"/>
    <cellStyle name="Note 2 7 3 3 2" xfId="14965" xr:uid="{00000000-0005-0000-0000-0000A8390000}"/>
    <cellStyle name="Note 2 7 4" xfId="3250" xr:uid="{00000000-0005-0000-0000-0000A9390000}"/>
    <cellStyle name="Note 2 7 4 2" xfId="4606" xr:uid="{00000000-0005-0000-0000-0000AA390000}"/>
    <cellStyle name="Note 2 7 4 3" xfId="10761" xr:uid="{00000000-0005-0000-0000-0000AB390000}"/>
    <cellStyle name="Note 2 7 5" xfId="4825" xr:uid="{00000000-0005-0000-0000-0000AC390000}"/>
    <cellStyle name="Note 2 7 5 2" xfId="7041" xr:uid="{00000000-0005-0000-0000-0000AD390000}"/>
    <cellStyle name="Note 2 7 5 3" xfId="12103" xr:uid="{00000000-0005-0000-0000-0000AE390000}"/>
    <cellStyle name="Note 2 7 6" xfId="5406" xr:uid="{00000000-0005-0000-0000-0000AF390000}"/>
    <cellStyle name="Note 2 7 6 2" xfId="12684" xr:uid="{00000000-0005-0000-0000-0000B0390000}"/>
    <cellStyle name="Note 2 7 7" xfId="7292" xr:uid="{00000000-0005-0000-0000-0000B1390000}"/>
    <cellStyle name="Note 2 7 7 2" xfId="14384" xr:uid="{00000000-0005-0000-0000-0000B2390000}"/>
    <cellStyle name="Note 2 8" xfId="1583" xr:uid="{00000000-0005-0000-0000-0000B3390000}"/>
    <cellStyle name="Note 2 8 2" xfId="1584" xr:uid="{00000000-0005-0000-0000-0000B4390000}"/>
    <cellStyle name="Note 2 8 2 2" xfId="2927" xr:uid="{00000000-0005-0000-0000-0000B5390000}"/>
    <cellStyle name="Note 2 8 2 3" xfId="8018" xr:uid="{00000000-0005-0000-0000-0000B6390000}"/>
    <cellStyle name="Note 2 8 2 3 2" xfId="15110" xr:uid="{00000000-0005-0000-0000-0000B7390000}"/>
    <cellStyle name="Note 2 8 3" xfId="3406" xr:uid="{00000000-0005-0000-0000-0000B8390000}"/>
    <cellStyle name="Note 2 8 3 2" xfId="4607" xr:uid="{00000000-0005-0000-0000-0000B9390000}"/>
    <cellStyle name="Note 2 8 3 3" xfId="10914" xr:uid="{00000000-0005-0000-0000-0000BA390000}"/>
    <cellStyle name="Note 2 8 4" xfId="4970" xr:uid="{00000000-0005-0000-0000-0000BB390000}"/>
    <cellStyle name="Note 2 8 4 2" xfId="7042" xr:uid="{00000000-0005-0000-0000-0000BC390000}"/>
    <cellStyle name="Note 2 8 4 3" xfId="12248" xr:uid="{00000000-0005-0000-0000-0000BD390000}"/>
    <cellStyle name="Note 2 8 5" xfId="5551" xr:uid="{00000000-0005-0000-0000-0000BE390000}"/>
    <cellStyle name="Note 2 8 5 2" xfId="12829" xr:uid="{00000000-0005-0000-0000-0000BF390000}"/>
    <cellStyle name="Note 2 8 6" xfId="7437" xr:uid="{00000000-0005-0000-0000-0000C0390000}"/>
    <cellStyle name="Note 2 8 6 2" xfId="14529" xr:uid="{00000000-0005-0000-0000-0000C1390000}"/>
    <cellStyle name="Note 2 9" xfId="1585" xr:uid="{00000000-0005-0000-0000-0000C2390000}"/>
    <cellStyle name="Note 2 9 2" xfId="4608" xr:uid="{00000000-0005-0000-0000-0000C3390000}"/>
    <cellStyle name="Note 2 9 3" xfId="8341" xr:uid="{00000000-0005-0000-0000-0000C4390000}"/>
    <cellStyle name="Note 2 9 3 2" xfId="15424" xr:uid="{00000000-0005-0000-0000-0000C5390000}"/>
    <cellStyle name="Note 3" xfId="1586" xr:uid="{00000000-0005-0000-0000-0000C6390000}"/>
    <cellStyle name="Note 3 2" xfId="1587" xr:uid="{00000000-0005-0000-0000-0000C7390000}"/>
    <cellStyle name="Note 3 2 2" xfId="1588" xr:uid="{00000000-0005-0000-0000-0000C8390000}"/>
    <cellStyle name="Note 3 2 2 2" xfId="1589" xr:uid="{00000000-0005-0000-0000-0000C9390000}"/>
    <cellStyle name="Note 3 2 2 2 2" xfId="1590" xr:uid="{00000000-0005-0000-0000-0000CA390000}"/>
    <cellStyle name="Note 3 2 2 2 2 2" xfId="2928" xr:uid="{00000000-0005-0000-0000-0000CB390000}"/>
    <cellStyle name="Note 3 2 2 2 2 3" xfId="8249" xr:uid="{00000000-0005-0000-0000-0000CC390000}"/>
    <cellStyle name="Note 3 2 2 2 2 3 2" xfId="15341" xr:uid="{00000000-0005-0000-0000-0000CD390000}"/>
    <cellStyle name="Note 3 2 2 2 3" xfId="3637" xr:uid="{00000000-0005-0000-0000-0000CE390000}"/>
    <cellStyle name="Note 3 2 2 2 3 2" xfId="4609" xr:uid="{00000000-0005-0000-0000-0000CF390000}"/>
    <cellStyle name="Note 3 2 2 2 3 3" xfId="11145" xr:uid="{00000000-0005-0000-0000-0000D0390000}"/>
    <cellStyle name="Note 3 2 2 2 4" xfId="5201" xr:uid="{00000000-0005-0000-0000-0000D1390000}"/>
    <cellStyle name="Note 3 2 2 2 4 2" xfId="7043" xr:uid="{00000000-0005-0000-0000-0000D2390000}"/>
    <cellStyle name="Note 3 2 2 2 4 3" xfId="12479" xr:uid="{00000000-0005-0000-0000-0000D3390000}"/>
    <cellStyle name="Note 3 2 2 2 5" xfId="5782" xr:uid="{00000000-0005-0000-0000-0000D4390000}"/>
    <cellStyle name="Note 3 2 2 2 5 2" xfId="13060" xr:uid="{00000000-0005-0000-0000-0000D5390000}"/>
    <cellStyle name="Note 3 2 2 2 6" xfId="7668" xr:uid="{00000000-0005-0000-0000-0000D6390000}"/>
    <cellStyle name="Note 3 2 2 2 6 2" xfId="14760" xr:uid="{00000000-0005-0000-0000-0000D7390000}"/>
    <cellStyle name="Note 3 2 2 3" xfId="1591" xr:uid="{00000000-0005-0000-0000-0000D8390000}"/>
    <cellStyle name="Note 3 2 2 3 2" xfId="2929" xr:uid="{00000000-0005-0000-0000-0000D9390000}"/>
    <cellStyle name="Note 3 2 2 3 3" xfId="7960" xr:uid="{00000000-0005-0000-0000-0000DA390000}"/>
    <cellStyle name="Note 3 2 2 3 3 2" xfId="15052" xr:uid="{00000000-0005-0000-0000-0000DB390000}"/>
    <cellStyle name="Note 3 2 2 4" xfId="3337" xr:uid="{00000000-0005-0000-0000-0000DC390000}"/>
    <cellStyle name="Note 3 2 2 4 2" xfId="4610" xr:uid="{00000000-0005-0000-0000-0000DD390000}"/>
    <cellStyle name="Note 3 2 2 4 3" xfId="10848" xr:uid="{00000000-0005-0000-0000-0000DE390000}"/>
    <cellStyle name="Note 3 2 2 5" xfId="4912" xr:uid="{00000000-0005-0000-0000-0000DF390000}"/>
    <cellStyle name="Note 3 2 2 5 2" xfId="7044" xr:uid="{00000000-0005-0000-0000-0000E0390000}"/>
    <cellStyle name="Note 3 2 2 5 3" xfId="12190" xr:uid="{00000000-0005-0000-0000-0000E1390000}"/>
    <cellStyle name="Note 3 2 2 6" xfId="5493" xr:uid="{00000000-0005-0000-0000-0000E2390000}"/>
    <cellStyle name="Note 3 2 2 6 2" xfId="12771" xr:uid="{00000000-0005-0000-0000-0000E3390000}"/>
    <cellStyle name="Note 3 2 2 7" xfId="7379" xr:uid="{00000000-0005-0000-0000-0000E4390000}"/>
    <cellStyle name="Note 3 2 2 7 2" xfId="14471" xr:uid="{00000000-0005-0000-0000-0000E5390000}"/>
    <cellStyle name="Note 3 2 3" xfId="1592" xr:uid="{00000000-0005-0000-0000-0000E6390000}"/>
    <cellStyle name="Note 3 2 3 2" xfId="1593" xr:uid="{00000000-0005-0000-0000-0000E7390000}"/>
    <cellStyle name="Note 3 2 3 2 2" xfId="2930" xr:uid="{00000000-0005-0000-0000-0000E8390000}"/>
    <cellStyle name="Note 3 2 3 2 3" xfId="8106" xr:uid="{00000000-0005-0000-0000-0000E9390000}"/>
    <cellStyle name="Note 3 2 3 2 3 2" xfId="15198" xr:uid="{00000000-0005-0000-0000-0000EA390000}"/>
    <cellStyle name="Note 3 2 3 3" xfId="3494" xr:uid="{00000000-0005-0000-0000-0000EB390000}"/>
    <cellStyle name="Note 3 2 3 3 2" xfId="4611" xr:uid="{00000000-0005-0000-0000-0000EC390000}"/>
    <cellStyle name="Note 3 2 3 3 3" xfId="11002" xr:uid="{00000000-0005-0000-0000-0000ED390000}"/>
    <cellStyle name="Note 3 2 3 4" xfId="5058" xr:uid="{00000000-0005-0000-0000-0000EE390000}"/>
    <cellStyle name="Note 3 2 3 4 2" xfId="7045" xr:uid="{00000000-0005-0000-0000-0000EF390000}"/>
    <cellStyle name="Note 3 2 3 4 3" xfId="12336" xr:uid="{00000000-0005-0000-0000-0000F0390000}"/>
    <cellStyle name="Note 3 2 3 5" xfId="5639" xr:uid="{00000000-0005-0000-0000-0000F1390000}"/>
    <cellStyle name="Note 3 2 3 5 2" xfId="12917" xr:uid="{00000000-0005-0000-0000-0000F2390000}"/>
    <cellStyle name="Note 3 2 3 6" xfId="7525" xr:uid="{00000000-0005-0000-0000-0000F3390000}"/>
    <cellStyle name="Note 3 2 3 6 2" xfId="14617" xr:uid="{00000000-0005-0000-0000-0000F4390000}"/>
    <cellStyle name="Note 3 2 4" xfId="1594" xr:uid="{00000000-0005-0000-0000-0000F5390000}"/>
    <cellStyle name="Note 3 2 4 2" xfId="2931" xr:uid="{00000000-0005-0000-0000-0000F6390000}"/>
    <cellStyle name="Note 3 2 4 3" xfId="8453" xr:uid="{00000000-0005-0000-0000-0000F7390000}"/>
    <cellStyle name="Note 3 2 4 3 2" xfId="15496" xr:uid="{00000000-0005-0000-0000-0000F8390000}"/>
    <cellStyle name="Note 3 2 5" xfId="3192" xr:uid="{00000000-0005-0000-0000-0000F9390000}"/>
    <cellStyle name="Note 3 2 5 2" xfId="4612" xr:uid="{00000000-0005-0000-0000-0000FA390000}"/>
    <cellStyle name="Note 3 2 5 3" xfId="8542" xr:uid="{00000000-0005-0000-0000-0000FB390000}"/>
    <cellStyle name="Note 3 2 5 3 2" xfId="15585" xr:uid="{00000000-0005-0000-0000-0000FC390000}"/>
    <cellStyle name="Note 3 2 5 4" xfId="10703" xr:uid="{00000000-0005-0000-0000-0000FD390000}"/>
    <cellStyle name="Note 3 2 6" xfId="4769" xr:uid="{00000000-0005-0000-0000-0000FE390000}"/>
    <cellStyle name="Note 3 2 6 2" xfId="7046" xr:uid="{00000000-0005-0000-0000-0000FF390000}"/>
    <cellStyle name="Note 3 2 6 3" xfId="7817" xr:uid="{00000000-0005-0000-0000-0000003A0000}"/>
    <cellStyle name="Note 3 2 6 3 2" xfId="14909" xr:uid="{00000000-0005-0000-0000-0000013A0000}"/>
    <cellStyle name="Note 3 2 6 4" xfId="12047" xr:uid="{00000000-0005-0000-0000-0000023A0000}"/>
    <cellStyle name="Note 3 2 7" xfId="5350" xr:uid="{00000000-0005-0000-0000-0000033A0000}"/>
    <cellStyle name="Note 3 2 7 2" xfId="12628" xr:uid="{00000000-0005-0000-0000-0000043A0000}"/>
    <cellStyle name="Note 3 2 8" xfId="7236" xr:uid="{00000000-0005-0000-0000-0000053A0000}"/>
    <cellStyle name="Note 3 2 8 2" xfId="14328" xr:uid="{00000000-0005-0000-0000-0000063A0000}"/>
    <cellStyle name="Note 3 3" xfId="1595" xr:uid="{00000000-0005-0000-0000-0000073A0000}"/>
    <cellStyle name="Note 3 3 2" xfId="1596" xr:uid="{00000000-0005-0000-0000-0000083A0000}"/>
    <cellStyle name="Note 3 3 2 2" xfId="1597" xr:uid="{00000000-0005-0000-0000-0000093A0000}"/>
    <cellStyle name="Note 3 3 2 2 2" xfId="2932" xr:uid="{00000000-0005-0000-0000-00000A3A0000}"/>
    <cellStyle name="Note 3 3 2 2 3" xfId="8203" xr:uid="{00000000-0005-0000-0000-00000B3A0000}"/>
    <cellStyle name="Note 3 3 2 2 3 2" xfId="15295" xr:uid="{00000000-0005-0000-0000-00000C3A0000}"/>
    <cellStyle name="Note 3 3 2 3" xfId="3591" xr:uid="{00000000-0005-0000-0000-00000D3A0000}"/>
    <cellStyle name="Note 3 3 2 3 2" xfId="4613" xr:uid="{00000000-0005-0000-0000-00000E3A0000}"/>
    <cellStyle name="Note 3 3 2 3 3" xfId="11099" xr:uid="{00000000-0005-0000-0000-00000F3A0000}"/>
    <cellStyle name="Note 3 3 2 4" xfId="5155" xr:uid="{00000000-0005-0000-0000-0000103A0000}"/>
    <cellStyle name="Note 3 3 2 4 2" xfId="7047" xr:uid="{00000000-0005-0000-0000-0000113A0000}"/>
    <cellStyle name="Note 3 3 2 4 3" xfId="12433" xr:uid="{00000000-0005-0000-0000-0000123A0000}"/>
    <cellStyle name="Note 3 3 2 5" xfId="5736" xr:uid="{00000000-0005-0000-0000-0000133A0000}"/>
    <cellStyle name="Note 3 3 2 5 2" xfId="13014" xr:uid="{00000000-0005-0000-0000-0000143A0000}"/>
    <cellStyle name="Note 3 3 2 6" xfId="7622" xr:uid="{00000000-0005-0000-0000-0000153A0000}"/>
    <cellStyle name="Note 3 3 2 6 2" xfId="14714" xr:uid="{00000000-0005-0000-0000-0000163A0000}"/>
    <cellStyle name="Note 3 3 3" xfId="1598" xr:uid="{00000000-0005-0000-0000-0000173A0000}"/>
    <cellStyle name="Note 3 3 3 2" xfId="2933" xr:uid="{00000000-0005-0000-0000-0000183A0000}"/>
    <cellStyle name="Note 3 3 3 3" xfId="7914" xr:uid="{00000000-0005-0000-0000-0000193A0000}"/>
    <cellStyle name="Note 3 3 3 3 2" xfId="15006" xr:uid="{00000000-0005-0000-0000-00001A3A0000}"/>
    <cellStyle name="Note 3 3 4" xfId="3291" xr:uid="{00000000-0005-0000-0000-00001B3A0000}"/>
    <cellStyle name="Note 3 3 4 2" xfId="4614" xr:uid="{00000000-0005-0000-0000-00001C3A0000}"/>
    <cellStyle name="Note 3 3 4 3" xfId="10802" xr:uid="{00000000-0005-0000-0000-00001D3A0000}"/>
    <cellStyle name="Note 3 3 5" xfId="4866" xr:uid="{00000000-0005-0000-0000-00001E3A0000}"/>
    <cellStyle name="Note 3 3 5 2" xfId="7048" xr:uid="{00000000-0005-0000-0000-00001F3A0000}"/>
    <cellStyle name="Note 3 3 5 3" xfId="12144" xr:uid="{00000000-0005-0000-0000-0000203A0000}"/>
    <cellStyle name="Note 3 3 6" xfId="5447" xr:uid="{00000000-0005-0000-0000-0000213A0000}"/>
    <cellStyle name="Note 3 3 6 2" xfId="12725" xr:uid="{00000000-0005-0000-0000-0000223A0000}"/>
    <cellStyle name="Note 3 3 7" xfId="7333" xr:uid="{00000000-0005-0000-0000-0000233A0000}"/>
    <cellStyle name="Note 3 3 7 2" xfId="14425" xr:uid="{00000000-0005-0000-0000-0000243A0000}"/>
    <cellStyle name="Note 3 4" xfId="1599" xr:uid="{00000000-0005-0000-0000-0000253A0000}"/>
    <cellStyle name="Note 3 4 2" xfId="1600" xr:uid="{00000000-0005-0000-0000-0000263A0000}"/>
    <cellStyle name="Note 3 4 2 2" xfId="2934" xr:uid="{00000000-0005-0000-0000-0000273A0000}"/>
    <cellStyle name="Note 3 4 2 3" xfId="8060" xr:uid="{00000000-0005-0000-0000-0000283A0000}"/>
    <cellStyle name="Note 3 4 2 3 2" xfId="15152" xr:uid="{00000000-0005-0000-0000-0000293A0000}"/>
    <cellStyle name="Note 3 4 3" xfId="3448" xr:uid="{00000000-0005-0000-0000-00002A3A0000}"/>
    <cellStyle name="Note 3 4 3 2" xfId="4615" xr:uid="{00000000-0005-0000-0000-00002B3A0000}"/>
    <cellStyle name="Note 3 4 3 3" xfId="10956" xr:uid="{00000000-0005-0000-0000-00002C3A0000}"/>
    <cellStyle name="Note 3 4 4" xfId="5012" xr:uid="{00000000-0005-0000-0000-00002D3A0000}"/>
    <cellStyle name="Note 3 4 4 2" xfId="7049" xr:uid="{00000000-0005-0000-0000-00002E3A0000}"/>
    <cellStyle name="Note 3 4 4 3" xfId="12290" xr:uid="{00000000-0005-0000-0000-00002F3A0000}"/>
    <cellStyle name="Note 3 4 5" xfId="5593" xr:uid="{00000000-0005-0000-0000-0000303A0000}"/>
    <cellStyle name="Note 3 4 5 2" xfId="12871" xr:uid="{00000000-0005-0000-0000-0000313A0000}"/>
    <cellStyle name="Note 3 4 6" xfId="7479" xr:uid="{00000000-0005-0000-0000-0000323A0000}"/>
    <cellStyle name="Note 3 4 6 2" xfId="14571" xr:uid="{00000000-0005-0000-0000-0000333A0000}"/>
    <cellStyle name="Note 3 5" xfId="1601" xr:uid="{00000000-0005-0000-0000-0000343A0000}"/>
    <cellStyle name="Note 3 5 2" xfId="2935" xr:uid="{00000000-0005-0000-0000-0000353A0000}"/>
    <cellStyle name="Note 3 5 3" xfId="8407" xr:uid="{00000000-0005-0000-0000-0000363A0000}"/>
    <cellStyle name="Note 3 5 3 2" xfId="15450" xr:uid="{00000000-0005-0000-0000-0000373A0000}"/>
    <cellStyle name="Note 3 6" xfId="3123" xr:uid="{00000000-0005-0000-0000-0000383A0000}"/>
    <cellStyle name="Note 3 6 2" xfId="4616" xr:uid="{00000000-0005-0000-0000-0000393A0000}"/>
    <cellStyle name="Note 3 6 3" xfId="8496" xr:uid="{00000000-0005-0000-0000-00003A3A0000}"/>
    <cellStyle name="Note 3 6 3 2" xfId="15539" xr:uid="{00000000-0005-0000-0000-00003B3A0000}"/>
    <cellStyle name="Note 3 6 4" xfId="10634" xr:uid="{00000000-0005-0000-0000-00003C3A0000}"/>
    <cellStyle name="Note 3 7" xfId="4723" xr:uid="{00000000-0005-0000-0000-00003D3A0000}"/>
    <cellStyle name="Note 3 7 2" xfId="7050" xr:uid="{00000000-0005-0000-0000-00003E3A0000}"/>
    <cellStyle name="Note 3 7 3" xfId="7771" xr:uid="{00000000-0005-0000-0000-00003F3A0000}"/>
    <cellStyle name="Note 3 7 3 2" xfId="14863" xr:uid="{00000000-0005-0000-0000-0000403A0000}"/>
    <cellStyle name="Note 3 7 4" xfId="12001" xr:uid="{00000000-0005-0000-0000-0000413A0000}"/>
    <cellStyle name="Note 3 8" xfId="5304" xr:uid="{00000000-0005-0000-0000-0000423A0000}"/>
    <cellStyle name="Note 3 8 2" xfId="12582" xr:uid="{00000000-0005-0000-0000-0000433A0000}"/>
    <cellStyle name="Note 3 9" xfId="7190" xr:uid="{00000000-0005-0000-0000-0000443A0000}"/>
    <cellStyle name="Note 3 9 2" xfId="14282" xr:uid="{00000000-0005-0000-0000-0000453A0000}"/>
    <cellStyle name="Note 4" xfId="8587" xr:uid="{00000000-0005-0000-0000-0000463A0000}"/>
    <cellStyle name="Note 4 2" xfId="15630" xr:uid="{00000000-0005-0000-0000-0000473A0000}"/>
    <cellStyle name="Output" xfId="12" builtinId="21" customBuiltin="1"/>
    <cellStyle name="Output 10" xfId="1603" xr:uid="{00000000-0005-0000-0000-0000493A0000}"/>
    <cellStyle name="Output 11" xfId="1604" xr:uid="{00000000-0005-0000-0000-00004A3A0000}"/>
    <cellStyle name="Output 12" xfId="1786" xr:uid="{00000000-0005-0000-0000-00004B3A0000}"/>
    <cellStyle name="Output 12 2" xfId="7051" xr:uid="{00000000-0005-0000-0000-00004C3A0000}"/>
    <cellStyle name="Output 13" xfId="2936" xr:uid="{00000000-0005-0000-0000-00004D3A0000}"/>
    <cellStyle name="Output 14" xfId="1602" xr:uid="{00000000-0005-0000-0000-00004E3A0000}"/>
    <cellStyle name="Output 2" xfId="1605" xr:uid="{00000000-0005-0000-0000-00004F3A0000}"/>
    <cellStyle name="Output 2 2" xfId="8620" xr:uid="{00000000-0005-0000-0000-0000503A0000}"/>
    <cellStyle name="Output 3" xfId="1606" xr:uid="{00000000-0005-0000-0000-0000513A0000}"/>
    <cellStyle name="Output 3 2" xfId="1607" xr:uid="{00000000-0005-0000-0000-0000523A0000}"/>
    <cellStyle name="Output 4" xfId="1608" xr:uid="{00000000-0005-0000-0000-0000533A0000}"/>
    <cellStyle name="Output 4 2" xfId="4618" xr:uid="{00000000-0005-0000-0000-0000543A0000}"/>
    <cellStyle name="Output 4 3" xfId="4617" xr:uid="{00000000-0005-0000-0000-0000553A0000}"/>
    <cellStyle name="Output 5" xfId="1609" xr:uid="{00000000-0005-0000-0000-0000563A0000}"/>
    <cellStyle name="Output 5 2" xfId="1610" xr:uid="{00000000-0005-0000-0000-0000573A0000}"/>
    <cellStyle name="Output 6" xfId="1611" xr:uid="{00000000-0005-0000-0000-0000583A0000}"/>
    <cellStyle name="Output 7" xfId="1612" xr:uid="{00000000-0005-0000-0000-0000593A0000}"/>
    <cellStyle name="Output 8" xfId="1613" xr:uid="{00000000-0005-0000-0000-00005A3A0000}"/>
    <cellStyle name="Output 9" xfId="1614" xr:uid="{00000000-0005-0000-0000-00005B3A0000}"/>
    <cellStyle name="Percent 10" xfId="8586" xr:uid="{00000000-0005-0000-0000-00005C3A0000}"/>
    <cellStyle name="Percent 10 2" xfId="15629" xr:uid="{00000000-0005-0000-0000-00005D3A0000}"/>
    <cellStyle name="Percent 2" xfId="46" xr:uid="{00000000-0005-0000-0000-00005E3A0000}"/>
    <cellStyle name="Percent 2 10" xfId="1616" xr:uid="{00000000-0005-0000-0000-00005F3A0000}"/>
    <cellStyle name="Percent 2 11" xfId="1617" xr:uid="{00000000-0005-0000-0000-0000603A0000}"/>
    <cellStyle name="Percent 2 11 2" xfId="4619" xr:uid="{00000000-0005-0000-0000-0000613A0000}"/>
    <cellStyle name="Percent 2 11 3" xfId="8343" xr:uid="{00000000-0005-0000-0000-0000623A0000}"/>
    <cellStyle name="Percent 2 11 3 2" xfId="15426" xr:uid="{00000000-0005-0000-0000-0000633A0000}"/>
    <cellStyle name="Percent 2 12" xfId="1618" xr:uid="{00000000-0005-0000-0000-0000643A0000}"/>
    <cellStyle name="Percent 2 12 2" xfId="4621" xr:uid="{00000000-0005-0000-0000-0000653A0000}"/>
    <cellStyle name="Percent 2 12 3" xfId="4620" xr:uid="{00000000-0005-0000-0000-0000663A0000}"/>
    <cellStyle name="Percent 2 12 3 2" xfId="11940" xr:uid="{00000000-0005-0000-0000-0000673A0000}"/>
    <cellStyle name="Percent 2 12 4" xfId="8401" xr:uid="{00000000-0005-0000-0000-0000683A0000}"/>
    <cellStyle name="Percent 2 12 4 2" xfId="15444" xr:uid="{00000000-0005-0000-0000-0000693A0000}"/>
    <cellStyle name="Percent 2 13" xfId="1619" xr:uid="{00000000-0005-0000-0000-00006A3A0000}"/>
    <cellStyle name="Percent 2 13 2" xfId="8490" xr:uid="{00000000-0005-0000-0000-00006B3A0000}"/>
    <cellStyle name="Percent 2 13 2 2" xfId="15533" xr:uid="{00000000-0005-0000-0000-00006C3A0000}"/>
    <cellStyle name="Percent 2 14" xfId="1620" xr:uid="{00000000-0005-0000-0000-00006D3A0000}"/>
    <cellStyle name="Percent 2 14 2" xfId="1621" xr:uid="{00000000-0005-0000-0000-00006E3A0000}"/>
    <cellStyle name="Percent 2 14 2 2" xfId="2939" xr:uid="{00000000-0005-0000-0000-00006F3A0000}"/>
    <cellStyle name="Percent 2 14 3" xfId="2938" xr:uid="{00000000-0005-0000-0000-0000703A0000}"/>
    <cellStyle name="Percent 2 14 4" xfId="8579" xr:uid="{00000000-0005-0000-0000-0000713A0000}"/>
    <cellStyle name="Percent 2 14 4 2" xfId="15622" xr:uid="{00000000-0005-0000-0000-0000723A0000}"/>
    <cellStyle name="Percent 2 15" xfId="1622" xr:uid="{00000000-0005-0000-0000-0000733A0000}"/>
    <cellStyle name="Percent 2 15 2" xfId="2940" xr:uid="{00000000-0005-0000-0000-0000743A0000}"/>
    <cellStyle name="Percent 2 15 3" xfId="7731" xr:uid="{00000000-0005-0000-0000-0000753A0000}"/>
    <cellStyle name="Percent 2 15 3 2" xfId="14823" xr:uid="{00000000-0005-0000-0000-0000763A0000}"/>
    <cellStyle name="Percent 2 16" xfId="1623" xr:uid="{00000000-0005-0000-0000-0000773A0000}"/>
    <cellStyle name="Percent 2 16 2" xfId="2941" xr:uid="{00000000-0005-0000-0000-0000783A0000}"/>
    <cellStyle name="Percent 2 17" xfId="1624" xr:uid="{00000000-0005-0000-0000-0000793A0000}"/>
    <cellStyle name="Percent 2 17 2" xfId="2942" xr:uid="{00000000-0005-0000-0000-00007A3A0000}"/>
    <cellStyle name="Percent 2 18" xfId="1625" xr:uid="{00000000-0005-0000-0000-00007B3A0000}"/>
    <cellStyle name="Percent 2 18 2" xfId="2943" xr:uid="{00000000-0005-0000-0000-00007C3A0000}"/>
    <cellStyle name="Percent 2 19" xfId="1626" xr:uid="{00000000-0005-0000-0000-00007D3A0000}"/>
    <cellStyle name="Percent 2 19 2" xfId="2944" xr:uid="{00000000-0005-0000-0000-00007E3A0000}"/>
    <cellStyle name="Percent 2 2" xfId="1627" xr:uid="{00000000-0005-0000-0000-00007F3A0000}"/>
    <cellStyle name="Percent 2 2 10" xfId="2945" xr:uid="{00000000-0005-0000-0000-0000803A0000}"/>
    <cellStyle name="Percent 2 2 11" xfId="3022" xr:uid="{00000000-0005-0000-0000-0000813A0000}"/>
    <cellStyle name="Percent 2 2 11 2" xfId="4622" xr:uid="{00000000-0005-0000-0000-0000823A0000}"/>
    <cellStyle name="Percent 2 2 11 2 2" xfId="11941" xr:uid="{00000000-0005-0000-0000-0000833A0000}"/>
    <cellStyle name="Percent 2 2 11 3" xfId="7052" xr:uid="{00000000-0005-0000-0000-0000843A0000}"/>
    <cellStyle name="Percent 2 2 12" xfId="3152" xr:uid="{00000000-0005-0000-0000-0000853A0000}"/>
    <cellStyle name="Percent 2 2 12 2" xfId="10663" xr:uid="{00000000-0005-0000-0000-0000863A0000}"/>
    <cellStyle name="Percent 2 2 13" xfId="4740" xr:uid="{00000000-0005-0000-0000-0000873A0000}"/>
    <cellStyle name="Percent 2 2 13 2" xfId="12018" xr:uid="{00000000-0005-0000-0000-0000883A0000}"/>
    <cellStyle name="Percent 2 2 14" xfId="5321" xr:uid="{00000000-0005-0000-0000-0000893A0000}"/>
    <cellStyle name="Percent 2 2 14 2" xfId="12599" xr:uid="{00000000-0005-0000-0000-00008A3A0000}"/>
    <cellStyle name="Percent 2 2 15" xfId="7207" xr:uid="{00000000-0005-0000-0000-00008B3A0000}"/>
    <cellStyle name="Percent 2 2 15 2" xfId="14299" xr:uid="{00000000-0005-0000-0000-00008C3A0000}"/>
    <cellStyle name="Percent 2 2 2" xfId="1628" xr:uid="{00000000-0005-0000-0000-00008D3A0000}"/>
    <cellStyle name="Percent 2 2 2 2" xfId="1629" xr:uid="{00000000-0005-0000-0000-00008E3A0000}"/>
    <cellStyle name="Percent 2 2 2 2 2" xfId="1630" xr:uid="{00000000-0005-0000-0000-00008F3A0000}"/>
    <cellStyle name="Percent 2 2 2 2 2 2" xfId="1631" xr:uid="{00000000-0005-0000-0000-0000903A0000}"/>
    <cellStyle name="Percent 2 2 2 2 2 2 2" xfId="2946" xr:uid="{00000000-0005-0000-0000-0000913A0000}"/>
    <cellStyle name="Percent 2 2 2 2 2 2 3" xfId="8266" xr:uid="{00000000-0005-0000-0000-0000923A0000}"/>
    <cellStyle name="Percent 2 2 2 2 2 2 3 2" xfId="15358" xr:uid="{00000000-0005-0000-0000-0000933A0000}"/>
    <cellStyle name="Percent 2 2 2 2 2 3" xfId="3654" xr:uid="{00000000-0005-0000-0000-0000943A0000}"/>
    <cellStyle name="Percent 2 2 2 2 2 3 2" xfId="4623" xr:uid="{00000000-0005-0000-0000-0000953A0000}"/>
    <cellStyle name="Percent 2 2 2 2 2 3 3" xfId="11162" xr:uid="{00000000-0005-0000-0000-0000963A0000}"/>
    <cellStyle name="Percent 2 2 2 2 2 4" xfId="5218" xr:uid="{00000000-0005-0000-0000-0000973A0000}"/>
    <cellStyle name="Percent 2 2 2 2 2 4 2" xfId="7053" xr:uid="{00000000-0005-0000-0000-0000983A0000}"/>
    <cellStyle name="Percent 2 2 2 2 2 4 3" xfId="12496" xr:uid="{00000000-0005-0000-0000-0000993A0000}"/>
    <cellStyle name="Percent 2 2 2 2 2 5" xfId="5799" xr:uid="{00000000-0005-0000-0000-00009A3A0000}"/>
    <cellStyle name="Percent 2 2 2 2 2 5 2" xfId="13077" xr:uid="{00000000-0005-0000-0000-00009B3A0000}"/>
    <cellStyle name="Percent 2 2 2 2 2 6" xfId="7685" xr:uid="{00000000-0005-0000-0000-00009C3A0000}"/>
    <cellStyle name="Percent 2 2 2 2 2 6 2" xfId="14777" xr:uid="{00000000-0005-0000-0000-00009D3A0000}"/>
    <cellStyle name="Percent 2 2 2 2 3" xfId="1632" xr:uid="{00000000-0005-0000-0000-00009E3A0000}"/>
    <cellStyle name="Percent 2 2 2 2 3 2" xfId="2947" xr:uid="{00000000-0005-0000-0000-00009F3A0000}"/>
    <cellStyle name="Percent 2 2 2 2 3 3" xfId="7977" xr:uid="{00000000-0005-0000-0000-0000A03A0000}"/>
    <cellStyle name="Percent 2 2 2 2 3 3 2" xfId="15069" xr:uid="{00000000-0005-0000-0000-0000A13A0000}"/>
    <cellStyle name="Percent 2 2 2 2 4" xfId="3354" xr:uid="{00000000-0005-0000-0000-0000A23A0000}"/>
    <cellStyle name="Percent 2 2 2 2 4 2" xfId="4624" xr:uid="{00000000-0005-0000-0000-0000A33A0000}"/>
    <cellStyle name="Percent 2 2 2 2 4 3" xfId="10865" xr:uid="{00000000-0005-0000-0000-0000A43A0000}"/>
    <cellStyle name="Percent 2 2 2 2 5" xfId="4929" xr:uid="{00000000-0005-0000-0000-0000A53A0000}"/>
    <cellStyle name="Percent 2 2 2 2 5 2" xfId="7054" xr:uid="{00000000-0005-0000-0000-0000A63A0000}"/>
    <cellStyle name="Percent 2 2 2 2 5 3" xfId="12207" xr:uid="{00000000-0005-0000-0000-0000A73A0000}"/>
    <cellStyle name="Percent 2 2 2 2 6" xfId="5510" xr:uid="{00000000-0005-0000-0000-0000A83A0000}"/>
    <cellStyle name="Percent 2 2 2 2 6 2" xfId="12788" xr:uid="{00000000-0005-0000-0000-0000A93A0000}"/>
    <cellStyle name="Percent 2 2 2 2 7" xfId="7396" xr:uid="{00000000-0005-0000-0000-0000AA3A0000}"/>
    <cellStyle name="Percent 2 2 2 2 7 2" xfId="14488" xr:uid="{00000000-0005-0000-0000-0000AB3A0000}"/>
    <cellStyle name="Percent 2 2 2 3" xfId="1633" xr:uid="{00000000-0005-0000-0000-0000AC3A0000}"/>
    <cellStyle name="Percent 2 2 2 3 2" xfId="1634" xr:uid="{00000000-0005-0000-0000-0000AD3A0000}"/>
    <cellStyle name="Percent 2 2 2 3 2 2" xfId="2948" xr:uid="{00000000-0005-0000-0000-0000AE3A0000}"/>
    <cellStyle name="Percent 2 2 2 3 2 3" xfId="8123" xr:uid="{00000000-0005-0000-0000-0000AF3A0000}"/>
    <cellStyle name="Percent 2 2 2 3 2 3 2" xfId="15215" xr:uid="{00000000-0005-0000-0000-0000B03A0000}"/>
    <cellStyle name="Percent 2 2 2 3 3" xfId="3511" xr:uid="{00000000-0005-0000-0000-0000B13A0000}"/>
    <cellStyle name="Percent 2 2 2 3 3 2" xfId="4625" xr:uid="{00000000-0005-0000-0000-0000B23A0000}"/>
    <cellStyle name="Percent 2 2 2 3 3 3" xfId="11019" xr:uid="{00000000-0005-0000-0000-0000B33A0000}"/>
    <cellStyle name="Percent 2 2 2 3 4" xfId="5075" xr:uid="{00000000-0005-0000-0000-0000B43A0000}"/>
    <cellStyle name="Percent 2 2 2 3 4 2" xfId="7055" xr:uid="{00000000-0005-0000-0000-0000B53A0000}"/>
    <cellStyle name="Percent 2 2 2 3 4 3" xfId="12353" xr:uid="{00000000-0005-0000-0000-0000B63A0000}"/>
    <cellStyle name="Percent 2 2 2 3 5" xfId="5656" xr:uid="{00000000-0005-0000-0000-0000B73A0000}"/>
    <cellStyle name="Percent 2 2 2 3 5 2" xfId="12934" xr:uid="{00000000-0005-0000-0000-0000B83A0000}"/>
    <cellStyle name="Percent 2 2 2 3 6" xfId="7542" xr:uid="{00000000-0005-0000-0000-0000B93A0000}"/>
    <cellStyle name="Percent 2 2 2 3 6 2" xfId="14634" xr:uid="{00000000-0005-0000-0000-0000BA3A0000}"/>
    <cellStyle name="Percent 2 2 2 4" xfId="1635" xr:uid="{00000000-0005-0000-0000-0000BB3A0000}"/>
    <cellStyle name="Percent 2 2 2 4 2" xfId="8470" xr:uid="{00000000-0005-0000-0000-0000BC3A0000}"/>
    <cellStyle name="Percent 2 2 2 4 2 2" xfId="15513" xr:uid="{00000000-0005-0000-0000-0000BD3A0000}"/>
    <cellStyle name="Percent 2 2 2 5" xfId="1636" xr:uid="{00000000-0005-0000-0000-0000BE3A0000}"/>
    <cellStyle name="Percent 2 2 2 5 2" xfId="2949" xr:uid="{00000000-0005-0000-0000-0000BF3A0000}"/>
    <cellStyle name="Percent 2 2 2 5 3" xfId="8559" xr:uid="{00000000-0005-0000-0000-0000C03A0000}"/>
    <cellStyle name="Percent 2 2 2 5 3 2" xfId="15602" xr:uid="{00000000-0005-0000-0000-0000C13A0000}"/>
    <cellStyle name="Percent 2 2 2 6" xfId="3209" xr:uid="{00000000-0005-0000-0000-0000C23A0000}"/>
    <cellStyle name="Percent 2 2 2 6 2" xfId="4626" xr:uid="{00000000-0005-0000-0000-0000C33A0000}"/>
    <cellStyle name="Percent 2 2 2 6 3" xfId="7834" xr:uid="{00000000-0005-0000-0000-0000C43A0000}"/>
    <cellStyle name="Percent 2 2 2 6 3 2" xfId="14926" xr:uid="{00000000-0005-0000-0000-0000C53A0000}"/>
    <cellStyle name="Percent 2 2 2 6 4" xfId="10720" xr:uid="{00000000-0005-0000-0000-0000C63A0000}"/>
    <cellStyle name="Percent 2 2 2 7" xfId="4786" xr:uid="{00000000-0005-0000-0000-0000C73A0000}"/>
    <cellStyle name="Percent 2 2 2 7 2" xfId="7056" xr:uid="{00000000-0005-0000-0000-0000C83A0000}"/>
    <cellStyle name="Percent 2 2 2 7 3" xfId="12064" xr:uid="{00000000-0005-0000-0000-0000C93A0000}"/>
    <cellStyle name="Percent 2 2 2 8" xfId="5367" xr:uid="{00000000-0005-0000-0000-0000CA3A0000}"/>
    <cellStyle name="Percent 2 2 2 8 2" xfId="12645" xr:uid="{00000000-0005-0000-0000-0000CB3A0000}"/>
    <cellStyle name="Percent 2 2 2 9" xfId="7253" xr:uid="{00000000-0005-0000-0000-0000CC3A0000}"/>
    <cellStyle name="Percent 2 2 2 9 2" xfId="14345" xr:uid="{00000000-0005-0000-0000-0000CD3A0000}"/>
    <cellStyle name="Percent 2 2 3" xfId="1637" xr:uid="{00000000-0005-0000-0000-0000CE3A0000}"/>
    <cellStyle name="Percent 2 2 3 2" xfId="1638" xr:uid="{00000000-0005-0000-0000-0000CF3A0000}"/>
    <cellStyle name="Percent 2 2 3 2 2" xfId="1639" xr:uid="{00000000-0005-0000-0000-0000D03A0000}"/>
    <cellStyle name="Percent 2 2 3 2 2 2" xfId="2950" xr:uid="{00000000-0005-0000-0000-0000D13A0000}"/>
    <cellStyle name="Percent 2 2 3 2 2 3" xfId="8220" xr:uid="{00000000-0005-0000-0000-0000D23A0000}"/>
    <cellStyle name="Percent 2 2 3 2 2 3 2" xfId="15312" xr:uid="{00000000-0005-0000-0000-0000D33A0000}"/>
    <cellStyle name="Percent 2 2 3 2 3" xfId="3608" xr:uid="{00000000-0005-0000-0000-0000D43A0000}"/>
    <cellStyle name="Percent 2 2 3 2 3 2" xfId="4627" xr:uid="{00000000-0005-0000-0000-0000D53A0000}"/>
    <cellStyle name="Percent 2 2 3 2 3 3" xfId="11116" xr:uid="{00000000-0005-0000-0000-0000D63A0000}"/>
    <cellStyle name="Percent 2 2 3 2 4" xfId="5172" xr:uid="{00000000-0005-0000-0000-0000D73A0000}"/>
    <cellStyle name="Percent 2 2 3 2 4 2" xfId="7057" xr:uid="{00000000-0005-0000-0000-0000D83A0000}"/>
    <cellStyle name="Percent 2 2 3 2 4 3" xfId="12450" xr:uid="{00000000-0005-0000-0000-0000D93A0000}"/>
    <cellStyle name="Percent 2 2 3 2 5" xfId="5753" xr:uid="{00000000-0005-0000-0000-0000DA3A0000}"/>
    <cellStyle name="Percent 2 2 3 2 5 2" xfId="13031" xr:uid="{00000000-0005-0000-0000-0000DB3A0000}"/>
    <cellStyle name="Percent 2 2 3 2 6" xfId="7639" xr:uid="{00000000-0005-0000-0000-0000DC3A0000}"/>
    <cellStyle name="Percent 2 2 3 2 6 2" xfId="14731" xr:uid="{00000000-0005-0000-0000-0000DD3A0000}"/>
    <cellStyle name="Percent 2 2 3 3" xfId="1640" xr:uid="{00000000-0005-0000-0000-0000DE3A0000}"/>
    <cellStyle name="Percent 2 2 3 3 2" xfId="2951" xr:uid="{00000000-0005-0000-0000-0000DF3A0000}"/>
    <cellStyle name="Percent 2 2 3 3 3" xfId="7931" xr:uid="{00000000-0005-0000-0000-0000E03A0000}"/>
    <cellStyle name="Percent 2 2 3 3 3 2" xfId="15023" xr:uid="{00000000-0005-0000-0000-0000E13A0000}"/>
    <cellStyle name="Percent 2 2 3 4" xfId="3308" xr:uid="{00000000-0005-0000-0000-0000E23A0000}"/>
    <cellStyle name="Percent 2 2 3 4 2" xfId="4628" xr:uid="{00000000-0005-0000-0000-0000E33A0000}"/>
    <cellStyle name="Percent 2 2 3 4 3" xfId="10819" xr:uid="{00000000-0005-0000-0000-0000E43A0000}"/>
    <cellStyle name="Percent 2 2 3 5" xfId="4883" xr:uid="{00000000-0005-0000-0000-0000E53A0000}"/>
    <cellStyle name="Percent 2 2 3 5 2" xfId="7058" xr:uid="{00000000-0005-0000-0000-0000E63A0000}"/>
    <cellStyle name="Percent 2 2 3 5 3" xfId="12161" xr:uid="{00000000-0005-0000-0000-0000E73A0000}"/>
    <cellStyle name="Percent 2 2 3 6" xfId="5464" xr:uid="{00000000-0005-0000-0000-0000E83A0000}"/>
    <cellStyle name="Percent 2 2 3 6 2" xfId="12742" xr:uid="{00000000-0005-0000-0000-0000E93A0000}"/>
    <cellStyle name="Percent 2 2 3 7" xfId="7350" xr:uid="{00000000-0005-0000-0000-0000EA3A0000}"/>
    <cellStyle name="Percent 2 2 3 7 2" xfId="14442" xr:uid="{00000000-0005-0000-0000-0000EB3A0000}"/>
    <cellStyle name="Percent 2 2 4" xfId="1641" xr:uid="{00000000-0005-0000-0000-0000EC3A0000}"/>
    <cellStyle name="Percent 2 2 4 2" xfId="1642" xr:uid="{00000000-0005-0000-0000-0000ED3A0000}"/>
    <cellStyle name="Percent 2 2 4 2 2" xfId="2953" xr:uid="{00000000-0005-0000-0000-0000EE3A0000}"/>
    <cellStyle name="Percent 2 2 4 2 3" xfId="8077" xr:uid="{00000000-0005-0000-0000-0000EF3A0000}"/>
    <cellStyle name="Percent 2 2 4 2 3 2" xfId="15169" xr:uid="{00000000-0005-0000-0000-0000F03A0000}"/>
    <cellStyle name="Percent 2 2 4 3" xfId="3465" xr:uid="{00000000-0005-0000-0000-0000F13A0000}"/>
    <cellStyle name="Percent 2 2 4 3 2" xfId="4629" xr:uid="{00000000-0005-0000-0000-0000F23A0000}"/>
    <cellStyle name="Percent 2 2 4 3 3" xfId="10973" xr:uid="{00000000-0005-0000-0000-0000F33A0000}"/>
    <cellStyle name="Percent 2 2 4 4" xfId="5029" xr:uid="{00000000-0005-0000-0000-0000F43A0000}"/>
    <cellStyle name="Percent 2 2 4 4 2" xfId="7059" xr:uid="{00000000-0005-0000-0000-0000F53A0000}"/>
    <cellStyle name="Percent 2 2 4 4 3" xfId="12307" xr:uid="{00000000-0005-0000-0000-0000F63A0000}"/>
    <cellStyle name="Percent 2 2 4 5" xfId="5610" xr:uid="{00000000-0005-0000-0000-0000F73A0000}"/>
    <cellStyle name="Percent 2 2 4 5 2" xfId="12888" xr:uid="{00000000-0005-0000-0000-0000F83A0000}"/>
    <cellStyle name="Percent 2 2 4 6" xfId="7496" xr:uid="{00000000-0005-0000-0000-0000F93A0000}"/>
    <cellStyle name="Percent 2 2 4 6 2" xfId="14588" xr:uid="{00000000-0005-0000-0000-0000FA3A0000}"/>
    <cellStyle name="Percent 2 2 5" xfId="1643" xr:uid="{00000000-0005-0000-0000-0000FB3A0000}"/>
    <cellStyle name="Percent 2 2 5 2" xfId="1644" xr:uid="{00000000-0005-0000-0000-0000FC3A0000}"/>
    <cellStyle name="Percent 2 2 5 2 2" xfId="2955" xr:uid="{00000000-0005-0000-0000-0000FD3A0000}"/>
    <cellStyle name="Percent 2 2 5 3" xfId="2954" xr:uid="{00000000-0005-0000-0000-0000FE3A0000}"/>
    <cellStyle name="Percent 2 2 5 4" xfId="8344" xr:uid="{00000000-0005-0000-0000-0000FF3A0000}"/>
    <cellStyle name="Percent 2 2 5 4 2" xfId="15427" xr:uid="{00000000-0005-0000-0000-0000003B0000}"/>
    <cellStyle name="Percent 2 2 6" xfId="1645" xr:uid="{00000000-0005-0000-0000-0000013B0000}"/>
    <cellStyle name="Percent 2 2 6 2" xfId="8424" xr:uid="{00000000-0005-0000-0000-0000023B0000}"/>
    <cellStyle name="Percent 2 2 6 2 2" xfId="15467" xr:uid="{00000000-0005-0000-0000-0000033B0000}"/>
    <cellStyle name="Percent 2 2 7" xfId="1646" xr:uid="{00000000-0005-0000-0000-0000043B0000}"/>
    <cellStyle name="Percent 2 2 7 2" xfId="2956" xr:uid="{00000000-0005-0000-0000-0000053B0000}"/>
    <cellStyle name="Percent 2 2 7 3" xfId="8513" xr:uid="{00000000-0005-0000-0000-0000063B0000}"/>
    <cellStyle name="Percent 2 2 7 3 2" xfId="15556" xr:uid="{00000000-0005-0000-0000-0000073B0000}"/>
    <cellStyle name="Percent 2 2 8" xfId="1647" xr:uid="{00000000-0005-0000-0000-0000083B0000}"/>
    <cellStyle name="Percent 2 2 8 2" xfId="2957" xr:uid="{00000000-0005-0000-0000-0000093B0000}"/>
    <cellStyle name="Percent 2 2 8 3" xfId="7788" xr:uid="{00000000-0005-0000-0000-00000A3B0000}"/>
    <cellStyle name="Percent 2 2 8 3 2" xfId="14880" xr:uid="{00000000-0005-0000-0000-00000B3B0000}"/>
    <cellStyle name="Percent 2 2 9" xfId="1832" xr:uid="{00000000-0005-0000-0000-00000C3B0000}"/>
    <cellStyle name="Percent 2 2 9 2" xfId="4630" xr:uid="{00000000-0005-0000-0000-00000D3B0000}"/>
    <cellStyle name="Percent 2 2 9 2 2" xfId="11942" xr:uid="{00000000-0005-0000-0000-00000E3B0000}"/>
    <cellStyle name="Percent 2 2 9 3" xfId="7060" xr:uid="{00000000-0005-0000-0000-00000F3B0000}"/>
    <cellStyle name="Percent 2 2 9 4" xfId="9628" xr:uid="{00000000-0005-0000-0000-0000103B0000}"/>
    <cellStyle name="Percent 2 20" xfId="1648" xr:uid="{00000000-0005-0000-0000-0000113B0000}"/>
    <cellStyle name="Percent 2 20 2" xfId="2958" xr:uid="{00000000-0005-0000-0000-0000123B0000}"/>
    <cellStyle name="Percent 2 21" xfId="1787" xr:uid="{00000000-0005-0000-0000-0000133B0000}"/>
    <cellStyle name="Percent 2 21 2" xfId="3015" xr:uid="{00000000-0005-0000-0000-0000143B0000}"/>
    <cellStyle name="Percent 2 21 2 2" xfId="10532" xr:uid="{00000000-0005-0000-0000-0000153B0000}"/>
    <cellStyle name="Percent 2 21 3" xfId="4631" xr:uid="{00000000-0005-0000-0000-0000163B0000}"/>
    <cellStyle name="Percent 2 21 3 2" xfId="11943" xr:uid="{00000000-0005-0000-0000-0000173B0000}"/>
    <cellStyle name="Percent 2 21 4" xfId="7061" xr:uid="{00000000-0005-0000-0000-0000183B0000}"/>
    <cellStyle name="Percent 2 21 5" xfId="9594" xr:uid="{00000000-0005-0000-0000-0000193B0000}"/>
    <cellStyle name="Percent 2 22" xfId="1814" xr:uid="{00000000-0005-0000-0000-00001A3B0000}"/>
    <cellStyle name="Percent 2 22 2" xfId="4632" xr:uid="{00000000-0005-0000-0000-00001B3B0000}"/>
    <cellStyle name="Percent 2 22 2 2" xfId="11944" xr:uid="{00000000-0005-0000-0000-00001C3B0000}"/>
    <cellStyle name="Percent 2 22 3" xfId="7062" xr:uid="{00000000-0005-0000-0000-00001D3B0000}"/>
    <cellStyle name="Percent 2 22 4" xfId="9611" xr:uid="{00000000-0005-0000-0000-00001E3B0000}"/>
    <cellStyle name="Percent 2 23" xfId="2937" xr:uid="{00000000-0005-0000-0000-00001F3B0000}"/>
    <cellStyle name="Percent 2 24" xfId="3080" xr:uid="{00000000-0005-0000-0000-0000203B0000}"/>
    <cellStyle name="Percent 2 24 2" xfId="10591" xr:uid="{00000000-0005-0000-0000-0000213B0000}"/>
    <cellStyle name="Percent 2 25" xfId="4683" xr:uid="{00000000-0005-0000-0000-0000223B0000}"/>
    <cellStyle name="Percent 2 25 2" xfId="11961" xr:uid="{00000000-0005-0000-0000-0000233B0000}"/>
    <cellStyle name="Percent 2 26" xfId="5264" xr:uid="{00000000-0005-0000-0000-0000243B0000}"/>
    <cellStyle name="Percent 2 26 2" xfId="12542" xr:uid="{00000000-0005-0000-0000-0000253B0000}"/>
    <cellStyle name="Percent 2 27" xfId="7133" xr:uid="{00000000-0005-0000-0000-0000263B0000}"/>
    <cellStyle name="Percent 2 27 2" xfId="14225" xr:uid="{00000000-0005-0000-0000-0000273B0000}"/>
    <cellStyle name="Percent 2 28" xfId="7150" xr:uid="{00000000-0005-0000-0000-0000283B0000}"/>
    <cellStyle name="Percent 2 28 2" xfId="14242" xr:uid="{00000000-0005-0000-0000-0000293B0000}"/>
    <cellStyle name="Percent 2 29" xfId="1615" xr:uid="{00000000-0005-0000-0000-00002A3B0000}"/>
    <cellStyle name="Percent 2 3" xfId="1649" xr:uid="{00000000-0005-0000-0000-00002B3B0000}"/>
    <cellStyle name="Percent 2 3 2" xfId="1650" xr:uid="{00000000-0005-0000-0000-00002C3B0000}"/>
    <cellStyle name="Percent 2 3 2 2" xfId="1651" xr:uid="{00000000-0005-0000-0000-00002D3B0000}"/>
    <cellStyle name="Percent 2 3 2 2 2" xfId="1652" xr:uid="{00000000-0005-0000-0000-00002E3B0000}"/>
    <cellStyle name="Percent 2 3 2 2 2 2" xfId="2959" xr:uid="{00000000-0005-0000-0000-00002F3B0000}"/>
    <cellStyle name="Percent 2 3 2 2 2 3" xfId="8243" xr:uid="{00000000-0005-0000-0000-0000303B0000}"/>
    <cellStyle name="Percent 2 3 2 2 2 3 2" xfId="15335" xr:uid="{00000000-0005-0000-0000-0000313B0000}"/>
    <cellStyle name="Percent 2 3 2 2 3" xfId="3631" xr:uid="{00000000-0005-0000-0000-0000323B0000}"/>
    <cellStyle name="Percent 2 3 2 2 3 2" xfId="4633" xr:uid="{00000000-0005-0000-0000-0000333B0000}"/>
    <cellStyle name="Percent 2 3 2 2 3 3" xfId="11139" xr:uid="{00000000-0005-0000-0000-0000343B0000}"/>
    <cellStyle name="Percent 2 3 2 2 4" xfId="5195" xr:uid="{00000000-0005-0000-0000-0000353B0000}"/>
    <cellStyle name="Percent 2 3 2 2 4 2" xfId="7063" xr:uid="{00000000-0005-0000-0000-0000363B0000}"/>
    <cellStyle name="Percent 2 3 2 2 4 3" xfId="12473" xr:uid="{00000000-0005-0000-0000-0000373B0000}"/>
    <cellStyle name="Percent 2 3 2 2 5" xfId="5776" xr:uid="{00000000-0005-0000-0000-0000383B0000}"/>
    <cellStyle name="Percent 2 3 2 2 5 2" xfId="13054" xr:uid="{00000000-0005-0000-0000-0000393B0000}"/>
    <cellStyle name="Percent 2 3 2 2 6" xfId="7662" xr:uid="{00000000-0005-0000-0000-00003A3B0000}"/>
    <cellStyle name="Percent 2 3 2 2 6 2" xfId="14754" xr:uid="{00000000-0005-0000-0000-00003B3B0000}"/>
    <cellStyle name="Percent 2 3 2 3" xfId="1653" xr:uid="{00000000-0005-0000-0000-00003C3B0000}"/>
    <cellStyle name="Percent 2 3 2 3 2" xfId="2960" xr:uid="{00000000-0005-0000-0000-00003D3B0000}"/>
    <cellStyle name="Percent 2 3 2 3 3" xfId="7954" xr:uid="{00000000-0005-0000-0000-00003E3B0000}"/>
    <cellStyle name="Percent 2 3 2 3 3 2" xfId="15046" xr:uid="{00000000-0005-0000-0000-00003F3B0000}"/>
    <cellStyle name="Percent 2 3 2 4" xfId="3331" xr:uid="{00000000-0005-0000-0000-0000403B0000}"/>
    <cellStyle name="Percent 2 3 2 4 2" xfId="4634" xr:uid="{00000000-0005-0000-0000-0000413B0000}"/>
    <cellStyle name="Percent 2 3 2 4 3" xfId="10842" xr:uid="{00000000-0005-0000-0000-0000423B0000}"/>
    <cellStyle name="Percent 2 3 2 5" xfId="4906" xr:uid="{00000000-0005-0000-0000-0000433B0000}"/>
    <cellStyle name="Percent 2 3 2 5 2" xfId="7064" xr:uid="{00000000-0005-0000-0000-0000443B0000}"/>
    <cellStyle name="Percent 2 3 2 5 3" xfId="12184" xr:uid="{00000000-0005-0000-0000-0000453B0000}"/>
    <cellStyle name="Percent 2 3 2 6" xfId="5487" xr:uid="{00000000-0005-0000-0000-0000463B0000}"/>
    <cellStyle name="Percent 2 3 2 6 2" xfId="12765" xr:uid="{00000000-0005-0000-0000-0000473B0000}"/>
    <cellStyle name="Percent 2 3 2 7" xfId="7373" xr:uid="{00000000-0005-0000-0000-0000483B0000}"/>
    <cellStyle name="Percent 2 3 2 7 2" xfId="14465" xr:uid="{00000000-0005-0000-0000-0000493B0000}"/>
    <cellStyle name="Percent 2 3 3" xfId="1654" xr:uid="{00000000-0005-0000-0000-00004A3B0000}"/>
    <cellStyle name="Percent 2 3 3 2" xfId="1655" xr:uid="{00000000-0005-0000-0000-00004B3B0000}"/>
    <cellStyle name="Percent 2 3 3 2 2" xfId="2961" xr:uid="{00000000-0005-0000-0000-00004C3B0000}"/>
    <cellStyle name="Percent 2 3 3 2 3" xfId="8100" xr:uid="{00000000-0005-0000-0000-00004D3B0000}"/>
    <cellStyle name="Percent 2 3 3 2 3 2" xfId="15192" xr:uid="{00000000-0005-0000-0000-00004E3B0000}"/>
    <cellStyle name="Percent 2 3 3 3" xfId="3488" xr:uid="{00000000-0005-0000-0000-00004F3B0000}"/>
    <cellStyle name="Percent 2 3 3 3 2" xfId="4635" xr:uid="{00000000-0005-0000-0000-0000503B0000}"/>
    <cellStyle name="Percent 2 3 3 3 3" xfId="10996" xr:uid="{00000000-0005-0000-0000-0000513B0000}"/>
    <cellStyle name="Percent 2 3 3 4" xfId="5052" xr:uid="{00000000-0005-0000-0000-0000523B0000}"/>
    <cellStyle name="Percent 2 3 3 4 2" xfId="7065" xr:uid="{00000000-0005-0000-0000-0000533B0000}"/>
    <cellStyle name="Percent 2 3 3 4 3" xfId="12330" xr:uid="{00000000-0005-0000-0000-0000543B0000}"/>
    <cellStyle name="Percent 2 3 3 5" xfId="5633" xr:uid="{00000000-0005-0000-0000-0000553B0000}"/>
    <cellStyle name="Percent 2 3 3 5 2" xfId="12911" xr:uid="{00000000-0005-0000-0000-0000563B0000}"/>
    <cellStyle name="Percent 2 3 3 6" xfId="7519" xr:uid="{00000000-0005-0000-0000-0000573B0000}"/>
    <cellStyle name="Percent 2 3 3 6 2" xfId="14611" xr:uid="{00000000-0005-0000-0000-0000583B0000}"/>
    <cellStyle name="Percent 2 3 4" xfId="1656" xr:uid="{00000000-0005-0000-0000-0000593B0000}"/>
    <cellStyle name="Percent 2 3 4 2" xfId="4636" xr:uid="{00000000-0005-0000-0000-00005A3B0000}"/>
    <cellStyle name="Percent 2 3 4 3" xfId="8447" xr:uid="{00000000-0005-0000-0000-00005B3B0000}"/>
    <cellStyle name="Percent 2 3 4 3 2" xfId="15490" xr:uid="{00000000-0005-0000-0000-00005C3B0000}"/>
    <cellStyle name="Percent 2 3 5" xfId="1657" xr:uid="{00000000-0005-0000-0000-00005D3B0000}"/>
    <cellStyle name="Percent 2 3 5 2" xfId="2962" xr:uid="{00000000-0005-0000-0000-00005E3B0000}"/>
    <cellStyle name="Percent 2 3 5 3" xfId="8536" xr:uid="{00000000-0005-0000-0000-00005F3B0000}"/>
    <cellStyle name="Percent 2 3 5 3 2" xfId="15579" xr:uid="{00000000-0005-0000-0000-0000603B0000}"/>
    <cellStyle name="Percent 2 3 6" xfId="3186" xr:uid="{00000000-0005-0000-0000-0000613B0000}"/>
    <cellStyle name="Percent 2 3 6 2" xfId="7066" xr:uid="{00000000-0005-0000-0000-0000623B0000}"/>
    <cellStyle name="Percent 2 3 6 3" xfId="7811" xr:uid="{00000000-0005-0000-0000-0000633B0000}"/>
    <cellStyle name="Percent 2 3 6 3 2" xfId="14903" xr:uid="{00000000-0005-0000-0000-0000643B0000}"/>
    <cellStyle name="Percent 2 3 6 4" xfId="10697" xr:uid="{00000000-0005-0000-0000-0000653B0000}"/>
    <cellStyle name="Percent 2 3 7" xfId="4763" xr:uid="{00000000-0005-0000-0000-0000663B0000}"/>
    <cellStyle name="Percent 2 3 7 2" xfId="12041" xr:uid="{00000000-0005-0000-0000-0000673B0000}"/>
    <cellStyle name="Percent 2 3 8" xfId="5344" xr:uid="{00000000-0005-0000-0000-0000683B0000}"/>
    <cellStyle name="Percent 2 3 8 2" xfId="12622" xr:uid="{00000000-0005-0000-0000-0000693B0000}"/>
    <cellStyle name="Percent 2 3 9" xfId="7230" xr:uid="{00000000-0005-0000-0000-00006A3B0000}"/>
    <cellStyle name="Percent 2 3 9 2" xfId="14322" xr:uid="{00000000-0005-0000-0000-00006B3B0000}"/>
    <cellStyle name="Percent 2 30" xfId="8693" xr:uid="{00000000-0005-0000-0000-00006C3B0000}"/>
    <cellStyle name="Percent 2 4" xfId="1658" xr:uid="{00000000-0005-0000-0000-00006D3B0000}"/>
    <cellStyle name="Percent 2 4 2" xfId="1659" xr:uid="{00000000-0005-0000-0000-00006E3B0000}"/>
    <cellStyle name="Percent 2 4 2 2" xfId="1660" xr:uid="{00000000-0005-0000-0000-00006F3B0000}"/>
    <cellStyle name="Percent 2 4 2 2 2" xfId="1661" xr:uid="{00000000-0005-0000-0000-0000703B0000}"/>
    <cellStyle name="Percent 2 4 2 2 2 2" xfId="2963" xr:uid="{00000000-0005-0000-0000-0000713B0000}"/>
    <cellStyle name="Percent 2 4 2 2 2 3" xfId="8197" xr:uid="{00000000-0005-0000-0000-0000723B0000}"/>
    <cellStyle name="Percent 2 4 2 2 2 3 2" xfId="15289" xr:uid="{00000000-0005-0000-0000-0000733B0000}"/>
    <cellStyle name="Percent 2 4 2 2 3" xfId="3585" xr:uid="{00000000-0005-0000-0000-0000743B0000}"/>
    <cellStyle name="Percent 2 4 2 2 3 2" xfId="4637" xr:uid="{00000000-0005-0000-0000-0000753B0000}"/>
    <cellStyle name="Percent 2 4 2 2 3 3" xfId="11093" xr:uid="{00000000-0005-0000-0000-0000763B0000}"/>
    <cellStyle name="Percent 2 4 2 2 4" xfId="5149" xr:uid="{00000000-0005-0000-0000-0000773B0000}"/>
    <cellStyle name="Percent 2 4 2 2 4 2" xfId="7067" xr:uid="{00000000-0005-0000-0000-0000783B0000}"/>
    <cellStyle name="Percent 2 4 2 2 4 3" xfId="12427" xr:uid="{00000000-0005-0000-0000-0000793B0000}"/>
    <cellStyle name="Percent 2 4 2 2 5" xfId="5730" xr:uid="{00000000-0005-0000-0000-00007A3B0000}"/>
    <cellStyle name="Percent 2 4 2 2 5 2" xfId="13008" xr:uid="{00000000-0005-0000-0000-00007B3B0000}"/>
    <cellStyle name="Percent 2 4 2 2 6" xfId="7616" xr:uid="{00000000-0005-0000-0000-00007C3B0000}"/>
    <cellStyle name="Percent 2 4 2 2 6 2" xfId="14708" xr:uid="{00000000-0005-0000-0000-00007D3B0000}"/>
    <cellStyle name="Percent 2 4 2 3" xfId="1662" xr:uid="{00000000-0005-0000-0000-00007E3B0000}"/>
    <cellStyle name="Percent 2 4 2 3 2" xfId="2964" xr:uid="{00000000-0005-0000-0000-00007F3B0000}"/>
    <cellStyle name="Percent 2 4 2 3 3" xfId="7908" xr:uid="{00000000-0005-0000-0000-0000803B0000}"/>
    <cellStyle name="Percent 2 4 2 3 3 2" xfId="15000" xr:uid="{00000000-0005-0000-0000-0000813B0000}"/>
    <cellStyle name="Percent 2 4 2 4" xfId="3285" xr:uid="{00000000-0005-0000-0000-0000823B0000}"/>
    <cellStyle name="Percent 2 4 2 4 2" xfId="4638" xr:uid="{00000000-0005-0000-0000-0000833B0000}"/>
    <cellStyle name="Percent 2 4 2 4 3" xfId="10796" xr:uid="{00000000-0005-0000-0000-0000843B0000}"/>
    <cellStyle name="Percent 2 4 2 5" xfId="4860" xr:uid="{00000000-0005-0000-0000-0000853B0000}"/>
    <cellStyle name="Percent 2 4 2 5 2" xfId="7068" xr:uid="{00000000-0005-0000-0000-0000863B0000}"/>
    <cellStyle name="Percent 2 4 2 5 3" xfId="12138" xr:uid="{00000000-0005-0000-0000-0000873B0000}"/>
    <cellStyle name="Percent 2 4 2 6" xfId="5441" xr:uid="{00000000-0005-0000-0000-0000883B0000}"/>
    <cellStyle name="Percent 2 4 2 6 2" xfId="12719" xr:uid="{00000000-0005-0000-0000-0000893B0000}"/>
    <cellStyle name="Percent 2 4 2 7" xfId="7327" xr:uid="{00000000-0005-0000-0000-00008A3B0000}"/>
    <cellStyle name="Percent 2 4 2 7 2" xfId="14419" xr:uid="{00000000-0005-0000-0000-00008B3B0000}"/>
    <cellStyle name="Percent 2 4 3" xfId="1663" xr:uid="{00000000-0005-0000-0000-00008C3B0000}"/>
    <cellStyle name="Percent 2 4 3 2" xfId="1664" xr:uid="{00000000-0005-0000-0000-00008D3B0000}"/>
    <cellStyle name="Percent 2 4 3 2 2" xfId="2965" xr:uid="{00000000-0005-0000-0000-00008E3B0000}"/>
    <cellStyle name="Percent 2 4 3 2 3" xfId="8057" xr:uid="{00000000-0005-0000-0000-00008F3B0000}"/>
    <cellStyle name="Percent 2 4 3 2 3 2" xfId="15149" xr:uid="{00000000-0005-0000-0000-0000903B0000}"/>
    <cellStyle name="Percent 2 4 3 3" xfId="3445" xr:uid="{00000000-0005-0000-0000-0000913B0000}"/>
    <cellStyle name="Percent 2 4 3 3 2" xfId="4639" xr:uid="{00000000-0005-0000-0000-0000923B0000}"/>
    <cellStyle name="Percent 2 4 3 3 3" xfId="10953" xr:uid="{00000000-0005-0000-0000-0000933B0000}"/>
    <cellStyle name="Percent 2 4 3 4" xfId="5009" xr:uid="{00000000-0005-0000-0000-0000943B0000}"/>
    <cellStyle name="Percent 2 4 3 4 2" xfId="7069" xr:uid="{00000000-0005-0000-0000-0000953B0000}"/>
    <cellStyle name="Percent 2 4 3 4 3" xfId="12287" xr:uid="{00000000-0005-0000-0000-0000963B0000}"/>
    <cellStyle name="Percent 2 4 3 5" xfId="5590" xr:uid="{00000000-0005-0000-0000-0000973B0000}"/>
    <cellStyle name="Percent 2 4 3 5 2" xfId="12868" xr:uid="{00000000-0005-0000-0000-0000983B0000}"/>
    <cellStyle name="Percent 2 4 3 6" xfId="7476" xr:uid="{00000000-0005-0000-0000-0000993B0000}"/>
    <cellStyle name="Percent 2 4 3 6 2" xfId="14568" xr:uid="{00000000-0005-0000-0000-00009A3B0000}"/>
    <cellStyle name="Percent 2 4 4" xfId="1665" xr:uid="{00000000-0005-0000-0000-00009B3B0000}"/>
    <cellStyle name="Percent 2 4 4 2" xfId="7765" xr:uid="{00000000-0005-0000-0000-00009C3B0000}"/>
    <cellStyle name="Percent 2 4 4 2 2" xfId="14857" xr:uid="{00000000-0005-0000-0000-00009D3B0000}"/>
    <cellStyle name="Percent 2 4 5" xfId="1666" xr:uid="{00000000-0005-0000-0000-00009E3B0000}"/>
    <cellStyle name="Percent 2 4 5 2" xfId="2966" xr:uid="{00000000-0005-0000-0000-00009F3B0000}"/>
    <cellStyle name="Percent 2 4 6" xfId="3116" xr:uid="{00000000-0005-0000-0000-0000A03B0000}"/>
    <cellStyle name="Percent 2 4 6 2" xfId="4640" xr:uid="{00000000-0005-0000-0000-0000A13B0000}"/>
    <cellStyle name="Percent 2 4 6 3" xfId="10627" xr:uid="{00000000-0005-0000-0000-0000A23B0000}"/>
    <cellStyle name="Percent 2 4 7" xfId="4717" xr:uid="{00000000-0005-0000-0000-0000A33B0000}"/>
    <cellStyle name="Percent 2 4 7 2" xfId="7070" xr:uid="{00000000-0005-0000-0000-0000A43B0000}"/>
    <cellStyle name="Percent 2 4 7 3" xfId="11995" xr:uid="{00000000-0005-0000-0000-0000A53B0000}"/>
    <cellStyle name="Percent 2 4 8" xfId="5298" xr:uid="{00000000-0005-0000-0000-0000A63B0000}"/>
    <cellStyle name="Percent 2 4 8 2" xfId="12576" xr:uid="{00000000-0005-0000-0000-0000A73B0000}"/>
    <cellStyle name="Percent 2 4 9" xfId="7184" xr:uid="{00000000-0005-0000-0000-0000A83B0000}"/>
    <cellStyle name="Percent 2 4 9 2" xfId="14276" xr:uid="{00000000-0005-0000-0000-0000A93B0000}"/>
    <cellStyle name="Percent 2 5" xfId="1667" xr:uid="{00000000-0005-0000-0000-0000AA3B0000}"/>
    <cellStyle name="Percent 2 5 2" xfId="1668" xr:uid="{00000000-0005-0000-0000-0000AB3B0000}"/>
    <cellStyle name="Percent 2 5 2 2" xfId="1669" xr:uid="{00000000-0005-0000-0000-0000AC3B0000}"/>
    <cellStyle name="Percent 2 5 2 2 2" xfId="1670" xr:uid="{00000000-0005-0000-0000-0000AD3B0000}"/>
    <cellStyle name="Percent 2 5 2 2 2 2" xfId="2967" xr:uid="{00000000-0005-0000-0000-0000AE3B0000}"/>
    <cellStyle name="Percent 2 5 2 2 2 3" xfId="8180" xr:uid="{00000000-0005-0000-0000-0000AF3B0000}"/>
    <cellStyle name="Percent 2 5 2 2 2 3 2" xfId="15272" xr:uid="{00000000-0005-0000-0000-0000B03B0000}"/>
    <cellStyle name="Percent 2 5 2 2 3" xfId="3568" xr:uid="{00000000-0005-0000-0000-0000B13B0000}"/>
    <cellStyle name="Percent 2 5 2 2 3 2" xfId="4641" xr:uid="{00000000-0005-0000-0000-0000B23B0000}"/>
    <cellStyle name="Percent 2 5 2 2 3 3" xfId="11076" xr:uid="{00000000-0005-0000-0000-0000B33B0000}"/>
    <cellStyle name="Percent 2 5 2 2 4" xfId="5132" xr:uid="{00000000-0005-0000-0000-0000B43B0000}"/>
    <cellStyle name="Percent 2 5 2 2 4 2" xfId="7071" xr:uid="{00000000-0005-0000-0000-0000B53B0000}"/>
    <cellStyle name="Percent 2 5 2 2 4 3" xfId="12410" xr:uid="{00000000-0005-0000-0000-0000B63B0000}"/>
    <cellStyle name="Percent 2 5 2 2 5" xfId="5713" xr:uid="{00000000-0005-0000-0000-0000B73B0000}"/>
    <cellStyle name="Percent 2 5 2 2 5 2" xfId="12991" xr:uid="{00000000-0005-0000-0000-0000B83B0000}"/>
    <cellStyle name="Percent 2 5 2 2 6" xfId="7599" xr:uid="{00000000-0005-0000-0000-0000B93B0000}"/>
    <cellStyle name="Percent 2 5 2 2 6 2" xfId="14691" xr:uid="{00000000-0005-0000-0000-0000BA3B0000}"/>
    <cellStyle name="Percent 2 5 2 3" xfId="1671" xr:uid="{00000000-0005-0000-0000-0000BB3B0000}"/>
    <cellStyle name="Percent 2 5 2 3 2" xfId="2968" xr:uid="{00000000-0005-0000-0000-0000BC3B0000}"/>
    <cellStyle name="Percent 2 5 2 3 3" xfId="7891" xr:uid="{00000000-0005-0000-0000-0000BD3B0000}"/>
    <cellStyle name="Percent 2 5 2 3 3 2" xfId="14983" xr:uid="{00000000-0005-0000-0000-0000BE3B0000}"/>
    <cellStyle name="Percent 2 5 2 4" xfId="3268" xr:uid="{00000000-0005-0000-0000-0000BF3B0000}"/>
    <cellStyle name="Percent 2 5 2 4 2" xfId="4642" xr:uid="{00000000-0005-0000-0000-0000C03B0000}"/>
    <cellStyle name="Percent 2 5 2 4 3" xfId="10779" xr:uid="{00000000-0005-0000-0000-0000C13B0000}"/>
    <cellStyle name="Percent 2 5 2 5" xfId="4843" xr:uid="{00000000-0005-0000-0000-0000C23B0000}"/>
    <cellStyle name="Percent 2 5 2 5 2" xfId="7072" xr:uid="{00000000-0005-0000-0000-0000C33B0000}"/>
    <cellStyle name="Percent 2 5 2 5 3" xfId="12121" xr:uid="{00000000-0005-0000-0000-0000C43B0000}"/>
    <cellStyle name="Percent 2 5 2 6" xfId="5424" xr:uid="{00000000-0005-0000-0000-0000C53B0000}"/>
    <cellStyle name="Percent 2 5 2 6 2" xfId="12702" xr:uid="{00000000-0005-0000-0000-0000C63B0000}"/>
    <cellStyle name="Percent 2 5 2 7" xfId="7310" xr:uid="{00000000-0005-0000-0000-0000C73B0000}"/>
    <cellStyle name="Percent 2 5 2 7 2" xfId="14402" xr:uid="{00000000-0005-0000-0000-0000C83B0000}"/>
    <cellStyle name="Percent 2 5 3" xfId="1672" xr:uid="{00000000-0005-0000-0000-0000C93B0000}"/>
    <cellStyle name="Percent 2 5 3 2" xfId="1673" xr:uid="{00000000-0005-0000-0000-0000CA3B0000}"/>
    <cellStyle name="Percent 2 5 3 2 2" xfId="2969" xr:uid="{00000000-0005-0000-0000-0000CB3B0000}"/>
    <cellStyle name="Percent 2 5 3 2 3" xfId="8040" xr:uid="{00000000-0005-0000-0000-0000CC3B0000}"/>
    <cellStyle name="Percent 2 5 3 2 3 2" xfId="15132" xr:uid="{00000000-0005-0000-0000-0000CD3B0000}"/>
    <cellStyle name="Percent 2 5 3 3" xfId="3428" xr:uid="{00000000-0005-0000-0000-0000CE3B0000}"/>
    <cellStyle name="Percent 2 5 3 3 2" xfId="4643" xr:uid="{00000000-0005-0000-0000-0000CF3B0000}"/>
    <cellStyle name="Percent 2 5 3 3 3" xfId="10936" xr:uid="{00000000-0005-0000-0000-0000D03B0000}"/>
    <cellStyle name="Percent 2 5 3 4" xfId="4992" xr:uid="{00000000-0005-0000-0000-0000D13B0000}"/>
    <cellStyle name="Percent 2 5 3 4 2" xfId="7073" xr:uid="{00000000-0005-0000-0000-0000D23B0000}"/>
    <cellStyle name="Percent 2 5 3 4 3" xfId="12270" xr:uid="{00000000-0005-0000-0000-0000D33B0000}"/>
    <cellStyle name="Percent 2 5 3 5" xfId="5573" xr:uid="{00000000-0005-0000-0000-0000D43B0000}"/>
    <cellStyle name="Percent 2 5 3 5 2" xfId="12851" xr:uid="{00000000-0005-0000-0000-0000D53B0000}"/>
    <cellStyle name="Percent 2 5 3 6" xfId="7459" xr:uid="{00000000-0005-0000-0000-0000D63B0000}"/>
    <cellStyle name="Percent 2 5 3 6 2" xfId="14551" xr:uid="{00000000-0005-0000-0000-0000D73B0000}"/>
    <cellStyle name="Percent 2 5 4" xfId="1674" xr:uid="{00000000-0005-0000-0000-0000D83B0000}"/>
    <cellStyle name="Percent 2 5 4 2" xfId="7748" xr:uid="{00000000-0005-0000-0000-0000D93B0000}"/>
    <cellStyle name="Percent 2 5 4 2 2" xfId="14840" xr:uid="{00000000-0005-0000-0000-0000DA3B0000}"/>
    <cellStyle name="Percent 2 5 5" xfId="1675" xr:uid="{00000000-0005-0000-0000-0000DB3B0000}"/>
    <cellStyle name="Percent 2 5 5 2" xfId="2970" xr:uid="{00000000-0005-0000-0000-0000DC3B0000}"/>
    <cellStyle name="Percent 2 5 6" xfId="3099" xr:uid="{00000000-0005-0000-0000-0000DD3B0000}"/>
    <cellStyle name="Percent 2 5 6 2" xfId="4644" xr:uid="{00000000-0005-0000-0000-0000DE3B0000}"/>
    <cellStyle name="Percent 2 5 6 3" xfId="10610" xr:uid="{00000000-0005-0000-0000-0000DF3B0000}"/>
    <cellStyle name="Percent 2 5 7" xfId="4700" xr:uid="{00000000-0005-0000-0000-0000E03B0000}"/>
    <cellStyle name="Percent 2 5 7 2" xfId="7074" xr:uid="{00000000-0005-0000-0000-0000E13B0000}"/>
    <cellStyle name="Percent 2 5 7 3" xfId="11978" xr:uid="{00000000-0005-0000-0000-0000E23B0000}"/>
    <cellStyle name="Percent 2 5 8" xfId="5281" xr:uid="{00000000-0005-0000-0000-0000E33B0000}"/>
    <cellStyle name="Percent 2 5 8 2" xfId="12559" xr:uid="{00000000-0005-0000-0000-0000E43B0000}"/>
    <cellStyle name="Percent 2 5 9" xfId="7167" xr:uid="{00000000-0005-0000-0000-0000E53B0000}"/>
    <cellStyle name="Percent 2 5 9 2" xfId="14259" xr:uid="{00000000-0005-0000-0000-0000E63B0000}"/>
    <cellStyle name="Percent 2 6" xfId="1676" xr:uid="{00000000-0005-0000-0000-0000E73B0000}"/>
    <cellStyle name="Percent 2 6 2" xfId="1677" xr:uid="{00000000-0005-0000-0000-0000E83B0000}"/>
    <cellStyle name="Percent 2 6 2 2" xfId="1678" xr:uid="{00000000-0005-0000-0000-0000E93B0000}"/>
    <cellStyle name="Percent 2 6 2 2 2" xfId="1679" xr:uid="{00000000-0005-0000-0000-0000EA3B0000}"/>
    <cellStyle name="Percent 2 6 2 2 2 2" xfId="2971" xr:uid="{00000000-0005-0000-0000-0000EB3B0000}"/>
    <cellStyle name="Percent 2 6 2 2 2 3" xfId="8286" xr:uid="{00000000-0005-0000-0000-0000EC3B0000}"/>
    <cellStyle name="Percent 2 6 2 2 2 3 2" xfId="15378" xr:uid="{00000000-0005-0000-0000-0000ED3B0000}"/>
    <cellStyle name="Percent 2 6 2 2 3" xfId="3674" xr:uid="{00000000-0005-0000-0000-0000EE3B0000}"/>
    <cellStyle name="Percent 2 6 2 2 3 2" xfId="4645" xr:uid="{00000000-0005-0000-0000-0000EF3B0000}"/>
    <cellStyle name="Percent 2 6 2 2 3 3" xfId="11182" xr:uid="{00000000-0005-0000-0000-0000F03B0000}"/>
    <cellStyle name="Percent 2 6 2 2 4" xfId="5238" xr:uid="{00000000-0005-0000-0000-0000F13B0000}"/>
    <cellStyle name="Percent 2 6 2 2 4 2" xfId="7075" xr:uid="{00000000-0005-0000-0000-0000F23B0000}"/>
    <cellStyle name="Percent 2 6 2 2 4 3" xfId="12516" xr:uid="{00000000-0005-0000-0000-0000F33B0000}"/>
    <cellStyle name="Percent 2 6 2 2 5" xfId="5819" xr:uid="{00000000-0005-0000-0000-0000F43B0000}"/>
    <cellStyle name="Percent 2 6 2 2 5 2" xfId="13097" xr:uid="{00000000-0005-0000-0000-0000F53B0000}"/>
    <cellStyle name="Percent 2 6 2 2 6" xfId="7705" xr:uid="{00000000-0005-0000-0000-0000F63B0000}"/>
    <cellStyle name="Percent 2 6 2 2 6 2" xfId="14797" xr:uid="{00000000-0005-0000-0000-0000F73B0000}"/>
    <cellStyle name="Percent 2 6 2 3" xfId="1680" xr:uid="{00000000-0005-0000-0000-0000F83B0000}"/>
    <cellStyle name="Percent 2 6 2 3 2" xfId="2972" xr:uid="{00000000-0005-0000-0000-0000F93B0000}"/>
    <cellStyle name="Percent 2 6 2 3 3" xfId="7997" xr:uid="{00000000-0005-0000-0000-0000FA3B0000}"/>
    <cellStyle name="Percent 2 6 2 3 3 2" xfId="15089" xr:uid="{00000000-0005-0000-0000-0000FB3B0000}"/>
    <cellStyle name="Percent 2 6 2 4" xfId="3374" xr:uid="{00000000-0005-0000-0000-0000FC3B0000}"/>
    <cellStyle name="Percent 2 6 2 4 2" xfId="4646" xr:uid="{00000000-0005-0000-0000-0000FD3B0000}"/>
    <cellStyle name="Percent 2 6 2 4 3" xfId="10885" xr:uid="{00000000-0005-0000-0000-0000FE3B0000}"/>
    <cellStyle name="Percent 2 6 2 5" xfId="4949" xr:uid="{00000000-0005-0000-0000-0000FF3B0000}"/>
    <cellStyle name="Percent 2 6 2 5 2" xfId="7076" xr:uid="{00000000-0005-0000-0000-0000003C0000}"/>
    <cellStyle name="Percent 2 6 2 5 3" xfId="12227" xr:uid="{00000000-0005-0000-0000-0000013C0000}"/>
    <cellStyle name="Percent 2 6 2 6" xfId="5530" xr:uid="{00000000-0005-0000-0000-0000023C0000}"/>
    <cellStyle name="Percent 2 6 2 6 2" xfId="12808" xr:uid="{00000000-0005-0000-0000-0000033C0000}"/>
    <cellStyle name="Percent 2 6 2 7" xfId="7416" xr:uid="{00000000-0005-0000-0000-0000043C0000}"/>
    <cellStyle name="Percent 2 6 2 7 2" xfId="14508" xr:uid="{00000000-0005-0000-0000-0000053C0000}"/>
    <cellStyle name="Percent 2 6 3" xfId="1681" xr:uid="{00000000-0005-0000-0000-0000063C0000}"/>
    <cellStyle name="Percent 2 6 3 2" xfId="1682" xr:uid="{00000000-0005-0000-0000-0000073C0000}"/>
    <cellStyle name="Percent 2 6 3 2 2" xfId="2973" xr:uid="{00000000-0005-0000-0000-0000083C0000}"/>
    <cellStyle name="Percent 2 6 3 2 3" xfId="8143" xr:uid="{00000000-0005-0000-0000-0000093C0000}"/>
    <cellStyle name="Percent 2 6 3 2 3 2" xfId="15235" xr:uid="{00000000-0005-0000-0000-00000A3C0000}"/>
    <cellStyle name="Percent 2 6 3 3" xfId="3531" xr:uid="{00000000-0005-0000-0000-00000B3C0000}"/>
    <cellStyle name="Percent 2 6 3 3 2" xfId="4647" xr:uid="{00000000-0005-0000-0000-00000C3C0000}"/>
    <cellStyle name="Percent 2 6 3 3 3" xfId="11039" xr:uid="{00000000-0005-0000-0000-00000D3C0000}"/>
    <cellStyle name="Percent 2 6 3 4" xfId="5095" xr:uid="{00000000-0005-0000-0000-00000E3C0000}"/>
    <cellStyle name="Percent 2 6 3 4 2" xfId="7077" xr:uid="{00000000-0005-0000-0000-00000F3C0000}"/>
    <cellStyle name="Percent 2 6 3 4 3" xfId="12373" xr:uid="{00000000-0005-0000-0000-0000103C0000}"/>
    <cellStyle name="Percent 2 6 3 5" xfId="5676" xr:uid="{00000000-0005-0000-0000-0000113C0000}"/>
    <cellStyle name="Percent 2 6 3 5 2" xfId="12954" xr:uid="{00000000-0005-0000-0000-0000123C0000}"/>
    <cellStyle name="Percent 2 6 3 6" xfId="7562" xr:uid="{00000000-0005-0000-0000-0000133C0000}"/>
    <cellStyle name="Percent 2 6 3 6 2" xfId="14654" xr:uid="{00000000-0005-0000-0000-0000143C0000}"/>
    <cellStyle name="Percent 2 6 4" xfId="1683" xr:uid="{00000000-0005-0000-0000-0000153C0000}"/>
    <cellStyle name="Percent 2 6 4 2" xfId="7854" xr:uid="{00000000-0005-0000-0000-0000163C0000}"/>
    <cellStyle name="Percent 2 6 4 2 2" xfId="14946" xr:uid="{00000000-0005-0000-0000-0000173C0000}"/>
    <cellStyle name="Percent 2 6 5" xfId="1684" xr:uid="{00000000-0005-0000-0000-0000183C0000}"/>
    <cellStyle name="Percent 2 6 5 2" xfId="2974" xr:uid="{00000000-0005-0000-0000-0000193C0000}"/>
    <cellStyle name="Percent 2 6 6" xfId="3229" xr:uid="{00000000-0005-0000-0000-00001A3C0000}"/>
    <cellStyle name="Percent 2 6 6 2" xfId="4648" xr:uid="{00000000-0005-0000-0000-00001B3C0000}"/>
    <cellStyle name="Percent 2 6 6 3" xfId="10740" xr:uid="{00000000-0005-0000-0000-00001C3C0000}"/>
    <cellStyle name="Percent 2 6 7" xfId="4806" xr:uid="{00000000-0005-0000-0000-00001D3C0000}"/>
    <cellStyle name="Percent 2 6 7 2" xfId="7078" xr:uid="{00000000-0005-0000-0000-00001E3C0000}"/>
    <cellStyle name="Percent 2 6 7 3" xfId="12084" xr:uid="{00000000-0005-0000-0000-00001F3C0000}"/>
    <cellStyle name="Percent 2 6 8" xfId="5387" xr:uid="{00000000-0005-0000-0000-0000203C0000}"/>
    <cellStyle name="Percent 2 6 8 2" xfId="12665" xr:uid="{00000000-0005-0000-0000-0000213C0000}"/>
    <cellStyle name="Percent 2 6 9" xfId="7273" xr:uid="{00000000-0005-0000-0000-0000223C0000}"/>
    <cellStyle name="Percent 2 6 9 2" xfId="14365" xr:uid="{00000000-0005-0000-0000-0000233C0000}"/>
    <cellStyle name="Percent 2 7" xfId="1685" xr:uid="{00000000-0005-0000-0000-0000243C0000}"/>
    <cellStyle name="Percent 2 7 2" xfId="1686" xr:uid="{00000000-0005-0000-0000-0000253C0000}"/>
    <cellStyle name="Percent 2 7 2 2" xfId="1687" xr:uid="{00000000-0005-0000-0000-0000263C0000}"/>
    <cellStyle name="Percent 2 7 2 2 2" xfId="2975" xr:uid="{00000000-0005-0000-0000-0000273C0000}"/>
    <cellStyle name="Percent 2 7 2 2 3" xfId="8163" xr:uid="{00000000-0005-0000-0000-0000283C0000}"/>
    <cellStyle name="Percent 2 7 2 2 3 2" xfId="15255" xr:uid="{00000000-0005-0000-0000-0000293C0000}"/>
    <cellStyle name="Percent 2 7 2 3" xfId="3551" xr:uid="{00000000-0005-0000-0000-00002A3C0000}"/>
    <cellStyle name="Percent 2 7 2 3 2" xfId="4649" xr:uid="{00000000-0005-0000-0000-00002B3C0000}"/>
    <cellStyle name="Percent 2 7 2 3 3" xfId="11059" xr:uid="{00000000-0005-0000-0000-00002C3C0000}"/>
    <cellStyle name="Percent 2 7 2 4" xfId="5115" xr:uid="{00000000-0005-0000-0000-00002D3C0000}"/>
    <cellStyle name="Percent 2 7 2 4 2" xfId="7079" xr:uid="{00000000-0005-0000-0000-00002E3C0000}"/>
    <cellStyle name="Percent 2 7 2 4 3" xfId="12393" xr:uid="{00000000-0005-0000-0000-00002F3C0000}"/>
    <cellStyle name="Percent 2 7 2 5" xfId="5696" xr:uid="{00000000-0005-0000-0000-0000303C0000}"/>
    <cellStyle name="Percent 2 7 2 5 2" xfId="12974" xr:uid="{00000000-0005-0000-0000-0000313C0000}"/>
    <cellStyle name="Percent 2 7 2 6" xfId="7582" xr:uid="{00000000-0005-0000-0000-0000323C0000}"/>
    <cellStyle name="Percent 2 7 2 6 2" xfId="14674" xr:uid="{00000000-0005-0000-0000-0000333C0000}"/>
    <cellStyle name="Percent 2 7 3" xfId="1688" xr:uid="{00000000-0005-0000-0000-0000343C0000}"/>
    <cellStyle name="Percent 2 7 3 2" xfId="2976" xr:uid="{00000000-0005-0000-0000-0000353C0000}"/>
    <cellStyle name="Percent 2 7 3 3" xfId="7874" xr:uid="{00000000-0005-0000-0000-0000363C0000}"/>
    <cellStyle name="Percent 2 7 3 3 2" xfId="14966" xr:uid="{00000000-0005-0000-0000-0000373C0000}"/>
    <cellStyle name="Percent 2 7 4" xfId="3251" xr:uid="{00000000-0005-0000-0000-0000383C0000}"/>
    <cellStyle name="Percent 2 7 4 2" xfId="4650" xr:uid="{00000000-0005-0000-0000-0000393C0000}"/>
    <cellStyle name="Percent 2 7 4 3" xfId="10762" xr:uid="{00000000-0005-0000-0000-00003A3C0000}"/>
    <cellStyle name="Percent 2 7 5" xfId="4826" xr:uid="{00000000-0005-0000-0000-00003B3C0000}"/>
    <cellStyle name="Percent 2 7 5 2" xfId="7080" xr:uid="{00000000-0005-0000-0000-00003C3C0000}"/>
    <cellStyle name="Percent 2 7 5 3" xfId="12104" xr:uid="{00000000-0005-0000-0000-00003D3C0000}"/>
    <cellStyle name="Percent 2 7 6" xfId="5407" xr:uid="{00000000-0005-0000-0000-00003E3C0000}"/>
    <cellStyle name="Percent 2 7 6 2" xfId="12685" xr:uid="{00000000-0005-0000-0000-00003F3C0000}"/>
    <cellStyle name="Percent 2 7 7" xfId="7293" xr:uid="{00000000-0005-0000-0000-0000403C0000}"/>
    <cellStyle name="Percent 2 7 7 2" xfId="14385" xr:uid="{00000000-0005-0000-0000-0000413C0000}"/>
    <cellStyle name="Percent 2 8" xfId="1689" xr:uid="{00000000-0005-0000-0000-0000423C0000}"/>
    <cellStyle name="Percent 2 8 2" xfId="1690" xr:uid="{00000000-0005-0000-0000-0000433C0000}"/>
    <cellStyle name="Percent 2 8 2 2" xfId="2977" xr:uid="{00000000-0005-0000-0000-0000443C0000}"/>
    <cellStyle name="Percent 2 8 2 3" xfId="8020" xr:uid="{00000000-0005-0000-0000-0000453C0000}"/>
    <cellStyle name="Percent 2 8 2 3 2" xfId="15112" xr:uid="{00000000-0005-0000-0000-0000463C0000}"/>
    <cellStyle name="Percent 2 8 3" xfId="3408" xr:uid="{00000000-0005-0000-0000-0000473C0000}"/>
    <cellStyle name="Percent 2 8 3 2" xfId="4651" xr:uid="{00000000-0005-0000-0000-0000483C0000}"/>
    <cellStyle name="Percent 2 8 3 3" xfId="10916" xr:uid="{00000000-0005-0000-0000-0000493C0000}"/>
    <cellStyle name="Percent 2 8 4" xfId="4972" xr:uid="{00000000-0005-0000-0000-00004A3C0000}"/>
    <cellStyle name="Percent 2 8 4 2" xfId="7081" xr:uid="{00000000-0005-0000-0000-00004B3C0000}"/>
    <cellStyle name="Percent 2 8 4 3" xfId="12250" xr:uid="{00000000-0005-0000-0000-00004C3C0000}"/>
    <cellStyle name="Percent 2 8 5" xfId="5553" xr:uid="{00000000-0005-0000-0000-00004D3C0000}"/>
    <cellStyle name="Percent 2 8 5 2" xfId="12831" xr:uid="{00000000-0005-0000-0000-00004E3C0000}"/>
    <cellStyle name="Percent 2 8 6" xfId="7439" xr:uid="{00000000-0005-0000-0000-00004F3C0000}"/>
    <cellStyle name="Percent 2 8 6 2" xfId="14531" xr:uid="{00000000-0005-0000-0000-0000503C0000}"/>
    <cellStyle name="Percent 2 9" xfId="1691" xr:uid="{00000000-0005-0000-0000-0000513C0000}"/>
    <cellStyle name="Percent 2 9 2" xfId="1692" xr:uid="{00000000-0005-0000-0000-0000523C0000}"/>
    <cellStyle name="Percent 2 9 2 2" xfId="2978" xr:uid="{00000000-0005-0000-0000-0000533C0000}"/>
    <cellStyle name="Percent 2 9 2 3" xfId="8025" xr:uid="{00000000-0005-0000-0000-0000543C0000}"/>
    <cellStyle name="Percent 2 9 2 3 2" xfId="15117" xr:uid="{00000000-0005-0000-0000-0000553C0000}"/>
    <cellStyle name="Percent 2 9 3" xfId="3413" xr:uid="{00000000-0005-0000-0000-0000563C0000}"/>
    <cellStyle name="Percent 2 9 3 2" xfId="4652" xr:uid="{00000000-0005-0000-0000-0000573C0000}"/>
    <cellStyle name="Percent 2 9 3 3" xfId="10921" xr:uid="{00000000-0005-0000-0000-0000583C0000}"/>
    <cellStyle name="Percent 2 9 4" xfId="4977" xr:uid="{00000000-0005-0000-0000-0000593C0000}"/>
    <cellStyle name="Percent 2 9 4 2" xfId="7082" xr:uid="{00000000-0005-0000-0000-00005A3C0000}"/>
    <cellStyle name="Percent 2 9 4 3" xfId="12255" xr:uid="{00000000-0005-0000-0000-00005B3C0000}"/>
    <cellStyle name="Percent 2 9 5" xfId="5558" xr:uid="{00000000-0005-0000-0000-00005C3C0000}"/>
    <cellStyle name="Percent 2 9 5 2" xfId="12836" xr:uid="{00000000-0005-0000-0000-00005D3C0000}"/>
    <cellStyle name="Percent 2 9 6" xfId="7444" xr:uid="{00000000-0005-0000-0000-00005E3C0000}"/>
    <cellStyle name="Percent 2 9 6 2" xfId="14536" xr:uid="{00000000-0005-0000-0000-00005F3C0000}"/>
    <cellStyle name="Percent 3" xfId="1693" xr:uid="{00000000-0005-0000-0000-0000603C0000}"/>
    <cellStyle name="Percent 3 2" xfId="1694" xr:uid="{00000000-0005-0000-0000-0000613C0000}"/>
    <cellStyle name="Percent 3 3" xfId="1695" xr:uid="{00000000-0005-0000-0000-0000623C0000}"/>
    <cellStyle name="Percent 3 4" xfId="8664" xr:uid="{00000000-0005-0000-0000-0000633C0000}"/>
    <cellStyle name="Percent 4" xfId="1696" xr:uid="{00000000-0005-0000-0000-0000643C0000}"/>
    <cellStyle name="Percent 4 2" xfId="1697" xr:uid="{00000000-0005-0000-0000-0000653C0000}"/>
    <cellStyle name="Percent 4 3" xfId="4653" xr:uid="{00000000-0005-0000-0000-0000663C0000}"/>
    <cellStyle name="Percent 5" xfId="1698" xr:uid="{00000000-0005-0000-0000-0000673C0000}"/>
    <cellStyle name="Percent 6" xfId="1699" xr:uid="{00000000-0005-0000-0000-0000683C0000}"/>
    <cellStyle name="Percent 6 2" xfId="1700" xr:uid="{00000000-0005-0000-0000-0000693C0000}"/>
    <cellStyle name="Percent 6 2 2" xfId="1701" xr:uid="{00000000-0005-0000-0000-00006A3C0000}"/>
    <cellStyle name="Percent 6 2 2 2" xfId="1702" xr:uid="{00000000-0005-0000-0000-00006B3C0000}"/>
    <cellStyle name="Percent 6 2 2 2 2" xfId="2983" xr:uid="{00000000-0005-0000-0000-00006C3C0000}"/>
    <cellStyle name="Percent 6 2 2 2 3" xfId="8226" xr:uid="{00000000-0005-0000-0000-00006D3C0000}"/>
    <cellStyle name="Percent 6 2 2 2 3 2" xfId="15318" xr:uid="{00000000-0005-0000-0000-00006E3C0000}"/>
    <cellStyle name="Percent 6 2 2 3" xfId="3614" xr:uid="{00000000-0005-0000-0000-00006F3C0000}"/>
    <cellStyle name="Percent 6 2 2 3 2" xfId="4654" xr:uid="{00000000-0005-0000-0000-0000703C0000}"/>
    <cellStyle name="Percent 6 2 2 3 3" xfId="11122" xr:uid="{00000000-0005-0000-0000-0000713C0000}"/>
    <cellStyle name="Percent 6 2 2 4" xfId="5178" xr:uid="{00000000-0005-0000-0000-0000723C0000}"/>
    <cellStyle name="Percent 6 2 2 4 2" xfId="7083" xr:uid="{00000000-0005-0000-0000-0000733C0000}"/>
    <cellStyle name="Percent 6 2 2 4 3" xfId="12456" xr:uid="{00000000-0005-0000-0000-0000743C0000}"/>
    <cellStyle name="Percent 6 2 2 5" xfId="5759" xr:uid="{00000000-0005-0000-0000-0000753C0000}"/>
    <cellStyle name="Percent 6 2 2 5 2" xfId="13037" xr:uid="{00000000-0005-0000-0000-0000763C0000}"/>
    <cellStyle name="Percent 6 2 2 6" xfId="7645" xr:uid="{00000000-0005-0000-0000-0000773C0000}"/>
    <cellStyle name="Percent 6 2 2 6 2" xfId="14737" xr:uid="{00000000-0005-0000-0000-0000783C0000}"/>
    <cellStyle name="Percent 6 2 3" xfId="1703" xr:uid="{00000000-0005-0000-0000-0000793C0000}"/>
    <cellStyle name="Percent 6 2 3 2" xfId="2984" xr:uid="{00000000-0005-0000-0000-00007A3C0000}"/>
    <cellStyle name="Percent 6 2 3 3" xfId="7937" xr:uid="{00000000-0005-0000-0000-00007B3C0000}"/>
    <cellStyle name="Percent 6 2 3 3 2" xfId="15029" xr:uid="{00000000-0005-0000-0000-00007C3C0000}"/>
    <cellStyle name="Percent 6 2 4" xfId="3314" xr:uid="{00000000-0005-0000-0000-00007D3C0000}"/>
    <cellStyle name="Percent 6 2 4 2" xfId="4655" xr:uid="{00000000-0005-0000-0000-00007E3C0000}"/>
    <cellStyle name="Percent 6 2 4 3" xfId="10825" xr:uid="{00000000-0005-0000-0000-00007F3C0000}"/>
    <cellStyle name="Percent 6 2 5" xfId="4889" xr:uid="{00000000-0005-0000-0000-0000803C0000}"/>
    <cellStyle name="Percent 6 2 5 2" xfId="7084" xr:uid="{00000000-0005-0000-0000-0000813C0000}"/>
    <cellStyle name="Percent 6 2 5 3" xfId="12167" xr:uid="{00000000-0005-0000-0000-0000823C0000}"/>
    <cellStyle name="Percent 6 2 6" xfId="5470" xr:uid="{00000000-0005-0000-0000-0000833C0000}"/>
    <cellStyle name="Percent 6 2 6 2" xfId="12748" xr:uid="{00000000-0005-0000-0000-0000843C0000}"/>
    <cellStyle name="Percent 6 2 7" xfId="7356" xr:uid="{00000000-0005-0000-0000-0000853C0000}"/>
    <cellStyle name="Percent 6 2 7 2" xfId="14448" xr:uid="{00000000-0005-0000-0000-0000863C0000}"/>
    <cellStyle name="Percent 6 3" xfId="1704" xr:uid="{00000000-0005-0000-0000-0000873C0000}"/>
    <cellStyle name="Percent 6 3 2" xfId="1705" xr:uid="{00000000-0005-0000-0000-0000883C0000}"/>
    <cellStyle name="Percent 6 3 2 2" xfId="2985" xr:uid="{00000000-0005-0000-0000-0000893C0000}"/>
    <cellStyle name="Percent 6 3 2 3" xfId="8083" xr:uid="{00000000-0005-0000-0000-00008A3C0000}"/>
    <cellStyle name="Percent 6 3 2 3 2" xfId="15175" xr:uid="{00000000-0005-0000-0000-00008B3C0000}"/>
    <cellStyle name="Percent 6 3 3" xfId="3471" xr:uid="{00000000-0005-0000-0000-00008C3C0000}"/>
    <cellStyle name="Percent 6 3 3 2" xfId="4656" xr:uid="{00000000-0005-0000-0000-00008D3C0000}"/>
    <cellStyle name="Percent 6 3 3 3" xfId="10979" xr:uid="{00000000-0005-0000-0000-00008E3C0000}"/>
    <cellStyle name="Percent 6 3 4" xfId="5035" xr:uid="{00000000-0005-0000-0000-00008F3C0000}"/>
    <cellStyle name="Percent 6 3 4 2" xfId="7085" xr:uid="{00000000-0005-0000-0000-0000903C0000}"/>
    <cellStyle name="Percent 6 3 4 3" xfId="12313" xr:uid="{00000000-0005-0000-0000-0000913C0000}"/>
    <cellStyle name="Percent 6 3 5" xfId="5616" xr:uid="{00000000-0005-0000-0000-0000923C0000}"/>
    <cellStyle name="Percent 6 3 5 2" xfId="12894" xr:uid="{00000000-0005-0000-0000-0000933C0000}"/>
    <cellStyle name="Percent 6 3 6" xfId="7502" xr:uid="{00000000-0005-0000-0000-0000943C0000}"/>
    <cellStyle name="Percent 6 3 6 2" xfId="14594" xr:uid="{00000000-0005-0000-0000-0000953C0000}"/>
    <cellStyle name="Percent 6 4" xfId="1706" xr:uid="{00000000-0005-0000-0000-0000963C0000}"/>
    <cellStyle name="Percent 6 4 2" xfId="2986" xr:uid="{00000000-0005-0000-0000-0000973C0000}"/>
    <cellStyle name="Percent 6 4 3" xfId="8430" xr:uid="{00000000-0005-0000-0000-0000983C0000}"/>
    <cellStyle name="Percent 6 4 3 2" xfId="15473" xr:uid="{00000000-0005-0000-0000-0000993C0000}"/>
    <cellStyle name="Percent 6 5" xfId="3166" xr:uid="{00000000-0005-0000-0000-00009A3C0000}"/>
    <cellStyle name="Percent 6 5 2" xfId="4657" xr:uid="{00000000-0005-0000-0000-00009B3C0000}"/>
    <cellStyle name="Percent 6 5 3" xfId="8519" xr:uid="{00000000-0005-0000-0000-00009C3C0000}"/>
    <cellStyle name="Percent 6 5 3 2" xfId="15562" xr:uid="{00000000-0005-0000-0000-00009D3C0000}"/>
    <cellStyle name="Percent 6 5 4" xfId="10677" xr:uid="{00000000-0005-0000-0000-00009E3C0000}"/>
    <cellStyle name="Percent 6 6" xfId="4746" xr:uid="{00000000-0005-0000-0000-00009F3C0000}"/>
    <cellStyle name="Percent 6 6 2" xfId="7086" xr:uid="{00000000-0005-0000-0000-0000A03C0000}"/>
    <cellStyle name="Percent 6 6 3" xfId="7794" xr:uid="{00000000-0005-0000-0000-0000A13C0000}"/>
    <cellStyle name="Percent 6 6 3 2" xfId="14886" xr:uid="{00000000-0005-0000-0000-0000A23C0000}"/>
    <cellStyle name="Percent 6 6 4" xfId="12024" xr:uid="{00000000-0005-0000-0000-0000A33C0000}"/>
    <cellStyle name="Percent 6 7" xfId="5327" xr:uid="{00000000-0005-0000-0000-0000A43C0000}"/>
    <cellStyle name="Percent 6 7 2" xfId="12605" xr:uid="{00000000-0005-0000-0000-0000A53C0000}"/>
    <cellStyle name="Percent 6 8" xfId="7213" xr:uid="{00000000-0005-0000-0000-0000A63C0000}"/>
    <cellStyle name="Percent 6 8 2" xfId="14305" xr:uid="{00000000-0005-0000-0000-0000A73C0000}"/>
    <cellStyle name="Percent 7" xfId="1707" xr:uid="{00000000-0005-0000-0000-0000A83C0000}"/>
    <cellStyle name="Percent 8" xfId="1708" xr:uid="{00000000-0005-0000-0000-0000A93C0000}"/>
    <cellStyle name="Percent 8 2" xfId="1709" xr:uid="{00000000-0005-0000-0000-0000AA3C0000}"/>
    <cellStyle name="Percent 8 3" xfId="4658" xr:uid="{00000000-0005-0000-0000-0000AB3C0000}"/>
    <cellStyle name="Percent 9" xfId="1812" xr:uid="{00000000-0005-0000-0000-0000AC3C0000}"/>
    <cellStyle name="Percent 9 2" xfId="4660" xr:uid="{00000000-0005-0000-0000-0000AD3C0000}"/>
    <cellStyle name="Percent 9 3" xfId="4659" xr:uid="{00000000-0005-0000-0000-0000AE3C0000}"/>
    <cellStyle name="SAPBEXaggData" xfId="8345" xr:uid="{00000000-0005-0000-0000-0000AF3C0000}"/>
    <cellStyle name="SAPBEXaggDataEmph" xfId="8346" xr:uid="{00000000-0005-0000-0000-0000B03C0000}"/>
    <cellStyle name="SAPBEXaggItem" xfId="8347" xr:uid="{00000000-0005-0000-0000-0000B13C0000}"/>
    <cellStyle name="SAPBEXaggItemX" xfId="8348" xr:uid="{00000000-0005-0000-0000-0000B23C0000}"/>
    <cellStyle name="SAPBEXchaText" xfId="8349" xr:uid="{00000000-0005-0000-0000-0000B33C0000}"/>
    <cellStyle name="SAPBEXexcBad7" xfId="8350" xr:uid="{00000000-0005-0000-0000-0000B43C0000}"/>
    <cellStyle name="SAPBEXexcBad8" xfId="8351" xr:uid="{00000000-0005-0000-0000-0000B53C0000}"/>
    <cellStyle name="SAPBEXexcBad9" xfId="8352" xr:uid="{00000000-0005-0000-0000-0000B63C0000}"/>
    <cellStyle name="SAPBEXexcCritical4" xfId="8353" xr:uid="{00000000-0005-0000-0000-0000B73C0000}"/>
    <cellStyle name="SAPBEXexcCritical5" xfId="8354" xr:uid="{00000000-0005-0000-0000-0000B83C0000}"/>
    <cellStyle name="SAPBEXexcCritical6" xfId="8355" xr:uid="{00000000-0005-0000-0000-0000B93C0000}"/>
    <cellStyle name="SAPBEXexcGood1" xfId="8356" xr:uid="{00000000-0005-0000-0000-0000BA3C0000}"/>
    <cellStyle name="SAPBEXexcGood2" xfId="8357" xr:uid="{00000000-0005-0000-0000-0000BB3C0000}"/>
    <cellStyle name="SAPBEXexcGood3" xfId="8358" xr:uid="{00000000-0005-0000-0000-0000BC3C0000}"/>
    <cellStyle name="SAPBEXfilterDrill" xfId="8359" xr:uid="{00000000-0005-0000-0000-0000BD3C0000}"/>
    <cellStyle name="SAPBEXfilterItem" xfId="8360" xr:uid="{00000000-0005-0000-0000-0000BE3C0000}"/>
    <cellStyle name="SAPBEXfilterText" xfId="8361" xr:uid="{00000000-0005-0000-0000-0000BF3C0000}"/>
    <cellStyle name="SAPBEXformats" xfId="8362" xr:uid="{00000000-0005-0000-0000-0000C03C0000}"/>
    <cellStyle name="SAPBEXheaderItem" xfId="8363" xr:uid="{00000000-0005-0000-0000-0000C13C0000}"/>
    <cellStyle name="SAPBEXheaderText" xfId="8364" xr:uid="{00000000-0005-0000-0000-0000C23C0000}"/>
    <cellStyle name="SAPBEXHLevel0" xfId="8365" xr:uid="{00000000-0005-0000-0000-0000C33C0000}"/>
    <cellStyle name="SAPBEXHLevel0X" xfId="8366" xr:uid="{00000000-0005-0000-0000-0000C43C0000}"/>
    <cellStyle name="SAPBEXHLevel1" xfId="8367" xr:uid="{00000000-0005-0000-0000-0000C53C0000}"/>
    <cellStyle name="SAPBEXHLevel1X" xfId="8368" xr:uid="{00000000-0005-0000-0000-0000C63C0000}"/>
    <cellStyle name="SAPBEXHLevel2" xfId="8369" xr:uid="{00000000-0005-0000-0000-0000C73C0000}"/>
    <cellStyle name="SAPBEXHLevel2X" xfId="8370" xr:uid="{00000000-0005-0000-0000-0000C83C0000}"/>
    <cellStyle name="SAPBEXHLevel3" xfId="8371" xr:uid="{00000000-0005-0000-0000-0000C93C0000}"/>
    <cellStyle name="SAPBEXHLevel3X" xfId="8372" xr:uid="{00000000-0005-0000-0000-0000CA3C0000}"/>
    <cellStyle name="SAPBEXinputData" xfId="8373" xr:uid="{00000000-0005-0000-0000-0000CB3C0000}"/>
    <cellStyle name="SAPBEXresData" xfId="8374" xr:uid="{00000000-0005-0000-0000-0000CC3C0000}"/>
    <cellStyle name="SAPBEXresDataEmph" xfId="8375" xr:uid="{00000000-0005-0000-0000-0000CD3C0000}"/>
    <cellStyle name="SAPBEXresItem" xfId="8376" xr:uid="{00000000-0005-0000-0000-0000CE3C0000}"/>
    <cellStyle name="SAPBEXresItemX" xfId="8377" xr:uid="{00000000-0005-0000-0000-0000CF3C0000}"/>
    <cellStyle name="SAPBEXstdData" xfId="8378" xr:uid="{00000000-0005-0000-0000-0000D03C0000}"/>
    <cellStyle name="SAPBEXstdDataEmph" xfId="8379" xr:uid="{00000000-0005-0000-0000-0000D13C0000}"/>
    <cellStyle name="SAPBEXstdItem" xfId="8380" xr:uid="{00000000-0005-0000-0000-0000D23C0000}"/>
    <cellStyle name="SAPBEXstdItemX" xfId="8381" xr:uid="{00000000-0005-0000-0000-0000D33C0000}"/>
    <cellStyle name="SAPBEXtitle" xfId="8382" xr:uid="{00000000-0005-0000-0000-0000D43C0000}"/>
    <cellStyle name="SAPBEXundefined" xfId="8383" xr:uid="{00000000-0005-0000-0000-0000D53C0000}"/>
    <cellStyle name="Sheet Title" xfId="8384" xr:uid="{00000000-0005-0000-0000-0000D63C0000}"/>
    <cellStyle name="Style 1" xfId="8676" xr:uid="{00000000-0005-0000-0000-0000D73C0000}"/>
    <cellStyle name="Style 2" xfId="8677" xr:uid="{00000000-0005-0000-0000-0000D83C0000}"/>
    <cellStyle name="TableStyleLight1" xfId="1710" xr:uid="{00000000-0005-0000-0000-0000D93C0000}"/>
    <cellStyle name="Title" xfId="3" builtinId="15" customBuiltin="1"/>
    <cellStyle name="Title 10" xfId="1712" xr:uid="{00000000-0005-0000-0000-0000DB3C0000}"/>
    <cellStyle name="Title 10 2" xfId="2989" xr:uid="{00000000-0005-0000-0000-0000DC3C0000}"/>
    <cellStyle name="Title 11" xfId="1713" xr:uid="{00000000-0005-0000-0000-0000DD3C0000}"/>
    <cellStyle name="Title 11 2" xfId="7087" xr:uid="{00000000-0005-0000-0000-0000DE3C0000}"/>
    <cellStyle name="Title 12" xfId="1788" xr:uid="{00000000-0005-0000-0000-0000DF3C0000}"/>
    <cellStyle name="Title 12 2" xfId="7088" xr:uid="{00000000-0005-0000-0000-0000E03C0000}"/>
    <cellStyle name="Title 13" xfId="2988" xr:uid="{00000000-0005-0000-0000-0000E13C0000}"/>
    <cellStyle name="Title 14" xfId="1711" xr:uid="{00000000-0005-0000-0000-0000E23C0000}"/>
    <cellStyle name="Title 2" xfId="1714" xr:uid="{00000000-0005-0000-0000-0000E33C0000}"/>
    <cellStyle name="Title 2 2" xfId="1715" xr:uid="{00000000-0005-0000-0000-0000E43C0000}"/>
    <cellStyle name="Title 2 3" xfId="4661" xr:uid="{00000000-0005-0000-0000-0000E53C0000}"/>
    <cellStyle name="Title 3" xfId="1716" xr:uid="{00000000-0005-0000-0000-0000E63C0000}"/>
    <cellStyle name="Title 3 2" xfId="1717" xr:uid="{00000000-0005-0000-0000-0000E73C0000}"/>
    <cellStyle name="Title 3 3" xfId="4663" xr:uid="{00000000-0005-0000-0000-0000E83C0000}"/>
    <cellStyle name="Title 3 4" xfId="4662" xr:uid="{00000000-0005-0000-0000-0000E93C0000}"/>
    <cellStyle name="Title 4" xfId="1718" xr:uid="{00000000-0005-0000-0000-0000EA3C0000}"/>
    <cellStyle name="Title 4 2" xfId="1719" xr:uid="{00000000-0005-0000-0000-0000EB3C0000}"/>
    <cellStyle name="Title 4 2 2" xfId="2991" xr:uid="{00000000-0005-0000-0000-0000EC3C0000}"/>
    <cellStyle name="Title 4 3" xfId="2990" xr:uid="{00000000-0005-0000-0000-0000ED3C0000}"/>
    <cellStyle name="Title 4 4" xfId="4664" xr:uid="{00000000-0005-0000-0000-0000EE3C0000}"/>
    <cellStyle name="Title 4 5" xfId="7089" xr:uid="{00000000-0005-0000-0000-0000EF3C0000}"/>
    <cellStyle name="Title 5" xfId="1720" xr:uid="{00000000-0005-0000-0000-0000F03C0000}"/>
    <cellStyle name="Title 5 2" xfId="1721" xr:uid="{00000000-0005-0000-0000-0000F13C0000}"/>
    <cellStyle name="Title 5 2 2" xfId="2993" xr:uid="{00000000-0005-0000-0000-0000F23C0000}"/>
    <cellStyle name="Title 5 3" xfId="2992" xr:uid="{00000000-0005-0000-0000-0000F33C0000}"/>
    <cellStyle name="Title 6" xfId="1722" xr:uid="{00000000-0005-0000-0000-0000F43C0000}"/>
    <cellStyle name="Title 6 2" xfId="2994" xr:uid="{00000000-0005-0000-0000-0000F53C0000}"/>
    <cellStyle name="Title 7" xfId="1723" xr:uid="{00000000-0005-0000-0000-0000F63C0000}"/>
    <cellStyle name="Title 7 2" xfId="2995" xr:uid="{00000000-0005-0000-0000-0000F73C0000}"/>
    <cellStyle name="Title 8" xfId="1724" xr:uid="{00000000-0005-0000-0000-0000F83C0000}"/>
    <cellStyle name="Title 8 2" xfId="2996" xr:uid="{00000000-0005-0000-0000-0000F93C0000}"/>
    <cellStyle name="Title 9" xfId="1725" xr:uid="{00000000-0005-0000-0000-0000FA3C0000}"/>
    <cellStyle name="Title 9 2" xfId="2997" xr:uid="{00000000-0005-0000-0000-0000FB3C0000}"/>
    <cellStyle name="Total" xfId="18" builtinId="25" customBuiltin="1"/>
    <cellStyle name="Total 2" xfId="1727" xr:uid="{00000000-0005-0000-0000-0000FD3C0000}"/>
    <cellStyle name="Total 2 10" xfId="1728" xr:uid="{00000000-0005-0000-0000-0000FE3C0000}"/>
    <cellStyle name="Total 2 11" xfId="1729" xr:uid="{00000000-0005-0000-0000-0000FF3C0000}"/>
    <cellStyle name="Total 2 12" xfId="1730" xr:uid="{00000000-0005-0000-0000-0000003D0000}"/>
    <cellStyle name="Total 2 13" xfId="1731" xr:uid="{00000000-0005-0000-0000-0000013D0000}"/>
    <cellStyle name="Total 2 14" xfId="1789" xr:uid="{00000000-0005-0000-0000-0000023D0000}"/>
    <cellStyle name="Total 2 14 2" xfId="7090" xr:uid="{00000000-0005-0000-0000-0000033D0000}"/>
    <cellStyle name="Total 2 15" xfId="2998" xr:uid="{00000000-0005-0000-0000-0000043D0000}"/>
    <cellStyle name="Total 2 16" xfId="8627" xr:uid="{00000000-0005-0000-0000-0000053D0000}"/>
    <cellStyle name="Total 2 2" xfId="1732" xr:uid="{00000000-0005-0000-0000-0000063D0000}"/>
    <cellStyle name="Total 2 2 2" xfId="1733" xr:uid="{00000000-0005-0000-0000-0000073D0000}"/>
    <cellStyle name="Total 2 2 3" xfId="3023" xr:uid="{00000000-0005-0000-0000-0000083D0000}"/>
    <cellStyle name="Total 2 2 3 2" xfId="7091" xr:uid="{00000000-0005-0000-0000-0000093D0000}"/>
    <cellStyle name="Total 2 2 4" xfId="3391" xr:uid="{00000000-0005-0000-0000-00000A3D0000}"/>
    <cellStyle name="Total 2 3" xfId="1734" xr:uid="{00000000-0005-0000-0000-00000B3D0000}"/>
    <cellStyle name="Total 2 3 2" xfId="1735" xr:uid="{00000000-0005-0000-0000-00000C3D0000}"/>
    <cellStyle name="Total 2 4" xfId="1736" xr:uid="{00000000-0005-0000-0000-00000D3D0000}"/>
    <cellStyle name="Total 2 4 2" xfId="1737" xr:uid="{00000000-0005-0000-0000-00000E3D0000}"/>
    <cellStyle name="Total 2 5" xfId="1738" xr:uid="{00000000-0005-0000-0000-00000F3D0000}"/>
    <cellStyle name="Total 2 5 2" xfId="4666" xr:uid="{00000000-0005-0000-0000-0000103D0000}"/>
    <cellStyle name="Total 2 5 3" xfId="4665" xr:uid="{00000000-0005-0000-0000-0000113D0000}"/>
    <cellStyle name="Total 2 6" xfId="1739" xr:uid="{00000000-0005-0000-0000-0000123D0000}"/>
    <cellStyle name="Total 2 7" xfId="1740" xr:uid="{00000000-0005-0000-0000-0000133D0000}"/>
    <cellStyle name="Total 2 7 2" xfId="1741" xr:uid="{00000000-0005-0000-0000-0000143D0000}"/>
    <cellStyle name="Total 2 8" xfId="1742" xr:uid="{00000000-0005-0000-0000-0000153D0000}"/>
    <cellStyle name="Total 2 9" xfId="1743" xr:uid="{00000000-0005-0000-0000-0000163D0000}"/>
    <cellStyle name="Total 3" xfId="1744" xr:uid="{00000000-0005-0000-0000-0000173D0000}"/>
    <cellStyle name="Total 3 2" xfId="8660" xr:uid="{00000000-0005-0000-0000-0000183D0000}"/>
    <cellStyle name="Total 4" xfId="1745" xr:uid="{00000000-0005-0000-0000-0000193D0000}"/>
    <cellStyle name="Total 5" xfId="1746" xr:uid="{00000000-0005-0000-0000-00001A3D0000}"/>
    <cellStyle name="Total 6" xfId="1747" xr:uid="{00000000-0005-0000-0000-00001B3D0000}"/>
    <cellStyle name="Total 7" xfId="1748" xr:uid="{00000000-0005-0000-0000-00001C3D0000}"/>
    <cellStyle name="Total 8" xfId="1726" xr:uid="{00000000-0005-0000-0000-00001D3D0000}"/>
    <cellStyle name="Warning Text" xfId="16" builtinId="11" customBuiltin="1"/>
    <cellStyle name="Warning Text 2" xfId="8624" xr:uid="{00000000-0005-0000-0000-00001F3D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76200</xdr:rowOff>
    </xdr:from>
    <xdr:to>
      <xdr:col>10</xdr:col>
      <xdr:colOff>94396</xdr:colOff>
      <xdr:row>14</xdr:row>
      <xdr:rowOff>152143</xdr:rowOff>
    </xdr:to>
    <xdr:pic>
      <xdr:nvPicPr>
        <xdr:cNvPr id="2" name="Picture 1">
          <a:extLst>
            <a:ext uri="{FF2B5EF4-FFF2-40B4-BE49-F238E27FC236}">
              <a16:creationId xmlns:a16="http://schemas.microsoft.com/office/drawing/2014/main" id="{9DB2EA4D-2D6B-4FAE-946E-E14E396CB5D7}"/>
            </a:ext>
          </a:extLst>
        </xdr:cNvPr>
        <xdr:cNvPicPr>
          <a:picLocks noChangeAspect="1"/>
        </xdr:cNvPicPr>
      </xdr:nvPicPr>
      <xdr:blipFill>
        <a:blip xmlns:r="http://schemas.openxmlformats.org/officeDocument/2006/relationships" r:embed="rId1"/>
        <a:stretch>
          <a:fillRect/>
        </a:stretch>
      </xdr:blipFill>
      <xdr:spPr>
        <a:xfrm>
          <a:off x="38100" y="228600"/>
          <a:ext cx="6828571" cy="205714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Ellen Ma" id="{226EEE07-E976-4A23-8B4B-AC7B1433E21D}" userId="S::ema@earlycollegenv.com::53c926b7-3308-41ef-a832-844a0ad7abd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55" dT="2021-09-22T15:56:30.89" personId="{226EEE07-E976-4A23-8B4B-AC7B1433E21D}" id="{23385211-44BD-40BE-B21D-C99998C035BA}">
    <text>FY2021 NDE workbook June</text>
  </threadedComment>
</ThreadedComments>
</file>

<file path=xl/threadedComments/threadedComment2.xml><?xml version="1.0" encoding="utf-8"?>
<ThreadedComments xmlns="http://schemas.microsoft.com/office/spreadsheetml/2018/threadedcomments" xmlns:x="http://schemas.openxmlformats.org/spreadsheetml/2006/main">
  <threadedComment ref="D98" dT="2021-09-22T15:52:25.35" personId="{226EEE07-E976-4A23-8B4B-AC7B1433E21D}" id="{7F87C26C-A774-4DF1-BB3C-5BB1B6848BF0}">
    <text>Per auditor report FY20221</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4"/>
  <sheetViews>
    <sheetView workbookViewId="0">
      <selection activeCell="A12" sqref="A12"/>
    </sheetView>
  </sheetViews>
  <sheetFormatPr defaultRowHeight="12.75" x14ac:dyDescent="0.2"/>
  <cols>
    <col min="1" max="1" width="4.85546875" style="442" customWidth="1"/>
    <col min="2" max="2" width="110.7109375" customWidth="1"/>
  </cols>
  <sheetData>
    <row r="1" spans="1:2" ht="15.75" x14ac:dyDescent="0.25">
      <c r="A1" s="463" t="s">
        <v>517</v>
      </c>
      <c r="B1" s="463"/>
    </row>
    <row r="3" spans="1:2" x14ac:dyDescent="0.2">
      <c r="A3" s="464" t="s">
        <v>639</v>
      </c>
      <c r="B3" s="464"/>
    </row>
    <row r="4" spans="1:2" x14ac:dyDescent="0.2">
      <c r="A4" s="450"/>
      <c r="B4" s="63"/>
    </row>
    <row r="5" spans="1:2" x14ac:dyDescent="0.2">
      <c r="A5" s="451" t="s">
        <v>599</v>
      </c>
      <c r="B5" s="63"/>
    </row>
    <row r="6" spans="1:2" x14ac:dyDescent="0.2">
      <c r="A6" s="450"/>
      <c r="B6" t="s">
        <v>543</v>
      </c>
    </row>
    <row r="7" spans="1:2" ht="13.5" thickBot="1" x14ac:dyDescent="0.25"/>
    <row r="8" spans="1:2" ht="16.5" customHeight="1" x14ac:dyDescent="0.2">
      <c r="A8" s="466" t="s">
        <v>541</v>
      </c>
      <c r="B8" s="467"/>
    </row>
    <row r="9" spans="1:2" ht="15.75" customHeight="1" x14ac:dyDescent="0.2">
      <c r="A9" s="440">
        <v>1</v>
      </c>
      <c r="B9" s="469" t="s">
        <v>583</v>
      </c>
    </row>
    <row r="10" spans="1:2" ht="24.75" customHeight="1" x14ac:dyDescent="0.2">
      <c r="A10" s="440">
        <v>2</v>
      </c>
      <c r="B10" s="470" t="s">
        <v>601</v>
      </c>
    </row>
    <row r="11" spans="1:2" ht="26.25" customHeight="1" x14ac:dyDescent="0.2">
      <c r="A11" s="440">
        <v>3</v>
      </c>
      <c r="B11" s="470" t="s">
        <v>602</v>
      </c>
    </row>
    <row r="12" spans="1:2" ht="13.5" thickBot="1" x14ac:dyDescent="0.25"/>
    <row r="13" spans="1:2" ht="15" customHeight="1" x14ac:dyDescent="0.2">
      <c r="A13" s="472" t="s">
        <v>542</v>
      </c>
      <c r="B13" s="473"/>
    </row>
    <row r="14" spans="1:2" ht="37.5" customHeight="1" x14ac:dyDescent="0.2">
      <c r="A14" s="440">
        <v>1</v>
      </c>
      <c r="B14" s="470" t="s">
        <v>603</v>
      </c>
    </row>
    <row r="15" spans="1:2" x14ac:dyDescent="0.2">
      <c r="A15" s="440">
        <v>2</v>
      </c>
      <c r="B15" s="474" t="s">
        <v>604</v>
      </c>
    </row>
    <row r="16" spans="1:2" x14ac:dyDescent="0.2">
      <c r="A16" s="440">
        <v>3</v>
      </c>
      <c r="B16" s="468" t="s">
        <v>605</v>
      </c>
    </row>
    <row r="17" spans="1:2" ht="41.25" customHeight="1" x14ac:dyDescent="0.2">
      <c r="A17" s="440">
        <v>4</v>
      </c>
      <c r="B17" s="471" t="s">
        <v>606</v>
      </c>
    </row>
    <row r="18" spans="1:2" ht="12.75" customHeight="1" x14ac:dyDescent="0.2">
      <c r="A18" s="440">
        <v>5</v>
      </c>
      <c r="B18" s="471" t="s">
        <v>607</v>
      </c>
    </row>
    <row r="19" spans="1:2" x14ac:dyDescent="0.2">
      <c r="A19" s="440">
        <v>6</v>
      </c>
      <c r="B19" s="443" t="s">
        <v>544</v>
      </c>
    </row>
    <row r="20" spans="1:2" ht="26.25" customHeight="1" thickBot="1" x14ac:dyDescent="0.25">
      <c r="A20" s="441">
        <v>7</v>
      </c>
      <c r="B20" s="476" t="s">
        <v>682</v>
      </c>
    </row>
    <row r="21" spans="1:2" ht="13.5" thickBot="1" x14ac:dyDescent="0.25"/>
    <row r="22" spans="1:2" x14ac:dyDescent="0.2">
      <c r="A22" s="472" t="s">
        <v>545</v>
      </c>
      <c r="B22" s="473"/>
    </row>
    <row r="23" spans="1:2" x14ac:dyDescent="0.2">
      <c r="A23" s="440">
        <v>1</v>
      </c>
      <c r="B23" s="444" t="s">
        <v>608</v>
      </c>
    </row>
    <row r="24" spans="1:2" x14ac:dyDescent="0.2">
      <c r="A24" s="440">
        <v>2</v>
      </c>
      <c r="B24" s="444" t="s">
        <v>609</v>
      </c>
    </row>
    <row r="25" spans="1:2" ht="25.5" customHeight="1" x14ac:dyDescent="0.2">
      <c r="A25" s="440">
        <v>3</v>
      </c>
      <c r="B25" s="470" t="s">
        <v>610</v>
      </c>
    </row>
    <row r="26" spans="1:2" ht="25.5" customHeight="1" x14ac:dyDescent="0.2">
      <c r="A26" s="440">
        <v>4</v>
      </c>
      <c r="B26" s="470" t="s">
        <v>611</v>
      </c>
    </row>
    <row r="27" spans="1:2" x14ac:dyDescent="0.2">
      <c r="A27" s="440">
        <v>5</v>
      </c>
      <c r="B27" s="443" t="s">
        <v>547</v>
      </c>
    </row>
    <row r="28" spans="1:2" x14ac:dyDescent="0.2">
      <c r="A28" s="440">
        <v>6</v>
      </c>
      <c r="B28" s="443" t="s">
        <v>549</v>
      </c>
    </row>
    <row r="29" spans="1:2" ht="26.25" customHeight="1" x14ac:dyDescent="0.2">
      <c r="A29" s="440">
        <v>7</v>
      </c>
      <c r="B29" s="470" t="s">
        <v>612</v>
      </c>
    </row>
    <row r="30" spans="1:2" ht="13.5" thickBot="1" x14ac:dyDescent="0.25">
      <c r="A30" s="441">
        <v>8</v>
      </c>
      <c r="B30" s="445" t="s">
        <v>550</v>
      </c>
    </row>
    <row r="31" spans="1:2" ht="13.5" thickBot="1" x14ac:dyDescent="0.25"/>
    <row r="32" spans="1:2" x14ac:dyDescent="0.2">
      <c r="A32" s="454" t="s">
        <v>551</v>
      </c>
      <c r="B32" s="446"/>
    </row>
    <row r="33" spans="1:2" ht="19.5" customHeight="1" x14ac:dyDescent="0.2">
      <c r="A33" s="440">
        <v>1</v>
      </c>
      <c r="B33" s="447" t="s">
        <v>613</v>
      </c>
    </row>
    <row r="34" spans="1:2" ht="21" customHeight="1" x14ac:dyDescent="0.2">
      <c r="A34" s="440">
        <v>2</v>
      </c>
      <c r="B34" s="448" t="s">
        <v>552</v>
      </c>
    </row>
    <row r="35" spans="1:2" ht="24.75" customHeight="1" x14ac:dyDescent="0.2">
      <c r="A35" s="440">
        <v>3</v>
      </c>
      <c r="B35" s="475" t="s">
        <v>614</v>
      </c>
    </row>
    <row r="36" spans="1:2" ht="27.75" customHeight="1" x14ac:dyDescent="0.2">
      <c r="A36" s="440">
        <v>4</v>
      </c>
      <c r="B36" s="470" t="s">
        <v>615</v>
      </c>
    </row>
    <row r="37" spans="1:2" ht="28.5" customHeight="1" x14ac:dyDescent="0.2">
      <c r="A37" s="440">
        <v>5</v>
      </c>
      <c r="B37" s="470" t="s">
        <v>616</v>
      </c>
    </row>
    <row r="38" spans="1:2" ht="27" customHeight="1" x14ac:dyDescent="0.2">
      <c r="A38" s="440">
        <v>6</v>
      </c>
      <c r="B38" s="470" t="s">
        <v>617</v>
      </c>
    </row>
    <row r="39" spans="1:2" ht="27.75" customHeight="1" x14ac:dyDescent="0.2">
      <c r="A39" s="440">
        <v>7</v>
      </c>
      <c r="B39" s="470" t="s">
        <v>618</v>
      </c>
    </row>
    <row r="40" spans="1:2" ht="41.25" customHeight="1" x14ac:dyDescent="0.2">
      <c r="A40" s="440">
        <v>8</v>
      </c>
      <c r="B40" s="470" t="s">
        <v>619</v>
      </c>
    </row>
    <row r="41" spans="1:2" ht="25.5" customHeight="1" x14ac:dyDescent="0.2">
      <c r="A41" s="440">
        <v>9</v>
      </c>
      <c r="B41" s="470" t="s">
        <v>620</v>
      </c>
    </row>
    <row r="42" spans="1:2" ht="24.75" customHeight="1" x14ac:dyDescent="0.2">
      <c r="A42" s="440">
        <v>10</v>
      </c>
      <c r="B42" s="470" t="s">
        <v>621</v>
      </c>
    </row>
    <row r="43" spans="1:2" ht="39.75" customHeight="1" thickBot="1" x14ac:dyDescent="0.25">
      <c r="A43" s="441">
        <v>11</v>
      </c>
      <c r="B43" s="476" t="s">
        <v>622</v>
      </c>
    </row>
    <row r="44" spans="1:2" ht="13.5" thickBot="1" x14ac:dyDescent="0.25"/>
    <row r="45" spans="1:2" x14ac:dyDescent="0.2">
      <c r="A45" s="472" t="s">
        <v>553</v>
      </c>
      <c r="B45" s="473"/>
    </row>
    <row r="46" spans="1:2" ht="13.5" thickBot="1" x14ac:dyDescent="0.25">
      <c r="A46" s="441">
        <v>1</v>
      </c>
      <c r="B46" s="449" t="s">
        <v>623</v>
      </c>
    </row>
    <row r="47" spans="1:2" ht="13.5" thickBot="1" x14ac:dyDescent="0.25"/>
    <row r="48" spans="1:2" x14ac:dyDescent="0.2">
      <c r="A48" s="477" t="s">
        <v>572</v>
      </c>
      <c r="B48" s="478"/>
    </row>
    <row r="49" spans="1:2" x14ac:dyDescent="0.2">
      <c r="A49" s="440"/>
      <c r="B49" s="479" t="s">
        <v>6</v>
      </c>
    </row>
    <row r="50" spans="1:2" ht="20.25" customHeight="1" x14ac:dyDescent="0.2">
      <c r="A50" s="440">
        <v>1</v>
      </c>
      <c r="B50" s="447" t="s">
        <v>624</v>
      </c>
    </row>
    <row r="51" spans="1:2" ht="18.75" customHeight="1" x14ac:dyDescent="0.2">
      <c r="A51" s="440">
        <v>2</v>
      </c>
      <c r="B51" s="448" t="s">
        <v>546</v>
      </c>
    </row>
    <row r="52" spans="1:2" ht="25.5" customHeight="1" x14ac:dyDescent="0.2">
      <c r="A52" s="440">
        <v>3</v>
      </c>
      <c r="B52" s="470" t="s">
        <v>610</v>
      </c>
    </row>
    <row r="53" spans="1:2" ht="27.75" customHeight="1" x14ac:dyDescent="0.2">
      <c r="A53" s="440">
        <v>4</v>
      </c>
      <c r="B53" s="480" t="s">
        <v>611</v>
      </c>
    </row>
    <row r="54" spans="1:2" x14ac:dyDescent="0.2">
      <c r="A54" s="440"/>
      <c r="B54" s="452" t="s">
        <v>547</v>
      </c>
    </row>
    <row r="55" spans="1:2" x14ac:dyDescent="0.2">
      <c r="A55" s="440">
        <v>5</v>
      </c>
      <c r="B55" s="443" t="s">
        <v>549</v>
      </c>
    </row>
    <row r="56" spans="1:2" ht="27.75" customHeight="1" x14ac:dyDescent="0.2">
      <c r="A56" s="440">
        <v>6</v>
      </c>
      <c r="B56" s="470" t="s">
        <v>625</v>
      </c>
    </row>
    <row r="57" spans="1:2" x14ac:dyDescent="0.2">
      <c r="A57" s="440">
        <v>7</v>
      </c>
      <c r="B57" s="468" t="s">
        <v>550</v>
      </c>
    </row>
    <row r="58" spans="1:2" ht="15.75" customHeight="1" x14ac:dyDescent="0.2">
      <c r="A58" s="440">
        <v>8</v>
      </c>
      <c r="B58" s="447" t="s">
        <v>626</v>
      </c>
    </row>
    <row r="59" spans="1:2" ht="18.75" customHeight="1" x14ac:dyDescent="0.2">
      <c r="A59" s="440">
        <v>9</v>
      </c>
      <c r="B59" s="448" t="s">
        <v>554</v>
      </c>
    </row>
    <row r="60" spans="1:2" ht="28.5" customHeight="1" x14ac:dyDescent="0.2">
      <c r="A60" s="440">
        <v>10</v>
      </c>
      <c r="B60" s="470" t="s">
        <v>627</v>
      </c>
    </row>
    <row r="61" spans="1:2" ht="26.25" customHeight="1" x14ac:dyDescent="0.2">
      <c r="A61" s="440">
        <v>11</v>
      </c>
      <c r="B61" s="470" t="s">
        <v>628</v>
      </c>
    </row>
    <row r="62" spans="1:2" ht="27" customHeight="1" thickBot="1" x14ac:dyDescent="0.25">
      <c r="A62" s="441">
        <v>12</v>
      </c>
      <c r="B62" s="476" t="s">
        <v>629</v>
      </c>
    </row>
    <row r="63" spans="1:2" ht="13.5" thickBot="1" x14ac:dyDescent="0.25"/>
    <row r="64" spans="1:2" x14ac:dyDescent="0.2">
      <c r="A64" s="477" t="s">
        <v>555</v>
      </c>
      <c r="B64" s="478"/>
    </row>
    <row r="65" spans="1:2" x14ac:dyDescent="0.2">
      <c r="A65" s="440"/>
      <c r="B65" s="452" t="s">
        <v>0</v>
      </c>
    </row>
    <row r="66" spans="1:2" x14ac:dyDescent="0.2">
      <c r="A66" s="440">
        <v>1</v>
      </c>
      <c r="B66" s="443" t="s">
        <v>573</v>
      </c>
    </row>
    <row r="67" spans="1:2" x14ac:dyDescent="0.2">
      <c r="A67" s="440">
        <v>2</v>
      </c>
      <c r="B67" s="443" t="s">
        <v>556</v>
      </c>
    </row>
    <row r="68" spans="1:2" x14ac:dyDescent="0.2">
      <c r="A68" s="440">
        <v>3</v>
      </c>
      <c r="B68" s="443" t="s">
        <v>557</v>
      </c>
    </row>
    <row r="69" spans="1:2" x14ac:dyDescent="0.2">
      <c r="A69" s="440">
        <v>4</v>
      </c>
      <c r="B69" s="443" t="s">
        <v>561</v>
      </c>
    </row>
    <row r="70" spans="1:2" x14ac:dyDescent="0.2">
      <c r="A70" s="440">
        <v>5</v>
      </c>
      <c r="B70" s="443" t="s">
        <v>563</v>
      </c>
    </row>
    <row r="71" spans="1:2" x14ac:dyDescent="0.2">
      <c r="A71" s="440">
        <v>6</v>
      </c>
      <c r="B71" s="443" t="s">
        <v>562</v>
      </c>
    </row>
    <row r="72" spans="1:2" x14ac:dyDescent="0.2">
      <c r="A72" s="440">
        <v>7</v>
      </c>
      <c r="B72" s="443" t="s">
        <v>564</v>
      </c>
    </row>
    <row r="73" spans="1:2" x14ac:dyDescent="0.2">
      <c r="A73" s="440">
        <v>8</v>
      </c>
      <c r="B73" s="443" t="s">
        <v>565</v>
      </c>
    </row>
    <row r="74" spans="1:2" x14ac:dyDescent="0.2">
      <c r="A74" s="440">
        <v>9</v>
      </c>
      <c r="B74" s="443" t="s">
        <v>566</v>
      </c>
    </row>
    <row r="75" spans="1:2" x14ac:dyDescent="0.2">
      <c r="A75" s="440">
        <v>10</v>
      </c>
      <c r="B75" s="443" t="s">
        <v>567</v>
      </c>
    </row>
    <row r="76" spans="1:2" x14ac:dyDescent="0.2">
      <c r="A76" s="440">
        <v>11</v>
      </c>
      <c r="B76" s="443" t="s">
        <v>568</v>
      </c>
    </row>
    <row r="77" spans="1:2" ht="13.5" thickBot="1" x14ac:dyDescent="0.25">
      <c r="A77" s="441">
        <v>12</v>
      </c>
      <c r="B77" s="445" t="s">
        <v>569</v>
      </c>
    </row>
    <row r="78" spans="1:2" ht="13.5" thickBot="1" x14ac:dyDescent="0.25"/>
    <row r="79" spans="1:2" x14ac:dyDescent="0.2">
      <c r="A79" s="454" t="s">
        <v>1</v>
      </c>
      <c r="B79" s="455"/>
    </row>
    <row r="80" spans="1:2" x14ac:dyDescent="0.2">
      <c r="A80" s="440"/>
      <c r="B80" s="452" t="s">
        <v>2</v>
      </c>
    </row>
    <row r="81" spans="1:2" x14ac:dyDescent="0.2">
      <c r="A81" s="440">
        <v>1</v>
      </c>
      <c r="B81" s="443" t="s">
        <v>3</v>
      </c>
    </row>
    <row r="82" spans="1:2" x14ac:dyDescent="0.2">
      <c r="A82" s="440">
        <v>2</v>
      </c>
      <c r="B82" s="443" t="s">
        <v>574</v>
      </c>
    </row>
    <row r="83" spans="1:2" ht="25.5" customHeight="1" x14ac:dyDescent="0.2">
      <c r="A83" s="440">
        <v>3</v>
      </c>
      <c r="B83" s="470" t="s">
        <v>630</v>
      </c>
    </row>
    <row r="84" spans="1:2" ht="27" customHeight="1" x14ac:dyDescent="0.2">
      <c r="A84" s="440">
        <v>4</v>
      </c>
      <c r="B84" s="470" t="s">
        <v>631</v>
      </c>
    </row>
    <row r="85" spans="1:2" ht="27.75" customHeight="1" x14ac:dyDescent="0.2">
      <c r="A85" s="440">
        <v>5</v>
      </c>
      <c r="B85" s="470" t="s">
        <v>632</v>
      </c>
    </row>
    <row r="86" spans="1:2" x14ac:dyDescent="0.2">
      <c r="A86" s="440">
        <v>6</v>
      </c>
      <c r="B86" s="443" t="s">
        <v>7</v>
      </c>
    </row>
    <row r="87" spans="1:2" x14ac:dyDescent="0.2">
      <c r="A87" s="440">
        <v>7</v>
      </c>
      <c r="B87" s="443" t="s">
        <v>8</v>
      </c>
    </row>
    <row r="88" spans="1:2" x14ac:dyDescent="0.2">
      <c r="A88" s="440">
        <v>8</v>
      </c>
      <c r="B88" s="443" t="s">
        <v>10</v>
      </c>
    </row>
    <row r="89" spans="1:2" x14ac:dyDescent="0.2">
      <c r="A89" s="440">
        <v>9</v>
      </c>
      <c r="B89" s="443" t="s">
        <v>9</v>
      </c>
    </row>
    <row r="90" spans="1:2" ht="13.5" thickBot="1" x14ac:dyDescent="0.25">
      <c r="A90" s="441">
        <v>10</v>
      </c>
      <c r="B90" s="445" t="s">
        <v>11</v>
      </c>
    </row>
    <row r="91" spans="1:2" ht="13.5" thickBot="1" x14ac:dyDescent="0.25"/>
    <row r="92" spans="1:2" x14ac:dyDescent="0.2">
      <c r="A92" s="477" t="s">
        <v>520</v>
      </c>
      <c r="B92" s="478"/>
    </row>
    <row r="93" spans="1:2" x14ac:dyDescent="0.2">
      <c r="A93" s="440"/>
      <c r="B93" s="452" t="s">
        <v>12</v>
      </c>
    </row>
    <row r="94" spans="1:2" x14ac:dyDescent="0.2">
      <c r="A94" s="440">
        <v>1</v>
      </c>
      <c r="B94" s="443" t="s">
        <v>575</v>
      </c>
    </row>
    <row r="95" spans="1:2" x14ac:dyDescent="0.2">
      <c r="A95" s="440">
        <v>2</v>
      </c>
      <c r="B95" s="443" t="s">
        <v>13</v>
      </c>
    </row>
    <row r="96" spans="1:2" x14ac:dyDescent="0.2">
      <c r="A96" s="440">
        <v>3</v>
      </c>
      <c r="B96" s="443" t="s">
        <v>576</v>
      </c>
    </row>
    <row r="97" spans="1:2" x14ac:dyDescent="0.2">
      <c r="A97" s="440">
        <v>4</v>
      </c>
      <c r="B97" s="443" t="s">
        <v>14</v>
      </c>
    </row>
    <row r="98" spans="1:2" x14ac:dyDescent="0.2">
      <c r="A98" s="440">
        <v>5</v>
      </c>
      <c r="B98" s="443" t="s">
        <v>577</v>
      </c>
    </row>
    <row r="99" spans="1:2" x14ac:dyDescent="0.2">
      <c r="A99" s="440">
        <v>6</v>
      </c>
      <c r="B99" s="443" t="s">
        <v>16</v>
      </c>
    </row>
    <row r="100" spans="1:2" x14ac:dyDescent="0.2">
      <c r="A100" s="440">
        <v>7</v>
      </c>
      <c r="B100" s="443" t="s">
        <v>578</v>
      </c>
    </row>
    <row r="101" spans="1:2" x14ac:dyDescent="0.2">
      <c r="A101" s="440">
        <v>8</v>
      </c>
      <c r="B101" s="443" t="s">
        <v>17</v>
      </c>
    </row>
    <row r="102" spans="1:2" ht="13.5" thickBot="1" x14ac:dyDescent="0.25">
      <c r="A102" s="441">
        <v>9</v>
      </c>
      <c r="B102" s="445" t="s">
        <v>15</v>
      </c>
    </row>
    <row r="103" spans="1:2" ht="13.5" thickBot="1" x14ac:dyDescent="0.25"/>
    <row r="104" spans="1:2" ht="12.75" customHeight="1" x14ac:dyDescent="0.2">
      <c r="A104" s="477" t="s">
        <v>683</v>
      </c>
      <c r="B104" s="585"/>
    </row>
    <row r="105" spans="1:2" x14ac:dyDescent="0.2">
      <c r="A105" s="440"/>
      <c r="B105" s="452" t="s">
        <v>18</v>
      </c>
    </row>
    <row r="106" spans="1:2" x14ac:dyDescent="0.2">
      <c r="A106" s="440">
        <v>1</v>
      </c>
      <c r="B106" s="443" t="s">
        <v>21</v>
      </c>
    </row>
    <row r="107" spans="1:2" x14ac:dyDescent="0.2">
      <c r="A107" s="440">
        <v>2</v>
      </c>
      <c r="B107" s="443" t="s">
        <v>19</v>
      </c>
    </row>
    <row r="108" spans="1:2" x14ac:dyDescent="0.2">
      <c r="A108" s="440">
        <v>3</v>
      </c>
      <c r="B108" s="443" t="s">
        <v>20</v>
      </c>
    </row>
    <row r="109" spans="1:2" x14ac:dyDescent="0.2">
      <c r="A109" s="440">
        <v>4</v>
      </c>
      <c r="B109" s="443" t="s">
        <v>22</v>
      </c>
    </row>
    <row r="110" spans="1:2" x14ac:dyDescent="0.2">
      <c r="A110" s="440">
        <v>5</v>
      </c>
      <c r="B110" s="443" t="s">
        <v>23</v>
      </c>
    </row>
    <row r="111" spans="1:2" x14ac:dyDescent="0.2">
      <c r="A111" s="440">
        <v>6</v>
      </c>
      <c r="B111" s="443" t="s">
        <v>24</v>
      </c>
    </row>
    <row r="112" spans="1:2" x14ac:dyDescent="0.2">
      <c r="A112" s="440">
        <v>7</v>
      </c>
      <c r="B112" s="443" t="s">
        <v>25</v>
      </c>
    </row>
    <row r="113" spans="1:2" x14ac:dyDescent="0.2">
      <c r="A113" s="440">
        <v>8</v>
      </c>
      <c r="B113" s="474" t="s">
        <v>633</v>
      </c>
    </row>
    <row r="114" spans="1:2" x14ac:dyDescent="0.2">
      <c r="A114" s="440">
        <v>9</v>
      </c>
      <c r="B114" s="443" t="s">
        <v>27</v>
      </c>
    </row>
    <row r="115" spans="1:2" ht="13.5" thickBot="1" x14ac:dyDescent="0.25">
      <c r="A115" s="441">
        <v>10</v>
      </c>
      <c r="B115" s="445" t="s">
        <v>26</v>
      </c>
    </row>
    <row r="116" spans="1:2" ht="13.5" thickBot="1" x14ac:dyDescent="0.25"/>
    <row r="117" spans="1:2" x14ac:dyDescent="0.2">
      <c r="A117" s="477" t="s">
        <v>28</v>
      </c>
      <c r="B117" s="478"/>
    </row>
    <row r="118" spans="1:2" x14ac:dyDescent="0.2">
      <c r="A118" s="440">
        <v>1</v>
      </c>
      <c r="B118" s="443" t="s">
        <v>30</v>
      </c>
    </row>
    <row r="119" spans="1:2" x14ac:dyDescent="0.2">
      <c r="A119" s="440">
        <v>2</v>
      </c>
      <c r="B119" s="443" t="s">
        <v>29</v>
      </c>
    </row>
    <row r="120" spans="1:2" x14ac:dyDescent="0.2">
      <c r="A120" s="440">
        <v>3</v>
      </c>
      <c r="B120" s="474" t="s">
        <v>634</v>
      </c>
    </row>
    <row r="121" spans="1:2" x14ac:dyDescent="0.2">
      <c r="A121" s="440">
        <v>4</v>
      </c>
      <c r="B121" s="443" t="s">
        <v>579</v>
      </c>
    </row>
    <row r="122" spans="1:2" x14ac:dyDescent="0.2">
      <c r="A122" s="440">
        <v>5</v>
      </c>
      <c r="B122" s="443" t="s">
        <v>571</v>
      </c>
    </row>
    <row r="123" spans="1:2" x14ac:dyDescent="0.2">
      <c r="A123" s="440">
        <v>6</v>
      </c>
      <c r="B123" s="444" t="s">
        <v>635</v>
      </c>
    </row>
    <row r="124" spans="1:2" ht="27.75" customHeight="1" thickBot="1" x14ac:dyDescent="0.25">
      <c r="A124" s="441">
        <v>7</v>
      </c>
      <c r="B124" s="476" t="s">
        <v>636</v>
      </c>
    </row>
  </sheetData>
  <phoneticPr fontId="15" type="noConversion"/>
  <pageMargins left="0.75" right="0.5" top="1" bottom="1" header="0.5" footer="0.5"/>
  <pageSetup scale="78" fitToHeight="0" orientation="portrait" r:id="rId1"/>
  <headerFooter alignWithMargins="0">
    <oddFooter>&amp;L6/12/09&amp;CCharter School Budget Instructions &amp;RPage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7"/>
  <sheetViews>
    <sheetView zoomScaleNormal="100" workbookViewId="0">
      <selection activeCell="A2" sqref="A2"/>
    </sheetView>
  </sheetViews>
  <sheetFormatPr defaultRowHeight="14.25" x14ac:dyDescent="0.2"/>
  <cols>
    <col min="1" max="1" width="30.85546875" style="38" customWidth="1"/>
    <col min="2" max="2" width="28.7109375" style="38" customWidth="1"/>
    <col min="3" max="3" width="18.7109375" style="38" customWidth="1"/>
    <col min="4" max="4" width="2.42578125" style="38" customWidth="1"/>
    <col min="5" max="5" width="28.85546875" style="38" customWidth="1"/>
    <col min="6" max="6" width="18.7109375" style="38" customWidth="1"/>
    <col min="7" max="16384" width="9.140625" style="38"/>
  </cols>
  <sheetData>
    <row r="1" spans="1:6" ht="15" x14ac:dyDescent="0.25">
      <c r="A1" s="36" t="e">
        <f>'Form 1 Cover'!#REF!</f>
        <v>#REF!</v>
      </c>
    </row>
    <row r="3" spans="1:6" ht="15" x14ac:dyDescent="0.25">
      <c r="A3" s="251" t="str">
        <f>"FUND TRANSFERS "&amp;TEXT('Form 1 Cover'!D97, "MM/DD/YY")</f>
        <v>FUND TRANSFERS 2022 - 2023</v>
      </c>
      <c r="B3" s="516" t="s">
        <v>54</v>
      </c>
      <c r="C3" s="515"/>
      <c r="D3" s="252"/>
      <c r="E3" s="516" t="s">
        <v>55</v>
      </c>
      <c r="F3" s="517"/>
    </row>
    <row r="4" spans="1:6" x14ac:dyDescent="0.2">
      <c r="A4" s="139"/>
      <c r="B4" s="253"/>
      <c r="C4" s="51"/>
      <c r="D4" s="47"/>
      <c r="E4" s="253"/>
      <c r="F4" s="51"/>
    </row>
    <row r="5" spans="1:6" x14ac:dyDescent="0.2">
      <c r="A5" s="254">
        <f>-1</f>
        <v>-1</v>
      </c>
      <c r="B5" s="255">
        <f>A5-1</f>
        <v>-2</v>
      </c>
      <c r="C5" s="255">
        <v>-3</v>
      </c>
      <c r="D5" s="256"/>
      <c r="E5" s="255">
        <f>C5-1</f>
        <v>-4</v>
      </c>
      <c r="F5" s="255">
        <v>-5</v>
      </c>
    </row>
    <row r="6" spans="1:6" ht="18" customHeight="1" thickBot="1" x14ac:dyDescent="0.25">
      <c r="A6" s="229" t="s">
        <v>56</v>
      </c>
      <c r="B6" s="229" t="s">
        <v>57</v>
      </c>
      <c r="C6" s="229" t="s">
        <v>58</v>
      </c>
      <c r="D6" s="257"/>
      <c r="E6" s="229" t="s">
        <v>59</v>
      </c>
      <c r="F6" s="229" t="s">
        <v>58</v>
      </c>
    </row>
    <row r="7" spans="1:6" ht="21.75" customHeight="1" x14ac:dyDescent="0.25">
      <c r="A7" s="375" t="s">
        <v>60</v>
      </c>
      <c r="B7" s="432"/>
      <c r="C7" s="432"/>
      <c r="D7" s="258"/>
      <c r="E7" s="432"/>
      <c r="F7" s="432"/>
    </row>
    <row r="8" spans="1:6" x14ac:dyDescent="0.2">
      <c r="A8" s="436"/>
      <c r="B8" s="426"/>
      <c r="C8" s="426"/>
      <c r="D8" s="258"/>
      <c r="E8" s="426"/>
      <c r="F8" s="426"/>
    </row>
    <row r="9" spans="1:6" x14ac:dyDescent="0.2">
      <c r="A9" s="436"/>
      <c r="B9" s="426"/>
      <c r="C9" s="426"/>
      <c r="D9" s="258"/>
      <c r="E9" s="426"/>
      <c r="F9" s="426"/>
    </row>
    <row r="10" spans="1:6" x14ac:dyDescent="0.2">
      <c r="A10" s="436"/>
      <c r="B10" s="426"/>
      <c r="C10" s="426"/>
      <c r="D10" s="258"/>
      <c r="E10" s="426"/>
      <c r="F10" s="426"/>
    </row>
    <row r="11" spans="1:6" x14ac:dyDescent="0.2">
      <c r="A11" s="436"/>
      <c r="B11" s="426"/>
      <c r="C11" s="426"/>
      <c r="D11" s="258"/>
      <c r="E11" s="426"/>
      <c r="F11" s="426"/>
    </row>
    <row r="12" spans="1:6" x14ac:dyDescent="0.2">
      <c r="A12" s="436"/>
      <c r="B12" s="426"/>
      <c r="C12" s="426"/>
      <c r="D12" s="258"/>
      <c r="E12" s="426"/>
      <c r="F12" s="426"/>
    </row>
    <row r="13" spans="1:6" x14ac:dyDescent="0.2">
      <c r="A13" s="436"/>
      <c r="B13" s="426"/>
      <c r="C13" s="426"/>
      <c r="D13" s="258"/>
      <c r="E13" s="426"/>
      <c r="F13" s="426"/>
    </row>
    <row r="14" spans="1:6" x14ac:dyDescent="0.2">
      <c r="A14" s="436"/>
      <c r="B14" s="426"/>
      <c r="C14" s="426"/>
      <c r="D14" s="258"/>
      <c r="E14" s="426"/>
      <c r="F14" s="426"/>
    </row>
    <row r="15" spans="1:6" x14ac:dyDescent="0.2">
      <c r="A15" s="436"/>
      <c r="B15" s="426"/>
      <c r="C15" s="426"/>
      <c r="D15" s="258"/>
      <c r="E15" s="426"/>
      <c r="F15" s="426"/>
    </row>
    <row r="16" spans="1:6" x14ac:dyDescent="0.2">
      <c r="A16" s="436"/>
      <c r="B16" s="426"/>
      <c r="C16" s="426"/>
      <c r="D16" s="258"/>
      <c r="E16" s="426"/>
      <c r="F16" s="426"/>
    </row>
    <row r="17" spans="1:6" x14ac:dyDescent="0.2">
      <c r="A17" s="436"/>
      <c r="B17" s="426"/>
      <c r="C17" s="426"/>
      <c r="D17" s="258"/>
      <c r="E17" s="426"/>
      <c r="F17" s="426"/>
    </row>
    <row r="18" spans="1:6" x14ac:dyDescent="0.2">
      <c r="A18" s="436"/>
      <c r="B18" s="426"/>
      <c r="C18" s="426"/>
      <c r="D18" s="258"/>
      <c r="E18" s="426"/>
      <c r="F18" s="426"/>
    </row>
    <row r="19" spans="1:6" ht="18" customHeight="1" thickBot="1" x14ac:dyDescent="0.3">
      <c r="A19" s="376" t="s">
        <v>61</v>
      </c>
      <c r="B19" s="54">
        <f>SUM(B8:B18)</f>
        <v>0</v>
      </c>
      <c r="C19" s="54">
        <f>SUM(C8:C18)</f>
        <v>0</v>
      </c>
      <c r="D19" s="259"/>
      <c r="E19" s="54">
        <f>SUM(E8:E18)</f>
        <v>0</v>
      </c>
      <c r="F19" s="54">
        <f>SUM(F8:F18)</f>
        <v>0</v>
      </c>
    </row>
    <row r="20" spans="1:6" ht="20.25" customHeight="1" x14ac:dyDescent="0.25">
      <c r="A20" s="375" t="s">
        <v>62</v>
      </c>
      <c r="B20" s="195"/>
      <c r="C20" s="195"/>
      <c r="D20" s="258"/>
      <c r="E20" s="195"/>
      <c r="F20" s="195"/>
    </row>
    <row r="21" spans="1:6" x14ac:dyDescent="0.2">
      <c r="A21" s="436"/>
      <c r="B21" s="426"/>
      <c r="C21" s="426"/>
      <c r="D21" s="258"/>
      <c r="E21" s="426"/>
      <c r="F21" s="426"/>
    </row>
    <row r="22" spans="1:6" x14ac:dyDescent="0.2">
      <c r="A22" s="436"/>
      <c r="B22" s="426"/>
      <c r="C22" s="426"/>
      <c r="D22" s="258"/>
      <c r="E22" s="426"/>
      <c r="F22" s="426"/>
    </row>
    <row r="23" spans="1:6" x14ac:dyDescent="0.2">
      <c r="A23" s="436"/>
      <c r="B23" s="426"/>
      <c r="C23" s="426"/>
      <c r="D23" s="258"/>
      <c r="E23" s="426"/>
      <c r="F23" s="426"/>
    </row>
    <row r="24" spans="1:6" x14ac:dyDescent="0.2">
      <c r="A24" s="436"/>
      <c r="B24" s="426"/>
      <c r="C24" s="426"/>
      <c r="D24" s="258"/>
      <c r="E24" s="426"/>
      <c r="F24" s="426"/>
    </row>
    <row r="25" spans="1:6" x14ac:dyDescent="0.2">
      <c r="A25" s="436"/>
      <c r="B25" s="426"/>
      <c r="C25" s="426"/>
      <c r="D25" s="258"/>
      <c r="E25" s="426"/>
      <c r="F25" s="426"/>
    </row>
    <row r="26" spans="1:6" x14ac:dyDescent="0.2">
      <c r="A26" s="436"/>
      <c r="B26" s="426"/>
      <c r="C26" s="426"/>
      <c r="D26" s="258"/>
      <c r="E26" s="426"/>
      <c r="F26" s="426"/>
    </row>
    <row r="27" spans="1:6" x14ac:dyDescent="0.2">
      <c r="A27" s="436"/>
      <c r="B27" s="426"/>
      <c r="C27" s="426"/>
      <c r="D27" s="258"/>
      <c r="E27" s="426"/>
      <c r="F27" s="426"/>
    </row>
    <row r="28" spans="1:6" x14ac:dyDescent="0.2">
      <c r="A28" s="436"/>
      <c r="B28" s="426"/>
      <c r="C28" s="426"/>
      <c r="D28" s="258"/>
      <c r="E28" s="426"/>
      <c r="F28" s="426"/>
    </row>
    <row r="29" spans="1:6" x14ac:dyDescent="0.2">
      <c r="A29" s="436"/>
      <c r="B29" s="426"/>
      <c r="C29" s="426"/>
      <c r="D29" s="258"/>
      <c r="E29" s="426"/>
      <c r="F29" s="426"/>
    </row>
    <row r="30" spans="1:6" x14ac:dyDescent="0.2">
      <c r="A30" s="436"/>
      <c r="B30" s="426"/>
      <c r="C30" s="426"/>
      <c r="D30" s="258"/>
      <c r="E30" s="426"/>
      <c r="F30" s="426"/>
    </row>
    <row r="31" spans="1:6" x14ac:dyDescent="0.2">
      <c r="A31" s="436"/>
      <c r="B31" s="426"/>
      <c r="C31" s="426"/>
      <c r="D31" s="258"/>
      <c r="E31" s="426"/>
      <c r="F31" s="426"/>
    </row>
    <row r="32" spans="1:6" ht="18" customHeight="1" thickBot="1" x14ac:dyDescent="0.3">
      <c r="A32" s="376" t="s">
        <v>61</v>
      </c>
      <c r="B32" s="54">
        <f>SUM(B21:B31)</f>
        <v>0</v>
      </c>
      <c r="C32" s="54">
        <f>SUM(C21:C31)</f>
        <v>0</v>
      </c>
      <c r="D32" s="259"/>
      <c r="E32" s="54">
        <f>SUM(E21:E31)</f>
        <v>0</v>
      </c>
      <c r="F32" s="54">
        <f>SUM(F21:F31)</f>
        <v>0</v>
      </c>
    </row>
    <row r="33" spans="1:6" ht="21.75" customHeight="1" thickBot="1" x14ac:dyDescent="0.3">
      <c r="A33" s="377" t="s">
        <v>63</v>
      </c>
      <c r="B33" s="260">
        <f>B19+B32</f>
        <v>0</v>
      </c>
      <c r="C33" s="260">
        <f>C19+C32</f>
        <v>0</v>
      </c>
      <c r="D33" s="261"/>
      <c r="E33" s="260">
        <f>E19+E32</f>
        <v>0</v>
      </c>
      <c r="F33" s="260">
        <f>F19+F32</f>
        <v>0</v>
      </c>
    </row>
    <row r="34" spans="1:6" ht="15" thickTop="1" x14ac:dyDescent="0.2"/>
    <row r="35" spans="1:6" ht="13.5" customHeight="1" x14ac:dyDescent="0.25">
      <c r="A35" s="417" t="e">
        <f>'Form 1 Cover'!#REF!</f>
        <v>#REF!</v>
      </c>
      <c r="C35" s="58"/>
      <c r="E35" s="3" t="str">
        <f>"Budget Fiscal Year "&amp;TEXT('Form 1 Cover'!$D$97, "mm/dd/yy")</f>
        <v>Budget Fiscal Year 2022 - 2023</v>
      </c>
    </row>
    <row r="36" spans="1:6" x14ac:dyDescent="0.2">
      <c r="F36" s="23"/>
    </row>
    <row r="37" spans="1:6" x14ac:dyDescent="0.2">
      <c r="A37" s="38" t="s">
        <v>520</v>
      </c>
      <c r="F37" s="2">
        <f>'Form 1 Cover'!$D$106</f>
        <v>43914</v>
      </c>
    </row>
  </sheetData>
  <sheetProtection sheet="1" objects="1" scenarios="1"/>
  <phoneticPr fontId="0" type="noConversion"/>
  <printOptions horizontalCentered="1"/>
  <pageMargins left="0.73" right="0" top="0.75" bottom="0.5" header="0.5" footer="0"/>
  <pageSetup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40"/>
  <sheetViews>
    <sheetView workbookViewId="0">
      <selection activeCell="B9" sqref="B9"/>
    </sheetView>
  </sheetViews>
  <sheetFormatPr defaultRowHeight="12.75" x14ac:dyDescent="0.2"/>
  <cols>
    <col min="1" max="1" width="10.28515625" style="243" customWidth="1"/>
    <col min="2" max="2" width="9.140625" style="243"/>
    <col min="3" max="3" width="10.42578125" style="243" customWidth="1"/>
    <col min="4" max="4" width="4.85546875" style="243" customWidth="1"/>
    <col min="5" max="5" width="3" style="243" customWidth="1"/>
    <col min="6" max="6" width="4.85546875" style="243" customWidth="1"/>
    <col min="7" max="7" width="16" style="243" customWidth="1"/>
    <col min="8" max="8" width="10.42578125" style="243" customWidth="1"/>
    <col min="9" max="9" width="2.7109375" style="243" customWidth="1"/>
    <col min="10" max="10" width="18.5703125" style="243" customWidth="1"/>
    <col min="11" max="14" width="9.140625" style="243"/>
    <col min="20" max="16384" width="9.140625" style="243"/>
  </cols>
  <sheetData>
    <row r="1" spans="1:11" ht="24.75" customHeight="1" thickBot="1" x14ac:dyDescent="0.3">
      <c r="B1" s="518"/>
      <c r="C1" s="518"/>
      <c r="D1" s="518" t="str">
        <f>"L O B B Y   E X P E N S E S   "&amp;TEXT('Form 1 Cover'!D97, "MM/DD/YY")</f>
        <v>L O B B Y   E X P E N S E S   2022 - 2023</v>
      </c>
      <c r="E1" s="518"/>
      <c r="F1" s="518"/>
      <c r="G1" s="518"/>
      <c r="H1" s="518"/>
      <c r="I1" s="518"/>
      <c r="J1" s="518"/>
    </row>
    <row r="2" spans="1:11" ht="18" customHeight="1" thickTop="1" x14ac:dyDescent="0.2">
      <c r="A2" s="244"/>
    </row>
    <row r="3" spans="1:11" ht="18" customHeight="1" x14ac:dyDescent="0.2">
      <c r="A3" s="243" t="s">
        <v>264</v>
      </c>
    </row>
    <row r="4" spans="1:11" ht="18" customHeight="1" x14ac:dyDescent="0.2">
      <c r="A4" s="243" t="s">
        <v>255</v>
      </c>
    </row>
    <row r="5" spans="1:11" ht="18" customHeight="1" x14ac:dyDescent="0.2">
      <c r="A5" s="243" t="s">
        <v>256</v>
      </c>
    </row>
    <row r="6" spans="1:11" ht="18" customHeight="1" x14ac:dyDescent="0.2"/>
    <row r="7" spans="1:11" ht="18" customHeight="1" x14ac:dyDescent="0.2">
      <c r="A7" s="519"/>
      <c r="B7" s="519"/>
      <c r="C7" s="519"/>
      <c r="D7" s="519"/>
      <c r="E7" s="519"/>
      <c r="F7" s="519"/>
      <c r="G7" s="519"/>
      <c r="H7" s="519"/>
      <c r="I7" s="519"/>
      <c r="J7" s="519"/>
    </row>
    <row r="8" spans="1:11" ht="18" customHeight="1" x14ac:dyDescent="0.2"/>
    <row r="9" spans="1:11" ht="18" customHeight="1" x14ac:dyDescent="0.2">
      <c r="A9" s="243" t="s">
        <v>257</v>
      </c>
      <c r="B9" s="437"/>
      <c r="C9" s="437"/>
      <c r="D9" s="437"/>
      <c r="E9" s="437"/>
      <c r="F9" s="437"/>
      <c r="G9" s="437"/>
      <c r="H9" s="437"/>
      <c r="I9" s="437"/>
      <c r="J9" s="437"/>
      <c r="K9" s="66"/>
    </row>
    <row r="10" spans="1:11" ht="18" customHeight="1" x14ac:dyDescent="0.2">
      <c r="K10" s="66"/>
    </row>
    <row r="11" spans="1:11" ht="18" customHeight="1" x14ac:dyDescent="0.2">
      <c r="A11" s="243" t="s">
        <v>258</v>
      </c>
      <c r="C11" s="437"/>
      <c r="D11" s="437"/>
      <c r="E11" s="437"/>
      <c r="F11" s="437"/>
      <c r="G11" s="437"/>
      <c r="H11" s="437"/>
      <c r="I11" s="437"/>
      <c r="J11" s="437"/>
      <c r="K11" s="66"/>
    </row>
    <row r="12" spans="1:11" ht="18" customHeight="1" x14ac:dyDescent="0.2">
      <c r="K12" s="66"/>
    </row>
    <row r="13" spans="1:11" ht="18" customHeight="1" x14ac:dyDescent="0.2">
      <c r="A13" s="243" t="s">
        <v>259</v>
      </c>
      <c r="I13" s="245" t="s">
        <v>41</v>
      </c>
      <c r="J13" s="438"/>
      <c r="K13" s="66"/>
    </row>
    <row r="14" spans="1:11" ht="18" customHeight="1" x14ac:dyDescent="0.2">
      <c r="J14" s="246"/>
      <c r="K14" s="66"/>
    </row>
    <row r="15" spans="1:11" ht="18" customHeight="1" x14ac:dyDescent="0.2">
      <c r="A15" s="243" t="s">
        <v>265</v>
      </c>
      <c r="I15" s="245" t="s">
        <v>41</v>
      </c>
      <c r="J15" s="438"/>
      <c r="K15" s="66"/>
    </row>
    <row r="16" spans="1:11" ht="18" customHeight="1" x14ac:dyDescent="0.2">
      <c r="J16" s="246"/>
      <c r="K16" s="66"/>
    </row>
    <row r="17" spans="1:12" ht="18" customHeight="1" x14ac:dyDescent="0.2">
      <c r="A17" s="243" t="s">
        <v>260</v>
      </c>
      <c r="I17" s="245" t="s">
        <v>41</v>
      </c>
      <c r="J17" s="438"/>
      <c r="K17" s="66"/>
    </row>
    <row r="18" spans="1:12" ht="18" customHeight="1" x14ac:dyDescent="0.2">
      <c r="J18" s="246"/>
      <c r="K18" s="66"/>
    </row>
    <row r="19" spans="1:12" ht="18" customHeight="1" x14ac:dyDescent="0.2">
      <c r="A19" s="243" t="s">
        <v>266</v>
      </c>
      <c r="I19" s="245" t="s">
        <v>41</v>
      </c>
      <c r="J19" s="438"/>
      <c r="K19" s="66"/>
    </row>
    <row r="20" spans="1:12" ht="18" customHeight="1" x14ac:dyDescent="0.2">
      <c r="J20" s="246"/>
      <c r="K20" s="66"/>
    </row>
    <row r="21" spans="1:12" ht="18" customHeight="1" x14ac:dyDescent="0.2">
      <c r="A21" s="243" t="s">
        <v>267</v>
      </c>
      <c r="I21" s="245" t="s">
        <v>41</v>
      </c>
      <c r="J21" s="438"/>
      <c r="K21" s="66"/>
    </row>
    <row r="22" spans="1:12" ht="18" customHeight="1" x14ac:dyDescent="0.2">
      <c r="J22" s="246"/>
      <c r="K22" s="66"/>
    </row>
    <row r="23" spans="1:12" ht="18" customHeight="1" x14ac:dyDescent="0.2">
      <c r="A23" s="243" t="s">
        <v>261</v>
      </c>
      <c r="I23" s="245" t="s">
        <v>41</v>
      </c>
      <c r="J23" s="438"/>
      <c r="K23" s="66"/>
      <c r="L23" s="66"/>
    </row>
    <row r="24" spans="1:12" ht="18" customHeight="1" x14ac:dyDescent="0.2">
      <c r="A24" s="243" t="s">
        <v>262</v>
      </c>
      <c r="J24" s="246"/>
      <c r="K24" s="66"/>
    </row>
    <row r="25" spans="1:12" ht="18" customHeight="1" x14ac:dyDescent="0.2">
      <c r="K25" s="66"/>
    </row>
    <row r="26" spans="1:12" ht="18" customHeight="1" thickBot="1" x14ac:dyDescent="0.25">
      <c r="A26" s="247" t="s">
        <v>263</v>
      </c>
      <c r="I26" s="245" t="s">
        <v>41</v>
      </c>
      <c r="J26" s="248">
        <f>SUM(J13,J15,J17,J19,J21,J23)</f>
        <v>0</v>
      </c>
    </row>
    <row r="27" spans="1:12" ht="18" customHeight="1" thickTop="1" x14ac:dyDescent="0.2"/>
    <row r="28" spans="1:12" ht="18" customHeight="1" x14ac:dyDescent="0.2"/>
    <row r="29" spans="1:12" ht="18" customHeight="1" x14ac:dyDescent="0.2"/>
    <row r="30" spans="1:12" ht="18" customHeight="1" x14ac:dyDescent="0.2"/>
    <row r="31" spans="1:12" ht="18" customHeight="1" x14ac:dyDescent="0.2">
      <c r="A31" s="243" t="s">
        <v>254</v>
      </c>
      <c r="B31" s="437"/>
      <c r="C31" s="437"/>
      <c r="D31" s="437"/>
      <c r="E31" s="437"/>
      <c r="F31" s="437"/>
      <c r="G31" s="437"/>
      <c r="J31" s="249"/>
    </row>
    <row r="32" spans="1:12" ht="18" customHeight="1" x14ac:dyDescent="0.2"/>
    <row r="33" spans="1:10" ht="18" customHeight="1" x14ac:dyDescent="0.2">
      <c r="A33" s="243" t="s">
        <v>463</v>
      </c>
    </row>
    <row r="35" spans="1:10" x14ac:dyDescent="0.2">
      <c r="I35" s="1"/>
    </row>
    <row r="36" spans="1:10" ht="14.25" x14ac:dyDescent="0.2">
      <c r="A36" s="114" t="e">
        <f>'Form 1 Cover'!#REF!</f>
        <v>#REF!</v>
      </c>
      <c r="B36" s="38"/>
      <c r="C36" s="38"/>
      <c r="D36" s="58"/>
      <c r="E36" s="38"/>
      <c r="H36" s="3" t="str">
        <f>"Budget Fiscal Year "&amp;TEXT('Form 1 Cover'!$D$97, "mm/dd/yy")</f>
        <v>Budget Fiscal Year 2022 - 2023</v>
      </c>
    </row>
    <row r="40" spans="1:10" x14ac:dyDescent="0.2">
      <c r="A40" s="244" t="s">
        <v>521</v>
      </c>
      <c r="J40" s="30">
        <f>'Form 1 Cover'!$D$106</f>
        <v>43914</v>
      </c>
    </row>
  </sheetData>
  <sheetProtection sheet="1" objects="1" scenarios="1"/>
  <phoneticPr fontId="15" type="noConversion"/>
  <pageMargins left="0.86" right="0" top="1" bottom="0.5" header="0.5" footer="0"/>
  <pageSetup scale="9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73"/>
  <sheetViews>
    <sheetView topLeftCell="A19" zoomScale="90" zoomScaleNormal="90" workbookViewId="0">
      <selection activeCell="M39" sqref="M39"/>
    </sheetView>
  </sheetViews>
  <sheetFormatPr defaultRowHeight="12.75" x14ac:dyDescent="0.2"/>
  <cols>
    <col min="1" max="1" width="29.7109375" style="524" bestFit="1" customWidth="1"/>
    <col min="2" max="13" width="13.28515625" style="524" customWidth="1"/>
    <col min="14" max="14" width="15.140625" style="524" customWidth="1"/>
    <col min="15" max="15" width="15.28515625" style="524" customWidth="1"/>
    <col min="16" max="16" width="10.42578125" style="524" bestFit="1" customWidth="1"/>
    <col min="17" max="16384" width="9.140625" style="524"/>
  </cols>
  <sheetData>
    <row r="1" spans="1:27" s="523" customFormat="1" ht="15" x14ac:dyDescent="0.25">
      <c r="A1" s="548" t="s">
        <v>642</v>
      </c>
      <c r="B1" s="250" t="e">
        <f>'Form 1 Cover'!#REF!</f>
        <v>#REF!</v>
      </c>
      <c r="C1" s="521"/>
      <c r="D1" s="522"/>
      <c r="F1" s="522"/>
      <c r="I1" s="522"/>
      <c r="J1" s="522"/>
      <c r="K1" s="522"/>
      <c r="L1" s="522"/>
      <c r="M1" s="522"/>
      <c r="N1" s="522"/>
      <c r="O1" s="522"/>
      <c r="P1" s="522"/>
    </row>
    <row r="2" spans="1:27" s="523" customFormat="1" ht="15" x14ac:dyDescent="0.25">
      <c r="A2" s="548" t="s">
        <v>668</v>
      </c>
      <c r="B2" s="584" t="s">
        <v>664</v>
      </c>
      <c r="C2" s="552"/>
      <c r="D2" s="552" t="s">
        <v>670</v>
      </c>
      <c r="F2" s="522"/>
      <c r="I2" s="522"/>
      <c r="J2" s="522"/>
      <c r="K2" s="522"/>
      <c r="L2" s="522"/>
      <c r="M2" s="522"/>
      <c r="N2" s="522"/>
      <c r="O2" s="522"/>
      <c r="P2" s="522"/>
      <c r="AA2" s="549" t="s">
        <v>664</v>
      </c>
    </row>
    <row r="3" spans="1:27" s="523" customFormat="1" ht="15" x14ac:dyDescent="0.25">
      <c r="A3" s="548"/>
      <c r="B3" s="520"/>
      <c r="C3" s="550"/>
      <c r="D3" s="522"/>
      <c r="F3" s="522"/>
      <c r="I3" s="522"/>
      <c r="J3" s="522"/>
      <c r="K3" s="522"/>
      <c r="L3" s="522"/>
      <c r="M3" s="522"/>
      <c r="N3" s="522"/>
      <c r="O3" s="522"/>
      <c r="P3" s="522"/>
      <c r="AA3" s="549" t="s">
        <v>665</v>
      </c>
    </row>
    <row r="4" spans="1:27" ht="15" customHeight="1" x14ac:dyDescent="0.25">
      <c r="A4" s="581" t="s">
        <v>672</v>
      </c>
      <c r="B4" s="581"/>
      <c r="C4" s="581"/>
      <c r="D4" s="581"/>
      <c r="E4" s="581"/>
      <c r="F4" s="581" t="s">
        <v>672</v>
      </c>
      <c r="G4" s="581"/>
      <c r="H4" s="581"/>
      <c r="I4" s="581"/>
      <c r="J4" s="581"/>
      <c r="K4" s="581"/>
      <c r="L4" s="581"/>
      <c r="M4" s="581"/>
      <c r="N4" s="581"/>
      <c r="AA4" s="549" t="s">
        <v>666</v>
      </c>
    </row>
    <row r="5" spans="1:27" ht="15" customHeight="1" x14ac:dyDescent="0.2">
      <c r="A5" s="525"/>
      <c r="B5" s="526"/>
      <c r="C5" s="526"/>
      <c r="D5" s="527"/>
      <c r="E5" s="526"/>
      <c r="F5" s="527"/>
      <c r="G5" s="527"/>
      <c r="H5" s="527"/>
      <c r="I5" s="527"/>
      <c r="J5" s="527"/>
      <c r="K5" s="527"/>
      <c r="L5" s="527"/>
      <c r="M5" s="527"/>
      <c r="N5" s="527"/>
      <c r="O5" s="527"/>
      <c r="P5" s="527"/>
    </row>
    <row r="6" spans="1:27" ht="15" customHeight="1" thickBot="1" x14ac:dyDescent="0.25">
      <c r="A6" s="525"/>
      <c r="B6" s="526"/>
      <c r="C6" s="526"/>
      <c r="D6" s="527"/>
      <c r="E6" s="526"/>
      <c r="F6" s="527"/>
      <c r="G6" s="527"/>
      <c r="H6" s="527"/>
      <c r="I6" s="527"/>
      <c r="J6" s="527"/>
      <c r="K6" s="527"/>
      <c r="L6" s="527"/>
      <c r="M6" s="527"/>
      <c r="N6" s="527"/>
      <c r="O6" s="527"/>
      <c r="P6" s="527"/>
    </row>
    <row r="7" spans="1:27" ht="38.25" customHeight="1" thickBot="1" x14ac:dyDescent="0.25">
      <c r="A7" s="525" t="str">
        <f>'Form 1 Cover'!D97</f>
        <v>2022 - 2023</v>
      </c>
      <c r="B7" s="553" t="s">
        <v>464</v>
      </c>
      <c r="C7" s="553" t="s">
        <v>464</v>
      </c>
      <c r="D7" s="553" t="s">
        <v>464</v>
      </c>
      <c r="E7" s="553" t="s">
        <v>464</v>
      </c>
      <c r="F7" s="553" t="s">
        <v>464</v>
      </c>
      <c r="G7" s="553" t="s">
        <v>464</v>
      </c>
      <c r="H7" s="553" t="s">
        <v>464</v>
      </c>
      <c r="I7" s="553" t="s">
        <v>464</v>
      </c>
      <c r="J7" s="553" t="s">
        <v>464</v>
      </c>
      <c r="K7" s="553" t="s">
        <v>464</v>
      </c>
      <c r="L7" s="553" t="s">
        <v>464</v>
      </c>
      <c r="M7" s="553" t="s">
        <v>464</v>
      </c>
      <c r="N7" s="579" t="s">
        <v>674</v>
      </c>
      <c r="O7" s="579" t="s">
        <v>677</v>
      </c>
      <c r="P7" s="527"/>
    </row>
    <row r="8" spans="1:27" ht="15" customHeight="1" thickBot="1" x14ac:dyDescent="0.25">
      <c r="A8" s="525"/>
      <c r="B8" s="554" t="s">
        <v>465</v>
      </c>
      <c r="C8" s="554" t="s">
        <v>466</v>
      </c>
      <c r="D8" s="554" t="s">
        <v>467</v>
      </c>
      <c r="E8" s="554" t="s">
        <v>468</v>
      </c>
      <c r="F8" s="554" t="s">
        <v>469</v>
      </c>
      <c r="G8" s="554" t="s">
        <v>470</v>
      </c>
      <c r="H8" s="554" t="s">
        <v>471</v>
      </c>
      <c r="I8" s="554" t="s">
        <v>472</v>
      </c>
      <c r="J8" s="554" t="s">
        <v>473</v>
      </c>
      <c r="K8" s="554" t="s">
        <v>474</v>
      </c>
      <c r="L8" s="554" t="s">
        <v>475</v>
      </c>
      <c r="M8" s="554" t="s">
        <v>476</v>
      </c>
      <c r="N8" s="580" t="s">
        <v>675</v>
      </c>
      <c r="O8" s="580" t="s">
        <v>676</v>
      </c>
      <c r="P8" s="551" t="s">
        <v>663</v>
      </c>
    </row>
    <row r="9" spans="1:27" ht="15" customHeight="1" x14ac:dyDescent="0.2">
      <c r="A9" s="528" t="s">
        <v>69</v>
      </c>
      <c r="B9" s="529"/>
      <c r="C9" s="530"/>
      <c r="D9" s="530"/>
      <c r="E9" s="530"/>
      <c r="F9" s="530"/>
      <c r="G9" s="530"/>
      <c r="H9" s="530"/>
      <c r="I9" s="530"/>
      <c r="J9" s="530"/>
      <c r="K9" s="530"/>
      <c r="L9" s="530"/>
      <c r="M9" s="530"/>
      <c r="N9" s="531"/>
      <c r="O9" s="531"/>
      <c r="P9" s="531"/>
    </row>
    <row r="10" spans="1:27" ht="15" customHeight="1" x14ac:dyDescent="0.2">
      <c r="A10" s="566" t="s">
        <v>671</v>
      </c>
      <c r="B10" s="567">
        <v>0</v>
      </c>
      <c r="C10" s="567">
        <v>135936</v>
      </c>
      <c r="D10" s="567">
        <v>0</v>
      </c>
      <c r="E10" s="567">
        <v>0</v>
      </c>
      <c r="F10" s="567">
        <v>135936</v>
      </c>
      <c r="G10" s="567">
        <v>0</v>
      </c>
      <c r="H10" s="567">
        <v>0</v>
      </c>
      <c r="I10" s="567">
        <v>135936</v>
      </c>
      <c r="J10" s="567">
        <v>0</v>
      </c>
      <c r="K10" s="567">
        <v>0</v>
      </c>
      <c r="L10" s="567">
        <v>135936</v>
      </c>
      <c r="M10" s="567">
        <v>0</v>
      </c>
      <c r="N10" s="568">
        <f t="shared" ref="N10:N20" si="0">SUM(B10:M10)</f>
        <v>543744</v>
      </c>
      <c r="O10" s="568"/>
      <c r="P10" s="568"/>
    </row>
    <row r="11" spans="1:27" ht="15" customHeight="1" x14ac:dyDescent="0.2">
      <c r="A11" s="566" t="s">
        <v>643</v>
      </c>
      <c r="B11" s="567"/>
      <c r="C11" s="567"/>
      <c r="D11" s="567"/>
      <c r="E11" s="567"/>
      <c r="F11" s="567"/>
      <c r="G11" s="567"/>
      <c r="H11" s="567"/>
      <c r="I11" s="567"/>
      <c r="J11" s="567"/>
      <c r="K11" s="567"/>
      <c r="L11" s="567"/>
      <c r="M11" s="567"/>
      <c r="N11" s="568">
        <f t="shared" si="0"/>
        <v>0</v>
      </c>
      <c r="O11" s="568"/>
      <c r="P11" s="568"/>
    </row>
    <row r="12" spans="1:27" ht="15" customHeight="1" x14ac:dyDescent="0.2">
      <c r="A12" s="566" t="s">
        <v>644</v>
      </c>
      <c r="B12" s="567"/>
      <c r="C12" s="567"/>
      <c r="D12" s="567"/>
      <c r="E12" s="567"/>
      <c r="F12" s="567"/>
      <c r="G12" s="567"/>
      <c r="H12" s="567"/>
      <c r="I12" s="567"/>
      <c r="J12" s="567"/>
      <c r="K12" s="567"/>
      <c r="L12" s="567"/>
      <c r="M12" s="567"/>
      <c r="N12" s="568">
        <f t="shared" si="0"/>
        <v>0</v>
      </c>
      <c r="O12" s="568"/>
      <c r="P12" s="568"/>
    </row>
    <row r="13" spans="1:27" ht="15" customHeight="1" x14ac:dyDescent="0.2">
      <c r="A13" s="566" t="s">
        <v>645</v>
      </c>
      <c r="B13" s="569"/>
      <c r="C13" s="567"/>
      <c r="D13" s="567"/>
      <c r="E13" s="567"/>
      <c r="F13" s="569"/>
      <c r="G13" s="567"/>
      <c r="H13" s="567"/>
      <c r="I13" s="567"/>
      <c r="J13" s="569"/>
      <c r="K13" s="567"/>
      <c r="L13" s="567"/>
      <c r="M13" s="567"/>
      <c r="N13" s="568">
        <f t="shared" si="0"/>
        <v>0</v>
      </c>
      <c r="O13" s="568"/>
      <c r="P13" s="568"/>
    </row>
    <row r="14" spans="1:27" ht="15" customHeight="1" x14ac:dyDescent="0.2">
      <c r="A14" s="566" t="s">
        <v>646</v>
      </c>
      <c r="B14" s="569"/>
      <c r="C14" s="567"/>
      <c r="D14" s="567"/>
      <c r="E14" s="567"/>
      <c r="F14" s="569"/>
      <c r="G14" s="567"/>
      <c r="H14" s="567"/>
      <c r="I14" s="567"/>
      <c r="J14" s="569"/>
      <c r="K14" s="567"/>
      <c r="L14" s="567"/>
      <c r="M14" s="567"/>
      <c r="N14" s="568">
        <f t="shared" si="0"/>
        <v>0</v>
      </c>
      <c r="O14" s="568"/>
      <c r="P14" s="568"/>
    </row>
    <row r="15" spans="1:27" ht="15" customHeight="1" x14ac:dyDescent="0.2">
      <c r="A15" s="566" t="s">
        <v>647</v>
      </c>
      <c r="B15" s="569"/>
      <c r="C15" s="567"/>
      <c r="D15" s="567"/>
      <c r="E15" s="567"/>
      <c r="F15" s="569"/>
      <c r="G15" s="567"/>
      <c r="H15" s="567"/>
      <c r="I15" s="567"/>
      <c r="J15" s="569"/>
      <c r="K15" s="567"/>
      <c r="L15" s="567"/>
      <c r="M15" s="567"/>
      <c r="N15" s="568">
        <f t="shared" si="0"/>
        <v>0</v>
      </c>
      <c r="O15" s="568"/>
      <c r="P15" s="568"/>
    </row>
    <row r="16" spans="1:27" ht="15" customHeight="1" x14ac:dyDescent="0.2">
      <c r="A16" s="566" t="s">
        <v>648</v>
      </c>
      <c r="B16" s="569"/>
      <c r="C16" s="567"/>
      <c r="D16" s="567"/>
      <c r="E16" s="567"/>
      <c r="F16" s="569"/>
      <c r="G16" s="567"/>
      <c r="H16" s="567"/>
      <c r="I16" s="567"/>
      <c r="J16" s="569"/>
      <c r="K16" s="567"/>
      <c r="L16" s="567"/>
      <c r="M16" s="567"/>
      <c r="N16" s="568">
        <f t="shared" si="0"/>
        <v>0</v>
      </c>
      <c r="O16" s="568"/>
      <c r="P16" s="568"/>
    </row>
    <row r="17" spans="1:17" ht="15" customHeight="1" x14ac:dyDescent="0.2">
      <c r="A17" s="566" t="s">
        <v>649</v>
      </c>
      <c r="B17" s="569"/>
      <c r="C17" s="567"/>
      <c r="D17" s="567"/>
      <c r="E17" s="567"/>
      <c r="F17" s="569"/>
      <c r="G17" s="567"/>
      <c r="H17" s="567"/>
      <c r="I17" s="567"/>
      <c r="J17" s="569"/>
      <c r="K17" s="567"/>
      <c r="L17" s="567"/>
      <c r="M17" s="567"/>
      <c r="N17" s="568">
        <f t="shared" si="0"/>
        <v>0</v>
      </c>
      <c r="O17" s="568"/>
      <c r="P17" s="568"/>
    </row>
    <row r="18" spans="1:17" ht="15" customHeight="1" x14ac:dyDescent="0.2">
      <c r="A18" s="566" t="s">
        <v>650</v>
      </c>
      <c r="B18" s="569"/>
      <c r="C18" s="567"/>
      <c r="D18" s="567"/>
      <c r="E18" s="567"/>
      <c r="F18" s="569"/>
      <c r="G18" s="567"/>
      <c r="H18" s="567"/>
      <c r="I18" s="567"/>
      <c r="J18" s="569"/>
      <c r="K18" s="567"/>
      <c r="L18" s="567"/>
      <c r="M18" s="567"/>
      <c r="N18" s="568">
        <f t="shared" si="0"/>
        <v>0</v>
      </c>
      <c r="O18" s="568"/>
      <c r="P18" s="568"/>
    </row>
    <row r="19" spans="1:17" ht="15" customHeight="1" x14ac:dyDescent="0.2">
      <c r="A19" s="566" t="s">
        <v>651</v>
      </c>
      <c r="B19" s="569"/>
      <c r="C19" s="567"/>
      <c r="D19" s="567"/>
      <c r="E19" s="567"/>
      <c r="F19" s="569"/>
      <c r="G19" s="567"/>
      <c r="H19" s="567"/>
      <c r="I19" s="567"/>
      <c r="J19" s="569"/>
      <c r="K19" s="567"/>
      <c r="L19" s="567"/>
      <c r="M19" s="567"/>
      <c r="N19" s="568">
        <f t="shared" si="0"/>
        <v>0</v>
      </c>
      <c r="O19" s="568"/>
      <c r="P19" s="568"/>
    </row>
    <row r="20" spans="1:17" ht="15" customHeight="1" x14ac:dyDescent="0.2">
      <c r="A20" s="566" t="s">
        <v>346</v>
      </c>
      <c r="B20" s="567"/>
      <c r="C20" s="567"/>
      <c r="D20" s="567"/>
      <c r="E20" s="567"/>
      <c r="F20" s="567"/>
      <c r="G20" s="567"/>
      <c r="H20" s="567"/>
      <c r="I20" s="567"/>
      <c r="J20" s="567"/>
      <c r="K20" s="567"/>
      <c r="L20" s="567"/>
      <c r="M20" s="567"/>
      <c r="N20" s="568">
        <f t="shared" si="0"/>
        <v>0</v>
      </c>
      <c r="O20" s="568"/>
      <c r="P20" s="568"/>
    </row>
    <row r="21" spans="1:17" ht="15" customHeight="1" x14ac:dyDescent="0.2">
      <c r="A21" s="566" t="s">
        <v>652</v>
      </c>
      <c r="B21" s="567"/>
      <c r="C21" s="567"/>
      <c r="D21" s="567"/>
      <c r="E21" s="567"/>
      <c r="F21" s="567"/>
      <c r="G21" s="567"/>
      <c r="H21" s="567"/>
      <c r="I21" s="567"/>
      <c r="J21" s="567"/>
      <c r="K21" s="567"/>
      <c r="L21" s="567"/>
      <c r="M21" s="567"/>
      <c r="N21" s="568">
        <f t="shared" ref="N21:N22" si="1">SUM(B21:M21)</f>
        <v>0</v>
      </c>
      <c r="O21" s="568"/>
      <c r="P21" s="568"/>
    </row>
    <row r="22" spans="1:17" ht="15" customHeight="1" x14ac:dyDescent="0.2">
      <c r="A22" s="566" t="s">
        <v>653</v>
      </c>
      <c r="B22" s="569"/>
      <c r="C22" s="567"/>
      <c r="D22" s="567"/>
      <c r="E22" s="567"/>
      <c r="F22" s="569"/>
      <c r="G22" s="567"/>
      <c r="H22" s="567"/>
      <c r="I22" s="567"/>
      <c r="J22" s="569"/>
      <c r="K22" s="567"/>
      <c r="L22" s="567"/>
      <c r="M22" s="567"/>
      <c r="N22" s="568">
        <f t="shared" si="1"/>
        <v>0</v>
      </c>
      <c r="O22" s="568"/>
      <c r="P22" s="568"/>
    </row>
    <row r="23" spans="1:17" ht="15" customHeight="1" x14ac:dyDescent="0.2">
      <c r="A23" s="570" t="s">
        <v>693</v>
      </c>
      <c r="B23" s="567">
        <v>0</v>
      </c>
      <c r="C23" s="567">
        <v>0</v>
      </c>
      <c r="D23" s="567">
        <v>0</v>
      </c>
      <c r="E23" s="567">
        <v>588.22</v>
      </c>
      <c r="F23" s="567">
        <v>0</v>
      </c>
      <c r="G23" s="567">
        <v>248.465</v>
      </c>
      <c r="H23" s="567">
        <v>10453.644999999999</v>
      </c>
      <c r="I23" s="567">
        <v>18859.97</v>
      </c>
      <c r="J23" s="567">
        <v>0</v>
      </c>
      <c r="K23" s="567">
        <v>469.42</v>
      </c>
      <c r="L23" s="567">
        <v>0</v>
      </c>
      <c r="M23" s="567">
        <v>0</v>
      </c>
      <c r="N23" s="568">
        <f>SUM(B23:M23)</f>
        <v>30619.719999999998</v>
      </c>
      <c r="O23" s="568"/>
      <c r="P23" s="568"/>
    </row>
    <row r="24" spans="1:17" ht="15" customHeight="1" x14ac:dyDescent="0.2">
      <c r="A24" s="570"/>
      <c r="B24" s="569"/>
      <c r="C24" s="567"/>
      <c r="D24" s="567"/>
      <c r="E24" s="567"/>
      <c r="F24" s="569"/>
      <c r="G24" s="567"/>
      <c r="H24" s="567"/>
      <c r="I24" s="567"/>
      <c r="J24" s="569"/>
      <c r="K24" s="567"/>
      <c r="L24" s="567"/>
      <c r="M24" s="567"/>
      <c r="N24" s="568">
        <f t="shared" ref="N24:N27" si="2">SUM(B24:M24)</f>
        <v>0</v>
      </c>
      <c r="O24" s="568"/>
      <c r="P24" s="568"/>
    </row>
    <row r="25" spans="1:17" ht="15" customHeight="1" x14ac:dyDescent="0.2">
      <c r="A25" s="570"/>
      <c r="B25" s="569"/>
      <c r="C25" s="567"/>
      <c r="D25" s="567"/>
      <c r="E25" s="567"/>
      <c r="F25" s="569"/>
      <c r="G25" s="567"/>
      <c r="H25" s="567"/>
      <c r="I25" s="567"/>
      <c r="J25" s="569"/>
      <c r="K25" s="567"/>
      <c r="L25" s="567"/>
      <c r="M25" s="567"/>
      <c r="N25" s="568">
        <f t="shared" si="2"/>
        <v>0</v>
      </c>
      <c r="O25" s="568"/>
      <c r="P25" s="568"/>
    </row>
    <row r="26" spans="1:17" ht="15" customHeight="1" x14ac:dyDescent="0.2">
      <c r="A26" s="570"/>
      <c r="B26" s="569"/>
      <c r="C26" s="567"/>
      <c r="D26" s="567"/>
      <c r="E26" s="567"/>
      <c r="F26" s="569"/>
      <c r="G26" s="567"/>
      <c r="H26" s="567"/>
      <c r="I26" s="567"/>
      <c r="J26" s="569"/>
      <c r="K26" s="567"/>
      <c r="L26" s="567"/>
      <c r="M26" s="567"/>
      <c r="N26" s="568">
        <f t="shared" si="2"/>
        <v>0</v>
      </c>
      <c r="O26" s="568"/>
      <c r="P26" s="568"/>
    </row>
    <row r="27" spans="1:17" ht="15" customHeight="1" x14ac:dyDescent="0.2">
      <c r="A27" s="570"/>
      <c r="B27" s="569"/>
      <c r="C27" s="567"/>
      <c r="D27" s="567"/>
      <c r="E27" s="567"/>
      <c r="F27" s="569"/>
      <c r="G27" s="567"/>
      <c r="H27" s="567"/>
      <c r="I27" s="567"/>
      <c r="J27" s="569"/>
      <c r="K27" s="567"/>
      <c r="L27" s="567"/>
      <c r="M27" s="567"/>
      <c r="N27" s="568">
        <f t="shared" si="2"/>
        <v>0</v>
      </c>
      <c r="O27" s="568"/>
      <c r="P27" s="568"/>
    </row>
    <row r="28" spans="1:17" ht="15" customHeight="1" thickBot="1" x14ac:dyDescent="0.25">
      <c r="A28" s="525" t="s">
        <v>477</v>
      </c>
      <c r="B28" s="563">
        <f t="shared" ref="B28:N28" si="3">SUM(B10:B27)</f>
        <v>0</v>
      </c>
      <c r="C28" s="563">
        <f t="shared" si="3"/>
        <v>135936</v>
      </c>
      <c r="D28" s="563">
        <f t="shared" si="3"/>
        <v>0</v>
      </c>
      <c r="E28" s="563">
        <f t="shared" si="3"/>
        <v>588.22</v>
      </c>
      <c r="F28" s="563">
        <f t="shared" si="3"/>
        <v>135936</v>
      </c>
      <c r="G28" s="563">
        <f t="shared" si="3"/>
        <v>248.465</v>
      </c>
      <c r="H28" s="563">
        <f t="shared" si="3"/>
        <v>10453.644999999999</v>
      </c>
      <c r="I28" s="563">
        <f t="shared" si="3"/>
        <v>154795.97</v>
      </c>
      <c r="J28" s="563">
        <f t="shared" si="3"/>
        <v>0</v>
      </c>
      <c r="K28" s="563">
        <f t="shared" si="3"/>
        <v>469.42</v>
      </c>
      <c r="L28" s="563">
        <f t="shared" si="3"/>
        <v>135936</v>
      </c>
      <c r="M28" s="563">
        <f t="shared" si="3"/>
        <v>0</v>
      </c>
      <c r="N28" s="564">
        <f t="shared" si="3"/>
        <v>574363.72</v>
      </c>
      <c r="O28" s="565">
        <f>IF(B2="Tentative",('Form 3 Revenues'!F102-'Form 3 Revenues'!F99),IF(B2="Final",('Form 3 Revenues'!G102-'Form 3 Revenues'!G99),('Form 3 Revenues'!H102-'Form 3 Revenues'!H99)))</f>
        <v>574364</v>
      </c>
      <c r="P28" s="564">
        <f>N28-O28</f>
        <v>-0.28000000002793968</v>
      </c>
    </row>
    <row r="29" spans="1:17" ht="15" customHeight="1" thickTop="1" x14ac:dyDescent="0.2">
      <c r="A29" s="525" t="s">
        <v>478</v>
      </c>
      <c r="B29" s="533">
        <f>B28</f>
        <v>0</v>
      </c>
      <c r="C29" s="533">
        <f>B29+C28</f>
        <v>135936</v>
      </c>
      <c r="D29" s="533">
        <f t="shared" ref="D29:M29" si="4">C29+D28</f>
        <v>135936</v>
      </c>
      <c r="E29" s="533">
        <f t="shared" si="4"/>
        <v>136524.22</v>
      </c>
      <c r="F29" s="533">
        <f t="shared" si="4"/>
        <v>272460.21999999997</v>
      </c>
      <c r="G29" s="533">
        <f t="shared" si="4"/>
        <v>272708.685</v>
      </c>
      <c r="H29" s="533">
        <f t="shared" si="4"/>
        <v>283162.33</v>
      </c>
      <c r="I29" s="533">
        <f t="shared" si="4"/>
        <v>437958.30000000005</v>
      </c>
      <c r="J29" s="533">
        <f t="shared" si="4"/>
        <v>437958.30000000005</v>
      </c>
      <c r="K29" s="533">
        <f t="shared" si="4"/>
        <v>438427.72000000003</v>
      </c>
      <c r="L29" s="533">
        <f t="shared" si="4"/>
        <v>574363.72</v>
      </c>
      <c r="M29" s="533">
        <f t="shared" si="4"/>
        <v>574363.72</v>
      </c>
      <c r="N29" s="537"/>
      <c r="O29" s="537"/>
      <c r="P29" s="537"/>
    </row>
    <row r="30" spans="1:17" ht="15" customHeight="1" x14ac:dyDescent="0.2">
      <c r="A30" s="534" t="s">
        <v>654</v>
      </c>
      <c r="B30" s="535">
        <f>IFERROR(B29/$N$28,"")</f>
        <v>0</v>
      </c>
      <c r="C30" s="535">
        <f>IFERROR(C29/$N$28,"")</f>
        <v>0.23667233020915737</v>
      </c>
      <c r="D30" s="535">
        <f t="shared" ref="D30:M30" si="5">IFERROR(D29/$N$28,"")</f>
        <v>0.23667233020915737</v>
      </c>
      <c r="E30" s="535">
        <f t="shared" si="5"/>
        <v>0.23769645478304238</v>
      </c>
      <c r="F30" s="535">
        <f t="shared" si="5"/>
        <v>0.4743687849921997</v>
      </c>
      <c r="G30" s="535">
        <f t="shared" si="5"/>
        <v>0.47480137673041051</v>
      </c>
      <c r="H30" s="535">
        <f t="shared" si="5"/>
        <v>0.4930017689835981</v>
      </c>
      <c r="I30" s="535">
        <f t="shared" si="5"/>
        <v>0.76251038279367656</v>
      </c>
      <c r="J30" s="535">
        <f t="shared" si="5"/>
        <v>0.76251038279367656</v>
      </c>
      <c r="K30" s="535">
        <f t="shared" si="5"/>
        <v>0.76332766979084277</v>
      </c>
      <c r="L30" s="535">
        <f t="shared" si="5"/>
        <v>1</v>
      </c>
      <c r="M30" s="535">
        <f t="shared" si="5"/>
        <v>1</v>
      </c>
      <c r="N30" s="537"/>
      <c r="O30" s="537"/>
      <c r="P30" s="537"/>
    </row>
    <row r="31" spans="1:17" ht="15" customHeight="1" thickBot="1" x14ac:dyDescent="0.25">
      <c r="A31" s="534"/>
      <c r="B31" s="556"/>
      <c r="C31" s="557"/>
      <c r="D31" s="557"/>
      <c r="E31" s="557"/>
      <c r="F31" s="557"/>
      <c r="G31" s="557"/>
      <c r="H31" s="557"/>
      <c r="I31" s="557"/>
      <c r="J31" s="557"/>
      <c r="K31" s="557"/>
      <c r="L31" s="557"/>
      <c r="M31" s="557"/>
      <c r="N31" s="558"/>
      <c r="O31" s="558"/>
      <c r="P31" s="558"/>
      <c r="Q31" s="562"/>
    </row>
    <row r="32" spans="1:17" ht="24" customHeight="1" thickBot="1" x14ac:dyDescent="0.25">
      <c r="A32" s="525"/>
      <c r="B32" s="553" t="s">
        <v>464</v>
      </c>
      <c r="C32" s="553" t="s">
        <v>464</v>
      </c>
      <c r="D32" s="553" t="s">
        <v>464</v>
      </c>
      <c r="E32" s="553" t="s">
        <v>464</v>
      </c>
      <c r="F32" s="553" t="s">
        <v>464</v>
      </c>
      <c r="G32" s="553" t="s">
        <v>464</v>
      </c>
      <c r="H32" s="553" t="s">
        <v>464</v>
      </c>
      <c r="I32" s="553" t="s">
        <v>464</v>
      </c>
      <c r="J32" s="553" t="s">
        <v>464</v>
      </c>
      <c r="K32" s="553" t="s">
        <v>464</v>
      </c>
      <c r="L32" s="553" t="s">
        <v>464</v>
      </c>
      <c r="M32" s="553" t="s">
        <v>464</v>
      </c>
      <c r="N32" s="579" t="s">
        <v>674</v>
      </c>
      <c r="O32" s="579" t="s">
        <v>530</v>
      </c>
      <c r="P32" s="561"/>
      <c r="Q32" s="562"/>
    </row>
    <row r="33" spans="1:16" ht="15" customHeight="1" thickBot="1" x14ac:dyDescent="0.25">
      <c r="A33" s="527"/>
      <c r="B33" s="554" t="s">
        <v>465</v>
      </c>
      <c r="C33" s="554" t="s">
        <v>466</v>
      </c>
      <c r="D33" s="554" t="s">
        <v>467</v>
      </c>
      <c r="E33" s="554" t="s">
        <v>468</v>
      </c>
      <c r="F33" s="554" t="s">
        <v>469</v>
      </c>
      <c r="G33" s="554" t="s">
        <v>470</v>
      </c>
      <c r="H33" s="554" t="s">
        <v>471</v>
      </c>
      <c r="I33" s="554" t="s">
        <v>472</v>
      </c>
      <c r="J33" s="554" t="s">
        <v>473</v>
      </c>
      <c r="K33" s="554" t="s">
        <v>474</v>
      </c>
      <c r="L33" s="554" t="s">
        <v>475</v>
      </c>
      <c r="M33" s="554" t="s">
        <v>476</v>
      </c>
      <c r="N33" s="580" t="s">
        <v>675</v>
      </c>
      <c r="O33" s="580" t="s">
        <v>678</v>
      </c>
      <c r="P33" s="551" t="s">
        <v>663</v>
      </c>
    </row>
    <row r="34" spans="1:16" ht="15" customHeight="1" x14ac:dyDescent="0.2">
      <c r="A34" s="528" t="s">
        <v>71</v>
      </c>
      <c r="B34" s="555"/>
      <c r="C34" s="560"/>
      <c r="D34" s="560"/>
      <c r="E34" s="560"/>
      <c r="F34" s="560"/>
      <c r="G34" s="560"/>
      <c r="H34" s="560"/>
      <c r="I34" s="560"/>
      <c r="J34" s="560"/>
      <c r="K34" s="560"/>
      <c r="L34" s="560"/>
      <c r="M34" s="560"/>
      <c r="N34" s="532">
        <f>SUM(B34:M34)</f>
        <v>0</v>
      </c>
      <c r="O34" s="532"/>
      <c r="P34" s="532"/>
    </row>
    <row r="35" spans="1:16" ht="15" customHeight="1" x14ac:dyDescent="0.2">
      <c r="A35" s="572" t="s">
        <v>82</v>
      </c>
      <c r="B35" s="567">
        <v>13901.624974999999</v>
      </c>
      <c r="C35" s="567">
        <v>14766.824975</v>
      </c>
      <c r="D35" s="567">
        <v>11587.687487499999</v>
      </c>
      <c r="E35" s="567">
        <v>15462.560791666667</v>
      </c>
      <c r="F35" s="567">
        <v>14597.360791666666</v>
      </c>
      <c r="G35" s="567">
        <v>16235.060791666667</v>
      </c>
      <c r="H35" s="567">
        <v>14597.360791666666</v>
      </c>
      <c r="I35" s="567">
        <v>16235.060791666667</v>
      </c>
      <c r="J35" s="567">
        <v>14597.360791666666</v>
      </c>
      <c r="K35" s="567">
        <v>16235.060791666667</v>
      </c>
      <c r="L35" s="567">
        <v>14597.360791666666</v>
      </c>
      <c r="M35" s="567">
        <v>16235.060791666667</v>
      </c>
      <c r="N35" s="568">
        <f>SUM(B35:M35)</f>
        <v>179048.3845625</v>
      </c>
      <c r="O35" s="568"/>
      <c r="P35" s="568"/>
    </row>
    <row r="36" spans="1:16" ht="15" customHeight="1" x14ac:dyDescent="0.2">
      <c r="A36" s="572" t="s">
        <v>84</v>
      </c>
      <c r="B36" s="567">
        <v>4784.6840268562501</v>
      </c>
      <c r="C36" s="567">
        <v>5147.2749268562493</v>
      </c>
      <c r="D36" s="567">
        <v>4337.5520227249999</v>
      </c>
      <c r="E36" s="567">
        <v>4970.8590477812504</v>
      </c>
      <c r="F36" s="567">
        <v>4958.3136477812495</v>
      </c>
      <c r="G36" s="567">
        <v>4982.0602977812505</v>
      </c>
      <c r="H36" s="567">
        <v>4958.3136477812495</v>
      </c>
      <c r="I36" s="567">
        <v>4982.0602977812505</v>
      </c>
      <c r="J36" s="567">
        <v>4958.3136477812495</v>
      </c>
      <c r="K36" s="567">
        <v>4982.0602977812505</v>
      </c>
      <c r="L36" s="567">
        <v>4958.3136477812495</v>
      </c>
      <c r="M36" s="567">
        <v>4843.3398977812503</v>
      </c>
      <c r="N36" s="568">
        <f>SUM(B36:M36)</f>
        <v>58863.145406468757</v>
      </c>
      <c r="O36" s="568"/>
      <c r="P36" s="568"/>
    </row>
    <row r="37" spans="1:16" ht="15" customHeight="1" x14ac:dyDescent="0.2">
      <c r="A37" s="572" t="s">
        <v>667</v>
      </c>
      <c r="B37" s="567">
        <v>-1884.0206333333326</v>
      </c>
      <c r="C37" s="567">
        <v>3640.3976666666667</v>
      </c>
      <c r="D37" s="567">
        <v>39091.514466666667</v>
      </c>
      <c r="E37" s="567">
        <v>29428.216066666664</v>
      </c>
      <c r="F37" s="567">
        <v>21350.568966666666</v>
      </c>
      <c r="G37" s="567">
        <v>36981.118966666669</v>
      </c>
      <c r="H37" s="567">
        <v>3742.0689666666667</v>
      </c>
      <c r="I37" s="567">
        <v>1721.3889666666666</v>
      </c>
      <c r="J37" s="567">
        <v>41388.568966666666</v>
      </c>
      <c r="K37" s="567">
        <v>39050.818966666666</v>
      </c>
      <c r="L37" s="567">
        <v>11788.428966666666</v>
      </c>
      <c r="M37" s="567">
        <v>39946.568966666666</v>
      </c>
      <c r="N37" s="568">
        <f>SUM(B37:M37)</f>
        <v>266245.63929999998</v>
      </c>
      <c r="O37" s="568"/>
      <c r="P37" s="568"/>
    </row>
    <row r="38" spans="1:16" ht="15" customHeight="1" x14ac:dyDescent="0.2">
      <c r="A38" s="572" t="s">
        <v>86</v>
      </c>
      <c r="B38" s="567">
        <v>206</v>
      </c>
      <c r="C38" s="567">
        <v>206</v>
      </c>
      <c r="D38" s="567">
        <v>206</v>
      </c>
      <c r="E38" s="567">
        <v>19035.849999999999</v>
      </c>
      <c r="F38" s="567">
        <v>8023.5</v>
      </c>
      <c r="G38" s="567">
        <v>206</v>
      </c>
      <c r="H38" s="567">
        <v>206</v>
      </c>
      <c r="I38" s="567">
        <v>206</v>
      </c>
      <c r="J38" s="567">
        <v>265</v>
      </c>
      <c r="K38" s="567">
        <v>10826</v>
      </c>
      <c r="L38" s="567">
        <v>10826</v>
      </c>
      <c r="M38" s="567">
        <v>205</v>
      </c>
      <c r="N38" s="568">
        <f t="shared" ref="N38:N48" si="6">SUM(B38:M38)</f>
        <v>50417.35</v>
      </c>
      <c r="O38" s="568"/>
      <c r="P38" s="568"/>
    </row>
    <row r="39" spans="1:16" ht="15" customHeight="1" x14ac:dyDescent="0.2">
      <c r="A39" s="572" t="s">
        <v>88</v>
      </c>
      <c r="B39" s="567">
        <v>319.99010000000004</v>
      </c>
      <c r="C39" s="567">
        <v>319.3</v>
      </c>
      <c r="D39" s="567">
        <v>422.3</v>
      </c>
      <c r="E39" s="567">
        <v>10.3</v>
      </c>
      <c r="F39" s="567">
        <v>10.3</v>
      </c>
      <c r="G39" s="567">
        <v>442.90000000000003</v>
      </c>
      <c r="H39" s="567">
        <v>10.3</v>
      </c>
      <c r="I39" s="567">
        <v>103</v>
      </c>
      <c r="J39" s="567">
        <v>10.3</v>
      </c>
      <c r="K39" s="567">
        <v>10.3</v>
      </c>
      <c r="L39" s="567">
        <v>10.3</v>
      </c>
      <c r="M39" s="567">
        <v>10.3</v>
      </c>
      <c r="N39" s="568">
        <f t="shared" si="6"/>
        <v>1679.5900999999999</v>
      </c>
      <c r="O39" s="568"/>
      <c r="P39" s="568"/>
    </row>
    <row r="40" spans="1:16" ht="15" customHeight="1" x14ac:dyDescent="0.2">
      <c r="A40" s="570" t="s">
        <v>669</v>
      </c>
      <c r="B40" s="567"/>
      <c r="C40" s="567"/>
      <c r="D40" s="567"/>
      <c r="E40" s="567"/>
      <c r="F40" s="567"/>
      <c r="G40" s="567"/>
      <c r="H40" s="567"/>
      <c r="I40" s="567"/>
      <c r="J40" s="567"/>
      <c r="K40" s="567"/>
      <c r="L40" s="567"/>
      <c r="M40" s="567"/>
      <c r="N40" s="568">
        <f t="shared" si="6"/>
        <v>0</v>
      </c>
      <c r="O40" s="568"/>
      <c r="P40" s="568"/>
    </row>
    <row r="41" spans="1:16" ht="15" customHeight="1" x14ac:dyDescent="0.2">
      <c r="A41" s="570" t="s">
        <v>669</v>
      </c>
      <c r="B41" s="567"/>
      <c r="C41" s="567"/>
      <c r="D41" s="567"/>
      <c r="E41" s="567"/>
      <c r="F41" s="567"/>
      <c r="G41" s="567"/>
      <c r="H41" s="567"/>
      <c r="I41" s="567"/>
      <c r="J41" s="567"/>
      <c r="K41" s="567"/>
      <c r="L41" s="567"/>
      <c r="M41" s="567"/>
      <c r="N41" s="568">
        <f t="shared" si="6"/>
        <v>0</v>
      </c>
      <c r="O41" s="568"/>
      <c r="P41" s="568"/>
    </row>
    <row r="42" spans="1:16" ht="15" customHeight="1" x14ac:dyDescent="0.2">
      <c r="A42" s="570"/>
      <c r="B42" s="567"/>
      <c r="C42" s="567"/>
      <c r="D42" s="567"/>
      <c r="E42" s="567"/>
      <c r="F42" s="567"/>
      <c r="G42" s="567"/>
      <c r="H42" s="567"/>
      <c r="I42" s="567"/>
      <c r="J42" s="567"/>
      <c r="K42" s="567"/>
      <c r="L42" s="567"/>
      <c r="M42" s="567"/>
      <c r="N42" s="568">
        <f t="shared" si="6"/>
        <v>0</v>
      </c>
      <c r="O42" s="568"/>
      <c r="P42" s="568"/>
    </row>
    <row r="43" spans="1:16" ht="15" customHeight="1" x14ac:dyDescent="0.2">
      <c r="A43" s="570"/>
      <c r="B43" s="567"/>
      <c r="C43" s="567"/>
      <c r="D43" s="567"/>
      <c r="E43" s="567"/>
      <c r="F43" s="567"/>
      <c r="G43" s="567"/>
      <c r="H43" s="567"/>
      <c r="I43" s="567"/>
      <c r="J43" s="567"/>
      <c r="K43" s="567"/>
      <c r="L43" s="567"/>
      <c r="M43" s="567"/>
      <c r="N43" s="568">
        <f t="shared" si="6"/>
        <v>0</v>
      </c>
      <c r="O43" s="568"/>
      <c r="P43" s="568"/>
    </row>
    <row r="44" spans="1:16" ht="15" customHeight="1" x14ac:dyDescent="0.2">
      <c r="A44" s="570"/>
      <c r="B44" s="567"/>
      <c r="C44" s="567"/>
      <c r="D44" s="567"/>
      <c r="E44" s="567"/>
      <c r="F44" s="567"/>
      <c r="G44" s="567"/>
      <c r="H44" s="567"/>
      <c r="I44" s="567"/>
      <c r="J44" s="567"/>
      <c r="K44" s="567"/>
      <c r="L44" s="567"/>
      <c r="M44" s="567"/>
      <c r="N44" s="568">
        <f t="shared" si="6"/>
        <v>0</v>
      </c>
      <c r="O44" s="568"/>
      <c r="P44" s="568"/>
    </row>
    <row r="45" spans="1:16" ht="15" customHeight="1" x14ac:dyDescent="0.2">
      <c r="A45" s="570"/>
      <c r="B45" s="567"/>
      <c r="C45" s="567"/>
      <c r="D45" s="567"/>
      <c r="E45" s="567"/>
      <c r="F45" s="567"/>
      <c r="G45" s="567"/>
      <c r="H45" s="567"/>
      <c r="I45" s="567"/>
      <c r="J45" s="567"/>
      <c r="K45" s="567"/>
      <c r="L45" s="567"/>
      <c r="M45" s="567"/>
      <c r="N45" s="568">
        <f t="shared" si="6"/>
        <v>0</v>
      </c>
      <c r="O45" s="568"/>
      <c r="P45" s="568"/>
    </row>
    <row r="46" spans="1:16" ht="15" customHeight="1" x14ac:dyDescent="0.2">
      <c r="A46" s="570"/>
      <c r="B46" s="567"/>
      <c r="C46" s="567"/>
      <c r="D46" s="567"/>
      <c r="E46" s="567"/>
      <c r="F46" s="567"/>
      <c r="G46" s="567"/>
      <c r="H46" s="567"/>
      <c r="I46" s="567"/>
      <c r="J46" s="567"/>
      <c r="K46" s="567"/>
      <c r="L46" s="567"/>
      <c r="M46" s="567"/>
      <c r="N46" s="568">
        <f t="shared" si="6"/>
        <v>0</v>
      </c>
      <c r="O46" s="568"/>
      <c r="P46" s="568"/>
    </row>
    <row r="47" spans="1:16" ht="15" customHeight="1" x14ac:dyDescent="0.2">
      <c r="A47" s="570"/>
      <c r="B47" s="567"/>
      <c r="C47" s="567"/>
      <c r="D47" s="567"/>
      <c r="E47" s="567"/>
      <c r="F47" s="567"/>
      <c r="G47" s="567"/>
      <c r="H47" s="567"/>
      <c r="I47" s="567"/>
      <c r="J47" s="567"/>
      <c r="K47" s="567"/>
      <c r="L47" s="567"/>
      <c r="M47" s="567"/>
      <c r="N47" s="568">
        <f t="shared" si="6"/>
        <v>0</v>
      </c>
      <c r="O47" s="568"/>
      <c r="P47" s="568"/>
    </row>
    <row r="48" spans="1:16" ht="15" customHeight="1" x14ac:dyDescent="0.2">
      <c r="A48" s="570"/>
      <c r="B48" s="567"/>
      <c r="C48" s="567"/>
      <c r="D48" s="567"/>
      <c r="E48" s="567"/>
      <c r="F48" s="567"/>
      <c r="G48" s="567"/>
      <c r="H48" s="567"/>
      <c r="I48" s="567"/>
      <c r="J48" s="567"/>
      <c r="K48" s="567"/>
      <c r="L48" s="567"/>
      <c r="M48" s="567"/>
      <c r="N48" s="568">
        <f t="shared" si="6"/>
        <v>0</v>
      </c>
      <c r="O48" s="568"/>
      <c r="P48" s="568"/>
    </row>
    <row r="49" spans="1:16" ht="15" customHeight="1" thickBot="1" x14ac:dyDescent="0.25">
      <c r="A49" s="525" t="s">
        <v>655</v>
      </c>
      <c r="B49" s="533">
        <f t="shared" ref="B49:N49" si="7">SUM(B34:B48)</f>
        <v>17328.278468522916</v>
      </c>
      <c r="C49" s="533">
        <f t="shared" si="7"/>
        <v>24079.797568522918</v>
      </c>
      <c r="D49" s="533">
        <f t="shared" si="7"/>
        <v>55645.053976891671</v>
      </c>
      <c r="E49" s="533">
        <f t="shared" si="7"/>
        <v>68907.785906114572</v>
      </c>
      <c r="F49" s="533">
        <f t="shared" si="7"/>
        <v>48940.043406114586</v>
      </c>
      <c r="G49" s="533">
        <f t="shared" si="7"/>
        <v>58847.140056114586</v>
      </c>
      <c r="H49" s="533">
        <f t="shared" si="7"/>
        <v>23514.043406114582</v>
      </c>
      <c r="I49" s="533">
        <f t="shared" si="7"/>
        <v>23247.510056114581</v>
      </c>
      <c r="J49" s="533">
        <f t="shared" si="7"/>
        <v>61219.543406114586</v>
      </c>
      <c r="K49" s="533">
        <f t="shared" si="7"/>
        <v>71104.240056114577</v>
      </c>
      <c r="L49" s="533">
        <f t="shared" si="7"/>
        <v>42180.403406114587</v>
      </c>
      <c r="M49" s="533">
        <f t="shared" si="7"/>
        <v>61240.269656114586</v>
      </c>
      <c r="N49" s="571">
        <f t="shared" si="7"/>
        <v>556254.10936896876</v>
      </c>
      <c r="O49" s="565">
        <f>IF(B2="Tentative",SUM('Form 5 Exp Summary'!F22),IF(B2="Final",SUM('Form 5 Exp Summary'!F45),SUM('Form 5 Exp Summary'!F72)))</f>
        <v>556254</v>
      </c>
      <c r="P49" s="564">
        <f>N49-O49</f>
        <v>0.10936896875500679</v>
      </c>
    </row>
    <row r="50" spans="1:16" ht="15" customHeight="1" thickTop="1" x14ac:dyDescent="0.2">
      <c r="A50" s="525" t="s">
        <v>656</v>
      </c>
      <c r="B50" s="573">
        <f>B49</f>
        <v>17328.278468522916</v>
      </c>
      <c r="C50" s="573">
        <f>B50+C49</f>
        <v>41408.07603704583</v>
      </c>
      <c r="D50" s="573">
        <f t="shared" ref="D50:M50" si="8">C50+D49</f>
        <v>97053.130013937509</v>
      </c>
      <c r="E50" s="573">
        <f t="shared" si="8"/>
        <v>165960.9159200521</v>
      </c>
      <c r="F50" s="573">
        <f t="shared" si="8"/>
        <v>214900.95932616669</v>
      </c>
      <c r="G50" s="573">
        <f t="shared" si="8"/>
        <v>273748.0993822813</v>
      </c>
      <c r="H50" s="573">
        <f t="shared" si="8"/>
        <v>297262.14278839587</v>
      </c>
      <c r="I50" s="573">
        <f t="shared" si="8"/>
        <v>320509.65284451045</v>
      </c>
      <c r="J50" s="573">
        <f t="shared" si="8"/>
        <v>381729.19625062501</v>
      </c>
      <c r="K50" s="573">
        <f t="shared" si="8"/>
        <v>452833.43630673958</v>
      </c>
      <c r="L50" s="573">
        <f t="shared" si="8"/>
        <v>495013.83971285418</v>
      </c>
      <c r="M50" s="573">
        <f t="shared" si="8"/>
        <v>556254.10936896876</v>
      </c>
      <c r="N50" s="537"/>
      <c r="O50" s="537"/>
      <c r="P50" s="537"/>
    </row>
    <row r="51" spans="1:16" ht="15" customHeight="1" x14ac:dyDescent="0.2">
      <c r="A51" s="534" t="s">
        <v>657</v>
      </c>
      <c r="B51" s="535">
        <f>IFERROR(B50/$N$49,"")</f>
        <v>3.1151731154275213E-2</v>
      </c>
      <c r="C51" s="535">
        <f>IFERROR(C50/$N$49,"")</f>
        <v>7.4440935068363606E-2</v>
      </c>
      <c r="D51" s="535">
        <f t="shared" ref="D51:M51" si="9">IFERROR(D50/$N$49,"")</f>
        <v>0.17447624813781146</v>
      </c>
      <c r="E51" s="535">
        <f t="shared" si="9"/>
        <v>0.29835449864509422</v>
      </c>
      <c r="F51" s="535">
        <f t="shared" si="9"/>
        <v>0.38633594917610004</v>
      </c>
      <c r="G51" s="535">
        <f t="shared" si="9"/>
        <v>0.49212777896208137</v>
      </c>
      <c r="H51" s="535">
        <f t="shared" si="9"/>
        <v>0.53439990425530326</v>
      </c>
      <c r="I51" s="535">
        <f t="shared" si="9"/>
        <v>0.57619287200971181</v>
      </c>
      <c r="J51" s="535">
        <f t="shared" si="9"/>
        <v>0.68624966507424101</v>
      </c>
      <c r="K51" s="535">
        <f t="shared" si="9"/>
        <v>0.81407656802831951</v>
      </c>
      <c r="L51" s="535">
        <f t="shared" si="9"/>
        <v>0.88990594653657951</v>
      </c>
      <c r="M51" s="535">
        <f t="shared" si="9"/>
        <v>1</v>
      </c>
      <c r="N51" s="537"/>
      <c r="O51" s="537"/>
      <c r="P51" s="537"/>
    </row>
    <row r="52" spans="1:16" ht="15" customHeight="1" x14ac:dyDescent="0.2">
      <c r="A52" s="527"/>
      <c r="B52" s="527"/>
      <c r="C52" s="527"/>
      <c r="D52" s="527"/>
      <c r="E52" s="527"/>
      <c r="F52" s="538"/>
      <c r="G52" s="538"/>
      <c r="H52" s="538"/>
      <c r="I52" s="538"/>
      <c r="J52" s="538"/>
      <c r="K52" s="538"/>
      <c r="L52" s="538"/>
      <c r="M52" s="538"/>
      <c r="N52" s="537"/>
      <c r="O52" s="537"/>
      <c r="P52" s="537"/>
    </row>
    <row r="53" spans="1:16" ht="15" customHeight="1" thickBot="1" x14ac:dyDescent="0.25">
      <c r="A53" s="525" t="s">
        <v>660</v>
      </c>
      <c r="B53" s="574">
        <f t="shared" ref="B53:P53" si="10">B28-B49</f>
        <v>-17328.278468522916</v>
      </c>
      <c r="C53" s="574">
        <f t="shared" si="10"/>
        <v>111856.20243147708</v>
      </c>
      <c r="D53" s="574">
        <f t="shared" si="10"/>
        <v>-55645.053976891671</v>
      </c>
      <c r="E53" s="574">
        <f t="shared" si="10"/>
        <v>-68319.565906114571</v>
      </c>
      <c r="F53" s="574">
        <f t="shared" si="10"/>
        <v>86995.956593885407</v>
      </c>
      <c r="G53" s="574">
        <f t="shared" si="10"/>
        <v>-58598.675056114589</v>
      </c>
      <c r="H53" s="574">
        <f t="shared" si="10"/>
        <v>-13060.398406114584</v>
      </c>
      <c r="I53" s="574">
        <f t="shared" si="10"/>
        <v>131548.45994388542</v>
      </c>
      <c r="J53" s="574">
        <f t="shared" si="10"/>
        <v>-61219.543406114586</v>
      </c>
      <c r="K53" s="574">
        <f t="shared" si="10"/>
        <v>-70634.820056114579</v>
      </c>
      <c r="L53" s="574">
        <f t="shared" si="10"/>
        <v>93755.596593885421</v>
      </c>
      <c r="M53" s="574">
        <f t="shared" si="10"/>
        <v>-61240.269656114586</v>
      </c>
      <c r="N53" s="539">
        <f t="shared" si="10"/>
        <v>18109.610631031217</v>
      </c>
      <c r="O53" s="539">
        <f t="shared" si="10"/>
        <v>18110</v>
      </c>
      <c r="P53" s="539">
        <f t="shared" si="10"/>
        <v>-0.38936896878294647</v>
      </c>
    </row>
    <row r="54" spans="1:16" ht="15" customHeight="1" thickTop="1" x14ac:dyDescent="0.2">
      <c r="A54" s="525" t="s">
        <v>661</v>
      </c>
      <c r="B54" s="573">
        <f>B53</f>
        <v>-17328.278468522916</v>
      </c>
      <c r="C54" s="573">
        <f>C53+B54</f>
        <v>94527.92396295417</v>
      </c>
      <c r="D54" s="573">
        <f t="shared" ref="D54:M54" si="11">D53+C54</f>
        <v>38882.869986062498</v>
      </c>
      <c r="E54" s="573">
        <f t="shared" si="11"/>
        <v>-29436.695920052072</v>
      </c>
      <c r="F54" s="573">
        <f t="shared" si="11"/>
        <v>57559.260673833334</v>
      </c>
      <c r="G54" s="573">
        <f t="shared" si="11"/>
        <v>-1039.4143822812548</v>
      </c>
      <c r="H54" s="573">
        <f t="shared" si="11"/>
        <v>-14099.812788395839</v>
      </c>
      <c r="I54" s="573">
        <f t="shared" si="11"/>
        <v>117448.64715548958</v>
      </c>
      <c r="J54" s="573">
        <f t="shared" si="11"/>
        <v>56229.103749374997</v>
      </c>
      <c r="K54" s="573">
        <f t="shared" si="11"/>
        <v>-14405.716306739581</v>
      </c>
      <c r="L54" s="573">
        <f t="shared" si="11"/>
        <v>79349.880287145847</v>
      </c>
      <c r="M54" s="573">
        <f t="shared" si="11"/>
        <v>18109.610631031261</v>
      </c>
      <c r="N54" s="537"/>
      <c r="O54" s="537"/>
      <c r="P54" s="537"/>
    </row>
    <row r="55" spans="1:16" ht="15" customHeight="1" x14ac:dyDescent="0.2">
      <c r="A55" s="534" t="s">
        <v>662</v>
      </c>
      <c r="B55" s="575">
        <f>IFERROR(B54/$N$53,"")</f>
        <v>-0.95685538588171126</v>
      </c>
      <c r="C55" s="575">
        <f t="shared" ref="C55:M55" si="12">IFERROR(C54/$N$53,"")</f>
        <v>5.2197656751922921</v>
      </c>
      <c r="D55" s="575">
        <f t="shared" si="12"/>
        <v>2.1470848147025228</v>
      </c>
      <c r="E55" s="575">
        <f t="shared" si="12"/>
        <v>-1.6254737067406433</v>
      </c>
      <c r="F55" s="575">
        <f t="shared" si="12"/>
        <v>3.1783820119911508</v>
      </c>
      <c r="G55" s="575">
        <f t="shared" si="12"/>
        <v>-5.7395733318539456E-2</v>
      </c>
      <c r="H55" s="575">
        <f t="shared" si="12"/>
        <v>-0.77858177492979885</v>
      </c>
      <c r="I55" s="575">
        <f t="shared" si="12"/>
        <v>6.4854319371305937</v>
      </c>
      <c r="J55" s="575">
        <f t="shared" si="12"/>
        <v>3.1049316793716808</v>
      </c>
      <c r="K55" s="575">
        <f t="shared" si="12"/>
        <v>-0.79547355270328501</v>
      </c>
      <c r="L55" s="575">
        <f t="shared" si="12"/>
        <v>4.3816447467499975</v>
      </c>
      <c r="M55" s="575">
        <f t="shared" si="12"/>
        <v>1.0000000000000024</v>
      </c>
      <c r="N55" s="537"/>
      <c r="O55" s="537"/>
      <c r="P55" s="537"/>
    </row>
    <row r="56" spans="1:16" ht="15" customHeight="1" x14ac:dyDescent="0.2">
      <c r="A56" s="534"/>
      <c r="B56" s="527"/>
      <c r="C56" s="527"/>
      <c r="D56" s="527"/>
      <c r="E56" s="527"/>
      <c r="F56" s="538"/>
      <c r="G56" s="538"/>
      <c r="H56" s="538"/>
      <c r="I56" s="538"/>
      <c r="J56" s="538"/>
      <c r="K56" s="538"/>
      <c r="L56" s="538"/>
      <c r="M56" s="538"/>
      <c r="N56" s="537"/>
      <c r="O56" s="537"/>
      <c r="P56" s="537"/>
    </row>
    <row r="57" spans="1:16" ht="15" customHeight="1" x14ac:dyDescent="0.2">
      <c r="A57" s="534"/>
      <c r="B57" s="527"/>
      <c r="C57" s="527"/>
      <c r="D57" s="527"/>
      <c r="E57" s="527"/>
      <c r="F57" s="538"/>
      <c r="G57" s="538"/>
      <c r="H57" s="538"/>
      <c r="I57" s="538"/>
      <c r="J57" s="538"/>
      <c r="K57" s="538"/>
      <c r="L57" s="538"/>
      <c r="M57" s="538"/>
      <c r="N57" s="537"/>
      <c r="O57" s="537"/>
      <c r="P57" s="537"/>
    </row>
    <row r="58" spans="1:16" ht="15" customHeight="1" x14ac:dyDescent="0.25">
      <c r="A58" s="582" t="s">
        <v>658</v>
      </c>
      <c r="B58" s="582"/>
      <c r="C58" s="582"/>
      <c r="D58" s="582"/>
      <c r="E58" s="582"/>
      <c r="F58" s="582" t="s">
        <v>658</v>
      </c>
      <c r="G58" s="582"/>
      <c r="H58" s="582"/>
      <c r="I58" s="582"/>
      <c r="J58" s="582"/>
      <c r="K58" s="582"/>
      <c r="L58" s="582"/>
      <c r="M58" s="582"/>
      <c r="N58" s="582"/>
    </row>
    <row r="59" spans="1:16" ht="15" customHeight="1" thickBot="1" x14ac:dyDescent="0.25">
      <c r="A59" s="527"/>
      <c r="B59" s="540"/>
      <c r="C59" s="540"/>
      <c r="D59" s="540"/>
      <c r="E59" s="540"/>
      <c r="F59" s="540"/>
      <c r="G59" s="540"/>
      <c r="H59" s="540"/>
      <c r="I59" s="540"/>
      <c r="J59" s="540"/>
      <c r="K59" s="540"/>
      <c r="L59" s="540"/>
      <c r="M59" s="540"/>
      <c r="N59" s="541"/>
      <c r="O59" s="541"/>
      <c r="P59" s="541"/>
    </row>
    <row r="60" spans="1:16" ht="30.75" customHeight="1" x14ac:dyDescent="0.2">
      <c r="A60" s="527"/>
      <c r="B60" s="559" t="s">
        <v>464</v>
      </c>
      <c r="C60" s="559" t="s">
        <v>464</v>
      </c>
      <c r="D60" s="559" t="s">
        <v>464</v>
      </c>
      <c r="E60" s="559" t="s">
        <v>464</v>
      </c>
      <c r="F60" s="559" t="s">
        <v>464</v>
      </c>
      <c r="G60" s="559" t="s">
        <v>464</v>
      </c>
      <c r="H60" s="559" t="s">
        <v>464</v>
      </c>
      <c r="I60" s="559" t="s">
        <v>464</v>
      </c>
      <c r="J60" s="559" t="s">
        <v>464</v>
      </c>
      <c r="K60" s="559" t="s">
        <v>464</v>
      </c>
      <c r="L60" s="559" t="s">
        <v>464</v>
      </c>
      <c r="M60" s="559" t="s">
        <v>464</v>
      </c>
      <c r="N60" s="579" t="s">
        <v>674</v>
      </c>
      <c r="O60" s="547"/>
      <c r="P60" s="547"/>
    </row>
    <row r="61" spans="1:16" ht="24" customHeight="1" thickBot="1" x14ac:dyDescent="0.25">
      <c r="A61" s="527"/>
      <c r="B61" s="576" t="s">
        <v>465</v>
      </c>
      <c r="C61" s="576" t="s">
        <v>466</v>
      </c>
      <c r="D61" s="576" t="s">
        <v>467</v>
      </c>
      <c r="E61" s="576" t="s">
        <v>468</v>
      </c>
      <c r="F61" s="576" t="s">
        <v>469</v>
      </c>
      <c r="G61" s="576" t="s">
        <v>470</v>
      </c>
      <c r="H61" s="576" t="s">
        <v>471</v>
      </c>
      <c r="I61" s="576" t="s">
        <v>472</v>
      </c>
      <c r="J61" s="576" t="s">
        <v>473</v>
      </c>
      <c r="K61" s="576" t="s">
        <v>474</v>
      </c>
      <c r="L61" s="576" t="s">
        <v>475</v>
      </c>
      <c r="M61" s="576" t="s">
        <v>476</v>
      </c>
      <c r="N61" s="580" t="s">
        <v>675</v>
      </c>
      <c r="O61" s="547"/>
      <c r="P61" s="547"/>
    </row>
    <row r="62" spans="1:16" ht="15" customHeight="1" x14ac:dyDescent="0.2">
      <c r="A62" s="527" t="s">
        <v>659</v>
      </c>
      <c r="B62" s="577">
        <f>B53</f>
        <v>-17328.278468522916</v>
      </c>
      <c r="C62" s="577">
        <f t="shared" ref="C62:N62" si="13">C53</f>
        <v>111856.20243147708</v>
      </c>
      <c r="D62" s="577">
        <f t="shared" si="13"/>
        <v>-55645.053976891671</v>
      </c>
      <c r="E62" s="577">
        <f t="shared" si="13"/>
        <v>-68319.565906114571</v>
      </c>
      <c r="F62" s="577">
        <f t="shared" si="13"/>
        <v>86995.956593885407</v>
      </c>
      <c r="G62" s="577">
        <f t="shared" si="13"/>
        <v>-58598.675056114589</v>
      </c>
      <c r="H62" s="577">
        <f t="shared" si="13"/>
        <v>-13060.398406114584</v>
      </c>
      <c r="I62" s="577">
        <f t="shared" si="13"/>
        <v>131548.45994388542</v>
      </c>
      <c r="J62" s="577">
        <f t="shared" si="13"/>
        <v>-61219.543406114586</v>
      </c>
      <c r="K62" s="577">
        <f t="shared" si="13"/>
        <v>-70634.820056114579</v>
      </c>
      <c r="L62" s="577">
        <f t="shared" si="13"/>
        <v>93755.596593885421</v>
      </c>
      <c r="M62" s="577">
        <f t="shared" si="13"/>
        <v>-61240.269656114586</v>
      </c>
      <c r="N62" s="542">
        <f t="shared" si="13"/>
        <v>18109.610631031217</v>
      </c>
      <c r="O62" s="547"/>
      <c r="P62" s="547"/>
    </row>
    <row r="63" spans="1:16" ht="15" customHeight="1" x14ac:dyDescent="0.2">
      <c r="A63" s="527"/>
      <c r="B63" s="577"/>
      <c r="C63" s="577"/>
      <c r="D63" s="577"/>
      <c r="E63" s="577"/>
      <c r="F63" s="577"/>
      <c r="G63" s="577"/>
      <c r="H63" s="577"/>
      <c r="I63" s="577"/>
      <c r="J63" s="577"/>
      <c r="K63" s="577"/>
      <c r="L63" s="577"/>
      <c r="M63" s="577"/>
      <c r="N63" s="532"/>
      <c r="O63" s="547"/>
      <c r="P63" s="547"/>
    </row>
    <row r="64" spans="1:16" ht="15" customHeight="1" x14ac:dyDescent="0.2">
      <c r="A64" s="527" t="s">
        <v>479</v>
      </c>
      <c r="B64" s="578">
        <f>IF(B2="Tentative",'Form 3 Revenues'!F99,IF(B2="Final",'Form 3 Revenues'!G99,'Form 3 Revenues'!H99))</f>
        <v>92482</v>
      </c>
      <c r="C64" s="577">
        <f>B66</f>
        <v>75153.721531477087</v>
      </c>
      <c r="D64" s="577">
        <f t="shared" ref="D64:M64" si="14">C66</f>
        <v>187009.92396295417</v>
      </c>
      <c r="E64" s="577">
        <f t="shared" si="14"/>
        <v>131364.86998606249</v>
      </c>
      <c r="F64" s="577">
        <f t="shared" si="14"/>
        <v>63045.30407994792</v>
      </c>
      <c r="G64" s="577">
        <f t="shared" si="14"/>
        <v>150041.26067383331</v>
      </c>
      <c r="H64" s="577">
        <f t="shared" si="14"/>
        <v>91442.585617718723</v>
      </c>
      <c r="I64" s="577">
        <f t="shared" si="14"/>
        <v>78382.187211604134</v>
      </c>
      <c r="J64" s="577">
        <f t="shared" si="14"/>
        <v>209930.64715548954</v>
      </c>
      <c r="K64" s="577">
        <f t="shared" si="14"/>
        <v>148711.10374937495</v>
      </c>
      <c r="L64" s="577">
        <f t="shared" si="14"/>
        <v>78076.283693260368</v>
      </c>
      <c r="M64" s="577">
        <f t="shared" si="14"/>
        <v>171831.88028714579</v>
      </c>
      <c r="N64" s="543"/>
      <c r="O64" s="547"/>
      <c r="P64" s="547"/>
    </row>
    <row r="65" spans="1:16" ht="15" customHeight="1" x14ac:dyDescent="0.2">
      <c r="A65" s="527"/>
      <c r="B65" s="577"/>
      <c r="C65" s="577"/>
      <c r="D65" s="577"/>
      <c r="E65" s="577"/>
      <c r="F65" s="577"/>
      <c r="G65" s="577"/>
      <c r="H65" s="577"/>
      <c r="I65" s="577"/>
      <c r="J65" s="577"/>
      <c r="K65" s="577"/>
      <c r="L65" s="577"/>
      <c r="M65" s="577"/>
      <c r="N65" s="544"/>
      <c r="O65" s="547"/>
      <c r="P65" s="547"/>
    </row>
    <row r="66" spans="1:16" ht="15" customHeight="1" thickBot="1" x14ac:dyDescent="0.25">
      <c r="A66" s="525" t="s">
        <v>480</v>
      </c>
      <c r="B66" s="536">
        <f>SUM(B64,B62)</f>
        <v>75153.721531477087</v>
      </c>
      <c r="C66" s="536">
        <f>SUM(C64,C62)</f>
        <v>187009.92396295417</v>
      </c>
      <c r="D66" s="536">
        <f t="shared" ref="D66:N66" si="15">SUM(D64,D62)</f>
        <v>131364.86998606249</v>
      </c>
      <c r="E66" s="536">
        <f t="shared" si="15"/>
        <v>63045.30407994792</v>
      </c>
      <c r="F66" s="536">
        <f t="shared" si="15"/>
        <v>150041.26067383331</v>
      </c>
      <c r="G66" s="536">
        <f t="shared" si="15"/>
        <v>91442.585617718723</v>
      </c>
      <c r="H66" s="536">
        <f t="shared" si="15"/>
        <v>78382.187211604134</v>
      </c>
      <c r="I66" s="536">
        <f t="shared" si="15"/>
        <v>209930.64715548954</v>
      </c>
      <c r="J66" s="536">
        <f t="shared" si="15"/>
        <v>148711.10374937495</v>
      </c>
      <c r="K66" s="536">
        <f t="shared" si="15"/>
        <v>78076.283693260368</v>
      </c>
      <c r="L66" s="536">
        <f t="shared" si="15"/>
        <v>171831.88028714579</v>
      </c>
      <c r="M66" s="536">
        <f t="shared" si="15"/>
        <v>110591.6106310312</v>
      </c>
      <c r="N66" s="539">
        <f t="shared" si="15"/>
        <v>18109.610631031217</v>
      </c>
      <c r="O66" s="547"/>
      <c r="P66" s="547"/>
    </row>
    <row r="67" spans="1:16" s="546" customFormat="1" ht="15" customHeight="1" thickTop="1" x14ac:dyDescent="0.2">
      <c r="A67" s="525"/>
      <c r="B67" s="545"/>
      <c r="C67" s="545"/>
      <c r="D67" s="545"/>
      <c r="E67" s="545"/>
      <c r="F67" s="545"/>
      <c r="G67" s="545"/>
      <c r="H67" s="545"/>
      <c r="I67" s="545"/>
      <c r="J67" s="545"/>
      <c r="K67" s="545"/>
      <c r="L67" s="545"/>
      <c r="M67" s="545"/>
      <c r="N67" s="545"/>
      <c r="O67" s="547"/>
      <c r="P67" s="547"/>
    </row>
    <row r="68" spans="1:16" s="546" customFormat="1" ht="15" customHeight="1" x14ac:dyDescent="0.2">
      <c r="N68" s="547"/>
      <c r="O68" s="547"/>
      <c r="P68" s="547"/>
    </row>
    <row r="69" spans="1:16" s="546" customFormat="1" x14ac:dyDescent="0.2"/>
    <row r="70" spans="1:16" s="546" customFormat="1" x14ac:dyDescent="0.2"/>
    <row r="71" spans="1:16" s="546" customFormat="1" x14ac:dyDescent="0.2"/>
    <row r="72" spans="1:16" s="546" customFormat="1" x14ac:dyDescent="0.2"/>
    <row r="73" spans="1:16" s="546" customFormat="1" x14ac:dyDescent="0.2"/>
  </sheetData>
  <sheetProtection password="F4A0" sheet="1" objects="1" scenarios="1" selectLockedCells="1"/>
  <dataValidations count="1">
    <dataValidation type="list" showInputMessage="1" showErrorMessage="1" sqref="B2:B3" xr:uid="{00000000-0002-0000-0B00-000000000000}">
      <formula1>$AA$2:$AA$4</formula1>
    </dataValidation>
  </dataValidations>
  <pageMargins left="0.5" right="0.5" top="0.5" bottom="0.5" header="0.3" footer="0.3"/>
  <pageSetup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B3:K110"/>
  <sheetViews>
    <sheetView zoomScaleNormal="100" workbookViewId="0">
      <selection activeCell="C20" sqref="C20:G20"/>
    </sheetView>
  </sheetViews>
  <sheetFormatPr defaultRowHeight="12" x14ac:dyDescent="0.2"/>
  <cols>
    <col min="1" max="1" width="2.140625" style="63" customWidth="1"/>
    <col min="2" max="2" width="17.85546875" style="63" customWidth="1"/>
    <col min="3" max="3" width="8.7109375" style="63" customWidth="1"/>
    <col min="4" max="4" width="12.42578125" style="63" customWidth="1"/>
    <col min="5" max="5" width="12.7109375" style="63" customWidth="1"/>
    <col min="6" max="6" width="7.28515625" style="63" customWidth="1"/>
    <col min="7" max="7" width="9.140625" style="63"/>
    <col min="8" max="8" width="8" style="63" customWidth="1"/>
    <col min="9" max="9" width="12.140625" style="63" customWidth="1"/>
    <col min="10" max="10" width="11.140625" style="63" customWidth="1"/>
    <col min="11" max="11" width="12" style="63" customWidth="1"/>
    <col min="12" max="16384" width="9.140625" style="63"/>
  </cols>
  <sheetData>
    <row r="3" spans="2:3" x14ac:dyDescent="0.2">
      <c r="B3" s="393"/>
      <c r="C3" s="394"/>
    </row>
    <row r="18" spans="2:11" ht="21" customHeight="1" x14ac:dyDescent="0.3">
      <c r="B18" s="481" t="s">
        <v>691</v>
      </c>
      <c r="C18" s="481"/>
      <c r="D18" s="481"/>
      <c r="E18" s="481"/>
      <c r="F18" s="481"/>
      <c r="G18" s="481"/>
      <c r="H18" s="481"/>
      <c r="I18" s="481"/>
      <c r="J18" s="481"/>
      <c r="K18" s="481"/>
    </row>
    <row r="19" spans="2:11" ht="12" customHeight="1" thickBot="1" x14ac:dyDescent="0.35">
      <c r="B19" s="481"/>
      <c r="C19" s="481"/>
      <c r="D19" s="481"/>
      <c r="E19" s="481"/>
      <c r="F19" s="481"/>
      <c r="G19" s="481"/>
      <c r="H19" s="481"/>
      <c r="I19" s="481"/>
      <c r="J19" s="481"/>
      <c r="K19" s="481"/>
    </row>
    <row r="20" spans="2:11" ht="12.75" thickBot="1" x14ac:dyDescent="0.25">
      <c r="B20" s="1" t="s">
        <v>692</v>
      </c>
      <c r="C20" s="591" t="s">
        <v>694</v>
      </c>
      <c r="D20" s="592"/>
      <c r="E20" s="592"/>
      <c r="F20" s="592"/>
      <c r="G20" s="593"/>
    </row>
    <row r="23" spans="2:11" ht="12.75" thickBot="1" x14ac:dyDescent="0.25">
      <c r="B23" s="65"/>
      <c r="C23" s="65"/>
      <c r="D23" s="65"/>
      <c r="E23" s="65"/>
      <c r="F23" s="65"/>
      <c r="G23" s="65"/>
      <c r="H23" s="65"/>
      <c r="I23" s="65"/>
      <c r="J23" s="65"/>
      <c r="K23" s="65"/>
    </row>
    <row r="24" spans="2:11" x14ac:dyDescent="0.2">
      <c r="B24" s="64"/>
      <c r="C24" s="64"/>
      <c r="D24" s="64"/>
      <c r="E24" s="64"/>
      <c r="F24" s="64"/>
      <c r="G24" s="64"/>
      <c r="H24" s="64"/>
      <c r="I24" s="64"/>
      <c r="J24" s="64"/>
      <c r="K24" s="64"/>
    </row>
    <row r="82" spans="2:11" x14ac:dyDescent="0.2">
      <c r="B82" s="64"/>
      <c r="C82" s="64"/>
      <c r="D82" s="64"/>
      <c r="E82" s="64"/>
      <c r="F82" s="64"/>
      <c r="G82" s="64"/>
      <c r="H82" s="64"/>
      <c r="I82" s="64"/>
      <c r="J82" s="64"/>
      <c r="K82" s="64"/>
    </row>
    <row r="83" spans="2:11" ht="12.75" x14ac:dyDescent="0.2">
      <c r="B83" s="483"/>
      <c r="C83" s="64"/>
      <c r="D83" s="64"/>
      <c r="E83" s="64"/>
      <c r="F83" s="64"/>
      <c r="G83" s="64"/>
      <c r="H83" s="64"/>
      <c r="I83" s="64"/>
      <c r="J83" s="64"/>
      <c r="K83" s="64"/>
    </row>
    <row r="84" spans="2:11" ht="12.75" x14ac:dyDescent="0.2">
      <c r="B84" s="66"/>
      <c r="C84" s="66"/>
      <c r="D84" s="66"/>
      <c r="E84" s="64"/>
      <c r="F84" s="64"/>
      <c r="G84" s="64"/>
      <c r="H84" s="64"/>
      <c r="I84" s="64"/>
      <c r="J84" s="64"/>
      <c r="K84" s="64"/>
    </row>
    <row r="85" spans="2:11" ht="12.75" x14ac:dyDescent="0.2">
      <c r="B85" s="66"/>
      <c r="C85" s="66"/>
      <c r="D85" s="66"/>
      <c r="E85" s="64"/>
      <c r="F85" s="64"/>
      <c r="G85" s="64"/>
      <c r="H85" s="64"/>
      <c r="I85" s="64"/>
      <c r="J85" s="64"/>
      <c r="K85" s="64"/>
    </row>
    <row r="86" spans="2:11" ht="15" x14ac:dyDescent="0.25">
      <c r="B86" s="484" t="s">
        <v>268</v>
      </c>
      <c r="C86" s="485"/>
      <c r="D86" s="485"/>
      <c r="E86" s="485"/>
      <c r="F86" s="485"/>
      <c r="G86" s="485"/>
      <c r="H86" s="64"/>
      <c r="I86" s="64"/>
      <c r="J86" s="64"/>
      <c r="K86" s="64"/>
    </row>
    <row r="87" spans="2:11" x14ac:dyDescent="0.2">
      <c r="B87" s="64"/>
      <c r="C87" s="64"/>
      <c r="D87" s="64"/>
      <c r="E87" s="64"/>
      <c r="F87" s="64"/>
      <c r="G87" s="64"/>
      <c r="H87" s="64"/>
      <c r="I87" s="64"/>
      <c r="J87" s="64"/>
      <c r="K87" s="64"/>
    </row>
    <row r="88" spans="2:11" x14ac:dyDescent="0.2">
      <c r="B88" s="64"/>
      <c r="C88" s="64"/>
      <c r="D88" s="64"/>
      <c r="E88" s="64"/>
      <c r="F88" s="64"/>
      <c r="G88" s="64"/>
      <c r="H88" s="64"/>
      <c r="I88" s="64"/>
      <c r="J88" s="64"/>
      <c r="K88" s="64"/>
    </row>
    <row r="89" spans="2:11" x14ac:dyDescent="0.2">
      <c r="B89" s="64"/>
      <c r="C89" s="64"/>
      <c r="D89" s="64"/>
      <c r="E89" s="64"/>
      <c r="F89" s="64"/>
      <c r="G89" s="64"/>
      <c r="H89" s="64"/>
      <c r="I89" s="64"/>
      <c r="J89" s="64"/>
      <c r="K89" s="64"/>
    </row>
    <row r="90" spans="2:11" ht="12.75" x14ac:dyDescent="0.2">
      <c r="B90" s="66" t="s">
        <v>588</v>
      </c>
      <c r="C90" s="66"/>
      <c r="D90" s="67">
        <v>44377</v>
      </c>
      <c r="E90" s="12" t="s">
        <v>589</v>
      </c>
      <c r="F90" s="64"/>
      <c r="G90" s="387" t="s">
        <v>587</v>
      </c>
      <c r="H90" s="64"/>
      <c r="I90" s="64"/>
      <c r="J90" s="64"/>
      <c r="K90" s="64"/>
    </row>
    <row r="91" spans="2:11" ht="12.75" x14ac:dyDescent="0.2">
      <c r="B91" s="66"/>
      <c r="C91" s="66"/>
      <c r="D91" s="66"/>
      <c r="E91" s="64"/>
      <c r="F91" s="64"/>
      <c r="G91" s="64"/>
      <c r="H91" s="64"/>
      <c r="I91" s="64"/>
      <c r="J91" s="64"/>
      <c r="K91" s="64"/>
    </row>
    <row r="92" spans="2:11" x14ac:dyDescent="0.2">
      <c r="B92" s="64"/>
      <c r="C92" s="64"/>
      <c r="D92" s="64"/>
      <c r="E92" s="64"/>
      <c r="F92" s="64"/>
      <c r="G92" s="64"/>
      <c r="H92" s="64"/>
      <c r="I92" s="64"/>
      <c r="J92" s="64"/>
      <c r="K92" s="64"/>
    </row>
    <row r="93" spans="2:11" ht="12.75" x14ac:dyDescent="0.2">
      <c r="B93" s="66" t="s">
        <v>269</v>
      </c>
      <c r="C93" s="66"/>
      <c r="D93" s="12" t="s">
        <v>688</v>
      </c>
      <c r="E93" s="64"/>
      <c r="F93" s="64"/>
      <c r="G93" s="64"/>
      <c r="H93" s="64"/>
      <c r="I93" s="64"/>
      <c r="J93" s="64"/>
      <c r="K93" s="64"/>
    </row>
    <row r="94" spans="2:11" ht="12.75" x14ac:dyDescent="0.2">
      <c r="B94" s="486" t="s">
        <v>585</v>
      </c>
      <c r="C94" s="66"/>
      <c r="D94" s="68">
        <v>44742</v>
      </c>
      <c r="E94" s="64"/>
      <c r="F94" s="64"/>
      <c r="G94" s="64"/>
      <c r="H94" s="64"/>
      <c r="I94" s="64"/>
      <c r="J94" s="64"/>
      <c r="K94" s="64"/>
    </row>
    <row r="95" spans="2:11" ht="12.75" x14ac:dyDescent="0.2">
      <c r="B95" s="66"/>
      <c r="C95" s="66"/>
      <c r="D95" s="66"/>
      <c r="E95" s="64"/>
      <c r="F95" s="64"/>
      <c r="G95" s="64"/>
      <c r="H95" s="64"/>
      <c r="I95" s="64"/>
      <c r="J95" s="64"/>
      <c r="K95" s="64"/>
    </row>
    <row r="96" spans="2:11" ht="12.75" x14ac:dyDescent="0.2">
      <c r="B96" s="64"/>
      <c r="C96" s="66"/>
      <c r="D96" s="66"/>
      <c r="E96" s="64"/>
      <c r="F96" s="64"/>
      <c r="G96" s="64"/>
      <c r="H96" s="64"/>
      <c r="I96" s="64"/>
      <c r="J96" s="64"/>
      <c r="K96" s="64"/>
    </row>
    <row r="97" spans="2:11" ht="12.75" x14ac:dyDescent="0.2">
      <c r="B97" s="66" t="s">
        <v>270</v>
      </c>
      <c r="C97" s="66"/>
      <c r="D97" s="487" t="s">
        <v>686</v>
      </c>
      <c r="E97" s="64"/>
      <c r="F97" s="64"/>
      <c r="G97" s="64"/>
      <c r="H97" s="64"/>
      <c r="I97" s="64"/>
      <c r="J97" s="64"/>
      <c r="K97" s="64"/>
    </row>
    <row r="98" spans="2:11" ht="12.75" x14ac:dyDescent="0.2">
      <c r="B98" s="486" t="s">
        <v>586</v>
      </c>
      <c r="C98" s="66"/>
      <c r="D98" s="391" t="s">
        <v>687</v>
      </c>
      <c r="E98" s="64"/>
      <c r="F98" s="64"/>
      <c r="G98" s="64"/>
      <c r="H98" s="64"/>
      <c r="I98" s="64"/>
      <c r="J98" s="64"/>
      <c r="K98" s="64"/>
    </row>
    <row r="99" spans="2:11" ht="12.75" x14ac:dyDescent="0.2">
      <c r="B99" s="486" t="s">
        <v>586</v>
      </c>
      <c r="C99" s="66"/>
      <c r="D99" s="68">
        <v>45107</v>
      </c>
      <c r="E99" s="64"/>
      <c r="F99" s="64"/>
      <c r="G99" s="64"/>
      <c r="H99" s="64"/>
      <c r="I99" s="64"/>
      <c r="J99" s="64"/>
      <c r="K99" s="64"/>
    </row>
    <row r="100" spans="2:11" ht="12.75" x14ac:dyDescent="0.2">
      <c r="B100" s="66"/>
      <c r="C100" s="66"/>
      <c r="D100" s="66"/>
      <c r="E100" s="64"/>
      <c r="F100" s="64"/>
      <c r="G100" s="64"/>
      <c r="H100" s="64"/>
      <c r="I100" s="64"/>
      <c r="J100" s="64"/>
      <c r="K100" s="64"/>
    </row>
    <row r="101" spans="2:11" ht="12.75" x14ac:dyDescent="0.2">
      <c r="B101" s="66"/>
      <c r="C101" s="66"/>
      <c r="D101" s="66"/>
      <c r="E101" s="64"/>
      <c r="F101" s="64"/>
      <c r="G101" s="64"/>
      <c r="H101" s="64"/>
      <c r="I101" s="64"/>
      <c r="J101" s="64"/>
      <c r="K101" s="64"/>
    </row>
    <row r="102" spans="2:11" ht="12.75" x14ac:dyDescent="0.2">
      <c r="B102" s="66" t="s">
        <v>489</v>
      </c>
      <c r="C102" s="66"/>
      <c r="D102" s="391" t="s">
        <v>689</v>
      </c>
      <c r="E102" s="64"/>
      <c r="F102" s="482" t="s">
        <v>278</v>
      </c>
      <c r="G102" s="482"/>
      <c r="H102" s="482"/>
      <c r="I102" s="64"/>
      <c r="J102" s="64"/>
      <c r="K102" s="64"/>
    </row>
    <row r="103" spans="2:11" x14ac:dyDescent="0.2">
      <c r="B103" s="64"/>
      <c r="C103" s="64"/>
      <c r="D103" s="69">
        <v>44743</v>
      </c>
      <c r="E103" s="64"/>
      <c r="F103" s="482"/>
      <c r="G103" s="482"/>
      <c r="H103" s="482"/>
      <c r="I103" s="64"/>
      <c r="J103" s="64"/>
      <c r="K103" s="64"/>
    </row>
    <row r="104" spans="2:11" x14ac:dyDescent="0.2">
      <c r="B104" s="64"/>
      <c r="C104" s="64"/>
      <c r="D104" s="64"/>
      <c r="E104" s="64"/>
      <c r="F104" s="64"/>
      <c r="G104" s="64"/>
      <c r="H104" s="64"/>
      <c r="I104" s="64"/>
      <c r="J104" s="64"/>
      <c r="K104" s="64"/>
    </row>
    <row r="105" spans="2:11" x14ac:dyDescent="0.2">
      <c r="B105" s="64"/>
      <c r="C105" s="64"/>
      <c r="D105" s="64"/>
      <c r="E105" s="64"/>
      <c r="F105" s="64"/>
      <c r="G105" s="64"/>
      <c r="H105" s="64"/>
      <c r="I105" s="64"/>
      <c r="J105" s="64"/>
      <c r="K105" s="64"/>
    </row>
    <row r="106" spans="2:11" x14ac:dyDescent="0.2">
      <c r="B106" s="70" t="s">
        <v>282</v>
      </c>
      <c r="C106" s="70"/>
      <c r="D106" s="71">
        <v>43914</v>
      </c>
      <c r="E106" s="381">
        <f>D106</f>
        <v>43914</v>
      </c>
      <c r="F106" s="64"/>
      <c r="G106" s="64"/>
      <c r="H106" s="64"/>
      <c r="I106" s="64"/>
      <c r="J106" s="64"/>
      <c r="K106" s="64"/>
    </row>
    <row r="107" spans="2:11" x14ac:dyDescent="0.2">
      <c r="B107" s="64"/>
      <c r="C107" s="64"/>
      <c r="D107" s="64"/>
      <c r="E107" s="64"/>
      <c r="F107" s="64"/>
      <c r="G107" s="64"/>
      <c r="H107" s="64"/>
      <c r="I107" s="64"/>
      <c r="J107" s="64"/>
      <c r="K107" s="64"/>
    </row>
    <row r="108" spans="2:11" x14ac:dyDescent="0.2">
      <c r="B108" s="12" t="s">
        <v>673</v>
      </c>
      <c r="C108" s="64"/>
      <c r="D108" s="12" t="s">
        <v>690</v>
      </c>
      <c r="E108" s="64"/>
      <c r="F108" s="64"/>
      <c r="G108" s="64"/>
      <c r="H108" s="64"/>
      <c r="I108" s="64"/>
      <c r="J108" s="64"/>
      <c r="K108" s="64"/>
    </row>
    <row r="109" spans="2:11" x14ac:dyDescent="0.2">
      <c r="B109" s="64"/>
      <c r="C109" s="64"/>
      <c r="D109" s="64"/>
      <c r="E109" s="64"/>
      <c r="F109" s="64"/>
      <c r="G109" s="64"/>
      <c r="H109" s="64"/>
      <c r="I109" s="64"/>
      <c r="J109" s="64"/>
      <c r="K109" s="64"/>
    </row>
    <row r="110" spans="2:11" x14ac:dyDescent="0.2">
      <c r="B110" s="64"/>
      <c r="C110" s="64"/>
      <c r="D110" s="64"/>
      <c r="E110" s="64"/>
      <c r="F110" s="64"/>
      <c r="G110" s="64"/>
      <c r="H110" s="64"/>
      <c r="I110" s="64"/>
      <c r="J110" s="64"/>
      <c r="K110" s="64"/>
    </row>
  </sheetData>
  <mergeCells count="1">
    <mergeCell ref="C20:G20"/>
  </mergeCells>
  <phoneticPr fontId="15" type="noConversion"/>
  <pageMargins left="0.55000000000000004" right="0" top="0.5" bottom="0.25" header="0.5" footer="0"/>
  <pageSetup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70"/>
  <sheetViews>
    <sheetView topLeftCell="A44" zoomScale="110" zoomScaleNormal="110" workbookViewId="0">
      <selection activeCell="H61" sqref="H61"/>
    </sheetView>
  </sheetViews>
  <sheetFormatPr defaultRowHeight="12" x14ac:dyDescent="0.2"/>
  <cols>
    <col min="1" max="1" width="4.7109375" style="7" customWidth="1"/>
    <col min="2" max="2" width="10.7109375" style="1" customWidth="1"/>
    <col min="3" max="3" width="2.140625" style="1" customWidth="1"/>
    <col min="4" max="4" width="12.5703125" style="1" customWidth="1"/>
    <col min="5" max="5" width="4.42578125" style="1" customWidth="1"/>
    <col min="6" max="6" width="14" style="1" customWidth="1"/>
    <col min="7" max="7" width="2.42578125" style="1" customWidth="1"/>
    <col min="8" max="8" width="14.5703125" style="1" customWidth="1"/>
    <col min="9" max="9" width="4.5703125" style="1" customWidth="1"/>
    <col min="10" max="10" width="14.28515625" style="1" customWidth="1"/>
    <col min="11" max="11" width="3.5703125" style="1" customWidth="1"/>
    <col min="12" max="12" width="13.28515625" style="1" customWidth="1"/>
    <col min="13" max="13" width="4.28515625" style="1" customWidth="1"/>
    <col min="14" max="14" width="16.42578125" style="1" customWidth="1"/>
    <col min="15" max="15" width="9.140625" style="1"/>
    <col min="16" max="16" width="12.5703125" style="1" bestFit="1" customWidth="1"/>
    <col min="17" max="17" width="9.140625" style="1"/>
    <col min="18" max="18" width="9.5703125" style="1" bestFit="1" customWidth="1"/>
    <col min="19" max="16384" width="9.140625" style="1"/>
  </cols>
  <sheetData>
    <row r="1" spans="1:14" x14ac:dyDescent="0.2">
      <c r="A1" s="465" t="s">
        <v>31</v>
      </c>
      <c r="B1" s="465"/>
      <c r="C1" s="465"/>
      <c r="D1" s="465"/>
      <c r="E1" s="465"/>
      <c r="F1" s="465"/>
      <c r="G1" s="465"/>
      <c r="H1" s="465"/>
      <c r="I1" s="465"/>
      <c r="J1" s="465"/>
      <c r="K1" s="465"/>
      <c r="L1" s="465"/>
      <c r="M1" s="465"/>
      <c r="N1" s="465"/>
    </row>
    <row r="2" spans="1:14" x14ac:dyDescent="0.2">
      <c r="N2" s="8" t="s">
        <v>570</v>
      </c>
    </row>
    <row r="3" spans="1:14" x14ac:dyDescent="0.2">
      <c r="F3" s="8" t="s">
        <v>570</v>
      </c>
      <c r="H3" s="378"/>
      <c r="J3" s="8" t="s">
        <v>570</v>
      </c>
      <c r="L3" s="378"/>
      <c r="N3" s="8" t="s">
        <v>32</v>
      </c>
    </row>
    <row r="4" spans="1:14" x14ac:dyDescent="0.2">
      <c r="F4" s="456" t="s">
        <v>590</v>
      </c>
      <c r="H4" s="378"/>
      <c r="J4" s="456" t="s">
        <v>591</v>
      </c>
      <c r="L4" s="378"/>
      <c r="N4" s="456" t="s">
        <v>593</v>
      </c>
    </row>
    <row r="5" spans="1:14" x14ac:dyDescent="0.2">
      <c r="F5" s="9" t="str">
        <f>"ENDING "&amp;TEXT('Form 1 Cover'!D90,"MM/DD/YY")</f>
        <v>ENDING 06/30/21</v>
      </c>
      <c r="H5" s="378"/>
      <c r="J5" s="9" t="str">
        <f>"ADE ENDING "&amp;TEXT('Form 1 Cover'!D94, "MM/DD/YY")</f>
        <v>ADE ENDING 06/30/22</v>
      </c>
      <c r="L5" s="378"/>
      <c r="N5" s="457" t="str">
        <f>"ENDING "&amp;TEXT('Form 1 Cover'!D99, "MM/DD/YY")</f>
        <v>ENDING 06/30/23</v>
      </c>
    </row>
    <row r="6" spans="1:14" x14ac:dyDescent="0.2">
      <c r="H6" s="378"/>
      <c r="L6" s="378"/>
    </row>
    <row r="7" spans="1:14" x14ac:dyDescent="0.2">
      <c r="A7" s="7" t="s">
        <v>42</v>
      </c>
      <c r="B7" s="1" t="s">
        <v>33</v>
      </c>
      <c r="H7" s="378"/>
      <c r="J7" s="10"/>
      <c r="L7" s="378"/>
    </row>
    <row r="8" spans="1:14" x14ac:dyDescent="0.2">
      <c r="B8" s="1" t="s">
        <v>638</v>
      </c>
      <c r="D8" s="395"/>
      <c r="E8" s="272" t="s">
        <v>34</v>
      </c>
      <c r="F8" s="277">
        <f>D8*0.6</f>
        <v>0</v>
      </c>
      <c r="G8" s="273"/>
      <c r="H8" s="396"/>
      <c r="I8" s="272" t="s">
        <v>34</v>
      </c>
      <c r="J8" s="277">
        <f>H8*0.6</f>
        <v>0</v>
      </c>
      <c r="K8" s="274"/>
      <c r="L8" s="396"/>
      <c r="M8" s="272" t="s">
        <v>34</v>
      </c>
      <c r="N8" s="277">
        <f>L8*0.6</f>
        <v>0</v>
      </c>
    </row>
    <row r="9" spans="1:14" x14ac:dyDescent="0.2">
      <c r="D9" s="274"/>
      <c r="E9" s="274"/>
      <c r="F9" s="279"/>
      <c r="G9" s="273"/>
      <c r="H9" s="379"/>
      <c r="I9" s="274"/>
      <c r="J9" s="280"/>
      <c r="K9" s="274"/>
      <c r="L9" s="379"/>
      <c r="M9" s="274"/>
      <c r="N9" s="280"/>
    </row>
    <row r="10" spans="1:14" x14ac:dyDescent="0.2">
      <c r="A10" s="7" t="s">
        <v>291</v>
      </c>
      <c r="B10" s="1" t="s">
        <v>35</v>
      </c>
      <c r="D10" s="395"/>
      <c r="E10" s="272" t="s">
        <v>34</v>
      </c>
      <c r="F10" s="277">
        <f>D10*0.6</f>
        <v>0</v>
      </c>
      <c r="G10" s="273"/>
      <c r="H10" s="396"/>
      <c r="I10" s="272" t="s">
        <v>34</v>
      </c>
      <c r="J10" s="277">
        <f>H10*0.6</f>
        <v>0</v>
      </c>
      <c r="K10" s="274"/>
      <c r="L10" s="396"/>
      <c r="M10" s="272" t="s">
        <v>34</v>
      </c>
      <c r="N10" s="277">
        <f>L10*0.6</f>
        <v>0</v>
      </c>
    </row>
    <row r="11" spans="1:14" x14ac:dyDescent="0.2">
      <c r="B11" s="1" t="s">
        <v>35</v>
      </c>
      <c r="D11" s="395"/>
      <c r="E11" s="272" t="s">
        <v>680</v>
      </c>
      <c r="F11" s="277">
        <f>D11*1</f>
        <v>0</v>
      </c>
      <c r="G11" s="273"/>
      <c r="H11" s="396"/>
      <c r="I11" s="272" t="s">
        <v>681</v>
      </c>
      <c r="J11" s="277">
        <f>H11*1</f>
        <v>0</v>
      </c>
      <c r="K11" s="274"/>
      <c r="L11" s="396"/>
      <c r="M11" s="272" t="s">
        <v>681</v>
      </c>
      <c r="N11" s="277">
        <f>L11*1</f>
        <v>0</v>
      </c>
    </row>
    <row r="12" spans="1:14" x14ac:dyDescent="0.2">
      <c r="A12" s="7" t="s">
        <v>43</v>
      </c>
      <c r="B12" s="1" t="s">
        <v>36</v>
      </c>
      <c r="D12" s="274"/>
      <c r="E12" s="274"/>
      <c r="F12" s="397"/>
      <c r="G12" s="273"/>
      <c r="H12" s="379"/>
      <c r="I12" s="274"/>
      <c r="J12" s="397"/>
      <c r="K12" s="274"/>
      <c r="L12" s="379"/>
      <c r="M12" s="274"/>
      <c r="N12" s="397"/>
    </row>
    <row r="13" spans="1:14" x14ac:dyDescent="0.2">
      <c r="D13" s="274"/>
      <c r="E13" s="274"/>
      <c r="F13" s="273"/>
      <c r="G13" s="273"/>
      <c r="H13" s="379"/>
      <c r="I13" s="274"/>
      <c r="J13" s="274"/>
      <c r="K13" s="274"/>
      <c r="L13" s="379"/>
      <c r="M13" s="274"/>
      <c r="N13" s="274"/>
    </row>
    <row r="14" spans="1:14" x14ac:dyDescent="0.2">
      <c r="A14" s="7" t="s">
        <v>44</v>
      </c>
      <c r="B14" s="1" t="s">
        <v>37</v>
      </c>
      <c r="D14" s="274"/>
      <c r="E14" s="274"/>
      <c r="F14" s="397">
        <v>67</v>
      </c>
      <c r="G14" s="273"/>
      <c r="H14" s="379"/>
      <c r="I14" s="274"/>
      <c r="J14" s="397">
        <v>64</v>
      </c>
      <c r="K14" s="274"/>
      <c r="L14" s="379"/>
      <c r="M14" s="274"/>
      <c r="N14" s="397">
        <v>76</v>
      </c>
    </row>
    <row r="15" spans="1:14" x14ac:dyDescent="0.2">
      <c r="D15" s="274"/>
      <c r="E15" s="274"/>
      <c r="F15" s="273"/>
      <c r="G15" s="273"/>
      <c r="H15" s="379"/>
      <c r="I15" s="274"/>
      <c r="J15" s="274"/>
      <c r="K15" s="274"/>
      <c r="L15" s="379"/>
      <c r="M15" s="274"/>
      <c r="N15" s="274"/>
    </row>
    <row r="16" spans="1:14" x14ac:dyDescent="0.2">
      <c r="A16" s="7" t="s">
        <v>45</v>
      </c>
      <c r="B16" s="1" t="s">
        <v>38</v>
      </c>
      <c r="D16" s="274"/>
      <c r="E16" s="274"/>
      <c r="F16" s="397"/>
      <c r="G16" s="273"/>
      <c r="H16" s="379"/>
      <c r="I16" s="274"/>
      <c r="J16" s="397"/>
      <c r="K16" s="274"/>
      <c r="L16" s="379"/>
      <c r="M16" s="274"/>
      <c r="N16" s="397"/>
    </row>
    <row r="17" spans="1:14" x14ac:dyDescent="0.2">
      <c r="D17" s="274"/>
      <c r="E17" s="274"/>
      <c r="F17" s="275"/>
      <c r="G17" s="273"/>
      <c r="H17" s="379"/>
      <c r="I17" s="274"/>
      <c r="J17" s="274"/>
      <c r="K17" s="274"/>
      <c r="L17" s="379"/>
      <c r="M17" s="274"/>
      <c r="N17" s="274"/>
    </row>
    <row r="18" spans="1:14" x14ac:dyDescent="0.2">
      <c r="A18" s="11" t="s">
        <v>410</v>
      </c>
      <c r="B18" s="1" t="s">
        <v>411</v>
      </c>
      <c r="D18" s="274"/>
      <c r="E18" s="274"/>
      <c r="F18" s="277">
        <f>F8+F10+F12+F14+F16+F11</f>
        <v>67</v>
      </c>
      <c r="G18" s="275"/>
      <c r="H18" s="380"/>
      <c r="I18" s="275"/>
      <c r="J18" s="277">
        <f>J8+J10+J12+J14+J16+J11</f>
        <v>64</v>
      </c>
      <c r="K18" s="275"/>
      <c r="L18" s="380"/>
      <c r="M18" s="275"/>
      <c r="N18" s="277">
        <f>N8+N10+N12+N14+N16+N11</f>
        <v>76</v>
      </c>
    </row>
    <row r="19" spans="1:14" x14ac:dyDescent="0.2">
      <c r="D19" s="274"/>
      <c r="E19" s="274"/>
      <c r="F19" s="273"/>
      <c r="G19" s="273"/>
      <c r="H19" s="379"/>
      <c r="I19" s="274"/>
      <c r="J19" s="274"/>
      <c r="K19" s="274"/>
      <c r="L19" s="379"/>
      <c r="M19" s="274"/>
      <c r="N19" s="274"/>
    </row>
    <row r="20" spans="1:14" x14ac:dyDescent="0.2">
      <c r="A20" s="7" t="s">
        <v>279</v>
      </c>
      <c r="B20" s="1" t="s">
        <v>580</v>
      </c>
      <c r="D20" s="274"/>
      <c r="E20" s="274"/>
      <c r="F20" s="273"/>
      <c r="G20" s="273"/>
      <c r="H20" s="379"/>
      <c r="I20" s="274"/>
      <c r="J20" s="274"/>
      <c r="K20" s="274"/>
      <c r="L20" s="379"/>
      <c r="M20" s="274"/>
      <c r="N20" s="274"/>
    </row>
    <row r="21" spans="1:14" x14ac:dyDescent="0.2">
      <c r="B21" s="1" t="s">
        <v>39</v>
      </c>
      <c r="D21" s="274"/>
      <c r="E21" s="274"/>
      <c r="F21" s="397"/>
      <c r="G21" s="273"/>
      <c r="H21" s="379"/>
      <c r="I21" s="274"/>
      <c r="J21" s="395"/>
      <c r="K21" s="274"/>
      <c r="L21" s="379"/>
      <c r="M21" s="274"/>
      <c r="N21" s="395"/>
    </row>
    <row r="22" spans="1:14" x14ac:dyDescent="0.2">
      <c r="D22" s="274"/>
      <c r="E22" s="274"/>
      <c r="F22" s="273"/>
      <c r="G22" s="273"/>
      <c r="H22" s="379"/>
      <c r="I22" s="274"/>
      <c r="J22" s="274"/>
      <c r="K22" s="274"/>
      <c r="L22" s="379"/>
      <c r="M22" s="274"/>
      <c r="N22" s="274"/>
    </row>
    <row r="23" spans="1:14" x14ac:dyDescent="0.2">
      <c r="A23" s="7" t="s">
        <v>292</v>
      </c>
      <c r="B23" s="1" t="s">
        <v>581</v>
      </c>
      <c r="D23" s="274"/>
      <c r="E23" s="274"/>
      <c r="F23" s="273"/>
      <c r="G23" s="273"/>
      <c r="H23" s="379"/>
      <c r="I23" s="274"/>
      <c r="J23" s="274"/>
      <c r="K23" s="274"/>
      <c r="L23" s="379"/>
      <c r="M23" s="274"/>
      <c r="N23" s="274"/>
    </row>
    <row r="24" spans="1:14" x14ac:dyDescent="0.2">
      <c r="B24" s="1" t="s">
        <v>40</v>
      </c>
      <c r="D24" s="274"/>
      <c r="E24" s="274"/>
      <c r="F24" s="397"/>
      <c r="G24" s="273"/>
      <c r="H24" s="379"/>
      <c r="I24" s="274"/>
      <c r="J24" s="395"/>
      <c r="K24" s="274"/>
      <c r="L24" s="379"/>
      <c r="M24" s="274"/>
      <c r="N24" s="395"/>
    </row>
    <row r="25" spans="1:14" x14ac:dyDescent="0.2">
      <c r="D25" s="274"/>
      <c r="E25" s="274"/>
      <c r="F25" s="273"/>
      <c r="G25" s="273"/>
      <c r="H25" s="379"/>
      <c r="I25" s="274"/>
      <c r="J25" s="274"/>
      <c r="K25" s="274"/>
      <c r="L25" s="379"/>
      <c r="M25" s="274"/>
      <c r="N25" s="274"/>
    </row>
    <row r="26" spans="1:14" x14ac:dyDescent="0.2">
      <c r="A26" s="7" t="s">
        <v>280</v>
      </c>
      <c r="B26" s="1" t="s">
        <v>412</v>
      </c>
      <c r="D26" s="274"/>
      <c r="E26" s="274"/>
      <c r="F26" s="277">
        <f>F18+F21-F24</f>
        <v>67</v>
      </c>
      <c r="G26" s="273"/>
      <c r="H26" s="379"/>
      <c r="I26" s="274"/>
      <c r="J26" s="277">
        <f>J18+J21-J24</f>
        <v>64</v>
      </c>
      <c r="K26" s="274"/>
      <c r="L26" s="379"/>
      <c r="M26" s="274"/>
      <c r="N26" s="277">
        <f>N18+N21-N24</f>
        <v>76</v>
      </c>
    </row>
    <row r="27" spans="1:14" x14ac:dyDescent="0.2">
      <c r="D27" s="274"/>
      <c r="E27" s="274"/>
      <c r="F27" s="275"/>
      <c r="G27" s="273"/>
      <c r="H27" s="379"/>
      <c r="I27" s="274"/>
      <c r="J27" s="276"/>
      <c r="K27" s="274"/>
      <c r="L27" s="379"/>
      <c r="M27" s="274"/>
      <c r="N27" s="276"/>
    </row>
    <row r="28" spans="1:14" x14ac:dyDescent="0.2">
      <c r="A28" s="7" t="s">
        <v>290</v>
      </c>
      <c r="B28" s="1" t="s">
        <v>413</v>
      </c>
      <c r="D28" s="274"/>
      <c r="E28" s="274"/>
      <c r="F28" s="275"/>
      <c r="G28" s="273"/>
      <c r="H28" s="379"/>
      <c r="I28" s="274"/>
      <c r="J28" s="276"/>
      <c r="K28" s="274"/>
      <c r="L28" s="379"/>
      <c r="M28" s="274"/>
      <c r="N28" s="398">
        <v>67</v>
      </c>
    </row>
    <row r="29" spans="1:14" ht="12.75" thickBot="1" x14ac:dyDescent="0.25">
      <c r="A29" s="13"/>
      <c r="B29" s="14"/>
      <c r="C29" s="14"/>
      <c r="D29" s="14"/>
      <c r="E29" s="14"/>
      <c r="F29" s="14"/>
      <c r="G29" s="14"/>
      <c r="H29" s="14"/>
      <c r="I29" s="14"/>
      <c r="J29" s="14"/>
      <c r="K29" s="14"/>
      <c r="L29" s="14"/>
      <c r="M29" s="14"/>
      <c r="N29" s="15"/>
    </row>
    <row r="30" spans="1:14" ht="12.75" thickTop="1" x14ac:dyDescent="0.2"/>
    <row r="31" spans="1:14" x14ac:dyDescent="0.2">
      <c r="A31" s="7" t="s">
        <v>283</v>
      </c>
      <c r="B31" s="16" t="str">
        <f>"Basic support per pupil amount, Year " &amp;PROPER(N5)</f>
        <v>Basic support per pupil amount, Year Ending 06/30/23</v>
      </c>
      <c r="C31" s="8"/>
      <c r="D31" s="8"/>
      <c r="E31" s="8"/>
      <c r="F31" s="8"/>
      <c r="G31" s="16"/>
      <c r="H31" s="8"/>
      <c r="I31" s="8"/>
      <c r="J31" s="74">
        <f>L53</f>
        <v>6034</v>
      </c>
      <c r="N31" s="12"/>
    </row>
    <row r="32" spans="1:14" x14ac:dyDescent="0.2">
      <c r="B32" s="16" t="s">
        <v>684</v>
      </c>
      <c r="C32" s="8"/>
      <c r="D32" s="8"/>
      <c r="E32" s="8"/>
      <c r="F32" s="8"/>
      <c r="G32" s="16"/>
      <c r="H32" s="8" t="s">
        <v>570</v>
      </c>
      <c r="I32" s="8"/>
      <c r="J32" s="17"/>
      <c r="L32" s="1" t="s">
        <v>435</v>
      </c>
      <c r="N32" s="12"/>
    </row>
    <row r="33" spans="2:21" ht="12.75" x14ac:dyDescent="0.2">
      <c r="B33" s="16"/>
      <c r="C33" s="8"/>
      <c r="D33" s="8"/>
      <c r="E33" s="8"/>
      <c r="G33" s="16"/>
      <c r="H33" s="8" t="s">
        <v>685</v>
      </c>
      <c r="I33" s="8"/>
      <c r="J33" s="17"/>
      <c r="N33" s="18" t="s">
        <v>440</v>
      </c>
      <c r="Q33"/>
    </row>
    <row r="34" spans="2:21" ht="12.75" x14ac:dyDescent="0.2">
      <c r="C34" s="8"/>
      <c r="D34" s="19" t="s">
        <v>64</v>
      </c>
      <c r="E34" s="20"/>
      <c r="F34" s="8">
        <v>2020</v>
      </c>
      <c r="G34" s="21"/>
      <c r="H34" s="439" t="s">
        <v>600</v>
      </c>
      <c r="I34" s="20"/>
      <c r="J34" s="22" t="s">
        <v>411</v>
      </c>
      <c r="N34" s="18" t="s">
        <v>582</v>
      </c>
      <c r="Q34"/>
    </row>
    <row r="35" spans="2:21" ht="15.75" x14ac:dyDescent="0.25">
      <c r="B35" s="16"/>
      <c r="C35" s="8"/>
      <c r="D35" s="23" t="s">
        <v>416</v>
      </c>
      <c r="E35" s="8"/>
      <c r="F35" s="583">
        <v>7184</v>
      </c>
      <c r="G35" s="16"/>
      <c r="H35" s="399"/>
      <c r="I35" s="8"/>
      <c r="J35" s="17">
        <f t="shared" ref="J35:J51" si="0">F35*H35</f>
        <v>0</v>
      </c>
      <c r="N35" s="590">
        <v>1165</v>
      </c>
      <c r="P35" s="587"/>
      <c r="Q35" s="588"/>
      <c r="R35" s="589"/>
      <c r="U35" s="586"/>
    </row>
    <row r="36" spans="2:21" ht="15.75" x14ac:dyDescent="0.25">
      <c r="B36" s="16"/>
      <c r="C36" s="8"/>
      <c r="D36" s="23" t="s">
        <v>417</v>
      </c>
      <c r="E36" s="8"/>
      <c r="F36" s="583">
        <v>7006</v>
      </c>
      <c r="G36" s="16"/>
      <c r="H36" s="399"/>
      <c r="I36" s="8"/>
      <c r="J36" s="17">
        <f t="shared" si="0"/>
        <v>0</v>
      </c>
      <c r="N36" s="590">
        <v>1213</v>
      </c>
      <c r="P36" s="587"/>
      <c r="Q36" s="588"/>
      <c r="R36" s="589"/>
    </row>
    <row r="37" spans="2:21" ht="15.75" x14ac:dyDescent="0.25">
      <c r="B37" s="16"/>
      <c r="C37" s="8"/>
      <c r="D37" s="23" t="s">
        <v>418</v>
      </c>
      <c r="E37" s="8"/>
      <c r="F37" s="583">
        <v>6067</v>
      </c>
      <c r="G37" s="16"/>
      <c r="H37" s="399"/>
      <c r="I37" s="8"/>
      <c r="J37" s="17">
        <f t="shared" si="0"/>
        <v>0</v>
      </c>
      <c r="N37" s="590">
        <v>1082</v>
      </c>
      <c r="P37" s="587"/>
      <c r="Q37" s="588"/>
      <c r="R37" s="589"/>
    </row>
    <row r="38" spans="2:21" ht="15.75" x14ac:dyDescent="0.25">
      <c r="B38" s="16"/>
      <c r="C38" s="8"/>
      <c r="D38" s="23" t="s">
        <v>419</v>
      </c>
      <c r="E38" s="8"/>
      <c r="F38" s="583">
        <v>6086</v>
      </c>
      <c r="G38" s="16"/>
      <c r="H38" s="399"/>
      <c r="I38" s="8"/>
      <c r="J38" s="17">
        <f t="shared" si="0"/>
        <v>0</v>
      </c>
      <c r="N38" s="590">
        <v>3035</v>
      </c>
      <c r="P38" s="587"/>
      <c r="Q38" s="588"/>
      <c r="R38" s="589"/>
    </row>
    <row r="39" spans="2:21" ht="15.75" x14ac:dyDescent="0.25">
      <c r="B39" s="16"/>
      <c r="C39" s="8"/>
      <c r="D39" s="23" t="s">
        <v>420</v>
      </c>
      <c r="E39" s="8"/>
      <c r="F39" s="583">
        <v>7891</v>
      </c>
      <c r="G39" s="16"/>
      <c r="H39" s="399"/>
      <c r="I39" s="8"/>
      <c r="J39" s="17">
        <f t="shared" si="0"/>
        <v>0</v>
      </c>
      <c r="N39" s="590">
        <v>1517</v>
      </c>
      <c r="P39" s="587"/>
      <c r="Q39" s="588"/>
      <c r="R39" s="589"/>
    </row>
    <row r="40" spans="2:21" ht="15.75" x14ac:dyDescent="0.25">
      <c r="B40" s="16"/>
      <c r="C40" s="8"/>
      <c r="D40" s="23" t="s">
        <v>421</v>
      </c>
      <c r="E40" s="8"/>
      <c r="F40" s="583">
        <v>20750</v>
      </c>
      <c r="G40" s="16"/>
      <c r="H40" s="399"/>
      <c r="I40" s="8"/>
      <c r="J40" s="17">
        <f t="shared" si="0"/>
        <v>0</v>
      </c>
      <c r="N40" s="590">
        <v>8329</v>
      </c>
      <c r="P40" s="587"/>
      <c r="Q40" s="588"/>
      <c r="R40" s="589"/>
    </row>
    <row r="41" spans="2:21" ht="15.75" x14ac:dyDescent="0.25">
      <c r="B41" s="16"/>
      <c r="C41" s="8"/>
      <c r="D41" s="23" t="s">
        <v>422</v>
      </c>
      <c r="E41" s="8"/>
      <c r="F41" s="583">
        <v>11032</v>
      </c>
      <c r="G41" s="16"/>
      <c r="H41" s="399"/>
      <c r="I41" s="8"/>
      <c r="J41" s="17">
        <f t="shared" si="0"/>
        <v>0</v>
      </c>
      <c r="N41" s="590">
        <v>22465</v>
      </c>
      <c r="P41" s="587"/>
      <c r="Q41" s="588"/>
      <c r="R41" s="589"/>
    </row>
    <row r="42" spans="2:21" ht="15.75" x14ac:dyDescent="0.25">
      <c r="B42" s="16"/>
      <c r="C42" s="8"/>
      <c r="D42" s="23" t="s">
        <v>423</v>
      </c>
      <c r="E42" s="8"/>
      <c r="F42" s="583">
        <v>7431</v>
      </c>
      <c r="G42" s="16"/>
      <c r="H42" s="399"/>
      <c r="I42" s="8"/>
      <c r="J42" s="17">
        <f t="shared" si="0"/>
        <v>0</v>
      </c>
      <c r="N42" s="590">
        <v>2544</v>
      </c>
      <c r="P42" s="587"/>
      <c r="Q42" s="588"/>
      <c r="R42" s="589"/>
    </row>
    <row r="43" spans="2:21" ht="15.75" x14ac:dyDescent="0.25">
      <c r="B43" s="16"/>
      <c r="C43" s="8"/>
      <c r="D43" s="23" t="s">
        <v>424</v>
      </c>
      <c r="E43" s="8"/>
      <c r="F43" s="583">
        <v>3517</v>
      </c>
      <c r="G43" s="16"/>
      <c r="H43" s="399"/>
      <c r="I43" s="8"/>
      <c r="J43" s="17">
        <f t="shared" si="0"/>
        <v>0</v>
      </c>
      <c r="N43" s="590">
        <v>10082</v>
      </c>
      <c r="P43" s="587"/>
      <c r="Q43" s="588"/>
      <c r="R43" s="589"/>
    </row>
    <row r="44" spans="2:21" ht="15.75" x14ac:dyDescent="0.25">
      <c r="B44" s="16"/>
      <c r="C44" s="8"/>
      <c r="D44" s="23" t="s">
        <v>425</v>
      </c>
      <c r="E44" s="8"/>
      <c r="F44" s="583">
        <v>12131</v>
      </c>
      <c r="G44" s="16"/>
      <c r="H44" s="399"/>
      <c r="I44" s="8"/>
      <c r="J44" s="17">
        <f t="shared" si="0"/>
        <v>0</v>
      </c>
      <c r="N44" s="590">
        <v>1586</v>
      </c>
      <c r="P44" s="587"/>
      <c r="Q44" s="588"/>
      <c r="R44" s="589"/>
    </row>
    <row r="45" spans="2:21" ht="15.75" x14ac:dyDescent="0.25">
      <c r="B45" s="16"/>
      <c r="C45" s="8"/>
      <c r="D45" s="23" t="s">
        <v>426</v>
      </c>
      <c r="E45" s="8"/>
      <c r="F45" s="583">
        <v>7724</v>
      </c>
      <c r="G45" s="16"/>
      <c r="H45" s="399"/>
      <c r="I45" s="8"/>
      <c r="J45" s="17">
        <f t="shared" si="0"/>
        <v>0</v>
      </c>
      <c r="N45" s="590">
        <v>938</v>
      </c>
      <c r="P45" s="587"/>
      <c r="Q45" s="588"/>
      <c r="R45" s="589"/>
    </row>
    <row r="46" spans="2:21" ht="15.75" x14ac:dyDescent="0.25">
      <c r="B46" s="16"/>
      <c r="C46" s="8"/>
      <c r="D46" s="23" t="s">
        <v>427</v>
      </c>
      <c r="E46" s="8"/>
      <c r="F46" s="583">
        <v>10152</v>
      </c>
      <c r="G46" s="16"/>
      <c r="H46" s="399"/>
      <c r="I46" s="8"/>
      <c r="J46" s="17">
        <f t="shared" si="0"/>
        <v>0</v>
      </c>
      <c r="N46" s="590">
        <v>1626</v>
      </c>
      <c r="P46" s="587"/>
      <c r="Q46" s="588"/>
      <c r="R46" s="589"/>
    </row>
    <row r="47" spans="2:21" ht="15.75" x14ac:dyDescent="0.25">
      <c r="B47" s="16"/>
      <c r="C47" s="8"/>
      <c r="D47" s="23" t="s">
        <v>428</v>
      </c>
      <c r="E47" s="8"/>
      <c r="F47" s="583">
        <v>7967</v>
      </c>
      <c r="G47" s="16"/>
      <c r="H47" s="399"/>
      <c r="I47" s="8"/>
      <c r="J47" s="17">
        <f t="shared" si="0"/>
        <v>0</v>
      </c>
      <c r="N47" s="590">
        <v>1742</v>
      </c>
      <c r="P47" s="587"/>
      <c r="Q47" s="588"/>
      <c r="R47" s="589"/>
    </row>
    <row r="48" spans="2:21" ht="15.75" x14ac:dyDescent="0.25">
      <c r="B48" s="16"/>
      <c r="C48" s="8"/>
      <c r="D48" s="23" t="s">
        <v>429</v>
      </c>
      <c r="E48" s="8"/>
      <c r="F48" s="583">
        <v>9691</v>
      </c>
      <c r="G48" s="16"/>
      <c r="H48" s="399"/>
      <c r="I48" s="8"/>
      <c r="J48" s="17">
        <f t="shared" si="0"/>
        <v>0</v>
      </c>
      <c r="N48" s="590">
        <v>2587</v>
      </c>
      <c r="P48" s="587"/>
      <c r="Q48" s="588"/>
      <c r="R48" s="589"/>
    </row>
    <row r="49" spans="1:18" ht="15.75" x14ac:dyDescent="0.25">
      <c r="B49" s="16"/>
      <c r="C49" s="8"/>
      <c r="D49" s="23" t="s">
        <v>430</v>
      </c>
      <c r="E49" s="8"/>
      <c r="F49" s="583">
        <v>6136</v>
      </c>
      <c r="G49" s="16"/>
      <c r="H49" s="399"/>
      <c r="I49" s="8"/>
      <c r="J49" s="17">
        <f t="shared" si="0"/>
        <v>0</v>
      </c>
      <c r="N49" s="590">
        <v>8459</v>
      </c>
      <c r="P49" s="587"/>
      <c r="Q49" s="588"/>
      <c r="R49" s="589"/>
    </row>
    <row r="50" spans="1:18" ht="15.75" x14ac:dyDescent="0.25">
      <c r="B50" s="16"/>
      <c r="C50" s="8"/>
      <c r="D50" s="23" t="s">
        <v>431</v>
      </c>
      <c r="E50" s="8"/>
      <c r="F50" s="583">
        <v>6034</v>
      </c>
      <c r="G50" s="16"/>
      <c r="H50" s="399">
        <f>+N14</f>
        <v>76</v>
      </c>
      <c r="I50" s="8"/>
      <c r="J50" s="17">
        <f t="shared" si="0"/>
        <v>458584</v>
      </c>
      <c r="N50" s="590">
        <v>1345</v>
      </c>
      <c r="P50" s="587"/>
      <c r="Q50" s="588"/>
      <c r="R50" s="589"/>
    </row>
    <row r="51" spans="1:18" ht="15.75" x14ac:dyDescent="0.25">
      <c r="B51" s="16"/>
      <c r="C51" s="8"/>
      <c r="D51" s="23" t="s">
        <v>432</v>
      </c>
      <c r="E51" s="8"/>
      <c r="F51" s="583">
        <v>8512</v>
      </c>
      <c r="G51" s="16"/>
      <c r="H51" s="399"/>
      <c r="I51" s="8"/>
      <c r="J51" s="17">
        <f t="shared" si="0"/>
        <v>0</v>
      </c>
      <c r="N51" s="590">
        <v>2196</v>
      </c>
      <c r="P51" s="587"/>
      <c r="Q51" s="588"/>
      <c r="R51" s="589"/>
    </row>
    <row r="52" spans="1:18" ht="12.75" x14ac:dyDescent="0.2">
      <c r="B52" s="16"/>
      <c r="C52" s="8"/>
      <c r="D52" s="23"/>
      <c r="E52" s="8"/>
      <c r="F52" s="8" t="s">
        <v>252</v>
      </c>
      <c r="G52" s="16"/>
      <c r="H52" s="24"/>
      <c r="I52" s="8"/>
      <c r="J52" s="17"/>
      <c r="N52" s="12"/>
      <c r="Q52"/>
    </row>
    <row r="53" spans="1:18" ht="12.75" x14ac:dyDescent="0.2">
      <c r="B53" s="16"/>
      <c r="C53" s="8"/>
      <c r="D53" s="23" t="s">
        <v>433</v>
      </c>
      <c r="E53" s="8"/>
      <c r="G53" s="23"/>
      <c r="H53" s="278">
        <f>SUM(H35:H51)</f>
        <v>76</v>
      </c>
      <c r="I53" s="8"/>
      <c r="J53" s="17">
        <f>SUM(J35:J52)</f>
        <v>458584</v>
      </c>
      <c r="L53" s="25">
        <f>J53/H53</f>
        <v>6034</v>
      </c>
      <c r="N53" s="12"/>
      <c r="Q53"/>
    </row>
    <row r="54" spans="1:18" ht="12.75" x14ac:dyDescent="0.2">
      <c r="Q54"/>
    </row>
    <row r="55" spans="1:18" ht="12.75" x14ac:dyDescent="0.2">
      <c r="A55" s="7" t="s">
        <v>281</v>
      </c>
      <c r="B55" s="1" t="s">
        <v>439</v>
      </c>
      <c r="J55" s="400">
        <v>1555</v>
      </c>
      <c r="Q55"/>
    </row>
    <row r="56" spans="1:18" x14ac:dyDescent="0.2">
      <c r="B56" s="1" t="s">
        <v>438</v>
      </c>
      <c r="Q56" s="404"/>
    </row>
    <row r="57" spans="1:18" x14ac:dyDescent="0.2">
      <c r="L57" s="1" t="s">
        <v>436</v>
      </c>
      <c r="N57" s="1" t="s">
        <v>437</v>
      </c>
    </row>
    <row r="58" spans="1:18" x14ac:dyDescent="0.2">
      <c r="A58" s="7" t="s">
        <v>284</v>
      </c>
      <c r="B58" s="1" t="s">
        <v>487</v>
      </c>
      <c r="K58" s="12"/>
      <c r="L58" s="26">
        <f>N26*(J31+J55)</f>
        <v>576764</v>
      </c>
      <c r="N58" s="27">
        <f>N28*(J31+J55)</f>
        <v>508463</v>
      </c>
    </row>
    <row r="59" spans="1:18" x14ac:dyDescent="0.2">
      <c r="K59" s="12"/>
      <c r="L59" s="28"/>
      <c r="N59" s="12"/>
    </row>
    <row r="60" spans="1:18" ht="12.75" customHeight="1" x14ac:dyDescent="0.2">
      <c r="A60" s="7" t="s">
        <v>285</v>
      </c>
      <c r="B60" s="1" t="s">
        <v>637</v>
      </c>
      <c r="H60" s="453">
        <v>0</v>
      </c>
    </row>
    <row r="61" spans="1:18" x14ac:dyDescent="0.2">
      <c r="H61" s="61"/>
      <c r="L61" s="60">
        <f>H60</f>
        <v>0</v>
      </c>
      <c r="N61" s="12"/>
    </row>
    <row r="62" spans="1:18" x14ac:dyDescent="0.2">
      <c r="H62" s="61"/>
      <c r="L62" s="62"/>
      <c r="N62" s="12"/>
    </row>
    <row r="63" spans="1:18" x14ac:dyDescent="0.2">
      <c r="L63" s="8" t="s">
        <v>488</v>
      </c>
      <c r="M63" s="8"/>
      <c r="N63" s="8" t="s">
        <v>413</v>
      </c>
    </row>
    <row r="64" spans="1:18" x14ac:dyDescent="0.2">
      <c r="A64" s="7" t="s">
        <v>414</v>
      </c>
      <c r="B64" s="1" t="s">
        <v>415</v>
      </c>
      <c r="L64" s="59">
        <f>L58+L61</f>
        <v>576764</v>
      </c>
      <c r="M64" s="23"/>
      <c r="N64" s="59">
        <f>N58+L61</f>
        <v>508463</v>
      </c>
    </row>
    <row r="65" spans="1:14" ht="12.75" thickBot="1" x14ac:dyDescent="0.25">
      <c r="A65" s="13"/>
      <c r="B65" s="14"/>
      <c r="C65" s="14"/>
      <c r="D65" s="14"/>
      <c r="E65" s="14"/>
      <c r="F65" s="14"/>
      <c r="G65" s="14"/>
      <c r="H65" s="14"/>
      <c r="I65" s="14"/>
      <c r="J65" s="14"/>
      <c r="K65" s="14"/>
      <c r="L65" s="14"/>
      <c r="M65" s="14"/>
      <c r="N65" s="14"/>
    </row>
    <row r="66" spans="1:14" ht="12.75" thickTop="1" x14ac:dyDescent="0.2"/>
    <row r="68" spans="1:14" ht="12.75" customHeight="1" x14ac:dyDescent="0.2">
      <c r="A68" s="7" t="str">
        <f>"Fiscal Year "&amp;TEXT('Form 1 Cover'!D97, "yy")</f>
        <v>Fiscal Year 2022 - 2023</v>
      </c>
      <c r="E68" s="23" t="s">
        <v>434</v>
      </c>
      <c r="F68" s="488" t="s">
        <v>694</v>
      </c>
      <c r="G68" s="488"/>
      <c r="H68" s="488"/>
      <c r="I68" s="488"/>
      <c r="J68" s="488"/>
    </row>
    <row r="70" spans="1:14" ht="12.75" x14ac:dyDescent="0.2">
      <c r="A70" s="29" t="s">
        <v>449</v>
      </c>
      <c r="N70" s="30">
        <f>'Form 1 Cover'!$D$106</f>
        <v>43914</v>
      </c>
    </row>
  </sheetData>
  <phoneticPr fontId="0" type="noConversion"/>
  <pageMargins left="0.55000000000000004" right="0" top="0.75" bottom="0.25" header="0.5" footer="0"/>
  <pageSetup scale="7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08"/>
  <sheetViews>
    <sheetView topLeftCell="A82" zoomScaleNormal="100" workbookViewId="0">
      <selection activeCell="D43" activeCellId="2" sqref="D75 D54 D43"/>
    </sheetView>
  </sheetViews>
  <sheetFormatPr defaultRowHeight="14.25" x14ac:dyDescent="0.2"/>
  <cols>
    <col min="1" max="1" width="1.42578125" style="99" customWidth="1"/>
    <col min="2" max="2" width="6.42578125" style="99" customWidth="1"/>
    <col min="3" max="3" width="40" style="38" customWidth="1"/>
    <col min="4" max="5" width="15.7109375" style="38" customWidth="1"/>
    <col min="6" max="6" width="15.140625" style="38" customWidth="1"/>
    <col min="7" max="8" width="16.42578125" style="38" customWidth="1"/>
    <col min="9" max="10" width="9.140625" style="38"/>
    <col min="11" max="11" width="5.42578125" style="38" customWidth="1"/>
    <col min="12" max="16384" width="9.140625" style="38"/>
  </cols>
  <sheetData>
    <row r="1" spans="1:8" x14ac:dyDescent="0.2">
      <c r="A1" s="312" t="s">
        <v>441</v>
      </c>
      <c r="B1" s="75"/>
      <c r="C1" s="76"/>
      <c r="D1" s="77">
        <v>-1</v>
      </c>
      <c r="E1" s="78">
        <v>-2</v>
      </c>
      <c r="F1" s="79">
        <v>-3</v>
      </c>
      <c r="G1" s="78">
        <v>-4</v>
      </c>
      <c r="H1" s="78">
        <v>-4</v>
      </c>
    </row>
    <row r="2" spans="1:8" ht="15" thickBot="1" x14ac:dyDescent="0.25">
      <c r="A2" s="328"/>
      <c r="B2" s="80" t="s">
        <v>252</v>
      </c>
      <c r="C2" s="47"/>
      <c r="D2" s="139"/>
      <c r="E2" s="48" t="s">
        <v>32</v>
      </c>
      <c r="F2" s="489" t="str">
        <f>"BUDGET YEAR ENDING "&amp;TEXT('Form 1 Cover'!D99, "MM/DD/YY")</f>
        <v>BUDGET YEAR ENDING 06/30/23</v>
      </c>
      <c r="G2" s="490"/>
      <c r="H2" s="491"/>
    </row>
    <row r="3" spans="1:8" s="85" customFormat="1" ht="15.75" customHeight="1" thickBot="1" x14ac:dyDescent="0.3">
      <c r="B3" s="401" t="e">
        <f>'Form 1 Cover'!#REF!</f>
        <v>#REF!</v>
      </c>
      <c r="C3" s="402"/>
      <c r="D3" s="83" t="s">
        <v>271</v>
      </c>
      <c r="E3" s="83" t="s">
        <v>273</v>
      </c>
      <c r="F3" s="84"/>
      <c r="G3" s="116"/>
      <c r="H3" s="83" t="s">
        <v>584</v>
      </c>
    </row>
    <row r="4" spans="1:8" s="85" customFormat="1" ht="15.75" customHeight="1" x14ac:dyDescent="0.2">
      <c r="A4" s="325"/>
      <c r="B4" s="458"/>
      <c r="C4" s="459" t="s">
        <v>196</v>
      </c>
      <c r="D4" s="86" t="s">
        <v>272</v>
      </c>
      <c r="E4" s="83" t="s">
        <v>272</v>
      </c>
      <c r="F4" s="86" t="s">
        <v>274</v>
      </c>
      <c r="G4" s="83" t="s">
        <v>111</v>
      </c>
      <c r="H4" s="83" t="s">
        <v>111</v>
      </c>
    </row>
    <row r="5" spans="1:8" s="85" customFormat="1" ht="15" customHeight="1" x14ac:dyDescent="0.2">
      <c r="A5" s="326"/>
      <c r="B5" s="460"/>
      <c r="C5" s="461"/>
      <c r="D5" s="321">
        <f>'Form 1 Cover'!D90</f>
        <v>44377</v>
      </c>
      <c r="E5" s="88">
        <f>'Form 1 Cover'!D94</f>
        <v>44742</v>
      </c>
      <c r="F5" s="89" t="s">
        <v>275</v>
      </c>
      <c r="G5" s="157" t="s">
        <v>275</v>
      </c>
      <c r="H5" s="157" t="s">
        <v>275</v>
      </c>
    </row>
    <row r="6" spans="1:8" ht="21" customHeight="1" x14ac:dyDescent="0.25">
      <c r="A6" s="300" t="s">
        <v>177</v>
      </c>
      <c r="B6" s="90"/>
      <c r="C6" s="91" t="s">
        <v>202</v>
      </c>
      <c r="D6" s="322"/>
      <c r="E6" s="92"/>
      <c r="F6" s="92"/>
      <c r="G6" s="92"/>
      <c r="H6" s="92"/>
    </row>
    <row r="7" spans="1:8" x14ac:dyDescent="0.2">
      <c r="A7" s="109" t="s">
        <v>203</v>
      </c>
      <c r="B7" s="94"/>
      <c r="C7" s="51" t="s">
        <v>204</v>
      </c>
      <c r="D7" s="405"/>
      <c r="E7" s="408"/>
      <c r="F7" s="408"/>
      <c r="G7" s="408"/>
      <c r="H7" s="408"/>
    </row>
    <row r="8" spans="1:8" x14ac:dyDescent="0.2">
      <c r="A8" s="302"/>
      <c r="B8" s="94" t="s">
        <v>129</v>
      </c>
      <c r="C8" s="51" t="s">
        <v>296</v>
      </c>
      <c r="D8" s="409">
        <v>136032</v>
      </c>
      <c r="E8" s="410">
        <v>121651</v>
      </c>
      <c r="F8" s="410">
        <v>143548</v>
      </c>
      <c r="G8" s="410"/>
      <c r="H8" s="410"/>
    </row>
    <row r="9" spans="1:8" x14ac:dyDescent="0.2">
      <c r="A9" s="302"/>
      <c r="B9" s="94" t="s">
        <v>205</v>
      </c>
      <c r="C9" s="51" t="s">
        <v>206</v>
      </c>
      <c r="D9" s="409"/>
      <c r="E9" s="410"/>
      <c r="F9" s="410"/>
      <c r="G9" s="410"/>
      <c r="H9" s="410"/>
    </row>
    <row r="10" spans="1:8" x14ac:dyDescent="0.2">
      <c r="A10" s="302"/>
      <c r="B10" s="94" t="s">
        <v>207</v>
      </c>
      <c r="C10" s="51" t="s">
        <v>297</v>
      </c>
      <c r="D10" s="409">
        <v>149430</v>
      </c>
      <c r="E10" s="410">
        <v>133632</v>
      </c>
      <c r="F10" s="410">
        <v>157686</v>
      </c>
      <c r="G10" s="410"/>
      <c r="H10" s="410"/>
    </row>
    <row r="11" spans="1:8" x14ac:dyDescent="0.2">
      <c r="A11" s="302"/>
      <c r="B11" s="94" t="s">
        <v>208</v>
      </c>
      <c r="C11" s="51" t="s">
        <v>298</v>
      </c>
      <c r="D11" s="409"/>
      <c r="E11" s="410"/>
      <c r="F11" s="410"/>
      <c r="G11" s="410"/>
      <c r="H11" s="410"/>
    </row>
    <row r="12" spans="1:8" x14ac:dyDescent="0.2">
      <c r="A12" s="302"/>
      <c r="B12" s="94" t="s">
        <v>299</v>
      </c>
      <c r="C12" s="51" t="s">
        <v>300</v>
      </c>
      <c r="D12" s="409"/>
      <c r="E12" s="410"/>
      <c r="F12" s="410"/>
      <c r="G12" s="410"/>
      <c r="H12" s="410"/>
    </row>
    <row r="13" spans="1:8" x14ac:dyDescent="0.2">
      <c r="A13" s="302"/>
      <c r="B13" s="94" t="s">
        <v>130</v>
      </c>
      <c r="C13" s="51" t="s">
        <v>88</v>
      </c>
      <c r="D13" s="409">
        <f>515+15973</f>
        <v>16488</v>
      </c>
      <c r="E13" s="410">
        <f>461+14285</f>
        <v>14746</v>
      </c>
      <c r="F13" s="410">
        <f>544+16856</f>
        <v>17400</v>
      </c>
      <c r="G13" s="410"/>
      <c r="H13" s="410"/>
    </row>
    <row r="14" spans="1:8" ht="25.5" customHeight="1" x14ac:dyDescent="0.2">
      <c r="A14" s="302" t="s">
        <v>209</v>
      </c>
      <c r="B14" s="93"/>
      <c r="C14" s="97" t="s">
        <v>301</v>
      </c>
      <c r="D14" s="409"/>
      <c r="E14" s="410"/>
      <c r="F14" s="410"/>
      <c r="G14" s="410"/>
      <c r="H14" s="410"/>
    </row>
    <row r="15" spans="1:8" x14ac:dyDescent="0.2">
      <c r="A15" s="302" t="s">
        <v>210</v>
      </c>
      <c r="B15" s="94"/>
      <c r="C15" s="51" t="s">
        <v>211</v>
      </c>
      <c r="D15" s="409"/>
      <c r="E15" s="410"/>
      <c r="F15" s="410"/>
      <c r="G15" s="410"/>
      <c r="H15" s="410"/>
    </row>
    <row r="16" spans="1:8" x14ac:dyDescent="0.2">
      <c r="A16" s="302"/>
      <c r="B16" s="94" t="s">
        <v>212</v>
      </c>
      <c r="C16" s="51" t="s">
        <v>302</v>
      </c>
      <c r="D16" s="409"/>
      <c r="E16" s="410"/>
      <c r="F16" s="410"/>
      <c r="G16" s="410"/>
      <c r="H16" s="410"/>
    </row>
    <row r="17" spans="1:8" x14ac:dyDescent="0.2">
      <c r="A17" s="302"/>
      <c r="B17" s="94" t="s">
        <v>213</v>
      </c>
      <c r="C17" s="51" t="s">
        <v>303</v>
      </c>
      <c r="D17" s="409"/>
      <c r="E17" s="410"/>
      <c r="F17" s="410"/>
      <c r="G17" s="410"/>
      <c r="H17" s="410"/>
    </row>
    <row r="18" spans="1:8" x14ac:dyDescent="0.2">
      <c r="A18" s="302"/>
      <c r="B18" s="94" t="s">
        <v>214</v>
      </c>
      <c r="C18" s="51" t="s">
        <v>304</v>
      </c>
      <c r="D18" s="409"/>
      <c r="E18" s="410"/>
      <c r="F18" s="410"/>
      <c r="G18" s="410"/>
      <c r="H18" s="410"/>
    </row>
    <row r="19" spans="1:8" x14ac:dyDescent="0.2">
      <c r="A19" s="302" t="s">
        <v>215</v>
      </c>
      <c r="B19" s="94"/>
      <c r="C19" s="51" t="s">
        <v>216</v>
      </c>
      <c r="D19" s="409"/>
      <c r="E19" s="410"/>
      <c r="F19" s="410"/>
      <c r="G19" s="410"/>
      <c r="H19" s="410"/>
    </row>
    <row r="20" spans="1:8" x14ac:dyDescent="0.2">
      <c r="A20" s="302"/>
      <c r="B20" s="94" t="s">
        <v>217</v>
      </c>
      <c r="C20" s="51" t="s">
        <v>305</v>
      </c>
      <c r="D20" s="409"/>
      <c r="E20" s="410"/>
      <c r="F20" s="410"/>
      <c r="G20" s="410"/>
      <c r="H20" s="410"/>
    </row>
    <row r="21" spans="1:8" x14ac:dyDescent="0.2">
      <c r="A21" s="302"/>
      <c r="B21" s="94" t="s">
        <v>218</v>
      </c>
      <c r="C21" s="51" t="s">
        <v>308</v>
      </c>
      <c r="D21" s="409"/>
      <c r="E21" s="410"/>
      <c r="F21" s="410"/>
      <c r="G21" s="410"/>
      <c r="H21" s="410"/>
    </row>
    <row r="22" spans="1:8" x14ac:dyDescent="0.2">
      <c r="A22" s="302"/>
      <c r="B22" s="94" t="s">
        <v>306</v>
      </c>
      <c r="C22" s="51" t="s">
        <v>309</v>
      </c>
      <c r="D22" s="409"/>
      <c r="E22" s="410"/>
      <c r="F22" s="410"/>
      <c r="G22" s="410"/>
      <c r="H22" s="410"/>
    </row>
    <row r="23" spans="1:8" x14ac:dyDescent="0.2">
      <c r="A23" s="302"/>
      <c r="B23" s="94" t="s">
        <v>307</v>
      </c>
      <c r="C23" s="51" t="s">
        <v>310</v>
      </c>
      <c r="D23" s="409"/>
      <c r="E23" s="410"/>
      <c r="F23" s="410"/>
      <c r="G23" s="410"/>
      <c r="H23" s="410"/>
    </row>
    <row r="24" spans="1:8" x14ac:dyDescent="0.2">
      <c r="A24" s="302" t="s">
        <v>90</v>
      </c>
      <c r="B24" s="94"/>
      <c r="C24" s="51" t="s">
        <v>311</v>
      </c>
      <c r="D24" s="409"/>
      <c r="E24" s="410"/>
      <c r="F24" s="410"/>
      <c r="G24" s="410"/>
      <c r="H24" s="410"/>
    </row>
    <row r="25" spans="1:8" x14ac:dyDescent="0.2">
      <c r="A25" s="302" t="s">
        <v>80</v>
      </c>
      <c r="B25" s="94"/>
      <c r="C25" s="51" t="s">
        <v>312</v>
      </c>
      <c r="D25" s="409"/>
      <c r="E25" s="410"/>
      <c r="F25" s="410"/>
      <c r="G25" s="410"/>
      <c r="H25" s="410"/>
    </row>
    <row r="26" spans="1:8" x14ac:dyDescent="0.2">
      <c r="A26" s="302"/>
      <c r="B26" s="94" t="s">
        <v>219</v>
      </c>
      <c r="C26" s="51" t="s">
        <v>313</v>
      </c>
      <c r="D26" s="409"/>
      <c r="E26" s="410"/>
      <c r="F26" s="410"/>
      <c r="G26" s="410"/>
      <c r="H26" s="410"/>
    </row>
    <row r="27" spans="1:8" x14ac:dyDescent="0.2">
      <c r="A27" s="302"/>
      <c r="B27" s="94" t="s">
        <v>220</v>
      </c>
      <c r="C27" s="51" t="s">
        <v>314</v>
      </c>
      <c r="D27" s="409"/>
      <c r="E27" s="410"/>
      <c r="F27" s="410"/>
      <c r="G27" s="410"/>
      <c r="H27" s="410"/>
    </row>
    <row r="28" spans="1:8" x14ac:dyDescent="0.2">
      <c r="A28" s="302"/>
      <c r="B28" s="94" t="s">
        <v>221</v>
      </c>
      <c r="C28" s="51" t="s">
        <v>315</v>
      </c>
      <c r="D28" s="409"/>
      <c r="E28" s="410"/>
      <c r="F28" s="410"/>
      <c r="G28" s="410"/>
      <c r="H28" s="410"/>
    </row>
    <row r="29" spans="1:8" x14ac:dyDescent="0.2">
      <c r="A29" s="302"/>
      <c r="B29" s="94" t="s">
        <v>316</v>
      </c>
      <c r="C29" s="51" t="s">
        <v>317</v>
      </c>
      <c r="D29" s="409"/>
      <c r="E29" s="410"/>
      <c r="F29" s="410"/>
      <c r="G29" s="410"/>
      <c r="H29" s="410"/>
    </row>
    <row r="30" spans="1:8" x14ac:dyDescent="0.2">
      <c r="A30" s="109" t="s">
        <v>222</v>
      </c>
      <c r="B30" s="94"/>
      <c r="C30" s="51" t="s">
        <v>318</v>
      </c>
      <c r="D30" s="409"/>
      <c r="E30" s="410"/>
      <c r="F30" s="410"/>
      <c r="G30" s="410"/>
      <c r="H30" s="410"/>
    </row>
    <row r="31" spans="1:8" x14ac:dyDescent="0.2">
      <c r="A31" s="109" t="s">
        <v>223</v>
      </c>
      <c r="B31" s="94"/>
      <c r="C31" s="51" t="s">
        <v>224</v>
      </c>
      <c r="D31" s="409"/>
      <c r="E31" s="410"/>
      <c r="F31" s="410"/>
      <c r="G31" s="410"/>
      <c r="H31" s="410"/>
    </row>
    <row r="32" spans="1:8" x14ac:dyDescent="0.2">
      <c r="A32" s="109" t="s">
        <v>225</v>
      </c>
      <c r="B32" s="94"/>
      <c r="C32" s="51" t="s">
        <v>226</v>
      </c>
      <c r="D32" s="409"/>
      <c r="E32" s="410"/>
      <c r="F32" s="410"/>
      <c r="G32" s="410"/>
      <c r="H32" s="410"/>
    </row>
    <row r="33" spans="1:8" x14ac:dyDescent="0.2">
      <c r="A33" s="302"/>
      <c r="B33" s="94" t="s">
        <v>227</v>
      </c>
      <c r="C33" s="51" t="s">
        <v>228</v>
      </c>
      <c r="D33" s="409"/>
      <c r="E33" s="410"/>
      <c r="F33" s="410"/>
      <c r="G33" s="410"/>
      <c r="H33" s="410"/>
    </row>
    <row r="34" spans="1:8" x14ac:dyDescent="0.2">
      <c r="A34" s="109"/>
      <c r="B34" s="93" t="s">
        <v>229</v>
      </c>
      <c r="C34" s="98" t="s">
        <v>230</v>
      </c>
      <c r="D34" s="405"/>
      <c r="E34" s="408"/>
      <c r="F34" s="408"/>
      <c r="G34" s="408"/>
      <c r="H34" s="408"/>
    </row>
    <row r="35" spans="1:8" x14ac:dyDescent="0.2">
      <c r="A35" s="109"/>
      <c r="B35" s="94" t="s">
        <v>320</v>
      </c>
      <c r="C35" s="51" t="s">
        <v>321</v>
      </c>
      <c r="D35" s="409"/>
      <c r="E35" s="410"/>
      <c r="F35" s="410"/>
      <c r="G35" s="410"/>
      <c r="H35" s="410"/>
    </row>
    <row r="36" spans="1:8" x14ac:dyDescent="0.2">
      <c r="A36" s="109"/>
      <c r="B36" s="94" t="s">
        <v>322</v>
      </c>
      <c r="C36" s="51" t="s">
        <v>323</v>
      </c>
      <c r="D36" s="409"/>
      <c r="E36" s="410"/>
      <c r="F36" s="410"/>
      <c r="G36" s="410"/>
      <c r="H36" s="410"/>
    </row>
    <row r="37" spans="1:8" x14ac:dyDescent="0.2">
      <c r="A37" s="109"/>
      <c r="B37" s="94" t="s">
        <v>324</v>
      </c>
      <c r="C37" s="51" t="s">
        <v>325</v>
      </c>
      <c r="D37" s="409"/>
      <c r="E37" s="410"/>
      <c r="F37" s="410"/>
      <c r="G37" s="410"/>
      <c r="H37" s="410"/>
    </row>
    <row r="38" spans="1:8" x14ac:dyDescent="0.2">
      <c r="A38" s="403"/>
      <c r="B38" s="407">
        <v>1951</v>
      </c>
      <c r="C38" s="406" t="s">
        <v>594</v>
      </c>
      <c r="D38" s="409"/>
      <c r="E38" s="410"/>
      <c r="F38" s="410"/>
      <c r="G38" s="410"/>
      <c r="H38" s="410"/>
    </row>
    <row r="39" spans="1:8" x14ac:dyDescent="0.2">
      <c r="A39" s="109"/>
      <c r="B39" s="94" t="s">
        <v>326</v>
      </c>
      <c r="C39" s="51" t="s">
        <v>329</v>
      </c>
      <c r="D39" s="409"/>
      <c r="E39" s="410"/>
      <c r="F39" s="410"/>
      <c r="G39" s="410"/>
      <c r="H39" s="410"/>
    </row>
    <row r="40" spans="1:8" x14ac:dyDescent="0.2">
      <c r="A40" s="109"/>
      <c r="B40" s="94" t="s">
        <v>327</v>
      </c>
      <c r="C40" s="51" t="s">
        <v>330</v>
      </c>
      <c r="D40" s="409"/>
      <c r="E40" s="410"/>
      <c r="F40" s="410"/>
      <c r="G40" s="410"/>
      <c r="H40" s="410"/>
    </row>
    <row r="41" spans="1:8" x14ac:dyDescent="0.2">
      <c r="A41" s="109"/>
      <c r="B41" s="94" t="s">
        <v>328</v>
      </c>
      <c r="C41" s="51" t="s">
        <v>331</v>
      </c>
      <c r="D41" s="409"/>
      <c r="E41" s="410"/>
      <c r="F41" s="410"/>
      <c r="G41" s="410"/>
      <c r="H41" s="410"/>
    </row>
    <row r="42" spans="1:8" x14ac:dyDescent="0.2">
      <c r="A42" s="302"/>
      <c r="B42" s="93" t="s">
        <v>231</v>
      </c>
      <c r="C42" s="51" t="s">
        <v>319</v>
      </c>
      <c r="D42" s="409"/>
      <c r="E42" s="410"/>
      <c r="F42" s="410"/>
      <c r="G42" s="410"/>
      <c r="H42" s="410"/>
    </row>
    <row r="43" spans="1:8" ht="15.75" thickBot="1" x14ac:dyDescent="0.3">
      <c r="A43" s="313" t="s">
        <v>232</v>
      </c>
      <c r="B43" s="101"/>
      <c r="C43" s="102"/>
      <c r="D43" s="103">
        <f>SUM(D7:D42)</f>
        <v>301950</v>
      </c>
      <c r="E43" s="103">
        <f>SUM(E7:E42)</f>
        <v>270029</v>
      </c>
      <c r="F43" s="103">
        <f>SUM(F7:F42)</f>
        <v>318634</v>
      </c>
      <c r="G43" s="103">
        <f>SUM(G7:G42)</f>
        <v>0</v>
      </c>
      <c r="H43" s="103">
        <f>SUM(H7:H42)</f>
        <v>0</v>
      </c>
    </row>
    <row r="44" spans="1:8" ht="21.75" customHeight="1" thickTop="1" x14ac:dyDescent="0.25">
      <c r="A44" s="304" t="s">
        <v>233</v>
      </c>
      <c r="B44" s="105"/>
      <c r="C44" s="106" t="s">
        <v>234</v>
      </c>
      <c r="D44" s="323"/>
      <c r="E44" s="323"/>
      <c r="F44" s="323"/>
      <c r="G44" s="323"/>
      <c r="H44" s="323"/>
    </row>
    <row r="45" spans="1:8" x14ac:dyDescent="0.2">
      <c r="A45" s="108" t="s">
        <v>179</v>
      </c>
      <c r="B45" s="109"/>
      <c r="C45" s="110" t="s">
        <v>332</v>
      </c>
      <c r="D45" s="405"/>
      <c r="E45" s="408"/>
      <c r="F45" s="408"/>
      <c r="G45" s="408"/>
      <c r="H45" s="408"/>
    </row>
    <row r="46" spans="1:8" x14ac:dyDescent="0.2">
      <c r="A46" s="109"/>
      <c r="B46" s="93" t="s">
        <v>334</v>
      </c>
      <c r="C46" s="111" t="s">
        <v>335</v>
      </c>
      <c r="D46" s="410">
        <v>247080</v>
      </c>
      <c r="E46" s="410">
        <v>190771</v>
      </c>
      <c r="F46" s="410">
        <v>225110</v>
      </c>
      <c r="G46" s="410"/>
      <c r="H46" s="410"/>
    </row>
    <row r="47" spans="1:8" x14ac:dyDescent="0.2">
      <c r="A47" s="109"/>
      <c r="B47" s="93" t="s">
        <v>336</v>
      </c>
      <c r="C47" s="111" t="s">
        <v>337</v>
      </c>
      <c r="D47" s="410"/>
      <c r="E47" s="410"/>
      <c r="F47" s="410"/>
      <c r="G47" s="410"/>
      <c r="H47" s="410"/>
    </row>
    <row r="48" spans="1:8" x14ac:dyDescent="0.2">
      <c r="A48" s="108" t="s">
        <v>235</v>
      </c>
      <c r="B48" s="109"/>
      <c r="C48" s="111" t="s">
        <v>333</v>
      </c>
      <c r="D48" s="410">
        <v>3529</v>
      </c>
      <c r="E48" s="410"/>
      <c r="F48" s="410"/>
      <c r="G48" s="410"/>
      <c r="H48" s="410"/>
    </row>
    <row r="49" spans="1:11" x14ac:dyDescent="0.2">
      <c r="A49" s="109"/>
      <c r="B49" s="93" t="s">
        <v>338</v>
      </c>
      <c r="C49" s="111" t="s">
        <v>341</v>
      </c>
      <c r="D49" s="410"/>
      <c r="E49" s="410"/>
      <c r="F49" s="410"/>
      <c r="G49" s="410"/>
      <c r="H49" s="410"/>
    </row>
    <row r="50" spans="1:11" x14ac:dyDescent="0.2">
      <c r="A50" s="109"/>
      <c r="B50" s="93" t="s">
        <v>339</v>
      </c>
      <c r="C50" s="111" t="s">
        <v>342</v>
      </c>
      <c r="D50" s="410"/>
      <c r="E50" s="410"/>
      <c r="F50" s="410"/>
      <c r="G50" s="410"/>
      <c r="H50" s="410"/>
    </row>
    <row r="51" spans="1:11" x14ac:dyDescent="0.2">
      <c r="A51" s="109"/>
      <c r="B51" s="93" t="s">
        <v>340</v>
      </c>
      <c r="C51" s="111" t="s">
        <v>343</v>
      </c>
      <c r="D51" s="410"/>
      <c r="E51" s="410"/>
      <c r="F51" s="410"/>
      <c r="G51" s="410"/>
      <c r="H51" s="410"/>
      <c r="K51" s="112"/>
    </row>
    <row r="52" spans="1:11" x14ac:dyDescent="0.2">
      <c r="A52" s="108" t="s">
        <v>236</v>
      </c>
      <c r="B52" s="109"/>
      <c r="C52" s="111" t="s">
        <v>200</v>
      </c>
      <c r="D52" s="410"/>
      <c r="E52" s="410"/>
      <c r="F52" s="410"/>
      <c r="G52" s="410"/>
      <c r="H52" s="410"/>
      <c r="K52" s="112"/>
    </row>
    <row r="53" spans="1:11" x14ac:dyDescent="0.2">
      <c r="A53" s="108" t="s">
        <v>237</v>
      </c>
      <c r="B53" s="109"/>
      <c r="C53" s="111" t="s">
        <v>344</v>
      </c>
      <c r="D53" s="410"/>
      <c r="E53" s="410"/>
      <c r="F53" s="410"/>
      <c r="G53" s="410"/>
      <c r="H53" s="410"/>
    </row>
    <row r="54" spans="1:11" ht="20.25" customHeight="1" thickBot="1" x14ac:dyDescent="0.3">
      <c r="A54" s="303" t="s">
        <v>238</v>
      </c>
      <c r="B54" s="113"/>
      <c r="C54" s="102"/>
      <c r="D54" s="103">
        <f>SUM(D45:D53)</f>
        <v>250609</v>
      </c>
      <c r="E54" s="103">
        <f>SUM(E45:E53)</f>
        <v>190771</v>
      </c>
      <c r="F54" s="103">
        <f>SUM(F45:F53)</f>
        <v>225110</v>
      </c>
      <c r="G54" s="103">
        <f>SUM(G45:G53)</f>
        <v>0</v>
      </c>
      <c r="H54" s="103">
        <f>SUM(H45:H53)</f>
        <v>0</v>
      </c>
    </row>
    <row r="55" spans="1:11" ht="20.25" customHeight="1" thickTop="1" x14ac:dyDescent="0.25">
      <c r="A55" s="137"/>
      <c r="B55" s="138"/>
      <c r="C55" s="58"/>
      <c r="D55" s="135"/>
      <c r="E55" s="135"/>
      <c r="F55" s="135"/>
      <c r="G55" s="135"/>
      <c r="H55" s="135"/>
    </row>
    <row r="56" spans="1:11" x14ac:dyDescent="0.2">
      <c r="A56" s="114" t="e">
        <f>B3</f>
        <v>#REF!</v>
      </c>
      <c r="B56" s="382"/>
      <c r="C56" s="383"/>
      <c r="E56" s="58"/>
      <c r="G56" s="38" t="str">
        <f>"Budget Fiscal Year "&amp;TEXT('Form 1 Cover'!$D$97, "mm/dd/yy")</f>
        <v>Budget Fiscal Year 2022 - 2023</v>
      </c>
    </row>
    <row r="57" spans="1:11" ht="14.25" customHeight="1" x14ac:dyDescent="0.2">
      <c r="A57" s="80"/>
      <c r="B57" s="80"/>
      <c r="C57" s="58"/>
      <c r="D57" s="99"/>
    </row>
    <row r="58" spans="1:11" ht="17.25" customHeight="1" x14ac:dyDescent="0.2">
      <c r="A58" s="99" t="s">
        <v>448</v>
      </c>
      <c r="D58" s="38" t="s">
        <v>443</v>
      </c>
      <c r="G58" s="30"/>
      <c r="H58" s="30">
        <f>'Form 1 Cover'!D106</f>
        <v>43914</v>
      </c>
    </row>
    <row r="59" spans="1:11" ht="17.25" customHeight="1" x14ac:dyDescent="0.2">
      <c r="G59" s="30"/>
      <c r="H59" s="30"/>
    </row>
    <row r="60" spans="1:11" ht="17.25" customHeight="1" x14ac:dyDescent="0.2">
      <c r="G60" s="30"/>
      <c r="H60" s="30"/>
    </row>
    <row r="61" spans="1:11" x14ac:dyDescent="0.2">
      <c r="A61" s="312"/>
      <c r="B61" s="75"/>
      <c r="C61" s="115"/>
      <c r="D61" s="77">
        <v>-1</v>
      </c>
      <c r="E61" s="78">
        <v>-2</v>
      </c>
      <c r="F61" s="79">
        <v>-3</v>
      </c>
      <c r="G61" s="78">
        <v>-4</v>
      </c>
      <c r="H61" s="78">
        <v>-4</v>
      </c>
    </row>
    <row r="62" spans="1:11" ht="15" x14ac:dyDescent="0.2">
      <c r="A62" s="325"/>
      <c r="B62" s="458"/>
      <c r="C62" s="459"/>
      <c r="D62" s="84"/>
      <c r="E62" s="87" t="s">
        <v>32</v>
      </c>
      <c r="F62" s="489" t="str">
        <f>"BUDGET YEAR ENDING "&amp;TEXT('Form 1 Cover'!D99, "MM/DD/YY")</f>
        <v>BUDGET YEAR ENDING 06/30/23</v>
      </c>
      <c r="G62" s="490"/>
      <c r="H62" s="491"/>
    </row>
    <row r="63" spans="1:11" ht="28.5" x14ac:dyDescent="0.2">
      <c r="A63" s="325"/>
      <c r="B63" s="458"/>
      <c r="C63" s="116"/>
      <c r="D63" s="86" t="s">
        <v>271</v>
      </c>
      <c r="E63" s="83" t="s">
        <v>273</v>
      </c>
      <c r="F63" s="84"/>
      <c r="G63" s="116"/>
      <c r="H63" s="83" t="s">
        <v>584</v>
      </c>
    </row>
    <row r="64" spans="1:11" ht="15" x14ac:dyDescent="0.2">
      <c r="A64" s="325"/>
      <c r="B64" s="458"/>
      <c r="C64" s="459" t="s">
        <v>196</v>
      </c>
      <c r="D64" s="86" t="s">
        <v>272</v>
      </c>
      <c r="E64" s="83" t="s">
        <v>272</v>
      </c>
      <c r="F64" s="86" t="s">
        <v>274</v>
      </c>
      <c r="G64" s="83" t="s">
        <v>111</v>
      </c>
      <c r="H64" s="83" t="s">
        <v>111</v>
      </c>
    </row>
    <row r="65" spans="1:8" ht="15" x14ac:dyDescent="0.2">
      <c r="A65" s="326"/>
      <c r="B65" s="460"/>
      <c r="C65" s="461"/>
      <c r="D65" s="321">
        <f>'Form 1 Cover'!D90</f>
        <v>44377</v>
      </c>
      <c r="E65" s="88">
        <f>'Form 1 Cover'!D94</f>
        <v>44742</v>
      </c>
      <c r="F65" s="89" t="s">
        <v>275</v>
      </c>
      <c r="G65" s="157" t="s">
        <v>275</v>
      </c>
      <c r="H65" s="157" t="s">
        <v>275</v>
      </c>
    </row>
    <row r="66" spans="1:8" ht="15" x14ac:dyDescent="0.25">
      <c r="A66" s="305" t="s">
        <v>91</v>
      </c>
      <c r="B66" s="117"/>
      <c r="C66" s="118" t="s">
        <v>197</v>
      </c>
      <c r="D66" s="139"/>
      <c r="E66" s="47"/>
      <c r="F66" s="47"/>
      <c r="G66" s="47"/>
      <c r="H66" s="47"/>
    </row>
    <row r="67" spans="1:8" ht="28.5" x14ac:dyDescent="0.2">
      <c r="A67" s="306" t="s">
        <v>165</v>
      </c>
      <c r="B67" s="119"/>
      <c r="C67" s="97" t="s">
        <v>349</v>
      </c>
      <c r="D67" s="411"/>
      <c r="E67" s="412"/>
      <c r="F67" s="412"/>
      <c r="G67" s="412"/>
      <c r="H67" s="412"/>
    </row>
    <row r="68" spans="1:8" x14ac:dyDescent="0.2">
      <c r="A68" s="307"/>
      <c r="B68" s="119" t="s">
        <v>345</v>
      </c>
      <c r="C68" s="97" t="s">
        <v>346</v>
      </c>
      <c r="D68" s="413"/>
      <c r="E68" s="414"/>
      <c r="F68" s="414"/>
      <c r="G68" s="414"/>
      <c r="H68" s="414"/>
    </row>
    <row r="69" spans="1:8" ht="28.5" x14ac:dyDescent="0.2">
      <c r="A69" s="307" t="s">
        <v>147</v>
      </c>
      <c r="B69" s="119"/>
      <c r="C69" s="97" t="s">
        <v>460</v>
      </c>
      <c r="D69" s="413"/>
      <c r="E69" s="414"/>
      <c r="F69" s="414"/>
      <c r="G69" s="414"/>
      <c r="H69" s="414"/>
    </row>
    <row r="70" spans="1:8" x14ac:dyDescent="0.2">
      <c r="A70" s="307" t="s">
        <v>150</v>
      </c>
      <c r="B70" s="119"/>
      <c r="C70" s="97" t="s">
        <v>459</v>
      </c>
      <c r="D70" s="413"/>
      <c r="E70" s="414"/>
      <c r="F70" s="414"/>
      <c r="G70" s="414"/>
      <c r="H70" s="414"/>
    </row>
    <row r="71" spans="1:8" ht="28.5" x14ac:dyDescent="0.2">
      <c r="A71" s="307" t="s">
        <v>153</v>
      </c>
      <c r="B71" s="119"/>
      <c r="C71" s="97" t="s">
        <v>461</v>
      </c>
      <c r="D71" s="413">
        <v>10000</v>
      </c>
      <c r="E71" s="414">
        <v>61239</v>
      </c>
      <c r="F71" s="414">
        <v>30620</v>
      </c>
      <c r="G71" s="414"/>
      <c r="H71" s="414"/>
    </row>
    <row r="72" spans="1:8" ht="28.5" x14ac:dyDescent="0.2">
      <c r="A72" s="307" t="s">
        <v>347</v>
      </c>
      <c r="B72" s="119"/>
      <c r="C72" s="97" t="s">
        <v>348</v>
      </c>
      <c r="D72" s="413"/>
      <c r="E72" s="414"/>
      <c r="F72" s="414"/>
      <c r="G72" s="414"/>
      <c r="H72" s="414"/>
    </row>
    <row r="73" spans="1:8" x14ac:dyDescent="0.2">
      <c r="A73" s="306" t="s">
        <v>199</v>
      </c>
      <c r="B73" s="119"/>
      <c r="C73" s="97" t="s">
        <v>200</v>
      </c>
      <c r="D73" s="413"/>
      <c r="E73" s="414"/>
      <c r="F73" s="414"/>
      <c r="G73" s="414"/>
      <c r="H73" s="414"/>
    </row>
    <row r="74" spans="1:8" x14ac:dyDescent="0.2">
      <c r="A74" s="307" t="s">
        <v>131</v>
      </c>
      <c r="B74" s="119"/>
      <c r="C74" s="97" t="s">
        <v>350</v>
      </c>
      <c r="D74" s="413"/>
      <c r="E74" s="414"/>
      <c r="F74" s="414"/>
      <c r="G74" s="414"/>
      <c r="H74" s="414"/>
    </row>
    <row r="75" spans="1:8" ht="21.75" customHeight="1" thickBot="1" x14ac:dyDescent="0.3">
      <c r="A75" s="308" t="s">
        <v>201</v>
      </c>
      <c r="B75" s="123"/>
      <c r="C75" s="124"/>
      <c r="D75" s="150">
        <f>SUM(D67:D74)</f>
        <v>10000</v>
      </c>
      <c r="E75" s="125">
        <f>SUM(E67:E74)</f>
        <v>61239</v>
      </c>
      <c r="F75" s="125">
        <f>SUM(F67:F74)</f>
        <v>30620</v>
      </c>
      <c r="G75" s="125">
        <f>SUM(G67:G74)</f>
        <v>0</v>
      </c>
      <c r="H75" s="125">
        <f>SUM(H67:H74)</f>
        <v>0</v>
      </c>
    </row>
    <row r="76" spans="1:8" ht="15" thickTop="1" x14ac:dyDescent="0.2">
      <c r="A76" s="327"/>
      <c r="B76" s="75"/>
      <c r="C76" s="76"/>
      <c r="D76" s="77">
        <v>-1</v>
      </c>
      <c r="E76" s="78">
        <v>-2</v>
      </c>
      <c r="F76" s="79">
        <v>-3</v>
      </c>
      <c r="G76" s="78">
        <v>-4</v>
      </c>
      <c r="H76" s="78">
        <v>-4</v>
      </c>
    </row>
    <row r="77" spans="1:8" x14ac:dyDescent="0.2">
      <c r="A77" s="325"/>
      <c r="B77" s="85"/>
      <c r="C77" s="116"/>
      <c r="D77" s="84"/>
      <c r="E77" s="87" t="s">
        <v>32</v>
      </c>
      <c r="F77" s="489" t="str">
        <f>"BUDGET YEAR ENDING "&amp;TEXT('Form 1 Cover'!D99, "MM/DD/YY")</f>
        <v>BUDGET YEAR ENDING 06/30/23</v>
      </c>
      <c r="G77" s="490"/>
      <c r="H77" s="491"/>
    </row>
    <row r="78" spans="1:8" ht="28.5" customHeight="1" x14ac:dyDescent="0.2">
      <c r="A78" s="325"/>
      <c r="B78" s="492" t="s">
        <v>276</v>
      </c>
      <c r="C78" s="493"/>
      <c r="D78" s="86" t="s">
        <v>271</v>
      </c>
      <c r="E78" s="83" t="s">
        <v>273</v>
      </c>
      <c r="F78" s="84"/>
      <c r="G78" s="116"/>
      <c r="H78" s="83" t="s">
        <v>584</v>
      </c>
    </row>
    <row r="79" spans="1:8" ht="15" customHeight="1" x14ac:dyDescent="0.2">
      <c r="A79" s="325"/>
      <c r="B79" s="492" t="s">
        <v>277</v>
      </c>
      <c r="C79" s="493"/>
      <c r="D79" s="86" t="s">
        <v>272</v>
      </c>
      <c r="E79" s="83" t="s">
        <v>272</v>
      </c>
      <c r="F79" s="86" t="s">
        <v>274</v>
      </c>
      <c r="G79" s="83" t="s">
        <v>111</v>
      </c>
      <c r="H79" s="83" t="s">
        <v>111</v>
      </c>
    </row>
    <row r="80" spans="1:8" ht="15" x14ac:dyDescent="0.2">
      <c r="A80" s="326"/>
      <c r="B80" s="460"/>
      <c r="C80" s="461"/>
      <c r="D80" s="321">
        <f>D65</f>
        <v>44377</v>
      </c>
      <c r="E80" s="88">
        <f>E65</f>
        <v>44742</v>
      </c>
      <c r="F80" s="89" t="s">
        <v>275</v>
      </c>
      <c r="G80" s="157" t="s">
        <v>275</v>
      </c>
      <c r="H80" s="157" t="s">
        <v>275</v>
      </c>
    </row>
    <row r="81" spans="1:8" ht="15" x14ac:dyDescent="0.25">
      <c r="A81" s="305" t="s">
        <v>186</v>
      </c>
      <c r="B81" s="117"/>
      <c r="C81" s="118" t="s">
        <v>351</v>
      </c>
      <c r="D81" s="324"/>
      <c r="E81" s="126"/>
      <c r="F81" s="126"/>
      <c r="G81" s="126"/>
      <c r="H81" s="126"/>
    </row>
    <row r="82" spans="1:8" x14ac:dyDescent="0.2">
      <c r="A82" s="306" t="s">
        <v>187</v>
      </c>
      <c r="B82" s="119"/>
      <c r="C82" s="97" t="s">
        <v>352</v>
      </c>
      <c r="D82" s="405"/>
      <c r="E82" s="408"/>
      <c r="F82" s="408"/>
      <c r="G82" s="408"/>
      <c r="H82" s="408"/>
    </row>
    <row r="83" spans="1:8" x14ac:dyDescent="0.2">
      <c r="A83" s="307"/>
      <c r="B83" s="119" t="s">
        <v>353</v>
      </c>
      <c r="C83" s="97" t="s">
        <v>354</v>
      </c>
      <c r="D83" s="409"/>
      <c r="E83" s="410"/>
      <c r="F83" s="410"/>
      <c r="G83" s="410"/>
      <c r="H83" s="410"/>
    </row>
    <row r="84" spans="1:8" ht="28.5" x14ac:dyDescent="0.2">
      <c r="A84" s="307"/>
      <c r="B84" s="119" t="s">
        <v>355</v>
      </c>
      <c r="C84" s="97" t="s">
        <v>356</v>
      </c>
      <c r="D84" s="409"/>
      <c r="E84" s="410"/>
      <c r="F84" s="410"/>
      <c r="G84" s="410"/>
      <c r="H84" s="410"/>
    </row>
    <row r="85" spans="1:8" x14ac:dyDescent="0.2">
      <c r="A85" s="307" t="s">
        <v>136</v>
      </c>
      <c r="B85" s="119"/>
      <c r="C85" s="97" t="s">
        <v>357</v>
      </c>
      <c r="D85" s="409"/>
      <c r="E85" s="410"/>
      <c r="F85" s="410"/>
      <c r="G85" s="410"/>
      <c r="H85" s="410"/>
    </row>
    <row r="86" spans="1:8" ht="28.5" x14ac:dyDescent="0.2">
      <c r="A86" s="307" t="s">
        <v>92</v>
      </c>
      <c r="B86" s="119"/>
      <c r="C86" s="97" t="s">
        <v>358</v>
      </c>
      <c r="D86" s="409"/>
      <c r="E86" s="410"/>
      <c r="F86" s="410"/>
      <c r="G86" s="410"/>
      <c r="H86" s="410"/>
    </row>
    <row r="87" spans="1:8" x14ac:dyDescent="0.2">
      <c r="A87" s="307" t="s">
        <v>188</v>
      </c>
      <c r="B87" s="119"/>
      <c r="C87" s="97" t="s">
        <v>361</v>
      </c>
      <c r="D87" s="409"/>
      <c r="E87" s="410"/>
      <c r="F87" s="410"/>
      <c r="G87" s="410"/>
      <c r="H87" s="410"/>
    </row>
    <row r="88" spans="1:8" x14ac:dyDescent="0.2">
      <c r="A88" s="307" t="s">
        <v>359</v>
      </c>
      <c r="B88" s="119"/>
      <c r="C88" s="97" t="s">
        <v>362</v>
      </c>
      <c r="D88" s="409"/>
      <c r="E88" s="410"/>
      <c r="F88" s="410"/>
      <c r="G88" s="410"/>
      <c r="H88" s="410"/>
    </row>
    <row r="89" spans="1:8" x14ac:dyDescent="0.2">
      <c r="A89" s="307" t="s">
        <v>360</v>
      </c>
      <c r="B89" s="119"/>
      <c r="C89" s="97" t="s">
        <v>363</v>
      </c>
      <c r="D89" s="409"/>
      <c r="E89" s="410"/>
      <c r="F89" s="410"/>
      <c r="G89" s="410"/>
      <c r="H89" s="410"/>
    </row>
    <row r="90" spans="1:8" ht="15" x14ac:dyDescent="0.25">
      <c r="A90" s="309" t="s">
        <v>140</v>
      </c>
      <c r="B90" s="119"/>
      <c r="C90" s="128" t="s">
        <v>364</v>
      </c>
      <c r="D90" s="409"/>
      <c r="E90" s="410"/>
      <c r="F90" s="410"/>
      <c r="G90" s="410"/>
      <c r="H90" s="410"/>
    </row>
    <row r="91" spans="1:8" x14ac:dyDescent="0.2">
      <c r="A91" s="307" t="s">
        <v>365</v>
      </c>
      <c r="B91" s="119"/>
      <c r="C91" s="97" t="s">
        <v>369</v>
      </c>
      <c r="D91" s="409"/>
      <c r="E91" s="410"/>
      <c r="F91" s="410"/>
      <c r="G91" s="410"/>
      <c r="H91" s="410"/>
    </row>
    <row r="92" spans="1:8" ht="28.5" x14ac:dyDescent="0.2">
      <c r="A92" s="307" t="s">
        <v>366</v>
      </c>
      <c r="B92" s="119"/>
      <c r="C92" s="97" t="s">
        <v>370</v>
      </c>
      <c r="D92" s="409"/>
      <c r="E92" s="410"/>
      <c r="F92" s="410"/>
      <c r="G92" s="410"/>
      <c r="H92" s="410"/>
    </row>
    <row r="93" spans="1:8" x14ac:dyDescent="0.2">
      <c r="A93" s="307" t="s">
        <v>367</v>
      </c>
      <c r="B93" s="119"/>
      <c r="C93" s="97" t="s">
        <v>548</v>
      </c>
      <c r="D93" s="409"/>
      <c r="E93" s="410"/>
      <c r="F93" s="410"/>
      <c r="G93" s="410"/>
      <c r="H93" s="410"/>
    </row>
    <row r="94" spans="1:8" x14ac:dyDescent="0.2">
      <c r="A94" s="307" t="s">
        <v>368</v>
      </c>
      <c r="B94" s="119"/>
      <c r="C94" s="97" t="s">
        <v>371</v>
      </c>
      <c r="D94" s="409"/>
      <c r="E94" s="410"/>
      <c r="F94" s="410"/>
      <c r="G94" s="410"/>
      <c r="H94" s="410"/>
    </row>
    <row r="95" spans="1:8" ht="15.75" thickBot="1" x14ac:dyDescent="0.3">
      <c r="A95" s="310" t="s">
        <v>189</v>
      </c>
      <c r="B95" s="129"/>
      <c r="C95" s="53"/>
      <c r="D95" s="167">
        <f>SUM(D82:D94)</f>
        <v>0</v>
      </c>
      <c r="E95" s="130">
        <f>SUM(E82:E94)</f>
        <v>0</v>
      </c>
      <c r="F95" s="130">
        <f>SUM(F82:F94)</f>
        <v>0</v>
      </c>
      <c r="G95" s="130">
        <f>SUM(G82:G94)</f>
        <v>0</v>
      </c>
      <c r="H95" s="130">
        <f>SUM(H82:H94)</f>
        <v>0</v>
      </c>
    </row>
    <row r="96" spans="1:8" ht="15" x14ac:dyDescent="0.25">
      <c r="A96" s="309" t="s">
        <v>372</v>
      </c>
      <c r="B96" s="119"/>
      <c r="C96" s="51"/>
      <c r="D96" s="169"/>
      <c r="E96" s="96"/>
      <c r="F96" s="96"/>
      <c r="G96" s="96"/>
      <c r="H96" s="96"/>
    </row>
    <row r="97" spans="1:8" x14ac:dyDescent="0.2">
      <c r="A97" s="306"/>
      <c r="B97" s="119" t="s">
        <v>190</v>
      </c>
      <c r="C97" s="51"/>
      <c r="D97" s="409"/>
      <c r="E97" s="410"/>
      <c r="F97" s="410"/>
      <c r="G97" s="410"/>
      <c r="H97" s="410"/>
    </row>
    <row r="98" spans="1:8" x14ac:dyDescent="0.2">
      <c r="A98" s="307"/>
      <c r="B98" s="119" t="s">
        <v>191</v>
      </c>
      <c r="C98" s="51"/>
      <c r="D98" s="409">
        <v>-20357</v>
      </c>
      <c r="E98" s="410">
        <f>'Form 4 Expenses'!E554</f>
        <v>57344</v>
      </c>
      <c r="F98" s="410">
        <f>'Form 4 Expenses'!F554</f>
        <v>92482</v>
      </c>
      <c r="G98" s="410"/>
      <c r="H98" s="410"/>
    </row>
    <row r="99" spans="1:8" ht="15.75" thickBot="1" x14ac:dyDescent="0.3">
      <c r="A99" s="310" t="s">
        <v>192</v>
      </c>
      <c r="B99" s="129"/>
      <c r="C99" s="53"/>
      <c r="D99" s="167">
        <f>SUM(D97:D98)</f>
        <v>-20357</v>
      </c>
      <c r="E99" s="130">
        <f>SUM(E97:E98)</f>
        <v>57344</v>
      </c>
      <c r="F99" s="130">
        <f>SUM(F97:F98)</f>
        <v>92482</v>
      </c>
      <c r="G99" s="130">
        <f>SUM(G97:G98)</f>
        <v>0</v>
      </c>
      <c r="H99" s="130">
        <f>SUM(H97:H98)</f>
        <v>0</v>
      </c>
    </row>
    <row r="100" spans="1:8" x14ac:dyDescent="0.2">
      <c r="A100" s="307"/>
      <c r="B100" s="119" t="s">
        <v>193</v>
      </c>
      <c r="C100" s="51"/>
      <c r="D100" s="409"/>
      <c r="E100" s="410"/>
      <c r="F100" s="410"/>
      <c r="G100" s="410"/>
      <c r="H100" s="410"/>
    </row>
    <row r="101" spans="1:8" x14ac:dyDescent="0.2">
      <c r="A101" s="306"/>
      <c r="B101" s="119" t="s">
        <v>194</v>
      </c>
      <c r="C101" s="51"/>
      <c r="D101" s="409"/>
      <c r="E101" s="410"/>
      <c r="F101" s="410"/>
      <c r="G101" s="410"/>
      <c r="H101" s="410"/>
    </row>
    <row r="102" spans="1:8" ht="15.75" thickBot="1" x14ac:dyDescent="0.3">
      <c r="A102" s="308" t="s">
        <v>195</v>
      </c>
      <c r="B102" s="123"/>
      <c r="C102" s="102"/>
      <c r="D102" s="103">
        <f>D43+D54+D75+D95+D99</f>
        <v>542202</v>
      </c>
      <c r="E102" s="103">
        <f>E43+E54+E75+E95+E99</f>
        <v>579383</v>
      </c>
      <c r="F102" s="103">
        <f>F43+F54+F75+F95+F99</f>
        <v>666846</v>
      </c>
      <c r="G102" s="103">
        <f>G43+G54+G75+G95+G99</f>
        <v>0</v>
      </c>
      <c r="H102" s="103">
        <f>H43+H54+H75+H95+H99</f>
        <v>0</v>
      </c>
    </row>
    <row r="103" spans="1:8" ht="15.75" thickTop="1" x14ac:dyDescent="0.25">
      <c r="A103" s="134"/>
      <c r="B103" s="132"/>
      <c r="C103" s="58"/>
      <c r="D103" s="135"/>
      <c r="E103" s="135"/>
      <c r="F103" s="135"/>
      <c r="G103" s="135"/>
      <c r="H103" s="135"/>
    </row>
    <row r="104" spans="1:8" ht="15" x14ac:dyDescent="0.25">
      <c r="A104" s="134"/>
      <c r="B104" s="132"/>
      <c r="C104" s="58"/>
      <c r="D104" s="135"/>
      <c r="E104" s="135"/>
      <c r="F104" s="135"/>
      <c r="G104" s="135"/>
      <c r="H104" s="135"/>
    </row>
    <row r="105" spans="1:8" x14ac:dyDescent="0.2">
      <c r="A105" s="296" t="e">
        <f>_xlfn.SINGLE('Form 1 Cover'!#REF!)</f>
        <v>#REF!</v>
      </c>
      <c r="B105" s="119"/>
      <c r="C105" s="43"/>
      <c r="G105" s="38" t="str">
        <f>"Budget Fiscal Year "&amp;TEXT('Form 1 Cover'!$D$97, "mm/dd/yy")</f>
        <v>Budget Fiscal Year 2022 - 2023</v>
      </c>
    </row>
    <row r="106" spans="1:8" x14ac:dyDescent="0.2">
      <c r="A106" s="132"/>
      <c r="B106" s="132"/>
      <c r="C106" s="58"/>
    </row>
    <row r="107" spans="1:8" x14ac:dyDescent="0.2">
      <c r="A107" s="132"/>
      <c r="B107" s="80"/>
      <c r="C107" s="58"/>
      <c r="D107" s="80"/>
      <c r="E107" s="58"/>
      <c r="F107" s="58"/>
      <c r="G107" s="58"/>
      <c r="H107" s="58"/>
    </row>
    <row r="108" spans="1:8" x14ac:dyDescent="0.2">
      <c r="A108" s="99" t="s">
        <v>448</v>
      </c>
      <c r="E108" s="38" t="s">
        <v>442</v>
      </c>
      <c r="G108" s="133"/>
      <c r="H108" s="133">
        <f>'Form 1 Cover'!D106</f>
        <v>43914</v>
      </c>
    </row>
  </sheetData>
  <sheetProtection sheet="1" objects="1" scenarios="1"/>
  <phoneticPr fontId="0" type="noConversion"/>
  <pageMargins left="0.55000000000000004" right="0" top="0.75" bottom="0.75" header="0.5" footer="0"/>
  <pageSetup scale="80" fitToHeight="2" orientation="portrait" r:id="rId1"/>
  <headerFooter alignWithMargins="0"/>
  <rowBreaks count="1" manualBreakCount="1">
    <brk id="54"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558"/>
  <sheetViews>
    <sheetView tabSelected="1" view="pageBreakPreview" zoomScaleNormal="75" zoomScaleSheetLayoutView="100" workbookViewId="0">
      <selection activeCell="I558" sqref="A1:I558"/>
    </sheetView>
  </sheetViews>
  <sheetFormatPr defaultRowHeight="14.25" x14ac:dyDescent="0.2"/>
  <cols>
    <col min="1" max="1" width="2.85546875" style="99" customWidth="1"/>
    <col min="2" max="2" width="3.7109375" style="99" customWidth="1"/>
    <col min="3" max="3" width="5.42578125" style="99" customWidth="1"/>
    <col min="4" max="4" width="32.7109375" style="38" customWidth="1"/>
    <col min="5" max="6" width="17.7109375" style="38" customWidth="1"/>
    <col min="7" max="7" width="16.7109375" style="38" customWidth="1"/>
    <col min="8" max="9" width="17.7109375" style="38" customWidth="1"/>
    <col min="10" max="16384" width="9.140625" style="38"/>
  </cols>
  <sheetData>
    <row r="1" spans="1:9" ht="15" x14ac:dyDescent="0.25">
      <c r="A1" s="416" t="e">
        <f>'Form 1 Cover'!#REF!</f>
        <v>#REF!</v>
      </c>
      <c r="B1" s="75"/>
      <c r="C1" s="75"/>
      <c r="D1" s="76"/>
      <c r="E1" s="179">
        <v>-1</v>
      </c>
      <c r="F1" s="180">
        <v>-2</v>
      </c>
      <c r="G1" s="286">
        <v>-3</v>
      </c>
      <c r="H1" s="180">
        <v>-4</v>
      </c>
      <c r="I1" s="180">
        <v>-5</v>
      </c>
    </row>
    <row r="2" spans="1:9" x14ac:dyDescent="0.2">
      <c r="A2" s="328"/>
      <c r="B2" s="80" t="s">
        <v>486</v>
      </c>
      <c r="C2" s="80"/>
      <c r="D2" s="47"/>
      <c r="E2" s="181"/>
      <c r="F2" s="329" t="s">
        <v>32</v>
      </c>
      <c r="G2" s="494" t="str">
        <f>"BUDGET YEAR ENDING "&amp;TEXT('Form 1 Cover'!D99, "MM/DD/YY")</f>
        <v>BUDGET YEAR ENDING 06/30/23</v>
      </c>
      <c r="H2" s="35"/>
      <c r="I2" s="495"/>
    </row>
    <row r="3" spans="1:9" x14ac:dyDescent="0.2">
      <c r="A3" s="328"/>
      <c r="B3" s="80"/>
      <c r="C3" s="80"/>
      <c r="D3" s="47"/>
      <c r="E3" s="182" t="s">
        <v>271</v>
      </c>
      <c r="F3" s="182" t="s">
        <v>273</v>
      </c>
      <c r="G3" s="183"/>
      <c r="H3" s="330"/>
      <c r="I3" s="182" t="s">
        <v>584</v>
      </c>
    </row>
    <row r="4" spans="1:9" ht="12.75" customHeight="1" x14ac:dyDescent="0.2">
      <c r="A4" s="328"/>
      <c r="B4" s="140" t="s">
        <v>79</v>
      </c>
      <c r="C4" s="58"/>
      <c r="D4" s="47"/>
      <c r="E4" s="182" t="s">
        <v>272</v>
      </c>
      <c r="F4" s="182" t="s">
        <v>272</v>
      </c>
      <c r="G4" s="184" t="s">
        <v>274</v>
      </c>
      <c r="H4" s="182" t="s">
        <v>111</v>
      </c>
      <c r="I4" s="182" t="s">
        <v>111</v>
      </c>
    </row>
    <row r="5" spans="1:9" s="85" customFormat="1" ht="15.75" customHeight="1" x14ac:dyDescent="0.2">
      <c r="A5" s="326"/>
      <c r="B5" s="496"/>
      <c r="C5" s="496"/>
      <c r="D5" s="497"/>
      <c r="E5" s="4">
        <f>'Form 1 Cover'!D90</f>
        <v>44377</v>
      </c>
      <c r="F5" s="4">
        <f>'Form 1 Cover'!D94</f>
        <v>44742</v>
      </c>
      <c r="G5" s="185" t="s">
        <v>275</v>
      </c>
      <c r="H5" s="331" t="s">
        <v>275</v>
      </c>
      <c r="I5" s="331" t="s">
        <v>275</v>
      </c>
    </row>
    <row r="6" spans="1:9" ht="18.75" customHeight="1" x14ac:dyDescent="0.25">
      <c r="A6" s="300" t="s">
        <v>81</v>
      </c>
      <c r="B6" s="90"/>
      <c r="C6" s="91" t="s">
        <v>183</v>
      </c>
      <c r="D6" s="141"/>
      <c r="E6" s="107"/>
      <c r="F6" s="107"/>
      <c r="G6" s="107"/>
      <c r="H6" s="107"/>
      <c r="I6" s="107"/>
    </row>
    <row r="7" spans="1:9" x14ac:dyDescent="0.2">
      <c r="A7" s="302"/>
      <c r="B7" s="94" t="s">
        <v>177</v>
      </c>
      <c r="C7" s="94"/>
      <c r="D7" s="51" t="s">
        <v>178</v>
      </c>
      <c r="E7" s="55"/>
      <c r="F7" s="55"/>
      <c r="G7" s="55"/>
      <c r="H7" s="55"/>
      <c r="I7" s="55"/>
    </row>
    <row r="8" spans="1:9" x14ac:dyDescent="0.2">
      <c r="A8" s="302"/>
      <c r="B8" s="94"/>
      <c r="C8" s="94" t="s">
        <v>81</v>
      </c>
      <c r="D8" s="51" t="s">
        <v>82</v>
      </c>
      <c r="E8" s="414">
        <v>42111</v>
      </c>
      <c r="F8" s="414">
        <v>53790</v>
      </c>
      <c r="G8" s="414">
        <v>84803</v>
      </c>
      <c r="H8" s="414"/>
      <c r="I8" s="414"/>
    </row>
    <row r="9" spans="1:9" x14ac:dyDescent="0.2">
      <c r="A9" s="302"/>
      <c r="B9" s="94"/>
      <c r="C9" s="94" t="s">
        <v>83</v>
      </c>
      <c r="D9" s="51" t="s">
        <v>84</v>
      </c>
      <c r="E9" s="414">
        <v>9632</v>
      </c>
      <c r="F9" s="414">
        <v>14693</v>
      </c>
      <c r="G9" s="414">
        <v>25778</v>
      </c>
      <c r="H9" s="414"/>
      <c r="I9" s="414"/>
    </row>
    <row r="10" spans="1:9" x14ac:dyDescent="0.2">
      <c r="A10" s="302"/>
      <c r="B10" s="94"/>
      <c r="C10" s="94" t="s">
        <v>133</v>
      </c>
      <c r="D10" s="51"/>
      <c r="E10" s="414">
        <f>5790+61219</f>
        <v>67009</v>
      </c>
      <c r="F10" s="414">
        <f>7276+57387</f>
        <v>64663</v>
      </c>
      <c r="G10" s="414">
        <f>7495+67717</f>
        <v>75212</v>
      </c>
      <c r="H10" s="414"/>
      <c r="I10" s="414"/>
    </row>
    <row r="11" spans="1:9" x14ac:dyDescent="0.2">
      <c r="A11" s="302"/>
      <c r="B11" s="94"/>
      <c r="C11" s="94" t="s">
        <v>85</v>
      </c>
      <c r="D11" s="51" t="s">
        <v>86</v>
      </c>
      <c r="E11" s="414">
        <v>46990</v>
      </c>
      <c r="F11" s="414">
        <v>40633</v>
      </c>
      <c r="G11" s="414">
        <v>47946</v>
      </c>
      <c r="H11" s="414"/>
      <c r="I11" s="414"/>
    </row>
    <row r="12" spans="1:9" x14ac:dyDescent="0.2">
      <c r="A12" s="302"/>
      <c r="B12" s="94"/>
      <c r="C12" s="94" t="s">
        <v>89</v>
      </c>
      <c r="D12" s="51" t="s">
        <v>134</v>
      </c>
      <c r="E12" s="414"/>
      <c r="F12" s="414"/>
      <c r="G12" s="414"/>
      <c r="H12" s="414"/>
      <c r="I12" s="414"/>
    </row>
    <row r="13" spans="1:9" x14ac:dyDescent="0.2">
      <c r="A13" s="302"/>
      <c r="B13" s="94"/>
      <c r="C13" s="94" t="s">
        <v>87</v>
      </c>
      <c r="D13" s="51" t="s">
        <v>88</v>
      </c>
      <c r="E13" s="414"/>
      <c r="F13" s="414"/>
      <c r="G13" s="414"/>
      <c r="H13" s="414"/>
      <c r="I13" s="414"/>
    </row>
    <row r="14" spans="1:9" x14ac:dyDescent="0.2">
      <c r="A14" s="302"/>
      <c r="B14" s="94" t="s">
        <v>390</v>
      </c>
      <c r="C14" s="94"/>
      <c r="D14" s="51"/>
      <c r="E14" s="122"/>
      <c r="F14" s="122"/>
      <c r="G14" s="122"/>
      <c r="H14" s="122"/>
      <c r="I14" s="122"/>
    </row>
    <row r="15" spans="1:9" x14ac:dyDescent="0.2">
      <c r="A15" s="302"/>
      <c r="B15" s="94"/>
      <c r="C15" s="94" t="s">
        <v>81</v>
      </c>
      <c r="D15" s="51" t="s">
        <v>82</v>
      </c>
      <c r="E15" s="414">
        <v>79037</v>
      </c>
      <c r="F15" s="414">
        <v>91500</v>
      </c>
      <c r="G15" s="414">
        <v>94245</v>
      </c>
      <c r="H15" s="414"/>
      <c r="I15" s="414"/>
    </row>
    <row r="16" spans="1:9" x14ac:dyDescent="0.2">
      <c r="A16" s="302"/>
      <c r="B16" s="94"/>
      <c r="C16" s="94" t="s">
        <v>83</v>
      </c>
      <c r="D16" s="51" t="s">
        <v>84</v>
      </c>
      <c r="E16" s="414">
        <v>25161</v>
      </c>
      <c r="F16" s="414">
        <v>32121</v>
      </c>
      <c r="G16" s="414">
        <v>33085</v>
      </c>
      <c r="H16" s="414"/>
      <c r="I16" s="414"/>
    </row>
    <row r="17" spans="1:9" x14ac:dyDescent="0.2">
      <c r="A17" s="302"/>
      <c r="B17" s="94"/>
      <c r="C17" s="94" t="s">
        <v>133</v>
      </c>
      <c r="D17" s="51"/>
      <c r="E17" s="414">
        <f>152125+29274+3743</f>
        <v>185142</v>
      </c>
      <c r="F17" s="414">
        <f>146777+33013+5680</f>
        <v>185470</v>
      </c>
      <c r="G17" s="414">
        <f>151180+34003+5850</f>
        <v>191033</v>
      </c>
      <c r="H17" s="414"/>
      <c r="I17" s="414"/>
    </row>
    <row r="18" spans="1:9" x14ac:dyDescent="0.2">
      <c r="A18" s="302"/>
      <c r="B18" s="94"/>
      <c r="C18" s="94" t="s">
        <v>85</v>
      </c>
      <c r="D18" s="51" t="s">
        <v>86</v>
      </c>
      <c r="E18" s="414">
        <v>2205</v>
      </c>
      <c r="F18" s="414">
        <v>2400</v>
      </c>
      <c r="G18" s="414">
        <v>2472</v>
      </c>
      <c r="H18" s="414"/>
      <c r="I18" s="414"/>
    </row>
    <row r="19" spans="1:9" x14ac:dyDescent="0.2">
      <c r="A19" s="302"/>
      <c r="B19" s="94"/>
      <c r="C19" s="94" t="s">
        <v>89</v>
      </c>
      <c r="D19" s="51" t="s">
        <v>134</v>
      </c>
      <c r="E19" s="414"/>
      <c r="F19" s="414"/>
      <c r="G19" s="414"/>
      <c r="H19" s="414"/>
      <c r="I19" s="414"/>
    </row>
    <row r="20" spans="1:9" x14ac:dyDescent="0.2">
      <c r="A20" s="302"/>
      <c r="B20" s="94"/>
      <c r="C20" s="94" t="s">
        <v>87</v>
      </c>
      <c r="D20" s="51" t="s">
        <v>88</v>
      </c>
      <c r="E20" s="414"/>
      <c r="F20" s="414"/>
      <c r="G20" s="414"/>
      <c r="H20" s="414"/>
      <c r="I20" s="414"/>
    </row>
    <row r="21" spans="1:9" x14ac:dyDescent="0.2">
      <c r="A21" s="302"/>
      <c r="B21" s="94" t="s">
        <v>391</v>
      </c>
      <c r="C21" s="94"/>
      <c r="D21" s="51"/>
      <c r="E21" s="122"/>
      <c r="F21" s="122"/>
      <c r="G21" s="122"/>
      <c r="H21" s="122"/>
      <c r="I21" s="122"/>
    </row>
    <row r="22" spans="1:9" x14ac:dyDescent="0.2">
      <c r="A22" s="302"/>
      <c r="B22" s="94"/>
      <c r="C22" s="94" t="s">
        <v>81</v>
      </c>
      <c r="D22" s="51" t="s">
        <v>82</v>
      </c>
      <c r="E22" s="414"/>
      <c r="F22" s="414"/>
      <c r="G22" s="414"/>
      <c r="H22" s="414"/>
      <c r="I22" s="414"/>
    </row>
    <row r="23" spans="1:9" x14ac:dyDescent="0.2">
      <c r="A23" s="302"/>
      <c r="B23" s="94"/>
      <c r="C23" s="94" t="s">
        <v>83</v>
      </c>
      <c r="D23" s="51" t="s">
        <v>84</v>
      </c>
      <c r="E23" s="414"/>
      <c r="F23" s="414"/>
      <c r="G23" s="414"/>
      <c r="H23" s="414"/>
      <c r="I23" s="414"/>
    </row>
    <row r="24" spans="1:9" x14ac:dyDescent="0.2">
      <c r="A24" s="302"/>
      <c r="B24" s="94"/>
      <c r="C24" s="94" t="s">
        <v>133</v>
      </c>
      <c r="D24" s="51"/>
      <c r="E24" s="414"/>
      <c r="F24" s="414"/>
      <c r="G24" s="414"/>
      <c r="H24" s="414"/>
      <c r="I24" s="414"/>
    </row>
    <row r="25" spans="1:9" x14ac:dyDescent="0.2">
      <c r="A25" s="302"/>
      <c r="B25" s="94"/>
      <c r="C25" s="94" t="s">
        <v>85</v>
      </c>
      <c r="D25" s="51" t="s">
        <v>86</v>
      </c>
      <c r="E25" s="414"/>
      <c r="F25" s="414"/>
      <c r="G25" s="414"/>
      <c r="H25" s="414"/>
      <c r="I25" s="414"/>
    </row>
    <row r="26" spans="1:9" x14ac:dyDescent="0.2">
      <c r="A26" s="302"/>
      <c r="B26" s="94"/>
      <c r="C26" s="94" t="s">
        <v>89</v>
      </c>
      <c r="D26" s="51" t="s">
        <v>134</v>
      </c>
      <c r="E26" s="414"/>
      <c r="F26" s="414"/>
      <c r="G26" s="414"/>
      <c r="H26" s="414"/>
      <c r="I26" s="414"/>
    </row>
    <row r="27" spans="1:9" x14ac:dyDescent="0.2">
      <c r="A27" s="302"/>
      <c r="B27" s="94"/>
      <c r="C27" s="94" t="s">
        <v>87</v>
      </c>
      <c r="D27" s="51" t="s">
        <v>88</v>
      </c>
      <c r="E27" s="414">
        <v>27571</v>
      </c>
      <c r="F27" s="414">
        <v>1631</v>
      </c>
      <c r="G27" s="414">
        <v>1680</v>
      </c>
      <c r="H27" s="414"/>
      <c r="I27" s="414"/>
    </row>
    <row r="28" spans="1:9" ht="18.75" customHeight="1" thickBot="1" x14ac:dyDescent="0.3">
      <c r="A28" s="313" t="s">
        <v>184</v>
      </c>
      <c r="B28" s="113"/>
      <c r="C28" s="113"/>
      <c r="D28" s="57"/>
      <c r="E28" s="142">
        <f>SUM(E8:E27)</f>
        <v>484858</v>
      </c>
      <c r="F28" s="142">
        <f>SUM(F8:F27)</f>
        <v>486901</v>
      </c>
      <c r="G28" s="142">
        <f>SUM(G8:G27)</f>
        <v>556254</v>
      </c>
      <c r="H28" s="142">
        <f>SUM(H8:H27)</f>
        <v>0</v>
      </c>
      <c r="I28" s="142">
        <f>SUM(I8:I27)</f>
        <v>0</v>
      </c>
    </row>
    <row r="29" spans="1:9" ht="18.75" customHeight="1" thickTop="1" x14ac:dyDescent="0.25">
      <c r="A29" s="304" t="s">
        <v>373</v>
      </c>
      <c r="B29" s="104"/>
      <c r="C29" s="143" t="s">
        <v>374</v>
      </c>
      <c r="D29" s="144"/>
      <c r="E29" s="145"/>
      <c r="F29" s="145"/>
      <c r="G29" s="145"/>
      <c r="H29" s="145"/>
      <c r="I29" s="145"/>
    </row>
    <row r="30" spans="1:9" x14ac:dyDescent="0.2">
      <c r="A30" s="302"/>
      <c r="B30" s="94" t="s">
        <v>177</v>
      </c>
      <c r="C30" s="94"/>
      <c r="D30" s="51" t="s">
        <v>178</v>
      </c>
      <c r="E30" s="147"/>
      <c r="F30" s="122"/>
      <c r="G30" s="122"/>
      <c r="H30" s="122"/>
      <c r="I30" s="122"/>
    </row>
    <row r="31" spans="1:9" x14ac:dyDescent="0.2">
      <c r="A31" s="302"/>
      <c r="B31" s="94"/>
      <c r="C31" s="94" t="s">
        <v>81</v>
      </c>
      <c r="D31" s="51" t="s">
        <v>82</v>
      </c>
      <c r="E31" s="414"/>
      <c r="F31" s="414"/>
      <c r="G31" s="414"/>
      <c r="H31" s="414"/>
      <c r="I31" s="414"/>
    </row>
    <row r="32" spans="1:9" x14ac:dyDescent="0.2">
      <c r="A32" s="302"/>
      <c r="B32" s="94"/>
      <c r="C32" s="94" t="s">
        <v>83</v>
      </c>
      <c r="D32" s="51" t="s">
        <v>84</v>
      </c>
      <c r="E32" s="411"/>
      <c r="F32" s="412"/>
      <c r="G32" s="412"/>
      <c r="H32" s="412"/>
      <c r="I32" s="412"/>
    </row>
    <row r="33" spans="1:12" x14ac:dyDescent="0.2">
      <c r="A33" s="302"/>
      <c r="B33" s="94"/>
      <c r="C33" s="94" t="s">
        <v>133</v>
      </c>
      <c r="D33" s="51"/>
      <c r="E33" s="414"/>
      <c r="F33" s="414"/>
      <c r="G33" s="414"/>
      <c r="H33" s="414"/>
      <c r="I33" s="414"/>
    </row>
    <row r="34" spans="1:12" x14ac:dyDescent="0.2">
      <c r="A34" s="302"/>
      <c r="B34" s="94"/>
      <c r="C34" s="94" t="s">
        <v>85</v>
      </c>
      <c r="D34" s="51" t="s">
        <v>86</v>
      </c>
      <c r="E34" s="414"/>
      <c r="F34" s="414"/>
      <c r="G34" s="414"/>
      <c r="H34" s="414"/>
      <c r="I34" s="414"/>
    </row>
    <row r="35" spans="1:12" x14ac:dyDescent="0.2">
      <c r="A35" s="302"/>
      <c r="B35" s="94"/>
      <c r="C35" s="94" t="s">
        <v>89</v>
      </c>
      <c r="D35" s="51" t="s">
        <v>134</v>
      </c>
      <c r="E35" s="414"/>
      <c r="F35" s="414"/>
      <c r="G35" s="414"/>
      <c r="H35" s="414"/>
      <c r="I35" s="414"/>
    </row>
    <row r="36" spans="1:12" x14ac:dyDescent="0.2">
      <c r="A36" s="302"/>
      <c r="B36" s="94"/>
      <c r="C36" s="94" t="s">
        <v>87</v>
      </c>
      <c r="D36" s="51" t="s">
        <v>88</v>
      </c>
      <c r="E36" s="411"/>
      <c r="F36" s="412"/>
      <c r="G36" s="412"/>
      <c r="H36" s="412"/>
      <c r="I36" s="412"/>
    </row>
    <row r="37" spans="1:12" x14ac:dyDescent="0.2">
      <c r="A37" s="302"/>
      <c r="B37" s="94" t="s">
        <v>390</v>
      </c>
      <c r="C37" s="94"/>
      <c r="D37" s="51"/>
      <c r="E37" s="120"/>
      <c r="F37" s="121"/>
      <c r="G37" s="121"/>
      <c r="H37" s="121"/>
      <c r="I37" s="121"/>
    </row>
    <row r="38" spans="1:12" x14ac:dyDescent="0.2">
      <c r="A38" s="302"/>
      <c r="B38" s="94"/>
      <c r="C38" s="94" t="s">
        <v>81</v>
      </c>
      <c r="D38" s="51" t="s">
        <v>82</v>
      </c>
      <c r="E38" s="414"/>
      <c r="F38" s="414"/>
      <c r="G38" s="414"/>
      <c r="H38" s="414"/>
      <c r="I38" s="414"/>
    </row>
    <row r="39" spans="1:12" x14ac:dyDescent="0.2">
      <c r="A39" s="302"/>
      <c r="B39" s="94"/>
      <c r="C39" s="94" t="s">
        <v>83</v>
      </c>
      <c r="D39" s="51" t="s">
        <v>84</v>
      </c>
      <c r="E39" s="414"/>
      <c r="F39" s="414"/>
      <c r="G39" s="414"/>
      <c r="H39" s="414"/>
      <c r="I39" s="414"/>
    </row>
    <row r="40" spans="1:12" x14ac:dyDescent="0.2">
      <c r="A40" s="302"/>
      <c r="B40" s="94"/>
      <c r="C40" s="94" t="s">
        <v>133</v>
      </c>
      <c r="D40" s="51"/>
      <c r="E40" s="414"/>
      <c r="F40" s="414"/>
      <c r="G40" s="414"/>
      <c r="H40" s="414"/>
      <c r="I40" s="414"/>
    </row>
    <row r="41" spans="1:12" x14ac:dyDescent="0.2">
      <c r="A41" s="302"/>
      <c r="B41" s="94"/>
      <c r="C41" s="94" t="s">
        <v>85</v>
      </c>
      <c r="D41" s="51" t="s">
        <v>86</v>
      </c>
      <c r="E41" s="414"/>
      <c r="F41" s="414"/>
      <c r="G41" s="414"/>
      <c r="H41" s="414"/>
      <c r="I41" s="414"/>
    </row>
    <row r="42" spans="1:12" x14ac:dyDescent="0.2">
      <c r="A42" s="302"/>
      <c r="B42" s="94"/>
      <c r="C42" s="94" t="s">
        <v>89</v>
      </c>
      <c r="D42" s="51" t="s">
        <v>134</v>
      </c>
      <c r="E42" s="414"/>
      <c r="F42" s="414"/>
      <c r="G42" s="414"/>
      <c r="H42" s="414"/>
      <c r="I42" s="414"/>
    </row>
    <row r="43" spans="1:12" x14ac:dyDescent="0.2">
      <c r="A43" s="302"/>
      <c r="B43" s="94"/>
      <c r="C43" s="94" t="s">
        <v>87</v>
      </c>
      <c r="D43" s="51" t="s">
        <v>88</v>
      </c>
      <c r="E43" s="414"/>
      <c r="F43" s="414"/>
      <c r="G43" s="414"/>
      <c r="H43" s="414"/>
      <c r="I43" s="414"/>
    </row>
    <row r="44" spans="1:12" x14ac:dyDescent="0.2">
      <c r="A44" s="302"/>
      <c r="B44" s="94" t="s">
        <v>391</v>
      </c>
      <c r="C44" s="94"/>
      <c r="D44" s="51"/>
      <c r="E44" s="122"/>
      <c r="F44" s="122"/>
      <c r="G44" s="122"/>
      <c r="H44" s="122"/>
      <c r="I44" s="122"/>
      <c r="L44" s="112"/>
    </row>
    <row r="45" spans="1:12" x14ac:dyDescent="0.2">
      <c r="A45" s="302"/>
      <c r="B45" s="94"/>
      <c r="C45" s="94" t="s">
        <v>81</v>
      </c>
      <c r="D45" s="51" t="s">
        <v>82</v>
      </c>
      <c r="E45" s="414"/>
      <c r="F45" s="414"/>
      <c r="G45" s="414"/>
      <c r="H45" s="414"/>
      <c r="I45" s="414"/>
    </row>
    <row r="46" spans="1:12" ht="13.5" customHeight="1" x14ac:dyDescent="0.2">
      <c r="A46" s="302"/>
      <c r="B46" s="94"/>
      <c r="C46" s="94" t="s">
        <v>83</v>
      </c>
      <c r="D46" s="51" t="s">
        <v>84</v>
      </c>
      <c r="E46" s="413"/>
      <c r="F46" s="414"/>
      <c r="G46" s="414"/>
      <c r="H46" s="414"/>
      <c r="I46" s="414"/>
    </row>
    <row r="47" spans="1:12" x14ac:dyDescent="0.2">
      <c r="A47" s="302"/>
      <c r="B47" s="94"/>
      <c r="C47" s="94" t="s">
        <v>133</v>
      </c>
      <c r="D47" s="51"/>
      <c r="E47" s="411"/>
      <c r="F47" s="412"/>
      <c r="G47" s="412"/>
      <c r="H47" s="412"/>
      <c r="I47" s="412"/>
    </row>
    <row r="48" spans="1:12" x14ac:dyDescent="0.2">
      <c r="A48" s="302"/>
      <c r="B48" s="94"/>
      <c r="C48" s="94" t="s">
        <v>85</v>
      </c>
      <c r="D48" s="51" t="s">
        <v>86</v>
      </c>
      <c r="E48" s="413"/>
      <c r="F48" s="414"/>
      <c r="G48" s="414"/>
      <c r="H48" s="414"/>
      <c r="I48" s="414"/>
    </row>
    <row r="49" spans="1:9" x14ac:dyDescent="0.2">
      <c r="A49" s="302"/>
      <c r="B49" s="94"/>
      <c r="C49" s="94" t="s">
        <v>89</v>
      </c>
      <c r="D49" s="51" t="s">
        <v>134</v>
      </c>
      <c r="E49" s="413"/>
      <c r="F49" s="414"/>
      <c r="G49" s="414"/>
      <c r="H49" s="414"/>
      <c r="I49" s="414"/>
    </row>
    <row r="50" spans="1:9" ht="15" customHeight="1" x14ac:dyDescent="0.2">
      <c r="A50" s="302"/>
      <c r="B50" s="94"/>
      <c r="C50" s="94" t="s">
        <v>87</v>
      </c>
      <c r="D50" s="51" t="s">
        <v>88</v>
      </c>
      <c r="E50" s="413"/>
      <c r="F50" s="414"/>
      <c r="G50" s="414"/>
      <c r="H50" s="414"/>
      <c r="I50" s="414"/>
    </row>
    <row r="51" spans="1:9" ht="21" customHeight="1" thickBot="1" x14ac:dyDescent="0.3">
      <c r="A51" s="313" t="s">
        <v>375</v>
      </c>
      <c r="B51" s="113"/>
      <c r="C51" s="113"/>
      <c r="D51" s="57"/>
      <c r="E51" s="148">
        <f>SUM(E31:E50)</f>
        <v>0</v>
      </c>
      <c r="F51" s="148">
        <f>SUM(F31:F50)</f>
        <v>0</v>
      </c>
      <c r="G51" s="148">
        <f>SUM(G31:G50)</f>
        <v>0</v>
      </c>
      <c r="H51" s="148">
        <f>SUM(H31:H50)</f>
        <v>0</v>
      </c>
      <c r="I51" s="148">
        <f>SUM(I31:I50)</f>
        <v>0</v>
      </c>
    </row>
    <row r="52" spans="1:9" ht="21" customHeight="1" thickTop="1" x14ac:dyDescent="0.25">
      <c r="A52" s="137"/>
      <c r="B52" s="138"/>
      <c r="C52" s="138"/>
      <c r="D52" s="295"/>
      <c r="E52" s="338"/>
      <c r="F52" s="338"/>
      <c r="G52" s="338"/>
      <c r="H52" s="338"/>
      <c r="I52" s="338"/>
    </row>
    <row r="53" spans="1:9" ht="15" x14ac:dyDescent="0.25">
      <c r="A53" s="80"/>
      <c r="B53" s="417" t="e">
        <f>'Form 1 Cover'!#REF!</f>
        <v>#REF!</v>
      </c>
      <c r="C53" s="114"/>
      <c r="D53" s="58"/>
      <c r="E53" s="58"/>
      <c r="F53" s="58"/>
      <c r="H53" s="58"/>
      <c r="I53" s="386" t="str">
        <f>"Budget Fiscal Year "&amp;TEXT('Form 1 Cover'!$D$97, "mm/dd/yy")</f>
        <v>Budget Fiscal Year 2022 - 2023</v>
      </c>
    </row>
    <row r="54" spans="1:9" x14ac:dyDescent="0.2">
      <c r="A54" s="80"/>
      <c r="B54" s="80"/>
      <c r="C54" s="80"/>
      <c r="D54" s="58"/>
      <c r="E54" s="80"/>
      <c r="F54" s="58"/>
      <c r="G54" s="58"/>
      <c r="H54" s="58"/>
      <c r="I54" s="58"/>
    </row>
    <row r="55" spans="1:9" ht="18.75" customHeight="1" x14ac:dyDescent="0.2">
      <c r="A55" s="80"/>
      <c r="B55" s="80" t="s">
        <v>447</v>
      </c>
      <c r="C55" s="80"/>
      <c r="D55" s="58"/>
      <c r="E55" s="58"/>
      <c r="F55" s="58"/>
      <c r="G55" s="58"/>
      <c r="H55" s="339"/>
      <c r="I55" s="339">
        <f>'Form 1 Cover'!$D$106</f>
        <v>43914</v>
      </c>
    </row>
    <row r="56" spans="1:9" ht="18.75" customHeight="1" x14ac:dyDescent="0.2">
      <c r="A56" s="80"/>
      <c r="B56" s="80"/>
      <c r="C56" s="80"/>
      <c r="D56" s="58"/>
      <c r="E56" s="58"/>
      <c r="F56" s="58"/>
      <c r="G56" s="58"/>
      <c r="H56" s="339"/>
      <c r="I56" s="339"/>
    </row>
    <row r="57" spans="1:9" ht="18.75" customHeight="1" x14ac:dyDescent="0.2">
      <c r="A57" s="80"/>
      <c r="B57" s="80"/>
      <c r="C57" s="80"/>
      <c r="D57" s="58"/>
      <c r="E57" s="58"/>
      <c r="F57" s="58"/>
      <c r="G57" s="58"/>
      <c r="H57" s="339"/>
      <c r="I57" s="339"/>
    </row>
    <row r="58" spans="1:9" x14ac:dyDescent="0.2">
      <c r="A58" s="312"/>
      <c r="B58" s="340" t="e">
        <f>'Form 1 Cover'!#REF!</f>
        <v>#REF!</v>
      </c>
      <c r="C58" s="75"/>
      <c r="D58" s="76"/>
      <c r="E58" s="179">
        <v>-1</v>
      </c>
      <c r="F58" s="180">
        <v>-2</v>
      </c>
      <c r="G58" s="286">
        <v>-3</v>
      </c>
      <c r="H58" s="180">
        <v>-4</v>
      </c>
      <c r="I58" s="180">
        <v>-5</v>
      </c>
    </row>
    <row r="59" spans="1:9" x14ac:dyDescent="0.2">
      <c r="A59" s="328"/>
      <c r="B59" s="80"/>
      <c r="C59" s="80"/>
      <c r="D59" s="47"/>
      <c r="E59" s="186"/>
      <c r="F59" s="32" t="s">
        <v>32</v>
      </c>
      <c r="G59" s="494" t="str">
        <f>"BUDGET YEAR ENDING "&amp;TEXT('Form 1 Cover'!D99, "MM/DD/YY")</f>
        <v>BUDGET YEAR ENDING 06/30/23</v>
      </c>
      <c r="H59" s="35"/>
      <c r="I59" s="495"/>
    </row>
    <row r="60" spans="1:9" x14ac:dyDescent="0.2">
      <c r="A60" s="328"/>
      <c r="B60" s="80"/>
      <c r="C60" s="80"/>
      <c r="D60" s="47"/>
      <c r="E60" s="182" t="s">
        <v>271</v>
      </c>
      <c r="F60" s="182" t="s">
        <v>273</v>
      </c>
      <c r="G60" s="183"/>
      <c r="H60" s="330"/>
      <c r="I60" s="182" t="s">
        <v>584</v>
      </c>
    </row>
    <row r="61" spans="1:9" ht="15" x14ac:dyDescent="0.2">
      <c r="A61" s="328"/>
      <c r="B61" s="140" t="s">
        <v>79</v>
      </c>
      <c r="C61" s="58"/>
      <c r="D61" s="47"/>
      <c r="E61" s="182" t="s">
        <v>272</v>
      </c>
      <c r="F61" s="182" t="s">
        <v>272</v>
      </c>
      <c r="G61" s="184" t="s">
        <v>274</v>
      </c>
      <c r="H61" s="182" t="s">
        <v>111</v>
      </c>
      <c r="I61" s="182" t="s">
        <v>111</v>
      </c>
    </row>
    <row r="62" spans="1:9" ht="15" x14ac:dyDescent="0.2">
      <c r="A62" s="326"/>
      <c r="B62" s="496"/>
      <c r="C62" s="496"/>
      <c r="D62" s="497"/>
      <c r="E62" s="4">
        <f>'Form 1 Cover'!D90</f>
        <v>44377</v>
      </c>
      <c r="F62" s="4">
        <f>'Form 1 Cover'!D94</f>
        <v>44742</v>
      </c>
      <c r="G62" s="185" t="s">
        <v>275</v>
      </c>
      <c r="H62" s="331" t="s">
        <v>275</v>
      </c>
      <c r="I62" s="331" t="s">
        <v>275</v>
      </c>
    </row>
    <row r="63" spans="1:9" ht="15" x14ac:dyDescent="0.25">
      <c r="A63" s="300" t="s">
        <v>83</v>
      </c>
      <c r="B63" s="90"/>
      <c r="C63" s="91" t="s">
        <v>185</v>
      </c>
      <c r="D63" s="141"/>
      <c r="E63" s="107"/>
      <c r="F63" s="107"/>
      <c r="G63" s="107"/>
      <c r="H63" s="107"/>
      <c r="I63" s="107"/>
    </row>
    <row r="64" spans="1:9" x14ac:dyDescent="0.2">
      <c r="A64" s="302"/>
      <c r="B64" s="94" t="s">
        <v>177</v>
      </c>
      <c r="C64" s="94"/>
      <c r="D64" s="51" t="s">
        <v>178</v>
      </c>
      <c r="E64" s="122"/>
      <c r="F64" s="122"/>
      <c r="G64" s="122"/>
      <c r="H64" s="122"/>
      <c r="I64" s="122"/>
    </row>
    <row r="65" spans="1:9" x14ac:dyDescent="0.2">
      <c r="A65" s="302"/>
      <c r="B65" s="94"/>
      <c r="C65" s="94" t="s">
        <v>81</v>
      </c>
      <c r="D65" s="51" t="s">
        <v>82</v>
      </c>
      <c r="E65" s="414"/>
      <c r="F65" s="414"/>
      <c r="G65" s="414"/>
      <c r="H65" s="414"/>
      <c r="I65" s="414"/>
    </row>
    <row r="66" spans="1:9" x14ac:dyDescent="0.2">
      <c r="A66" s="302"/>
      <c r="B66" s="94"/>
      <c r="C66" s="94" t="s">
        <v>83</v>
      </c>
      <c r="D66" s="51" t="s">
        <v>84</v>
      </c>
      <c r="E66" s="414"/>
      <c r="F66" s="414"/>
      <c r="G66" s="414"/>
      <c r="H66" s="414"/>
      <c r="I66" s="414"/>
    </row>
    <row r="67" spans="1:9" x14ac:dyDescent="0.2">
      <c r="A67" s="302"/>
      <c r="B67" s="94"/>
      <c r="C67" s="94" t="s">
        <v>133</v>
      </c>
      <c r="D67" s="51"/>
      <c r="E67" s="414"/>
      <c r="F67" s="414"/>
      <c r="G67" s="414"/>
      <c r="H67" s="414"/>
      <c r="I67" s="414"/>
    </row>
    <row r="68" spans="1:9" x14ac:dyDescent="0.2">
      <c r="A68" s="302"/>
      <c r="B68" s="94"/>
      <c r="C68" s="94" t="s">
        <v>85</v>
      </c>
      <c r="D68" s="51" t="s">
        <v>86</v>
      </c>
      <c r="E68" s="414"/>
      <c r="F68" s="414"/>
      <c r="G68" s="414"/>
      <c r="H68" s="414"/>
      <c r="I68" s="414"/>
    </row>
    <row r="69" spans="1:9" x14ac:dyDescent="0.2">
      <c r="A69" s="302"/>
      <c r="B69" s="94"/>
      <c r="C69" s="94" t="s">
        <v>89</v>
      </c>
      <c r="D69" s="51" t="s">
        <v>134</v>
      </c>
      <c r="E69" s="414"/>
      <c r="F69" s="414"/>
      <c r="G69" s="414"/>
      <c r="H69" s="414"/>
      <c r="I69" s="414"/>
    </row>
    <row r="70" spans="1:9" x14ac:dyDescent="0.2">
      <c r="A70" s="302"/>
      <c r="B70" s="94"/>
      <c r="C70" s="94" t="s">
        <v>87</v>
      </c>
      <c r="D70" s="51" t="s">
        <v>88</v>
      </c>
      <c r="E70" s="414"/>
      <c r="F70" s="414"/>
      <c r="G70" s="414"/>
      <c r="H70" s="414"/>
      <c r="I70" s="414"/>
    </row>
    <row r="71" spans="1:9" x14ac:dyDescent="0.2">
      <c r="A71" s="302"/>
      <c r="B71" s="94" t="s">
        <v>390</v>
      </c>
      <c r="C71" s="94"/>
      <c r="D71" s="51"/>
      <c r="E71" s="122"/>
      <c r="F71" s="122"/>
      <c r="G71" s="122"/>
      <c r="H71" s="122"/>
      <c r="I71" s="122"/>
    </row>
    <row r="72" spans="1:9" x14ac:dyDescent="0.2">
      <c r="A72" s="302"/>
      <c r="B72" s="94"/>
      <c r="C72" s="94" t="s">
        <v>81</v>
      </c>
      <c r="D72" s="51" t="s">
        <v>82</v>
      </c>
      <c r="E72" s="414"/>
      <c r="F72" s="414"/>
      <c r="G72" s="414"/>
      <c r="H72" s="414"/>
      <c r="I72" s="414"/>
    </row>
    <row r="73" spans="1:9" x14ac:dyDescent="0.2">
      <c r="A73" s="302"/>
      <c r="B73" s="94"/>
      <c r="C73" s="94" t="s">
        <v>83</v>
      </c>
      <c r="D73" s="51" t="s">
        <v>84</v>
      </c>
      <c r="E73" s="414"/>
      <c r="F73" s="414"/>
      <c r="G73" s="414"/>
      <c r="H73" s="414"/>
      <c r="I73" s="414"/>
    </row>
    <row r="74" spans="1:9" x14ac:dyDescent="0.2">
      <c r="A74" s="302"/>
      <c r="B74" s="94"/>
      <c r="C74" s="94" t="s">
        <v>133</v>
      </c>
      <c r="D74" s="51"/>
      <c r="E74" s="414"/>
      <c r="F74" s="414"/>
      <c r="G74" s="414"/>
      <c r="H74" s="414"/>
      <c r="I74" s="414"/>
    </row>
    <row r="75" spans="1:9" x14ac:dyDescent="0.2">
      <c r="A75" s="302"/>
      <c r="B75" s="94"/>
      <c r="C75" s="94" t="s">
        <v>85</v>
      </c>
      <c r="D75" s="51" t="s">
        <v>86</v>
      </c>
      <c r="E75" s="414"/>
      <c r="F75" s="414"/>
      <c r="G75" s="414"/>
      <c r="H75" s="414"/>
      <c r="I75" s="414"/>
    </row>
    <row r="76" spans="1:9" x14ac:dyDescent="0.2">
      <c r="A76" s="302"/>
      <c r="B76" s="94"/>
      <c r="C76" s="94" t="s">
        <v>89</v>
      </c>
      <c r="D76" s="51" t="s">
        <v>134</v>
      </c>
      <c r="E76" s="414"/>
      <c r="F76" s="414"/>
      <c r="G76" s="414"/>
      <c r="H76" s="414"/>
      <c r="I76" s="414"/>
    </row>
    <row r="77" spans="1:9" x14ac:dyDescent="0.2">
      <c r="A77" s="302"/>
      <c r="B77" s="94"/>
      <c r="C77" s="94" t="s">
        <v>87</v>
      </c>
      <c r="D77" s="51" t="s">
        <v>88</v>
      </c>
      <c r="E77" s="414"/>
      <c r="F77" s="414"/>
      <c r="G77" s="414"/>
      <c r="H77" s="414"/>
      <c r="I77" s="414"/>
    </row>
    <row r="78" spans="1:9" x14ac:dyDescent="0.2">
      <c r="A78" s="302"/>
      <c r="B78" s="94" t="s">
        <v>391</v>
      </c>
      <c r="C78" s="94"/>
      <c r="D78" s="51"/>
      <c r="E78" s="122"/>
      <c r="F78" s="122"/>
      <c r="G78" s="122"/>
      <c r="H78" s="122"/>
      <c r="I78" s="122"/>
    </row>
    <row r="79" spans="1:9" x14ac:dyDescent="0.2">
      <c r="A79" s="302"/>
      <c r="B79" s="94"/>
      <c r="C79" s="94" t="s">
        <v>81</v>
      </c>
      <c r="D79" s="51" t="s">
        <v>82</v>
      </c>
      <c r="E79" s="414"/>
      <c r="F79" s="414"/>
      <c r="G79" s="414"/>
      <c r="H79" s="414"/>
      <c r="I79" s="414"/>
    </row>
    <row r="80" spans="1:9" x14ac:dyDescent="0.2">
      <c r="A80" s="302"/>
      <c r="B80" s="94"/>
      <c r="C80" s="94" t="s">
        <v>83</v>
      </c>
      <c r="D80" s="51" t="s">
        <v>84</v>
      </c>
      <c r="E80" s="414"/>
      <c r="F80" s="414"/>
      <c r="G80" s="414"/>
      <c r="H80" s="414"/>
      <c r="I80" s="414"/>
    </row>
    <row r="81" spans="1:9" x14ac:dyDescent="0.2">
      <c r="A81" s="302"/>
      <c r="B81" s="94"/>
      <c r="C81" s="94" t="s">
        <v>133</v>
      </c>
      <c r="D81" s="51"/>
      <c r="E81" s="414"/>
      <c r="F81" s="414"/>
      <c r="G81" s="414"/>
      <c r="H81" s="414"/>
      <c r="I81" s="414"/>
    </row>
    <row r="82" spans="1:9" x14ac:dyDescent="0.2">
      <c r="A82" s="302"/>
      <c r="B82" s="94"/>
      <c r="C82" s="94" t="s">
        <v>85</v>
      </c>
      <c r="D82" s="51" t="s">
        <v>86</v>
      </c>
      <c r="E82" s="414"/>
      <c r="F82" s="414"/>
      <c r="G82" s="414"/>
      <c r="H82" s="414"/>
      <c r="I82" s="414"/>
    </row>
    <row r="83" spans="1:9" x14ac:dyDescent="0.2">
      <c r="A83" s="302"/>
      <c r="B83" s="94"/>
      <c r="C83" s="94" t="s">
        <v>89</v>
      </c>
      <c r="D83" s="51" t="s">
        <v>134</v>
      </c>
      <c r="E83" s="414"/>
      <c r="F83" s="414"/>
      <c r="G83" s="414"/>
      <c r="H83" s="414"/>
      <c r="I83" s="414"/>
    </row>
    <row r="84" spans="1:9" x14ac:dyDescent="0.2">
      <c r="A84" s="302"/>
      <c r="B84" s="94"/>
      <c r="C84" s="94" t="s">
        <v>87</v>
      </c>
      <c r="D84" s="51" t="s">
        <v>88</v>
      </c>
      <c r="E84" s="414"/>
      <c r="F84" s="414"/>
      <c r="G84" s="414"/>
      <c r="H84" s="414"/>
      <c r="I84" s="414"/>
    </row>
    <row r="85" spans="1:9" ht="15.75" thickBot="1" x14ac:dyDescent="0.3">
      <c r="A85" s="313" t="s">
        <v>377</v>
      </c>
      <c r="B85" s="113"/>
      <c r="C85" s="113"/>
      <c r="D85" s="57"/>
      <c r="E85" s="142">
        <f>SUM(E65:E84)</f>
        <v>0</v>
      </c>
      <c r="F85" s="142">
        <f>SUM(F65:F84)</f>
        <v>0</v>
      </c>
      <c r="G85" s="142">
        <f>SUM(G65:G84)</f>
        <v>0</v>
      </c>
      <c r="H85" s="142">
        <f>SUM(H65:H84)</f>
        <v>0</v>
      </c>
      <c r="I85" s="142">
        <f>SUM(I65:I84)</f>
        <v>0</v>
      </c>
    </row>
    <row r="86" spans="1:9" ht="15.75" thickTop="1" x14ac:dyDescent="0.25">
      <c r="A86" s="304" t="s">
        <v>376</v>
      </c>
      <c r="B86" s="104"/>
      <c r="C86" s="143" t="s">
        <v>378</v>
      </c>
      <c r="D86" s="144"/>
      <c r="E86" s="145"/>
      <c r="F86" s="145"/>
      <c r="G86" s="145"/>
      <c r="H86" s="145"/>
      <c r="I86" s="145"/>
    </row>
    <row r="87" spans="1:9" x14ac:dyDescent="0.2">
      <c r="A87" s="302"/>
      <c r="B87" s="94" t="s">
        <v>177</v>
      </c>
      <c r="C87" s="94"/>
      <c r="D87" s="51" t="s">
        <v>178</v>
      </c>
      <c r="E87" s="147"/>
      <c r="F87" s="122"/>
      <c r="G87" s="122"/>
      <c r="H87" s="122"/>
      <c r="I87" s="122"/>
    </row>
    <row r="88" spans="1:9" x14ac:dyDescent="0.2">
      <c r="A88" s="302"/>
      <c r="B88" s="94"/>
      <c r="C88" s="94" t="s">
        <v>81</v>
      </c>
      <c r="D88" s="51" t="s">
        <v>82</v>
      </c>
      <c r="E88" s="414"/>
      <c r="F88" s="414"/>
      <c r="G88" s="414"/>
      <c r="H88" s="414"/>
      <c r="I88" s="414"/>
    </row>
    <row r="89" spans="1:9" x14ac:dyDescent="0.2">
      <c r="A89" s="302"/>
      <c r="B89" s="94"/>
      <c r="C89" s="94" t="s">
        <v>83</v>
      </c>
      <c r="D89" s="51" t="s">
        <v>84</v>
      </c>
      <c r="E89" s="411"/>
      <c r="F89" s="412"/>
      <c r="G89" s="412"/>
      <c r="H89" s="412"/>
      <c r="I89" s="412"/>
    </row>
    <row r="90" spans="1:9" x14ac:dyDescent="0.2">
      <c r="A90" s="302"/>
      <c r="B90" s="94"/>
      <c r="C90" s="94" t="s">
        <v>133</v>
      </c>
      <c r="D90" s="51"/>
      <c r="E90" s="414"/>
      <c r="F90" s="414"/>
      <c r="G90" s="414"/>
      <c r="H90" s="414"/>
      <c r="I90" s="414"/>
    </row>
    <row r="91" spans="1:9" x14ac:dyDescent="0.2">
      <c r="A91" s="302"/>
      <c r="B91" s="94"/>
      <c r="C91" s="94" t="s">
        <v>85</v>
      </c>
      <c r="D91" s="51" t="s">
        <v>86</v>
      </c>
      <c r="E91" s="414"/>
      <c r="F91" s="414"/>
      <c r="G91" s="414"/>
      <c r="H91" s="414"/>
      <c r="I91" s="414"/>
    </row>
    <row r="92" spans="1:9" x14ac:dyDescent="0.2">
      <c r="A92" s="302"/>
      <c r="B92" s="94"/>
      <c r="C92" s="94" t="s">
        <v>89</v>
      </c>
      <c r="D92" s="51" t="s">
        <v>134</v>
      </c>
      <c r="E92" s="414"/>
      <c r="F92" s="414"/>
      <c r="G92" s="414"/>
      <c r="H92" s="414"/>
      <c r="I92" s="414"/>
    </row>
    <row r="93" spans="1:9" x14ac:dyDescent="0.2">
      <c r="A93" s="302"/>
      <c r="B93" s="94"/>
      <c r="C93" s="94" t="s">
        <v>87</v>
      </c>
      <c r="D93" s="51" t="s">
        <v>88</v>
      </c>
      <c r="E93" s="411"/>
      <c r="F93" s="412"/>
      <c r="G93" s="412"/>
      <c r="H93" s="412"/>
      <c r="I93" s="412"/>
    </row>
    <row r="94" spans="1:9" x14ac:dyDescent="0.2">
      <c r="A94" s="302"/>
      <c r="B94" s="94" t="s">
        <v>390</v>
      </c>
      <c r="C94" s="94"/>
      <c r="D94" s="51"/>
      <c r="E94" s="120"/>
      <c r="F94" s="121"/>
      <c r="G94" s="121"/>
      <c r="H94" s="121"/>
      <c r="I94" s="121"/>
    </row>
    <row r="95" spans="1:9" x14ac:dyDescent="0.2">
      <c r="A95" s="302"/>
      <c r="B95" s="94"/>
      <c r="C95" s="94" t="s">
        <v>81</v>
      </c>
      <c r="D95" s="51" t="s">
        <v>82</v>
      </c>
      <c r="E95" s="414"/>
      <c r="F95" s="414"/>
      <c r="G95" s="414"/>
      <c r="H95" s="414"/>
      <c r="I95" s="414"/>
    </row>
    <row r="96" spans="1:9" x14ac:dyDescent="0.2">
      <c r="A96" s="302"/>
      <c r="B96" s="94"/>
      <c r="C96" s="94" t="s">
        <v>83</v>
      </c>
      <c r="D96" s="51" t="s">
        <v>84</v>
      </c>
      <c r="E96" s="414"/>
      <c r="F96" s="414"/>
      <c r="G96" s="414"/>
      <c r="H96" s="414"/>
      <c r="I96" s="414"/>
    </row>
    <row r="97" spans="1:9" x14ac:dyDescent="0.2">
      <c r="A97" s="302"/>
      <c r="B97" s="94"/>
      <c r="C97" s="94" t="s">
        <v>133</v>
      </c>
      <c r="D97" s="51"/>
      <c r="E97" s="414"/>
      <c r="F97" s="414"/>
      <c r="G97" s="414"/>
      <c r="H97" s="414"/>
      <c r="I97" s="414"/>
    </row>
    <row r="98" spans="1:9" x14ac:dyDescent="0.2">
      <c r="A98" s="302"/>
      <c r="B98" s="94"/>
      <c r="C98" s="94" t="s">
        <v>85</v>
      </c>
      <c r="D98" s="51" t="s">
        <v>86</v>
      </c>
      <c r="E98" s="414"/>
      <c r="F98" s="414"/>
      <c r="G98" s="414"/>
      <c r="H98" s="414"/>
      <c r="I98" s="414"/>
    </row>
    <row r="99" spans="1:9" x14ac:dyDescent="0.2">
      <c r="A99" s="302"/>
      <c r="B99" s="94"/>
      <c r="C99" s="94" t="s">
        <v>89</v>
      </c>
      <c r="D99" s="51" t="s">
        <v>134</v>
      </c>
      <c r="E99" s="414"/>
      <c r="F99" s="414"/>
      <c r="G99" s="414"/>
      <c r="H99" s="414"/>
      <c r="I99" s="414"/>
    </row>
    <row r="100" spans="1:9" x14ac:dyDescent="0.2">
      <c r="A100" s="302"/>
      <c r="B100" s="94"/>
      <c r="C100" s="94" t="s">
        <v>87</v>
      </c>
      <c r="D100" s="51" t="s">
        <v>88</v>
      </c>
      <c r="E100" s="414"/>
      <c r="F100" s="414"/>
      <c r="G100" s="414"/>
      <c r="H100" s="414"/>
      <c r="I100" s="414"/>
    </row>
    <row r="101" spans="1:9" x14ac:dyDescent="0.2">
      <c r="A101" s="302"/>
      <c r="B101" s="94" t="s">
        <v>391</v>
      </c>
      <c r="C101" s="94"/>
      <c r="D101" s="51"/>
      <c r="E101" s="122"/>
      <c r="F101" s="122"/>
      <c r="G101" s="122"/>
      <c r="H101" s="122"/>
      <c r="I101" s="122"/>
    </row>
    <row r="102" spans="1:9" x14ac:dyDescent="0.2">
      <c r="A102" s="302"/>
      <c r="B102" s="94"/>
      <c r="C102" s="94" t="s">
        <v>81</v>
      </c>
      <c r="D102" s="51" t="s">
        <v>82</v>
      </c>
      <c r="E102" s="414"/>
      <c r="F102" s="414"/>
      <c r="G102" s="414"/>
      <c r="H102" s="414"/>
      <c r="I102" s="414"/>
    </row>
    <row r="103" spans="1:9" x14ac:dyDescent="0.2">
      <c r="A103" s="302"/>
      <c r="B103" s="94"/>
      <c r="C103" s="94" t="s">
        <v>83</v>
      </c>
      <c r="D103" s="51" t="s">
        <v>84</v>
      </c>
      <c r="E103" s="413"/>
      <c r="F103" s="414"/>
      <c r="G103" s="414"/>
      <c r="H103" s="414"/>
      <c r="I103" s="414"/>
    </row>
    <row r="104" spans="1:9" x14ac:dyDescent="0.2">
      <c r="A104" s="302"/>
      <c r="B104" s="94"/>
      <c r="C104" s="94" t="s">
        <v>133</v>
      </c>
      <c r="D104" s="51"/>
      <c r="E104" s="411"/>
      <c r="F104" s="412"/>
      <c r="G104" s="412"/>
      <c r="H104" s="412"/>
      <c r="I104" s="412"/>
    </row>
    <row r="105" spans="1:9" x14ac:dyDescent="0.2">
      <c r="A105" s="302"/>
      <c r="B105" s="94"/>
      <c r="C105" s="94" t="s">
        <v>85</v>
      </c>
      <c r="D105" s="51" t="s">
        <v>86</v>
      </c>
      <c r="E105" s="413"/>
      <c r="F105" s="414"/>
      <c r="G105" s="414"/>
      <c r="H105" s="414"/>
      <c r="I105" s="414"/>
    </row>
    <row r="106" spans="1:9" x14ac:dyDescent="0.2">
      <c r="A106" s="302"/>
      <c r="B106" s="94"/>
      <c r="C106" s="94" t="s">
        <v>89</v>
      </c>
      <c r="D106" s="51" t="s">
        <v>134</v>
      </c>
      <c r="E106" s="413"/>
      <c r="F106" s="414"/>
      <c r="G106" s="414"/>
      <c r="H106" s="414"/>
      <c r="I106" s="414"/>
    </row>
    <row r="107" spans="1:9" x14ac:dyDescent="0.2">
      <c r="A107" s="302"/>
      <c r="B107" s="94"/>
      <c r="C107" s="94" t="s">
        <v>87</v>
      </c>
      <c r="D107" s="51" t="s">
        <v>88</v>
      </c>
      <c r="E107" s="413"/>
      <c r="F107" s="414"/>
      <c r="G107" s="414"/>
      <c r="H107" s="414"/>
      <c r="I107" s="414"/>
    </row>
    <row r="108" spans="1:9" ht="15.75" thickBot="1" x14ac:dyDescent="0.3">
      <c r="A108" s="313" t="s">
        <v>379</v>
      </c>
      <c r="B108" s="113"/>
      <c r="C108" s="113"/>
      <c r="D108" s="57"/>
      <c r="E108" s="148">
        <f>SUM(E88:E107)</f>
        <v>0</v>
      </c>
      <c r="F108" s="148">
        <f>SUM(F88:F107)</f>
        <v>0</v>
      </c>
      <c r="G108" s="148">
        <f>SUM(G88:G107)</f>
        <v>0</v>
      </c>
      <c r="H108" s="148">
        <f>SUM(H88:H107)</f>
        <v>0</v>
      </c>
      <c r="I108" s="148">
        <f>SUM(I88:I107)</f>
        <v>0</v>
      </c>
    </row>
    <row r="109" spans="1:9" ht="15.75" thickTop="1" x14ac:dyDescent="0.25">
      <c r="A109" s="137"/>
      <c r="B109" s="138"/>
      <c r="C109" s="138"/>
      <c r="D109" s="295"/>
      <c r="E109" s="338"/>
      <c r="F109" s="338"/>
      <c r="G109" s="338"/>
      <c r="H109" s="338"/>
      <c r="I109" s="338"/>
    </row>
    <row r="110" spans="1:9" ht="15" x14ac:dyDescent="0.25">
      <c r="A110" s="80"/>
      <c r="B110" s="415" t="e">
        <f>'Form 1 Cover'!#REF!</f>
        <v>#REF!</v>
      </c>
      <c r="C110" s="385"/>
      <c r="D110" s="43"/>
      <c r="E110" s="58"/>
      <c r="F110" s="58"/>
      <c r="H110" s="58"/>
      <c r="I110" s="386" t="str">
        <f>"Budget Fiscal Year "&amp;TEXT('Form 1 Cover'!$D$97, "mm/dd/yy")</f>
        <v>Budget Fiscal Year 2022 - 2023</v>
      </c>
    </row>
    <row r="111" spans="1:9" x14ac:dyDescent="0.2">
      <c r="A111" s="80"/>
      <c r="B111" s="80"/>
      <c r="C111" s="80"/>
      <c r="D111" s="58"/>
      <c r="E111" s="80"/>
      <c r="F111" s="58"/>
      <c r="G111" s="58"/>
      <c r="H111" s="58"/>
      <c r="I111" s="58"/>
    </row>
    <row r="112" spans="1:9" x14ac:dyDescent="0.2">
      <c r="A112" s="80"/>
      <c r="B112" s="80" t="s">
        <v>447</v>
      </c>
      <c r="C112" s="80"/>
      <c r="D112" s="58"/>
      <c r="E112" s="58"/>
      <c r="F112" s="58"/>
      <c r="G112" s="58"/>
      <c r="H112" s="339"/>
      <c r="I112" s="339">
        <f>'Form 1 Cover'!$D$106</f>
        <v>43914</v>
      </c>
    </row>
    <row r="113" spans="1:11" x14ac:dyDescent="0.2">
      <c r="A113" s="80"/>
      <c r="B113" s="80"/>
      <c r="C113" s="80"/>
      <c r="D113" s="58"/>
      <c r="E113" s="58"/>
      <c r="F113" s="58"/>
      <c r="G113" s="58"/>
      <c r="H113" s="339"/>
      <c r="I113" s="339"/>
    </row>
    <row r="114" spans="1:11" x14ac:dyDescent="0.2">
      <c r="A114" s="80"/>
      <c r="B114" s="80"/>
      <c r="C114" s="80"/>
      <c r="D114" s="58"/>
      <c r="E114" s="58"/>
      <c r="F114" s="58"/>
      <c r="G114" s="58"/>
      <c r="H114" s="339"/>
      <c r="I114" s="339"/>
    </row>
    <row r="115" spans="1:11" x14ac:dyDescent="0.2">
      <c r="A115" s="312"/>
      <c r="B115" s="75"/>
      <c r="C115" s="75"/>
      <c r="D115" s="76"/>
      <c r="E115" s="179">
        <v>-1</v>
      </c>
      <c r="F115" s="180">
        <v>-2</v>
      </c>
      <c r="G115" s="286">
        <v>-3</v>
      </c>
      <c r="H115" s="180">
        <v>-4</v>
      </c>
      <c r="I115" s="180">
        <v>-5</v>
      </c>
    </row>
    <row r="116" spans="1:11" x14ac:dyDescent="0.2">
      <c r="A116" s="328"/>
      <c r="B116" s="80"/>
      <c r="C116" s="80"/>
      <c r="D116" s="47"/>
      <c r="E116" s="186"/>
      <c r="F116" s="32" t="s">
        <v>32</v>
      </c>
      <c r="G116" s="494" t="str">
        <f>"BUDGET YEAR ENDING "&amp;TEXT('Form 1 Cover'!D99, "MM/DD/YY")</f>
        <v>BUDGET YEAR ENDING 06/30/23</v>
      </c>
      <c r="H116" s="35"/>
      <c r="I116" s="495"/>
    </row>
    <row r="117" spans="1:11" x14ac:dyDescent="0.2">
      <c r="A117" s="328"/>
      <c r="B117" s="80"/>
      <c r="C117" s="80"/>
      <c r="D117" s="47"/>
      <c r="E117" s="182" t="s">
        <v>271</v>
      </c>
      <c r="F117" s="182" t="s">
        <v>273</v>
      </c>
      <c r="G117" s="183"/>
      <c r="H117" s="330"/>
      <c r="I117" s="182" t="s">
        <v>584</v>
      </c>
    </row>
    <row r="118" spans="1:11" ht="15" x14ac:dyDescent="0.2">
      <c r="A118" s="328"/>
      <c r="B118" s="140" t="s">
        <v>79</v>
      </c>
      <c r="C118" s="58"/>
      <c r="D118" s="47"/>
      <c r="E118" s="182" t="s">
        <v>272</v>
      </c>
      <c r="F118" s="182" t="s">
        <v>272</v>
      </c>
      <c r="G118" s="184" t="s">
        <v>274</v>
      </c>
      <c r="H118" s="182" t="s">
        <v>111</v>
      </c>
      <c r="I118" s="182" t="s">
        <v>111</v>
      </c>
    </row>
    <row r="119" spans="1:11" ht="15" x14ac:dyDescent="0.2">
      <c r="A119" s="326"/>
      <c r="B119" s="496"/>
      <c r="C119" s="496"/>
      <c r="D119" s="497"/>
      <c r="E119" s="4">
        <f>'Form 1 Cover'!D90</f>
        <v>44377</v>
      </c>
      <c r="F119" s="4">
        <f>'Form 1 Cover'!D94</f>
        <v>44742</v>
      </c>
      <c r="G119" s="185" t="s">
        <v>275</v>
      </c>
      <c r="H119" s="331" t="s">
        <v>275</v>
      </c>
      <c r="I119" s="331" t="s">
        <v>275</v>
      </c>
    </row>
    <row r="120" spans="1:11" ht="15" x14ac:dyDescent="0.25">
      <c r="A120" s="300" t="s">
        <v>380</v>
      </c>
      <c r="B120" s="90"/>
      <c r="C120" s="91" t="s">
        <v>381</v>
      </c>
      <c r="D120" s="141"/>
      <c r="E120" s="107"/>
      <c r="F120" s="107"/>
      <c r="G120" s="107"/>
      <c r="H120" s="107"/>
      <c r="I120" s="107"/>
    </row>
    <row r="121" spans="1:11" ht="15" x14ac:dyDescent="0.25">
      <c r="A121" s="302"/>
      <c r="B121" s="94" t="s">
        <v>177</v>
      </c>
      <c r="C121" s="94"/>
      <c r="D121" s="51" t="s">
        <v>178</v>
      </c>
      <c r="E121" s="55"/>
      <c r="F121" s="55"/>
      <c r="G121" s="55"/>
      <c r="H121" s="55"/>
      <c r="I121" s="55"/>
      <c r="K121" s="421"/>
    </row>
    <row r="122" spans="1:11" x14ac:dyDescent="0.2">
      <c r="A122" s="302"/>
      <c r="B122" s="94"/>
      <c r="C122" s="94" t="s">
        <v>81</v>
      </c>
      <c r="D122" s="51" t="s">
        <v>82</v>
      </c>
      <c r="E122" s="414"/>
      <c r="F122" s="414"/>
      <c r="G122" s="414"/>
      <c r="H122" s="414"/>
      <c r="I122" s="414"/>
    </row>
    <row r="123" spans="1:11" x14ac:dyDescent="0.2">
      <c r="A123" s="302"/>
      <c r="B123" s="94"/>
      <c r="C123" s="94" t="s">
        <v>83</v>
      </c>
      <c r="D123" s="51" t="s">
        <v>84</v>
      </c>
      <c r="E123" s="414"/>
      <c r="F123" s="414"/>
      <c r="G123" s="414"/>
      <c r="H123" s="414"/>
      <c r="I123" s="414"/>
    </row>
    <row r="124" spans="1:11" x14ac:dyDescent="0.2">
      <c r="A124" s="302"/>
      <c r="B124" s="94"/>
      <c r="C124" s="94" t="s">
        <v>133</v>
      </c>
      <c r="D124" s="51"/>
      <c r="E124" s="414"/>
      <c r="F124" s="414"/>
      <c r="G124" s="414"/>
      <c r="H124" s="414"/>
      <c r="I124" s="414"/>
    </row>
    <row r="125" spans="1:11" x14ac:dyDescent="0.2">
      <c r="A125" s="302"/>
      <c r="B125" s="94"/>
      <c r="C125" s="94" t="s">
        <v>85</v>
      </c>
      <c r="D125" s="51" t="s">
        <v>86</v>
      </c>
      <c r="E125" s="414"/>
      <c r="F125" s="414"/>
      <c r="G125" s="414"/>
      <c r="H125" s="414"/>
      <c r="I125" s="414"/>
    </row>
    <row r="126" spans="1:11" x14ac:dyDescent="0.2">
      <c r="A126" s="302"/>
      <c r="B126" s="94"/>
      <c r="C126" s="94" t="s">
        <v>89</v>
      </c>
      <c r="D126" s="51" t="s">
        <v>134</v>
      </c>
      <c r="E126" s="414"/>
      <c r="F126" s="414"/>
      <c r="G126" s="414"/>
      <c r="H126" s="414"/>
      <c r="I126" s="414"/>
    </row>
    <row r="127" spans="1:11" x14ac:dyDescent="0.2">
      <c r="A127" s="302"/>
      <c r="B127" s="94"/>
      <c r="C127" s="94" t="s">
        <v>87</v>
      </c>
      <c r="D127" s="51" t="s">
        <v>88</v>
      </c>
      <c r="E127" s="414"/>
      <c r="F127" s="414"/>
      <c r="G127" s="414"/>
      <c r="H127" s="414"/>
      <c r="I127" s="414"/>
    </row>
    <row r="128" spans="1:11" x14ac:dyDescent="0.2">
      <c r="A128" s="302"/>
      <c r="B128" s="94" t="s">
        <v>390</v>
      </c>
      <c r="C128" s="94"/>
      <c r="D128" s="51"/>
      <c r="E128" s="122"/>
      <c r="F128" s="122"/>
      <c r="G128" s="122"/>
      <c r="H128" s="122"/>
      <c r="I128" s="122"/>
    </row>
    <row r="129" spans="1:9" x14ac:dyDescent="0.2">
      <c r="A129" s="302"/>
      <c r="B129" s="94"/>
      <c r="C129" s="94" t="s">
        <v>81</v>
      </c>
      <c r="D129" s="51" t="s">
        <v>82</v>
      </c>
      <c r="E129" s="414"/>
      <c r="F129" s="414"/>
      <c r="G129" s="414"/>
      <c r="H129" s="414"/>
      <c r="I129" s="414"/>
    </row>
    <row r="130" spans="1:9" x14ac:dyDescent="0.2">
      <c r="A130" s="302"/>
      <c r="B130" s="94"/>
      <c r="C130" s="94" t="s">
        <v>83</v>
      </c>
      <c r="D130" s="51" t="s">
        <v>84</v>
      </c>
      <c r="E130" s="414"/>
      <c r="F130" s="414"/>
      <c r="G130" s="414"/>
      <c r="H130" s="414"/>
      <c r="I130" s="414"/>
    </row>
    <row r="131" spans="1:9" x14ac:dyDescent="0.2">
      <c r="A131" s="302"/>
      <c r="B131" s="94"/>
      <c r="C131" s="94" t="s">
        <v>133</v>
      </c>
      <c r="D131" s="51"/>
      <c r="E131" s="414"/>
      <c r="F131" s="414"/>
      <c r="G131" s="414"/>
      <c r="H131" s="414"/>
      <c r="I131" s="414"/>
    </row>
    <row r="132" spans="1:9" x14ac:dyDescent="0.2">
      <c r="A132" s="302"/>
      <c r="B132" s="94"/>
      <c r="C132" s="94" t="s">
        <v>85</v>
      </c>
      <c r="D132" s="51" t="s">
        <v>86</v>
      </c>
      <c r="E132" s="414"/>
      <c r="F132" s="414"/>
      <c r="G132" s="414"/>
      <c r="H132" s="414"/>
      <c r="I132" s="414"/>
    </row>
    <row r="133" spans="1:9" x14ac:dyDescent="0.2">
      <c r="A133" s="302"/>
      <c r="B133" s="94"/>
      <c r="C133" s="94" t="s">
        <v>89</v>
      </c>
      <c r="D133" s="51" t="s">
        <v>134</v>
      </c>
      <c r="E133" s="414"/>
      <c r="F133" s="414"/>
      <c r="G133" s="414"/>
      <c r="H133" s="414"/>
      <c r="I133" s="414"/>
    </row>
    <row r="134" spans="1:9" x14ac:dyDescent="0.2">
      <c r="A134" s="302"/>
      <c r="B134" s="94"/>
      <c r="C134" s="94" t="s">
        <v>87</v>
      </c>
      <c r="D134" s="51" t="s">
        <v>88</v>
      </c>
      <c r="E134" s="414"/>
      <c r="F134" s="414"/>
      <c r="G134" s="414"/>
      <c r="H134" s="414"/>
      <c r="I134" s="414"/>
    </row>
    <row r="135" spans="1:9" x14ac:dyDescent="0.2">
      <c r="A135" s="302"/>
      <c r="B135" s="94" t="s">
        <v>391</v>
      </c>
      <c r="C135" s="94"/>
      <c r="D135" s="51"/>
      <c r="E135" s="122"/>
      <c r="F135" s="122"/>
      <c r="G135" s="122"/>
      <c r="H135" s="122"/>
      <c r="I135" s="122"/>
    </row>
    <row r="136" spans="1:9" x14ac:dyDescent="0.2">
      <c r="A136" s="302"/>
      <c r="B136" s="94"/>
      <c r="C136" s="94" t="s">
        <v>81</v>
      </c>
      <c r="D136" s="51" t="s">
        <v>82</v>
      </c>
      <c r="E136" s="414"/>
      <c r="F136" s="414"/>
      <c r="G136" s="414"/>
      <c r="H136" s="414"/>
      <c r="I136" s="414"/>
    </row>
    <row r="137" spans="1:9" x14ac:dyDescent="0.2">
      <c r="A137" s="302"/>
      <c r="B137" s="94"/>
      <c r="C137" s="94" t="s">
        <v>83</v>
      </c>
      <c r="D137" s="51" t="s">
        <v>84</v>
      </c>
      <c r="E137" s="414"/>
      <c r="F137" s="414"/>
      <c r="G137" s="414"/>
      <c r="H137" s="414"/>
      <c r="I137" s="414"/>
    </row>
    <row r="138" spans="1:9" x14ac:dyDescent="0.2">
      <c r="A138" s="302"/>
      <c r="B138" s="94"/>
      <c r="C138" s="94" t="s">
        <v>133</v>
      </c>
      <c r="D138" s="51"/>
      <c r="E138" s="414"/>
      <c r="F138" s="414"/>
      <c r="G138" s="414"/>
      <c r="H138" s="414"/>
      <c r="I138" s="414"/>
    </row>
    <row r="139" spans="1:9" x14ac:dyDescent="0.2">
      <c r="A139" s="302"/>
      <c r="B139" s="94"/>
      <c r="C139" s="94" t="s">
        <v>85</v>
      </c>
      <c r="D139" s="51" t="s">
        <v>86</v>
      </c>
      <c r="E139" s="414"/>
      <c r="F139" s="414"/>
      <c r="G139" s="414"/>
      <c r="H139" s="414"/>
      <c r="I139" s="414"/>
    </row>
    <row r="140" spans="1:9" x14ac:dyDescent="0.2">
      <c r="A140" s="302"/>
      <c r="B140" s="94"/>
      <c r="C140" s="94" t="s">
        <v>89</v>
      </c>
      <c r="D140" s="51" t="s">
        <v>134</v>
      </c>
      <c r="E140" s="414"/>
      <c r="F140" s="414"/>
      <c r="G140" s="414"/>
      <c r="H140" s="414"/>
      <c r="I140" s="414"/>
    </row>
    <row r="141" spans="1:9" x14ac:dyDescent="0.2">
      <c r="A141" s="302"/>
      <c r="B141" s="94"/>
      <c r="C141" s="94" t="s">
        <v>87</v>
      </c>
      <c r="D141" s="51" t="s">
        <v>88</v>
      </c>
      <c r="E141" s="414"/>
      <c r="F141" s="414"/>
      <c r="G141" s="414"/>
      <c r="H141" s="414"/>
      <c r="I141" s="414"/>
    </row>
    <row r="142" spans="1:9" ht="15.75" thickBot="1" x14ac:dyDescent="0.3">
      <c r="A142" s="313" t="s">
        <v>382</v>
      </c>
      <c r="B142" s="113"/>
      <c r="C142" s="113"/>
      <c r="D142" s="57"/>
      <c r="E142" s="142">
        <f>SUM(E122:E141)</f>
        <v>0</v>
      </c>
      <c r="F142" s="142">
        <f>SUM(F122:F141)</f>
        <v>0</v>
      </c>
      <c r="G142" s="142">
        <f>SUM(G122:G141)</f>
        <v>0</v>
      </c>
      <c r="H142" s="142">
        <f>SUM(H122:H141)</f>
        <v>0</v>
      </c>
      <c r="I142" s="142">
        <f>SUM(I122:I141)</f>
        <v>0</v>
      </c>
    </row>
    <row r="143" spans="1:9" ht="15.75" thickTop="1" x14ac:dyDescent="0.25">
      <c r="A143" s="304" t="s">
        <v>182</v>
      </c>
      <c r="B143" s="104"/>
      <c r="C143" s="143" t="s">
        <v>383</v>
      </c>
      <c r="D143" s="144"/>
      <c r="E143" s="145"/>
      <c r="F143" s="145"/>
      <c r="G143" s="145"/>
      <c r="H143" s="145"/>
      <c r="I143" s="145"/>
    </row>
    <row r="144" spans="1:9" x14ac:dyDescent="0.2">
      <c r="A144" s="302"/>
      <c r="B144" s="94" t="s">
        <v>177</v>
      </c>
      <c r="C144" s="94"/>
      <c r="D144" s="51" t="s">
        <v>178</v>
      </c>
      <c r="E144" s="147"/>
      <c r="F144" s="122"/>
      <c r="G144" s="122"/>
      <c r="H144" s="122"/>
      <c r="I144" s="122"/>
    </row>
    <row r="145" spans="1:9" x14ac:dyDescent="0.2">
      <c r="A145" s="302"/>
      <c r="B145" s="94"/>
      <c r="C145" s="94" t="s">
        <v>81</v>
      </c>
      <c r="D145" s="51" t="s">
        <v>82</v>
      </c>
      <c r="E145" s="414"/>
      <c r="F145" s="414"/>
      <c r="G145" s="414"/>
      <c r="H145" s="414"/>
      <c r="I145" s="414"/>
    </row>
    <row r="146" spans="1:9" x14ac:dyDescent="0.2">
      <c r="A146" s="302"/>
      <c r="B146" s="94"/>
      <c r="C146" s="94" t="s">
        <v>83</v>
      </c>
      <c r="D146" s="51" t="s">
        <v>84</v>
      </c>
      <c r="E146" s="411"/>
      <c r="F146" s="412"/>
      <c r="G146" s="412"/>
      <c r="H146" s="412"/>
      <c r="I146" s="412"/>
    </row>
    <row r="147" spans="1:9" x14ac:dyDescent="0.2">
      <c r="A147" s="302"/>
      <c r="B147" s="94"/>
      <c r="C147" s="94" t="s">
        <v>133</v>
      </c>
      <c r="D147" s="51"/>
      <c r="E147" s="414"/>
      <c r="F147" s="414"/>
      <c r="G147" s="414"/>
      <c r="H147" s="414"/>
      <c r="I147" s="414"/>
    </row>
    <row r="148" spans="1:9" x14ac:dyDescent="0.2">
      <c r="A148" s="302"/>
      <c r="B148" s="94"/>
      <c r="C148" s="94" t="s">
        <v>85</v>
      </c>
      <c r="D148" s="51" t="s">
        <v>86</v>
      </c>
      <c r="E148" s="414"/>
      <c r="F148" s="414"/>
      <c r="G148" s="414"/>
      <c r="H148" s="414"/>
      <c r="I148" s="414"/>
    </row>
    <row r="149" spans="1:9" x14ac:dyDescent="0.2">
      <c r="A149" s="302"/>
      <c r="B149" s="94"/>
      <c r="C149" s="94" t="s">
        <v>89</v>
      </c>
      <c r="D149" s="51" t="s">
        <v>134</v>
      </c>
      <c r="E149" s="414"/>
      <c r="F149" s="414"/>
      <c r="G149" s="414"/>
      <c r="H149" s="414"/>
      <c r="I149" s="414"/>
    </row>
    <row r="150" spans="1:9" x14ac:dyDescent="0.2">
      <c r="A150" s="302"/>
      <c r="B150" s="94"/>
      <c r="C150" s="94" t="s">
        <v>87</v>
      </c>
      <c r="D150" s="51" t="s">
        <v>88</v>
      </c>
      <c r="E150" s="411"/>
      <c r="F150" s="412"/>
      <c r="G150" s="412"/>
      <c r="H150" s="412"/>
      <c r="I150" s="412"/>
    </row>
    <row r="151" spans="1:9" x14ac:dyDescent="0.2">
      <c r="A151" s="302"/>
      <c r="B151" s="94" t="s">
        <v>390</v>
      </c>
      <c r="C151" s="94"/>
      <c r="D151" s="51"/>
      <c r="E151" s="120"/>
      <c r="F151" s="121"/>
      <c r="G151" s="121"/>
      <c r="H151" s="121"/>
      <c r="I151" s="121"/>
    </row>
    <row r="152" spans="1:9" x14ac:dyDescent="0.2">
      <c r="A152" s="302"/>
      <c r="B152" s="94"/>
      <c r="C152" s="94" t="s">
        <v>81</v>
      </c>
      <c r="D152" s="51" t="s">
        <v>82</v>
      </c>
      <c r="E152" s="414"/>
      <c r="F152" s="414"/>
      <c r="G152" s="414"/>
      <c r="H152" s="414"/>
      <c r="I152" s="414"/>
    </row>
    <row r="153" spans="1:9" x14ac:dyDescent="0.2">
      <c r="A153" s="302"/>
      <c r="B153" s="94"/>
      <c r="C153" s="94" t="s">
        <v>83</v>
      </c>
      <c r="D153" s="51" t="s">
        <v>84</v>
      </c>
      <c r="E153" s="414"/>
      <c r="F153" s="414"/>
      <c r="G153" s="414"/>
      <c r="H153" s="414"/>
      <c r="I153" s="414"/>
    </row>
    <row r="154" spans="1:9" x14ac:dyDescent="0.2">
      <c r="A154" s="302"/>
      <c r="B154" s="94"/>
      <c r="C154" s="94" t="s">
        <v>133</v>
      </c>
      <c r="D154" s="51"/>
      <c r="E154" s="414"/>
      <c r="F154" s="414"/>
      <c r="G154" s="414"/>
      <c r="H154" s="414"/>
      <c r="I154" s="414"/>
    </row>
    <row r="155" spans="1:9" x14ac:dyDescent="0.2">
      <c r="A155" s="302"/>
      <c r="B155" s="94"/>
      <c r="C155" s="94" t="s">
        <v>85</v>
      </c>
      <c r="D155" s="51" t="s">
        <v>86</v>
      </c>
      <c r="E155" s="414"/>
      <c r="F155" s="414"/>
      <c r="G155" s="414"/>
      <c r="H155" s="414"/>
      <c r="I155" s="414"/>
    </row>
    <row r="156" spans="1:9" x14ac:dyDescent="0.2">
      <c r="A156" s="302"/>
      <c r="B156" s="94"/>
      <c r="C156" s="94" t="s">
        <v>89</v>
      </c>
      <c r="D156" s="51" t="s">
        <v>134</v>
      </c>
      <c r="E156" s="414"/>
      <c r="F156" s="414"/>
      <c r="G156" s="414"/>
      <c r="H156" s="414"/>
      <c r="I156" s="414"/>
    </row>
    <row r="157" spans="1:9" x14ac:dyDescent="0.2">
      <c r="A157" s="302"/>
      <c r="B157" s="94"/>
      <c r="C157" s="94" t="s">
        <v>87</v>
      </c>
      <c r="D157" s="51" t="s">
        <v>88</v>
      </c>
      <c r="E157" s="414"/>
      <c r="F157" s="414"/>
      <c r="G157" s="414"/>
      <c r="H157" s="414"/>
      <c r="I157" s="414"/>
    </row>
    <row r="158" spans="1:9" x14ac:dyDescent="0.2">
      <c r="A158" s="302"/>
      <c r="B158" s="94" t="s">
        <v>391</v>
      </c>
      <c r="C158" s="94"/>
      <c r="D158" s="51"/>
      <c r="E158" s="122"/>
      <c r="F158" s="122"/>
      <c r="G158" s="122"/>
      <c r="H158" s="122"/>
      <c r="I158" s="122"/>
    </row>
    <row r="159" spans="1:9" x14ac:dyDescent="0.2">
      <c r="A159" s="302"/>
      <c r="B159" s="94"/>
      <c r="C159" s="94" t="s">
        <v>81</v>
      </c>
      <c r="D159" s="51" t="s">
        <v>82</v>
      </c>
      <c r="E159" s="414"/>
      <c r="F159" s="414"/>
      <c r="G159" s="414"/>
      <c r="H159" s="414"/>
      <c r="I159" s="414"/>
    </row>
    <row r="160" spans="1:9" x14ac:dyDescent="0.2">
      <c r="A160" s="302"/>
      <c r="B160" s="94"/>
      <c r="C160" s="94" t="s">
        <v>83</v>
      </c>
      <c r="D160" s="51" t="s">
        <v>84</v>
      </c>
      <c r="E160" s="413"/>
      <c r="F160" s="414"/>
      <c r="G160" s="414"/>
      <c r="H160" s="414"/>
      <c r="I160" s="414"/>
    </row>
    <row r="161" spans="1:9" x14ac:dyDescent="0.2">
      <c r="A161" s="302"/>
      <c r="B161" s="94"/>
      <c r="C161" s="94" t="s">
        <v>133</v>
      </c>
      <c r="D161" s="51"/>
      <c r="E161" s="411"/>
      <c r="F161" s="412"/>
      <c r="G161" s="412"/>
      <c r="H161" s="412"/>
      <c r="I161" s="412"/>
    </row>
    <row r="162" spans="1:9" x14ac:dyDescent="0.2">
      <c r="A162" s="302"/>
      <c r="B162" s="94"/>
      <c r="C162" s="94" t="s">
        <v>85</v>
      </c>
      <c r="D162" s="51" t="s">
        <v>86</v>
      </c>
      <c r="E162" s="413"/>
      <c r="F162" s="414"/>
      <c r="G162" s="414"/>
      <c r="H162" s="414"/>
      <c r="I162" s="414"/>
    </row>
    <row r="163" spans="1:9" x14ac:dyDescent="0.2">
      <c r="A163" s="302"/>
      <c r="B163" s="94"/>
      <c r="C163" s="94" t="s">
        <v>89</v>
      </c>
      <c r="D163" s="51" t="s">
        <v>134</v>
      </c>
      <c r="E163" s="413"/>
      <c r="F163" s="414"/>
      <c r="G163" s="414"/>
      <c r="H163" s="414"/>
      <c r="I163" s="414"/>
    </row>
    <row r="164" spans="1:9" x14ac:dyDescent="0.2">
      <c r="A164" s="302"/>
      <c r="B164" s="94"/>
      <c r="C164" s="93" t="s">
        <v>87</v>
      </c>
      <c r="D164" s="51" t="s">
        <v>88</v>
      </c>
      <c r="E164" s="413"/>
      <c r="F164" s="414"/>
      <c r="G164" s="414"/>
      <c r="H164" s="414"/>
      <c r="I164" s="414"/>
    </row>
    <row r="165" spans="1:9" ht="15.75" thickBot="1" x14ac:dyDescent="0.3">
      <c r="A165" s="313" t="s">
        <v>182</v>
      </c>
      <c r="B165" s="113"/>
      <c r="C165" s="149" t="s">
        <v>384</v>
      </c>
      <c r="D165" s="57"/>
      <c r="E165" s="148">
        <f>SUM(E145:E164)</f>
        <v>0</v>
      </c>
      <c r="F165" s="148">
        <f>SUM(F145:F164)</f>
        <v>0</v>
      </c>
      <c r="G165" s="148">
        <f>SUM(G145:G164)</f>
        <v>0</v>
      </c>
      <c r="H165" s="148">
        <f>SUM(H145:H164)</f>
        <v>0</v>
      </c>
      <c r="I165" s="148">
        <f>SUM(I145:I164)</f>
        <v>0</v>
      </c>
    </row>
    <row r="166" spans="1:9" ht="15.75" thickTop="1" x14ac:dyDescent="0.25">
      <c r="A166" s="137"/>
      <c r="B166" s="138"/>
      <c r="C166" s="192"/>
      <c r="D166" s="295"/>
      <c r="E166" s="338"/>
      <c r="F166" s="338"/>
      <c r="G166" s="338"/>
      <c r="H166" s="338"/>
      <c r="I166" s="338"/>
    </row>
    <row r="167" spans="1:9" ht="15" x14ac:dyDescent="0.25">
      <c r="A167" s="80"/>
      <c r="B167" s="415" t="e">
        <f>'Form 1 Cover'!#REF!</f>
        <v>#REF!</v>
      </c>
      <c r="C167" s="385"/>
      <c r="D167" s="43"/>
      <c r="E167" s="58"/>
      <c r="F167" s="58"/>
      <c r="H167" s="58"/>
      <c r="I167" s="386" t="str">
        <f>"Budget Fiscal Year "&amp;TEXT('Form 1 Cover'!$D$97, "mm/dd/yy")</f>
        <v>Budget Fiscal Year 2022 - 2023</v>
      </c>
    </row>
    <row r="168" spans="1:9" x14ac:dyDescent="0.2">
      <c r="A168" s="80"/>
      <c r="B168" s="80"/>
      <c r="C168" s="80"/>
      <c r="D168" s="58"/>
      <c r="E168" s="80"/>
      <c r="F168" s="58"/>
      <c r="G168" s="58"/>
      <c r="H168" s="58"/>
      <c r="I168" s="58"/>
    </row>
    <row r="169" spans="1:9" x14ac:dyDescent="0.2">
      <c r="A169" s="80"/>
      <c r="B169" s="80" t="s">
        <v>447</v>
      </c>
      <c r="C169" s="80"/>
      <c r="D169" s="58"/>
      <c r="E169" s="58"/>
      <c r="F169" s="58"/>
      <c r="G169" s="58"/>
      <c r="H169" s="339"/>
      <c r="I169" s="339">
        <f>'Form 1 Cover'!$D$106</f>
        <v>43914</v>
      </c>
    </row>
    <row r="170" spans="1:9" x14ac:dyDescent="0.2">
      <c r="A170" s="80"/>
      <c r="B170" s="80"/>
      <c r="C170" s="80"/>
      <c r="D170" s="58"/>
      <c r="E170" s="58"/>
      <c r="F170" s="58"/>
      <c r="G170" s="58"/>
      <c r="H170" s="339"/>
      <c r="I170" s="339"/>
    </row>
    <row r="171" spans="1:9" x14ac:dyDescent="0.2">
      <c r="A171" s="312"/>
      <c r="B171" s="75"/>
      <c r="C171" s="75"/>
      <c r="D171" s="76"/>
      <c r="E171" s="179">
        <v>-1</v>
      </c>
      <c r="F171" s="180">
        <v>-2</v>
      </c>
      <c r="G171" s="286">
        <v>-3</v>
      </c>
      <c r="H171" s="180">
        <v>-4</v>
      </c>
      <c r="I171" s="180">
        <v>-5</v>
      </c>
    </row>
    <row r="172" spans="1:9" x14ac:dyDescent="0.2">
      <c r="A172" s="328"/>
      <c r="B172" s="80"/>
      <c r="C172" s="80"/>
      <c r="D172" s="47"/>
      <c r="E172" s="186"/>
      <c r="F172" s="32" t="s">
        <v>32</v>
      </c>
      <c r="G172" s="494" t="str">
        <f>"BUDGET YEAR ENDING "&amp;TEXT('Form 1 Cover'!D99, "MM/DD/YY")</f>
        <v>BUDGET YEAR ENDING 06/30/23</v>
      </c>
      <c r="H172" s="35"/>
      <c r="I172" s="495"/>
    </row>
    <row r="173" spans="1:9" x14ac:dyDescent="0.2">
      <c r="A173" s="328"/>
      <c r="B173" s="80"/>
      <c r="C173" s="80"/>
      <c r="D173" s="47"/>
      <c r="E173" s="182" t="s">
        <v>271</v>
      </c>
      <c r="F173" s="182" t="s">
        <v>273</v>
      </c>
      <c r="G173" s="183"/>
      <c r="H173" s="330"/>
      <c r="I173" s="182" t="s">
        <v>584</v>
      </c>
    </row>
    <row r="174" spans="1:9" ht="15" x14ac:dyDescent="0.2">
      <c r="A174" s="328"/>
      <c r="B174" s="140" t="s">
        <v>79</v>
      </c>
      <c r="C174" s="58"/>
      <c r="D174" s="47"/>
      <c r="E174" s="182" t="s">
        <v>272</v>
      </c>
      <c r="F174" s="182" t="s">
        <v>272</v>
      </c>
      <c r="G174" s="184" t="s">
        <v>274</v>
      </c>
      <c r="H174" s="182" t="s">
        <v>111</v>
      </c>
      <c r="I174" s="182" t="s">
        <v>111</v>
      </c>
    </row>
    <row r="175" spans="1:9" ht="15" x14ac:dyDescent="0.2">
      <c r="A175" s="326"/>
      <c r="B175" s="496"/>
      <c r="C175" s="496"/>
      <c r="D175" s="497"/>
      <c r="E175" s="4">
        <f>'Form 1 Cover'!D90</f>
        <v>44377</v>
      </c>
      <c r="F175" s="4">
        <f>'Form 1 Cover'!D94</f>
        <v>44742</v>
      </c>
      <c r="G175" s="185" t="s">
        <v>275</v>
      </c>
      <c r="H175" s="331" t="s">
        <v>275</v>
      </c>
      <c r="I175" s="331" t="s">
        <v>275</v>
      </c>
    </row>
    <row r="176" spans="1:9" ht="15" x14ac:dyDescent="0.25">
      <c r="A176" s="300" t="s">
        <v>385</v>
      </c>
      <c r="B176" s="90"/>
      <c r="C176" s="91" t="s">
        <v>386</v>
      </c>
      <c r="D176" s="141"/>
      <c r="E176" s="107"/>
      <c r="F176" s="107"/>
      <c r="G176" s="107"/>
      <c r="H176" s="107"/>
      <c r="I176" s="107"/>
    </row>
    <row r="177" spans="1:9" x14ac:dyDescent="0.2">
      <c r="A177" s="302"/>
      <c r="B177" s="94" t="s">
        <v>177</v>
      </c>
      <c r="C177" s="94"/>
      <c r="D177" s="51" t="s">
        <v>178</v>
      </c>
      <c r="E177" s="55"/>
      <c r="F177" s="55"/>
      <c r="G177" s="55"/>
      <c r="H177" s="55"/>
      <c r="I177" s="55"/>
    </row>
    <row r="178" spans="1:9" x14ac:dyDescent="0.2">
      <c r="A178" s="302"/>
      <c r="B178" s="94"/>
      <c r="C178" s="94" t="s">
        <v>81</v>
      </c>
      <c r="D178" s="51" t="s">
        <v>82</v>
      </c>
      <c r="E178" s="414"/>
      <c r="F178" s="414"/>
      <c r="G178" s="414"/>
      <c r="H178" s="414"/>
      <c r="I178" s="414"/>
    </row>
    <row r="179" spans="1:9" x14ac:dyDescent="0.2">
      <c r="A179" s="302"/>
      <c r="B179" s="94"/>
      <c r="C179" s="94" t="s">
        <v>83</v>
      </c>
      <c r="D179" s="51" t="s">
        <v>84</v>
      </c>
      <c r="E179" s="414"/>
      <c r="F179" s="414"/>
      <c r="G179" s="414"/>
      <c r="H179" s="414"/>
      <c r="I179" s="414"/>
    </row>
    <row r="180" spans="1:9" x14ac:dyDescent="0.2">
      <c r="A180" s="302"/>
      <c r="B180" s="94"/>
      <c r="C180" s="94" t="s">
        <v>133</v>
      </c>
      <c r="D180" s="51"/>
      <c r="E180" s="414"/>
      <c r="F180" s="414"/>
      <c r="G180" s="414"/>
      <c r="H180" s="414"/>
      <c r="I180" s="414"/>
    </row>
    <row r="181" spans="1:9" x14ac:dyDescent="0.2">
      <c r="A181" s="302"/>
      <c r="B181" s="94"/>
      <c r="C181" s="94" t="s">
        <v>85</v>
      </c>
      <c r="D181" s="51" t="s">
        <v>86</v>
      </c>
      <c r="E181" s="414"/>
      <c r="F181" s="414"/>
      <c r="G181" s="414"/>
      <c r="H181" s="414"/>
      <c r="I181" s="414"/>
    </row>
    <row r="182" spans="1:9" x14ac:dyDescent="0.2">
      <c r="A182" s="302"/>
      <c r="B182" s="94"/>
      <c r="C182" s="94" t="s">
        <v>89</v>
      </c>
      <c r="D182" s="51" t="s">
        <v>134</v>
      </c>
      <c r="E182" s="414"/>
      <c r="F182" s="414"/>
      <c r="G182" s="414"/>
      <c r="H182" s="414"/>
      <c r="I182" s="414"/>
    </row>
    <row r="183" spans="1:9" x14ac:dyDescent="0.2">
      <c r="A183" s="302"/>
      <c r="B183" s="94"/>
      <c r="C183" s="94" t="s">
        <v>87</v>
      </c>
      <c r="D183" s="51" t="s">
        <v>88</v>
      </c>
      <c r="E183" s="414"/>
      <c r="F183" s="414"/>
      <c r="G183" s="414"/>
      <c r="H183" s="414"/>
      <c r="I183" s="414"/>
    </row>
    <row r="184" spans="1:9" x14ac:dyDescent="0.2">
      <c r="A184" s="302"/>
      <c r="B184" s="94" t="s">
        <v>390</v>
      </c>
      <c r="C184" s="94"/>
      <c r="D184" s="51"/>
      <c r="E184" s="122"/>
      <c r="F184" s="122"/>
      <c r="G184" s="122"/>
      <c r="H184" s="122"/>
      <c r="I184" s="122"/>
    </row>
    <row r="185" spans="1:9" x14ac:dyDescent="0.2">
      <c r="A185" s="302"/>
      <c r="B185" s="94"/>
      <c r="C185" s="94" t="s">
        <v>81</v>
      </c>
      <c r="D185" s="51" t="s">
        <v>82</v>
      </c>
      <c r="E185" s="414"/>
      <c r="F185" s="414"/>
      <c r="G185" s="414"/>
      <c r="H185" s="414"/>
      <c r="I185" s="414"/>
    </row>
    <row r="186" spans="1:9" x14ac:dyDescent="0.2">
      <c r="A186" s="302"/>
      <c r="B186" s="94"/>
      <c r="C186" s="94" t="s">
        <v>83</v>
      </c>
      <c r="D186" s="51" t="s">
        <v>84</v>
      </c>
      <c r="E186" s="414"/>
      <c r="F186" s="414"/>
      <c r="G186" s="414"/>
      <c r="H186" s="414"/>
      <c r="I186" s="414"/>
    </row>
    <row r="187" spans="1:9" x14ac:dyDescent="0.2">
      <c r="A187" s="302"/>
      <c r="B187" s="94"/>
      <c r="C187" s="94" t="s">
        <v>133</v>
      </c>
      <c r="D187" s="51"/>
      <c r="E187" s="414"/>
      <c r="F187" s="414"/>
      <c r="G187" s="414"/>
      <c r="H187" s="414"/>
      <c r="I187" s="414"/>
    </row>
    <row r="188" spans="1:9" x14ac:dyDescent="0.2">
      <c r="A188" s="302"/>
      <c r="B188" s="94"/>
      <c r="C188" s="94" t="s">
        <v>85</v>
      </c>
      <c r="D188" s="51" t="s">
        <v>86</v>
      </c>
      <c r="E188" s="414"/>
      <c r="F188" s="414"/>
      <c r="G188" s="414"/>
      <c r="H188" s="414"/>
      <c r="I188" s="414"/>
    </row>
    <row r="189" spans="1:9" x14ac:dyDescent="0.2">
      <c r="A189" s="302"/>
      <c r="B189" s="94"/>
      <c r="C189" s="94" t="s">
        <v>89</v>
      </c>
      <c r="D189" s="51" t="s">
        <v>134</v>
      </c>
      <c r="E189" s="414"/>
      <c r="F189" s="414"/>
      <c r="G189" s="414"/>
      <c r="H189" s="414"/>
      <c r="I189" s="414"/>
    </row>
    <row r="190" spans="1:9" x14ac:dyDescent="0.2">
      <c r="A190" s="302"/>
      <c r="B190" s="94"/>
      <c r="C190" s="94" t="s">
        <v>87</v>
      </c>
      <c r="D190" s="51" t="s">
        <v>88</v>
      </c>
      <c r="E190" s="414"/>
      <c r="F190" s="414"/>
      <c r="G190" s="414"/>
      <c r="H190" s="414"/>
      <c r="I190" s="414"/>
    </row>
    <row r="191" spans="1:9" x14ac:dyDescent="0.2">
      <c r="A191" s="302"/>
      <c r="B191" s="94" t="s">
        <v>391</v>
      </c>
      <c r="C191" s="94"/>
      <c r="D191" s="51"/>
      <c r="E191" s="122"/>
      <c r="F191" s="122"/>
      <c r="G191" s="122"/>
      <c r="H191" s="122"/>
      <c r="I191" s="122"/>
    </row>
    <row r="192" spans="1:9" x14ac:dyDescent="0.2">
      <c r="A192" s="302"/>
      <c r="B192" s="94"/>
      <c r="C192" s="94" t="s">
        <v>81</v>
      </c>
      <c r="D192" s="51" t="s">
        <v>82</v>
      </c>
      <c r="E192" s="414"/>
      <c r="F192" s="414"/>
      <c r="G192" s="414"/>
      <c r="H192" s="414"/>
      <c r="I192" s="414"/>
    </row>
    <row r="193" spans="1:9" x14ac:dyDescent="0.2">
      <c r="A193" s="302"/>
      <c r="B193" s="94"/>
      <c r="C193" s="94" t="s">
        <v>83</v>
      </c>
      <c r="D193" s="51" t="s">
        <v>84</v>
      </c>
      <c r="E193" s="414"/>
      <c r="F193" s="414"/>
      <c r="G193" s="414"/>
      <c r="H193" s="414"/>
      <c r="I193" s="414"/>
    </row>
    <row r="194" spans="1:9" x14ac:dyDescent="0.2">
      <c r="A194" s="302"/>
      <c r="B194" s="94"/>
      <c r="C194" s="94" t="s">
        <v>133</v>
      </c>
      <c r="D194" s="51"/>
      <c r="E194" s="414"/>
      <c r="F194" s="414"/>
      <c r="G194" s="414"/>
      <c r="H194" s="414"/>
      <c r="I194" s="414"/>
    </row>
    <row r="195" spans="1:9" x14ac:dyDescent="0.2">
      <c r="A195" s="302"/>
      <c r="B195" s="94"/>
      <c r="C195" s="94" t="s">
        <v>85</v>
      </c>
      <c r="D195" s="51" t="s">
        <v>86</v>
      </c>
      <c r="E195" s="414"/>
      <c r="F195" s="414"/>
      <c r="G195" s="414"/>
      <c r="H195" s="414"/>
      <c r="I195" s="414"/>
    </row>
    <row r="196" spans="1:9" x14ac:dyDescent="0.2">
      <c r="A196" s="302"/>
      <c r="B196" s="94"/>
      <c r="C196" s="94" t="s">
        <v>89</v>
      </c>
      <c r="D196" s="51" t="s">
        <v>134</v>
      </c>
      <c r="E196" s="414"/>
      <c r="F196" s="414"/>
      <c r="G196" s="414"/>
      <c r="H196" s="414"/>
      <c r="I196" s="414"/>
    </row>
    <row r="197" spans="1:9" x14ac:dyDescent="0.2">
      <c r="A197" s="302"/>
      <c r="B197" s="94"/>
      <c r="C197" s="94" t="s">
        <v>87</v>
      </c>
      <c r="D197" s="51" t="s">
        <v>88</v>
      </c>
      <c r="E197" s="414"/>
      <c r="F197" s="414"/>
      <c r="G197" s="414"/>
      <c r="H197" s="414"/>
      <c r="I197" s="414"/>
    </row>
    <row r="198" spans="1:9" ht="15.75" thickBot="1" x14ac:dyDescent="0.3">
      <c r="A198" s="313" t="s">
        <v>385</v>
      </c>
      <c r="B198" s="113"/>
      <c r="C198" s="56" t="s">
        <v>387</v>
      </c>
      <c r="D198" s="57"/>
      <c r="E198" s="142">
        <f>SUM(E178:E197)</f>
        <v>0</v>
      </c>
      <c r="F198" s="142">
        <f>SUM(F178:F197)</f>
        <v>0</v>
      </c>
      <c r="G198" s="142">
        <f>SUM(G178:G197)</f>
        <v>0</v>
      </c>
      <c r="H198" s="142">
        <f>SUM(H178:H197)</f>
        <v>0</v>
      </c>
      <c r="I198" s="142">
        <f>SUM(I178:I197)</f>
        <v>0</v>
      </c>
    </row>
    <row r="199" spans="1:9" ht="15.75" thickTop="1" x14ac:dyDescent="0.25">
      <c r="A199" s="300" t="s">
        <v>180</v>
      </c>
      <c r="B199" s="90"/>
      <c r="C199" s="164" t="s">
        <v>388</v>
      </c>
      <c r="D199" s="141"/>
      <c r="E199" s="145"/>
      <c r="F199" s="145"/>
      <c r="G199" s="145"/>
      <c r="H199" s="145"/>
      <c r="I199" s="145"/>
    </row>
    <row r="200" spans="1:9" x14ac:dyDescent="0.2">
      <c r="A200" s="302"/>
      <c r="B200" s="94" t="s">
        <v>177</v>
      </c>
      <c r="C200" s="94"/>
      <c r="D200" s="51" t="s">
        <v>178</v>
      </c>
      <c r="E200" s="147"/>
      <c r="F200" s="122"/>
      <c r="G200" s="122"/>
      <c r="H200" s="122"/>
      <c r="I200" s="122"/>
    </row>
    <row r="201" spans="1:9" x14ac:dyDescent="0.2">
      <c r="A201" s="302"/>
      <c r="B201" s="94"/>
      <c r="C201" s="94" t="s">
        <v>81</v>
      </c>
      <c r="D201" s="51" t="s">
        <v>82</v>
      </c>
      <c r="E201" s="414"/>
      <c r="F201" s="414"/>
      <c r="G201" s="414"/>
      <c r="H201" s="414"/>
      <c r="I201" s="414"/>
    </row>
    <row r="202" spans="1:9" x14ac:dyDescent="0.2">
      <c r="A202" s="302"/>
      <c r="B202" s="94"/>
      <c r="C202" s="94" t="s">
        <v>83</v>
      </c>
      <c r="D202" s="51" t="s">
        <v>84</v>
      </c>
      <c r="E202" s="411"/>
      <c r="F202" s="412"/>
      <c r="G202" s="412"/>
      <c r="H202" s="412"/>
      <c r="I202" s="412"/>
    </row>
    <row r="203" spans="1:9" x14ac:dyDescent="0.2">
      <c r="A203" s="302"/>
      <c r="B203" s="94"/>
      <c r="C203" s="94" t="s">
        <v>133</v>
      </c>
      <c r="D203" s="51"/>
      <c r="E203" s="414"/>
      <c r="F203" s="414"/>
      <c r="G203" s="414"/>
      <c r="H203" s="414"/>
      <c r="I203" s="414"/>
    </row>
    <row r="204" spans="1:9" x14ac:dyDescent="0.2">
      <c r="A204" s="302"/>
      <c r="B204" s="94"/>
      <c r="C204" s="94" t="s">
        <v>85</v>
      </c>
      <c r="D204" s="51" t="s">
        <v>86</v>
      </c>
      <c r="E204" s="414"/>
      <c r="F204" s="414"/>
      <c r="G204" s="414"/>
      <c r="H204" s="414"/>
      <c r="I204" s="414"/>
    </row>
    <row r="205" spans="1:9" x14ac:dyDescent="0.2">
      <c r="A205" s="302"/>
      <c r="B205" s="94"/>
      <c r="C205" s="94" t="s">
        <v>89</v>
      </c>
      <c r="D205" s="51" t="s">
        <v>134</v>
      </c>
      <c r="E205" s="414"/>
      <c r="F205" s="414"/>
      <c r="G205" s="414"/>
      <c r="H205" s="414"/>
      <c r="I205" s="414"/>
    </row>
    <row r="206" spans="1:9" x14ac:dyDescent="0.2">
      <c r="A206" s="302"/>
      <c r="B206" s="94"/>
      <c r="C206" s="94" t="s">
        <v>87</v>
      </c>
      <c r="D206" s="51" t="s">
        <v>88</v>
      </c>
      <c r="E206" s="411"/>
      <c r="F206" s="412"/>
      <c r="G206" s="412"/>
      <c r="H206" s="412"/>
      <c r="I206" s="412"/>
    </row>
    <row r="207" spans="1:9" x14ac:dyDescent="0.2">
      <c r="A207" s="302"/>
      <c r="B207" s="94" t="s">
        <v>390</v>
      </c>
      <c r="C207" s="94"/>
      <c r="D207" s="51"/>
      <c r="E207" s="120"/>
      <c r="F207" s="121"/>
      <c r="G207" s="121"/>
      <c r="H207" s="121"/>
      <c r="I207" s="121"/>
    </row>
    <row r="208" spans="1:9" x14ac:dyDescent="0.2">
      <c r="A208" s="302"/>
      <c r="B208" s="94"/>
      <c r="C208" s="94" t="s">
        <v>81</v>
      </c>
      <c r="D208" s="51" t="s">
        <v>82</v>
      </c>
      <c r="E208" s="414"/>
      <c r="F208" s="414"/>
      <c r="G208" s="414"/>
      <c r="H208" s="414"/>
      <c r="I208" s="414"/>
    </row>
    <row r="209" spans="1:9" x14ac:dyDescent="0.2">
      <c r="A209" s="302"/>
      <c r="B209" s="94"/>
      <c r="C209" s="94" t="s">
        <v>83</v>
      </c>
      <c r="D209" s="51" t="s">
        <v>84</v>
      </c>
      <c r="E209" s="414"/>
      <c r="F209" s="414"/>
      <c r="G209" s="414"/>
      <c r="H209" s="414"/>
      <c r="I209" s="414"/>
    </row>
    <row r="210" spans="1:9" x14ac:dyDescent="0.2">
      <c r="A210" s="302"/>
      <c r="B210" s="94"/>
      <c r="C210" s="94" t="s">
        <v>133</v>
      </c>
      <c r="D210" s="51"/>
      <c r="E210" s="414"/>
      <c r="F210" s="414"/>
      <c r="G210" s="414"/>
      <c r="H210" s="414"/>
      <c r="I210" s="414"/>
    </row>
    <row r="211" spans="1:9" x14ac:dyDescent="0.2">
      <c r="A211" s="302"/>
      <c r="B211" s="94"/>
      <c r="C211" s="94" t="s">
        <v>85</v>
      </c>
      <c r="D211" s="51" t="s">
        <v>86</v>
      </c>
      <c r="E211" s="414"/>
      <c r="F211" s="414"/>
      <c r="G211" s="414"/>
      <c r="H211" s="414"/>
      <c r="I211" s="414"/>
    </row>
    <row r="212" spans="1:9" x14ac:dyDescent="0.2">
      <c r="A212" s="302"/>
      <c r="B212" s="94"/>
      <c r="C212" s="94" t="s">
        <v>89</v>
      </c>
      <c r="D212" s="51" t="s">
        <v>134</v>
      </c>
      <c r="E212" s="414"/>
      <c r="F212" s="414"/>
      <c r="G212" s="414"/>
      <c r="H212" s="414"/>
      <c r="I212" s="414"/>
    </row>
    <row r="213" spans="1:9" x14ac:dyDescent="0.2">
      <c r="A213" s="302"/>
      <c r="B213" s="94"/>
      <c r="C213" s="94" t="s">
        <v>87</v>
      </c>
      <c r="D213" s="51" t="s">
        <v>88</v>
      </c>
      <c r="E213" s="414"/>
      <c r="F213" s="414"/>
      <c r="G213" s="414"/>
      <c r="H213" s="414"/>
      <c r="I213" s="414"/>
    </row>
    <row r="214" spans="1:9" x14ac:dyDescent="0.2">
      <c r="A214" s="302"/>
      <c r="B214" s="94" t="s">
        <v>391</v>
      </c>
      <c r="C214" s="94"/>
      <c r="D214" s="51"/>
      <c r="E214" s="122"/>
      <c r="F214" s="122"/>
      <c r="G214" s="122"/>
      <c r="H214" s="122"/>
      <c r="I214" s="122"/>
    </row>
    <row r="215" spans="1:9" x14ac:dyDescent="0.2">
      <c r="A215" s="302"/>
      <c r="B215" s="94"/>
      <c r="C215" s="94" t="s">
        <v>81</v>
      </c>
      <c r="D215" s="51" t="s">
        <v>82</v>
      </c>
      <c r="E215" s="414"/>
      <c r="F215" s="414"/>
      <c r="G215" s="414"/>
      <c r="H215" s="414"/>
      <c r="I215" s="414"/>
    </row>
    <row r="216" spans="1:9" x14ac:dyDescent="0.2">
      <c r="A216" s="302"/>
      <c r="B216" s="94"/>
      <c r="C216" s="94" t="s">
        <v>83</v>
      </c>
      <c r="D216" s="51" t="s">
        <v>84</v>
      </c>
      <c r="E216" s="413"/>
      <c r="F216" s="414"/>
      <c r="G216" s="414"/>
      <c r="H216" s="414"/>
      <c r="I216" s="414"/>
    </row>
    <row r="217" spans="1:9" x14ac:dyDescent="0.2">
      <c r="A217" s="302"/>
      <c r="B217" s="94"/>
      <c r="C217" s="94" t="s">
        <v>133</v>
      </c>
      <c r="D217" s="51"/>
      <c r="E217" s="411"/>
      <c r="F217" s="412"/>
      <c r="G217" s="412"/>
      <c r="H217" s="412"/>
      <c r="I217" s="412"/>
    </row>
    <row r="218" spans="1:9" x14ac:dyDescent="0.2">
      <c r="A218" s="302"/>
      <c r="B218" s="94"/>
      <c r="C218" s="94" t="s">
        <v>85</v>
      </c>
      <c r="D218" s="51" t="s">
        <v>86</v>
      </c>
      <c r="E218" s="413"/>
      <c r="F218" s="414"/>
      <c r="G218" s="414"/>
      <c r="H218" s="414"/>
      <c r="I218" s="414"/>
    </row>
    <row r="219" spans="1:9" x14ac:dyDescent="0.2">
      <c r="A219" s="302"/>
      <c r="B219" s="94"/>
      <c r="C219" s="94" t="s">
        <v>89</v>
      </c>
      <c r="D219" s="51" t="s">
        <v>134</v>
      </c>
      <c r="E219" s="413"/>
      <c r="F219" s="414"/>
      <c r="G219" s="414"/>
      <c r="H219" s="414"/>
      <c r="I219" s="414"/>
    </row>
    <row r="220" spans="1:9" x14ac:dyDescent="0.2">
      <c r="A220" s="302"/>
      <c r="B220" s="94"/>
      <c r="C220" s="94" t="s">
        <v>87</v>
      </c>
      <c r="D220" s="51" t="s">
        <v>88</v>
      </c>
      <c r="E220" s="411"/>
      <c r="F220" s="412"/>
      <c r="G220" s="412"/>
      <c r="H220" s="412"/>
      <c r="I220" s="412"/>
    </row>
    <row r="221" spans="1:9" ht="15.75" thickBot="1" x14ac:dyDescent="0.3">
      <c r="A221" s="303" t="s">
        <v>451</v>
      </c>
      <c r="B221" s="100"/>
      <c r="C221" s="100"/>
      <c r="D221" s="149"/>
      <c r="E221" s="150">
        <f>SUM(E201:E220)</f>
        <v>0</v>
      </c>
      <c r="F221" s="150">
        <f>SUM(F201:F220)</f>
        <v>0</v>
      </c>
      <c r="G221" s="150">
        <f>SUM(G201:G220)</f>
        <v>0</v>
      </c>
      <c r="H221" s="150">
        <f>SUM(H201:H220)</f>
        <v>0</v>
      </c>
      <c r="I221" s="150">
        <f>SUM(I201:I220)</f>
        <v>0</v>
      </c>
    </row>
    <row r="222" spans="1:9" ht="15.75" thickTop="1" x14ac:dyDescent="0.25">
      <c r="A222" s="137"/>
      <c r="B222" s="137"/>
      <c r="C222" s="137"/>
      <c r="D222" s="192"/>
      <c r="E222" s="338"/>
      <c r="F222" s="338"/>
      <c r="G222" s="338"/>
      <c r="H222" s="338"/>
      <c r="I222" s="338"/>
    </row>
    <row r="223" spans="1:9" ht="15" x14ac:dyDescent="0.25">
      <c r="A223" s="80"/>
      <c r="B223" s="415" t="e">
        <f>'Form 1 Cover'!#REF!</f>
        <v>#REF!</v>
      </c>
      <c r="C223" s="385"/>
      <c r="D223" s="43"/>
      <c r="E223" s="58"/>
      <c r="F223" s="58"/>
      <c r="H223" s="58"/>
      <c r="I223" s="386" t="str">
        <f>"Budget Fiscal Year "&amp;TEXT('Form 1 Cover'!$D$97, "mm/dd/yy")</f>
        <v>Budget Fiscal Year 2022 - 2023</v>
      </c>
    </row>
    <row r="224" spans="1:9" x14ac:dyDescent="0.2">
      <c r="A224" s="80"/>
      <c r="B224" s="80"/>
      <c r="C224" s="80"/>
      <c r="D224" s="58"/>
      <c r="E224" s="80"/>
      <c r="F224" s="58"/>
      <c r="G224" s="58"/>
      <c r="H224" s="58"/>
      <c r="I224" s="58"/>
    </row>
    <row r="225" spans="1:11" x14ac:dyDescent="0.2">
      <c r="A225" s="80"/>
      <c r="B225" s="80" t="s">
        <v>447</v>
      </c>
      <c r="C225" s="80"/>
      <c r="D225" s="58"/>
      <c r="E225" s="58"/>
      <c r="F225" s="58"/>
      <c r="G225" s="58"/>
      <c r="H225" s="339"/>
      <c r="I225" s="339">
        <f>'Form 1 Cover'!$D$106</f>
        <v>43914</v>
      </c>
    </row>
    <row r="226" spans="1:11" x14ac:dyDescent="0.2">
      <c r="A226" s="80"/>
      <c r="B226" s="80"/>
      <c r="C226" s="80"/>
      <c r="D226" s="58"/>
      <c r="E226" s="58"/>
      <c r="F226" s="58"/>
      <c r="G226" s="58"/>
      <c r="H226" s="339"/>
      <c r="I226" s="339"/>
    </row>
    <row r="227" spans="1:11" x14ac:dyDescent="0.2">
      <c r="A227" s="312"/>
      <c r="B227" s="75"/>
      <c r="C227" s="75"/>
      <c r="D227" s="76"/>
      <c r="E227" s="179">
        <v>-1</v>
      </c>
      <c r="F227" s="180">
        <v>-2</v>
      </c>
      <c r="G227" s="286">
        <v>-3</v>
      </c>
      <c r="H227" s="180">
        <v>-4</v>
      </c>
      <c r="I227" s="180">
        <v>-5</v>
      </c>
    </row>
    <row r="228" spans="1:11" x14ac:dyDescent="0.2">
      <c r="A228" s="328"/>
      <c r="B228" s="80"/>
      <c r="C228" s="80"/>
      <c r="D228" s="47"/>
      <c r="E228" s="186"/>
      <c r="F228" s="32" t="s">
        <v>32</v>
      </c>
      <c r="G228" s="494" t="str">
        <f>"BUDGET YEAR ENDING "&amp;TEXT('Form 1 Cover'!D99, "MM/DD/YY")</f>
        <v>BUDGET YEAR ENDING 06/30/23</v>
      </c>
      <c r="H228" s="35"/>
      <c r="I228" s="495"/>
    </row>
    <row r="229" spans="1:11" x14ac:dyDescent="0.2">
      <c r="A229" s="328"/>
      <c r="B229" s="80"/>
      <c r="C229" s="80"/>
      <c r="D229" s="47"/>
      <c r="E229" s="182" t="s">
        <v>271</v>
      </c>
      <c r="F229" s="182" t="s">
        <v>273</v>
      </c>
      <c r="G229" s="183"/>
      <c r="H229" s="330"/>
      <c r="I229" s="182" t="s">
        <v>584</v>
      </c>
    </row>
    <row r="230" spans="1:11" ht="15" x14ac:dyDescent="0.2">
      <c r="A230" s="328"/>
      <c r="B230" s="140" t="s">
        <v>79</v>
      </c>
      <c r="C230" s="58"/>
      <c r="D230" s="47"/>
      <c r="E230" s="182" t="s">
        <v>272</v>
      </c>
      <c r="F230" s="182" t="s">
        <v>272</v>
      </c>
      <c r="G230" s="184" t="s">
        <v>274</v>
      </c>
      <c r="H230" s="182" t="s">
        <v>111</v>
      </c>
      <c r="I230" s="182" t="s">
        <v>111</v>
      </c>
    </row>
    <row r="231" spans="1:11" ht="15" x14ac:dyDescent="0.2">
      <c r="A231" s="326"/>
      <c r="B231" s="496"/>
      <c r="C231" s="496"/>
      <c r="D231" s="497"/>
      <c r="E231" s="4">
        <f>'Form 1 Cover'!D90</f>
        <v>44377</v>
      </c>
      <c r="F231" s="4">
        <f>'Form 1 Cover'!D94</f>
        <v>44742</v>
      </c>
      <c r="G231" s="185" t="s">
        <v>275</v>
      </c>
      <c r="H231" s="331" t="s">
        <v>275</v>
      </c>
      <c r="I231" s="331" t="s">
        <v>275</v>
      </c>
    </row>
    <row r="232" spans="1:11" ht="15" x14ac:dyDescent="0.25">
      <c r="A232" s="332" t="s">
        <v>595</v>
      </c>
      <c r="B232" s="153"/>
      <c r="C232" s="164" t="s">
        <v>598</v>
      </c>
      <c r="D232" s="195"/>
      <c r="E232" s="107"/>
      <c r="F232" s="107"/>
      <c r="G232" s="107"/>
      <c r="H232" s="107"/>
      <c r="I232" s="107"/>
      <c r="K232" s="421"/>
    </row>
    <row r="233" spans="1:11" x14ac:dyDescent="0.2">
      <c r="A233" s="302"/>
      <c r="B233" s="94" t="s">
        <v>177</v>
      </c>
      <c r="C233" s="94"/>
      <c r="D233" s="51" t="s">
        <v>178</v>
      </c>
      <c r="E233" s="55"/>
      <c r="F233" s="55"/>
      <c r="G233" s="55"/>
      <c r="H233" s="55"/>
      <c r="I233" s="55"/>
    </row>
    <row r="234" spans="1:11" x14ac:dyDescent="0.2">
      <c r="A234" s="302"/>
      <c r="B234" s="94"/>
      <c r="C234" s="94" t="s">
        <v>81</v>
      </c>
      <c r="D234" s="51" t="s">
        <v>82</v>
      </c>
      <c r="E234" s="414"/>
      <c r="F234" s="414"/>
      <c r="G234" s="414"/>
      <c r="H234" s="414"/>
      <c r="I234" s="414"/>
    </row>
    <row r="235" spans="1:11" x14ac:dyDescent="0.2">
      <c r="A235" s="302"/>
      <c r="B235" s="94"/>
      <c r="C235" s="94" t="s">
        <v>83</v>
      </c>
      <c r="D235" s="51" t="s">
        <v>84</v>
      </c>
      <c r="E235" s="414"/>
      <c r="F235" s="414"/>
      <c r="G235" s="414"/>
      <c r="H235" s="414"/>
      <c r="I235" s="414"/>
    </row>
    <row r="236" spans="1:11" x14ac:dyDescent="0.2">
      <c r="A236" s="302"/>
      <c r="B236" s="94"/>
      <c r="C236" s="94" t="s">
        <v>133</v>
      </c>
      <c r="D236" s="51"/>
      <c r="E236" s="414"/>
      <c r="F236" s="414"/>
      <c r="G236" s="414"/>
      <c r="H236" s="414"/>
      <c r="I236" s="414"/>
    </row>
    <row r="237" spans="1:11" x14ac:dyDescent="0.2">
      <c r="A237" s="302"/>
      <c r="B237" s="94"/>
      <c r="C237" s="94" t="s">
        <v>85</v>
      </c>
      <c r="D237" s="51" t="s">
        <v>86</v>
      </c>
      <c r="E237" s="414"/>
      <c r="F237" s="414"/>
      <c r="G237" s="414"/>
      <c r="H237" s="414"/>
      <c r="I237" s="414"/>
    </row>
    <row r="238" spans="1:11" x14ac:dyDescent="0.2">
      <c r="A238" s="302"/>
      <c r="B238" s="94"/>
      <c r="C238" s="94" t="s">
        <v>89</v>
      </c>
      <c r="D238" s="51" t="s">
        <v>134</v>
      </c>
      <c r="E238" s="414"/>
      <c r="F238" s="414"/>
      <c r="G238" s="414"/>
      <c r="H238" s="414"/>
      <c r="I238" s="414"/>
    </row>
    <row r="239" spans="1:11" x14ac:dyDescent="0.2">
      <c r="A239" s="302"/>
      <c r="B239" s="94"/>
      <c r="C239" s="94" t="s">
        <v>87</v>
      </c>
      <c r="D239" s="51" t="s">
        <v>88</v>
      </c>
      <c r="E239" s="414"/>
      <c r="F239" s="414"/>
      <c r="G239" s="414"/>
      <c r="H239" s="414"/>
      <c r="I239" s="414"/>
    </row>
    <row r="240" spans="1:11" x14ac:dyDescent="0.2">
      <c r="A240" s="302"/>
      <c r="B240" s="94" t="s">
        <v>390</v>
      </c>
      <c r="C240" s="94"/>
      <c r="D240" s="51"/>
      <c r="E240" s="122"/>
      <c r="F240" s="122"/>
      <c r="G240" s="122"/>
      <c r="H240" s="122"/>
      <c r="I240" s="122"/>
    </row>
    <row r="241" spans="1:9" x14ac:dyDescent="0.2">
      <c r="A241" s="302"/>
      <c r="B241" s="94"/>
      <c r="C241" s="94" t="s">
        <v>81</v>
      </c>
      <c r="D241" s="51" t="s">
        <v>82</v>
      </c>
      <c r="E241" s="414"/>
      <c r="F241" s="414"/>
      <c r="G241" s="414"/>
      <c r="H241" s="414"/>
      <c r="I241" s="414"/>
    </row>
    <row r="242" spans="1:9" x14ac:dyDescent="0.2">
      <c r="A242" s="302"/>
      <c r="B242" s="94"/>
      <c r="C242" s="94" t="s">
        <v>83</v>
      </c>
      <c r="D242" s="51" t="s">
        <v>84</v>
      </c>
      <c r="E242" s="414"/>
      <c r="F242" s="414"/>
      <c r="G242" s="414"/>
      <c r="H242" s="414"/>
      <c r="I242" s="414"/>
    </row>
    <row r="243" spans="1:9" x14ac:dyDescent="0.2">
      <c r="A243" s="302"/>
      <c r="B243" s="94"/>
      <c r="C243" s="94" t="s">
        <v>133</v>
      </c>
      <c r="D243" s="51"/>
      <c r="E243" s="414"/>
      <c r="F243" s="414"/>
      <c r="G243" s="414"/>
      <c r="H243" s="414"/>
      <c r="I243" s="414"/>
    </row>
    <row r="244" spans="1:9" x14ac:dyDescent="0.2">
      <c r="A244" s="302"/>
      <c r="B244" s="94"/>
      <c r="C244" s="94" t="s">
        <v>85</v>
      </c>
      <c r="D244" s="51" t="s">
        <v>86</v>
      </c>
      <c r="E244" s="414"/>
      <c r="F244" s="414"/>
      <c r="G244" s="414"/>
      <c r="H244" s="414"/>
      <c r="I244" s="414"/>
    </row>
    <row r="245" spans="1:9" x14ac:dyDescent="0.2">
      <c r="A245" s="302"/>
      <c r="B245" s="94"/>
      <c r="C245" s="94" t="s">
        <v>89</v>
      </c>
      <c r="D245" s="51" t="s">
        <v>134</v>
      </c>
      <c r="E245" s="414"/>
      <c r="F245" s="414"/>
      <c r="G245" s="414"/>
      <c r="H245" s="414"/>
      <c r="I245" s="414"/>
    </row>
    <row r="246" spans="1:9" x14ac:dyDescent="0.2">
      <c r="A246" s="302"/>
      <c r="B246" s="94"/>
      <c r="C246" s="94" t="s">
        <v>87</v>
      </c>
      <c r="D246" s="51" t="s">
        <v>88</v>
      </c>
      <c r="E246" s="414"/>
      <c r="F246" s="414"/>
      <c r="G246" s="414"/>
      <c r="H246" s="414"/>
      <c r="I246" s="414"/>
    </row>
    <row r="247" spans="1:9" x14ac:dyDescent="0.2">
      <c r="A247" s="302"/>
      <c r="B247" s="94" t="s">
        <v>391</v>
      </c>
      <c r="C247" s="94"/>
      <c r="D247" s="51"/>
      <c r="E247" s="122"/>
      <c r="F247" s="122"/>
      <c r="G247" s="122"/>
      <c r="H247" s="122"/>
      <c r="I247" s="122"/>
    </row>
    <row r="248" spans="1:9" x14ac:dyDescent="0.2">
      <c r="A248" s="302"/>
      <c r="B248" s="94"/>
      <c r="C248" s="94" t="s">
        <v>81</v>
      </c>
      <c r="D248" s="51" t="s">
        <v>82</v>
      </c>
      <c r="E248" s="414"/>
      <c r="F248" s="414"/>
      <c r="G248" s="414"/>
      <c r="H248" s="414"/>
      <c r="I248" s="414"/>
    </row>
    <row r="249" spans="1:9" x14ac:dyDescent="0.2">
      <c r="A249" s="302"/>
      <c r="B249" s="94"/>
      <c r="C249" s="94" t="s">
        <v>83</v>
      </c>
      <c r="D249" s="51" t="s">
        <v>84</v>
      </c>
      <c r="E249" s="414"/>
      <c r="F249" s="414"/>
      <c r="G249" s="414"/>
      <c r="H249" s="414"/>
      <c r="I249" s="414"/>
    </row>
    <row r="250" spans="1:9" x14ac:dyDescent="0.2">
      <c r="A250" s="302"/>
      <c r="B250" s="94"/>
      <c r="C250" s="94" t="s">
        <v>133</v>
      </c>
      <c r="D250" s="51"/>
      <c r="E250" s="414"/>
      <c r="F250" s="414"/>
      <c r="G250" s="414"/>
      <c r="H250" s="414"/>
      <c r="I250" s="414"/>
    </row>
    <row r="251" spans="1:9" x14ac:dyDescent="0.2">
      <c r="A251" s="302"/>
      <c r="B251" s="94"/>
      <c r="C251" s="94" t="s">
        <v>85</v>
      </c>
      <c r="D251" s="51" t="s">
        <v>86</v>
      </c>
      <c r="E251" s="414"/>
      <c r="F251" s="414"/>
      <c r="G251" s="414"/>
      <c r="H251" s="414"/>
      <c r="I251" s="414"/>
    </row>
    <row r="252" spans="1:9" x14ac:dyDescent="0.2">
      <c r="A252" s="302"/>
      <c r="B252" s="94"/>
      <c r="C252" s="94" t="s">
        <v>89</v>
      </c>
      <c r="D252" s="51" t="s">
        <v>134</v>
      </c>
      <c r="E252" s="414"/>
      <c r="F252" s="414"/>
      <c r="G252" s="414"/>
      <c r="H252" s="414"/>
      <c r="I252" s="414"/>
    </row>
    <row r="253" spans="1:9" x14ac:dyDescent="0.2">
      <c r="A253" s="302"/>
      <c r="B253" s="94"/>
      <c r="C253" s="94" t="s">
        <v>87</v>
      </c>
      <c r="D253" s="51" t="s">
        <v>88</v>
      </c>
      <c r="E253" s="414"/>
      <c r="F253" s="414"/>
      <c r="G253" s="414"/>
      <c r="H253" s="414"/>
      <c r="I253" s="414"/>
    </row>
    <row r="254" spans="1:9" ht="15.75" thickBot="1" x14ac:dyDescent="0.3">
      <c r="A254" s="313" t="s">
        <v>595</v>
      </c>
      <c r="B254" s="113"/>
      <c r="C254" s="151" t="s">
        <v>597</v>
      </c>
      <c r="D254" s="57"/>
      <c r="E254" s="142">
        <f>SUM(E234:E253)</f>
        <v>0</v>
      </c>
      <c r="F254" s="142">
        <f>SUM(F234:F253)</f>
        <v>0</v>
      </c>
      <c r="G254" s="142">
        <f>SUM(G234:G253)</f>
        <v>0</v>
      </c>
      <c r="H254" s="142">
        <f>SUM(H234:H253)</f>
        <v>0</v>
      </c>
      <c r="I254" s="142">
        <f>SUM(I234:I253)</f>
        <v>0</v>
      </c>
    </row>
    <row r="255" spans="1:9" ht="15.75" thickTop="1" x14ac:dyDescent="0.25">
      <c r="A255" s="332" t="s">
        <v>181</v>
      </c>
      <c r="B255" s="153"/>
      <c r="C255" s="164" t="s">
        <v>389</v>
      </c>
      <c r="D255" s="195"/>
      <c r="E255" s="107"/>
      <c r="F255" s="107"/>
      <c r="G255" s="107"/>
      <c r="H255" s="107"/>
      <c r="I255" s="107"/>
    </row>
    <row r="256" spans="1:9" x14ac:dyDescent="0.2">
      <c r="A256" s="302"/>
      <c r="B256" s="94" t="s">
        <v>177</v>
      </c>
      <c r="C256" s="94"/>
      <c r="D256" s="51" t="s">
        <v>178</v>
      </c>
      <c r="E256" s="55"/>
      <c r="F256" s="55"/>
      <c r="G256" s="55"/>
      <c r="H256" s="55"/>
      <c r="I256" s="55"/>
    </row>
    <row r="257" spans="1:12" x14ac:dyDescent="0.2">
      <c r="A257" s="302"/>
      <c r="B257" s="94"/>
      <c r="C257" s="94" t="s">
        <v>81</v>
      </c>
      <c r="D257" s="51" t="s">
        <v>82</v>
      </c>
      <c r="E257" s="414"/>
      <c r="F257" s="414"/>
      <c r="G257" s="414"/>
      <c r="H257" s="414"/>
      <c r="I257" s="414"/>
      <c r="K257" s="392"/>
      <c r="L257" s="392"/>
    </row>
    <row r="258" spans="1:12" x14ac:dyDescent="0.2">
      <c r="A258" s="302"/>
      <c r="B258" s="94"/>
      <c r="C258" s="94" t="s">
        <v>83</v>
      </c>
      <c r="D258" s="51" t="s">
        <v>84</v>
      </c>
      <c r="E258" s="414"/>
      <c r="F258" s="414"/>
      <c r="G258" s="414"/>
      <c r="H258" s="414"/>
      <c r="I258" s="414"/>
    </row>
    <row r="259" spans="1:12" x14ac:dyDescent="0.2">
      <c r="A259" s="302"/>
      <c r="B259" s="94"/>
      <c r="C259" s="94" t="s">
        <v>133</v>
      </c>
      <c r="D259" s="51"/>
      <c r="E259" s="414"/>
      <c r="F259" s="414"/>
      <c r="G259" s="414"/>
      <c r="H259" s="414"/>
      <c r="I259" s="414"/>
    </row>
    <row r="260" spans="1:12" x14ac:dyDescent="0.2">
      <c r="A260" s="302"/>
      <c r="B260" s="94"/>
      <c r="C260" s="94" t="s">
        <v>85</v>
      </c>
      <c r="D260" s="51" t="s">
        <v>86</v>
      </c>
      <c r="E260" s="414"/>
      <c r="F260" s="414"/>
      <c r="G260" s="414"/>
      <c r="H260" s="414"/>
      <c r="I260" s="414"/>
    </row>
    <row r="261" spans="1:12" x14ac:dyDescent="0.2">
      <c r="A261" s="302"/>
      <c r="B261" s="94"/>
      <c r="C261" s="94" t="s">
        <v>89</v>
      </c>
      <c r="D261" s="51" t="s">
        <v>134</v>
      </c>
      <c r="E261" s="414"/>
      <c r="F261" s="414"/>
      <c r="G261" s="414"/>
      <c r="H261" s="414"/>
      <c r="I261" s="414"/>
    </row>
    <row r="262" spans="1:12" x14ac:dyDescent="0.2">
      <c r="A262" s="302"/>
      <c r="B262" s="94"/>
      <c r="C262" s="94" t="s">
        <v>87</v>
      </c>
      <c r="D262" s="51" t="s">
        <v>88</v>
      </c>
      <c r="E262" s="414"/>
      <c r="F262" s="414"/>
      <c r="G262" s="414"/>
      <c r="H262" s="414"/>
      <c r="I262" s="414"/>
    </row>
    <row r="263" spans="1:12" x14ac:dyDescent="0.2">
      <c r="A263" s="302"/>
      <c r="B263" s="94" t="s">
        <v>390</v>
      </c>
      <c r="C263" s="94"/>
      <c r="D263" s="51"/>
      <c r="E263" s="122"/>
      <c r="F263" s="122"/>
      <c r="G263" s="122"/>
      <c r="H263" s="122"/>
      <c r="I263" s="122"/>
    </row>
    <row r="264" spans="1:12" x14ac:dyDescent="0.2">
      <c r="A264" s="302"/>
      <c r="B264" s="94"/>
      <c r="C264" s="94" t="s">
        <v>81</v>
      </c>
      <c r="D264" s="51" t="s">
        <v>82</v>
      </c>
      <c r="E264" s="414"/>
      <c r="F264" s="414"/>
      <c r="G264" s="414"/>
      <c r="H264" s="414"/>
      <c r="I264" s="414"/>
    </row>
    <row r="265" spans="1:12" x14ac:dyDescent="0.2">
      <c r="A265" s="302"/>
      <c r="B265" s="94"/>
      <c r="C265" s="94" t="s">
        <v>83</v>
      </c>
      <c r="D265" s="51" t="s">
        <v>84</v>
      </c>
      <c r="E265" s="414"/>
      <c r="F265" s="414"/>
      <c r="G265" s="414"/>
      <c r="H265" s="414"/>
      <c r="I265" s="414"/>
    </row>
    <row r="266" spans="1:12" x14ac:dyDescent="0.2">
      <c r="A266" s="302"/>
      <c r="B266" s="94"/>
      <c r="C266" s="94" t="s">
        <v>133</v>
      </c>
      <c r="D266" s="51"/>
      <c r="E266" s="414"/>
      <c r="F266" s="414"/>
      <c r="G266" s="414"/>
      <c r="H266" s="414"/>
      <c r="I266" s="414"/>
    </row>
    <row r="267" spans="1:12" x14ac:dyDescent="0.2">
      <c r="A267" s="302"/>
      <c r="B267" s="94"/>
      <c r="C267" s="94" t="s">
        <v>85</v>
      </c>
      <c r="D267" s="51" t="s">
        <v>86</v>
      </c>
      <c r="E267" s="414"/>
      <c r="F267" s="414"/>
      <c r="G267" s="414"/>
      <c r="H267" s="414"/>
      <c r="I267" s="414"/>
    </row>
    <row r="268" spans="1:12" x14ac:dyDescent="0.2">
      <c r="A268" s="302"/>
      <c r="B268" s="94"/>
      <c r="C268" s="94" t="s">
        <v>89</v>
      </c>
      <c r="D268" s="51" t="s">
        <v>134</v>
      </c>
      <c r="E268" s="414"/>
      <c r="F268" s="414"/>
      <c r="G268" s="414"/>
      <c r="H268" s="414"/>
      <c r="I268" s="414"/>
    </row>
    <row r="269" spans="1:12" x14ac:dyDescent="0.2">
      <c r="A269" s="302"/>
      <c r="B269" s="94"/>
      <c r="C269" s="94" t="s">
        <v>87</v>
      </c>
      <c r="D269" s="51" t="s">
        <v>88</v>
      </c>
      <c r="E269" s="414"/>
      <c r="F269" s="414"/>
      <c r="G269" s="414"/>
      <c r="H269" s="414"/>
      <c r="I269" s="414"/>
    </row>
    <row r="270" spans="1:12" x14ac:dyDescent="0.2">
      <c r="A270" s="302"/>
      <c r="B270" s="94" t="s">
        <v>391</v>
      </c>
      <c r="C270" s="94"/>
      <c r="D270" s="51"/>
      <c r="E270" s="122"/>
      <c r="F270" s="122"/>
      <c r="G270" s="122"/>
      <c r="H270" s="122"/>
      <c r="I270" s="122"/>
    </row>
    <row r="271" spans="1:12" x14ac:dyDescent="0.2">
      <c r="A271" s="302"/>
      <c r="B271" s="94"/>
      <c r="C271" s="94" t="s">
        <v>81</v>
      </c>
      <c r="D271" s="51" t="s">
        <v>82</v>
      </c>
      <c r="E271" s="414"/>
      <c r="F271" s="414"/>
      <c r="G271" s="414"/>
      <c r="H271" s="414"/>
      <c r="I271" s="414"/>
    </row>
    <row r="272" spans="1:12" x14ac:dyDescent="0.2">
      <c r="A272" s="302"/>
      <c r="B272" s="94"/>
      <c r="C272" s="94" t="s">
        <v>83</v>
      </c>
      <c r="D272" s="51" t="s">
        <v>84</v>
      </c>
      <c r="E272" s="414"/>
      <c r="F272" s="414"/>
      <c r="G272" s="414"/>
      <c r="H272" s="414"/>
      <c r="I272" s="414"/>
    </row>
    <row r="273" spans="1:9" x14ac:dyDescent="0.2">
      <c r="A273" s="302"/>
      <c r="B273" s="94"/>
      <c r="C273" s="94" t="s">
        <v>133</v>
      </c>
      <c r="D273" s="51"/>
      <c r="E273" s="414"/>
      <c r="F273" s="414"/>
      <c r="G273" s="414"/>
      <c r="H273" s="414"/>
      <c r="I273" s="414"/>
    </row>
    <row r="274" spans="1:9" x14ac:dyDescent="0.2">
      <c r="A274" s="302"/>
      <c r="B274" s="94"/>
      <c r="C274" s="94" t="s">
        <v>85</v>
      </c>
      <c r="D274" s="51" t="s">
        <v>86</v>
      </c>
      <c r="E274" s="414"/>
      <c r="F274" s="414"/>
      <c r="G274" s="414"/>
      <c r="H274" s="414"/>
      <c r="I274" s="414"/>
    </row>
    <row r="275" spans="1:9" x14ac:dyDescent="0.2">
      <c r="A275" s="302"/>
      <c r="B275" s="94"/>
      <c r="C275" s="94" t="s">
        <v>89</v>
      </c>
      <c r="D275" s="51" t="s">
        <v>134</v>
      </c>
      <c r="E275" s="414"/>
      <c r="F275" s="414"/>
      <c r="G275" s="414"/>
      <c r="H275" s="414"/>
      <c r="I275" s="414"/>
    </row>
    <row r="276" spans="1:9" x14ac:dyDescent="0.2">
      <c r="A276" s="302"/>
      <c r="B276" s="94"/>
      <c r="C276" s="94" t="s">
        <v>87</v>
      </c>
      <c r="D276" s="51" t="s">
        <v>88</v>
      </c>
      <c r="E276" s="414"/>
      <c r="F276" s="414"/>
      <c r="G276" s="414"/>
      <c r="H276" s="414"/>
      <c r="I276" s="414"/>
    </row>
    <row r="277" spans="1:9" ht="15.75" thickBot="1" x14ac:dyDescent="0.3">
      <c r="A277" s="313" t="s">
        <v>181</v>
      </c>
      <c r="B277" s="113"/>
      <c r="C277" s="151" t="s">
        <v>596</v>
      </c>
      <c r="D277" s="57"/>
      <c r="E277" s="142">
        <f>SUM(E257:E276)</f>
        <v>0</v>
      </c>
      <c r="F277" s="142">
        <f>SUM(F257:F276)</f>
        <v>0</v>
      </c>
      <c r="G277" s="142">
        <f>SUM(G257:G276)</f>
        <v>0</v>
      </c>
      <c r="H277" s="142">
        <f>SUM(H257:H276)</f>
        <v>0</v>
      </c>
      <c r="I277" s="142">
        <f>SUM(I257:I276)</f>
        <v>0</v>
      </c>
    </row>
    <row r="278" spans="1:9" ht="15.75" thickTop="1" thickBot="1" x14ac:dyDescent="0.25">
      <c r="A278" s="38"/>
      <c r="B278" s="38"/>
      <c r="C278" s="38"/>
    </row>
    <row r="279" spans="1:9" ht="15.75" thickTop="1" x14ac:dyDescent="0.25">
      <c r="A279" s="137"/>
      <c r="B279" s="137"/>
      <c r="C279" s="194"/>
      <c r="D279" s="192"/>
      <c r="E279" s="338"/>
      <c r="F279" s="338"/>
      <c r="G279" s="338"/>
      <c r="H279" s="338"/>
      <c r="I279" s="338"/>
    </row>
    <row r="280" spans="1:9" ht="15" x14ac:dyDescent="0.25">
      <c r="A280" s="80"/>
      <c r="B280" s="415" t="e">
        <f>'Form 1 Cover'!#REF!</f>
        <v>#REF!</v>
      </c>
      <c r="C280" s="385"/>
      <c r="D280" s="43"/>
      <c r="E280" s="58"/>
      <c r="F280" s="58"/>
      <c r="H280" s="58"/>
      <c r="I280" s="386" t="str">
        <f>"Budget Fiscal Year "&amp;TEXT('Form 1 Cover'!$D$97, "mm/dd/yy")</f>
        <v>Budget Fiscal Year 2022 - 2023</v>
      </c>
    </row>
    <row r="281" spans="1:9" x14ac:dyDescent="0.2">
      <c r="A281" s="80"/>
      <c r="B281" s="80"/>
      <c r="C281" s="80"/>
      <c r="D281" s="58"/>
      <c r="E281" s="80"/>
      <c r="F281" s="58"/>
      <c r="G281" s="58"/>
      <c r="H281" s="58"/>
      <c r="I281" s="58"/>
    </row>
    <row r="282" spans="1:9" x14ac:dyDescent="0.2">
      <c r="A282" s="80"/>
      <c r="B282" s="80" t="s">
        <v>447</v>
      </c>
      <c r="C282" s="80"/>
      <c r="D282" s="58"/>
      <c r="E282" s="58"/>
      <c r="F282" s="58"/>
      <c r="G282" s="58"/>
      <c r="H282" s="339"/>
      <c r="I282" s="339">
        <f>'Form 1 Cover'!$D$106</f>
        <v>43914</v>
      </c>
    </row>
    <row r="283" spans="1:9" x14ac:dyDescent="0.2">
      <c r="A283" s="80"/>
      <c r="B283" s="80"/>
      <c r="C283" s="80"/>
      <c r="D283" s="58"/>
      <c r="E283" s="58"/>
      <c r="F283" s="58"/>
      <c r="G283" s="58"/>
      <c r="H283" s="339"/>
      <c r="I283" s="339"/>
    </row>
    <row r="284" spans="1:9" x14ac:dyDescent="0.2">
      <c r="A284" s="312"/>
      <c r="B284" s="75"/>
      <c r="C284" s="75"/>
      <c r="D284" s="76"/>
      <c r="E284" s="179">
        <v>-1</v>
      </c>
      <c r="F284" s="180">
        <v>-2</v>
      </c>
      <c r="G284" s="286">
        <v>-3</v>
      </c>
      <c r="H284" s="180">
        <v>-4</v>
      </c>
      <c r="I284" s="180">
        <v>-5</v>
      </c>
    </row>
    <row r="285" spans="1:9" x14ac:dyDescent="0.2">
      <c r="A285" s="328"/>
      <c r="B285" s="80"/>
      <c r="C285" s="80"/>
      <c r="D285" s="47"/>
      <c r="E285" s="186"/>
      <c r="F285" s="32" t="s">
        <v>32</v>
      </c>
      <c r="G285" s="494" t="str">
        <f>"BUDGET YEAR ENDING "&amp;TEXT('Form 1 Cover'!D99, "MM/DD/YY")</f>
        <v>BUDGET YEAR ENDING 06/30/23</v>
      </c>
      <c r="H285" s="35"/>
      <c r="I285" s="495"/>
    </row>
    <row r="286" spans="1:9" x14ac:dyDescent="0.2">
      <c r="A286" s="328"/>
      <c r="B286" s="80"/>
      <c r="C286" s="80"/>
      <c r="D286" s="47"/>
      <c r="E286" s="182" t="s">
        <v>271</v>
      </c>
      <c r="F286" s="182" t="s">
        <v>273</v>
      </c>
      <c r="G286" s="183"/>
      <c r="H286" s="330"/>
      <c r="I286" s="182" t="s">
        <v>584</v>
      </c>
    </row>
    <row r="287" spans="1:9" ht="15" x14ac:dyDescent="0.2">
      <c r="A287" s="328"/>
      <c r="B287" s="140" t="s">
        <v>79</v>
      </c>
      <c r="C287" s="58"/>
      <c r="D287" s="47"/>
      <c r="E287" s="182" t="s">
        <v>272</v>
      </c>
      <c r="F287" s="182" t="s">
        <v>272</v>
      </c>
      <c r="G287" s="184" t="s">
        <v>274</v>
      </c>
      <c r="H287" s="182" t="s">
        <v>111</v>
      </c>
      <c r="I287" s="182" t="s">
        <v>111</v>
      </c>
    </row>
    <row r="288" spans="1:9" ht="15.75" thickBot="1" x14ac:dyDescent="0.25">
      <c r="A288" s="326"/>
      <c r="B288" s="498"/>
      <c r="C288" s="498"/>
      <c r="D288" s="499"/>
      <c r="E288" s="4">
        <f>'Form 1 Cover'!D90</f>
        <v>44377</v>
      </c>
      <c r="F288" s="4">
        <f>'Form 1 Cover'!D94</f>
        <v>44742</v>
      </c>
      <c r="G288" s="185" t="s">
        <v>275</v>
      </c>
      <c r="H288" s="331" t="s">
        <v>275</v>
      </c>
      <c r="I288" s="331" t="s">
        <v>275</v>
      </c>
    </row>
    <row r="289" spans="1:9" ht="15.75" thickTop="1" x14ac:dyDescent="0.25">
      <c r="A289" s="304" t="s">
        <v>452</v>
      </c>
      <c r="B289" s="104"/>
      <c r="C289" s="143" t="s">
        <v>453</v>
      </c>
      <c r="D289" s="144"/>
      <c r="E289" s="145"/>
      <c r="F289" s="145"/>
      <c r="G289" s="145"/>
      <c r="H289" s="145"/>
      <c r="I289" s="145"/>
    </row>
    <row r="290" spans="1:9" x14ac:dyDescent="0.2">
      <c r="A290" s="302"/>
      <c r="B290" s="94" t="s">
        <v>177</v>
      </c>
      <c r="C290" s="94"/>
      <c r="D290" s="51" t="s">
        <v>178</v>
      </c>
      <c r="E290" s="147"/>
      <c r="F290" s="122"/>
      <c r="G290" s="122"/>
      <c r="H290" s="122"/>
      <c r="I290" s="122"/>
    </row>
    <row r="291" spans="1:9" x14ac:dyDescent="0.2">
      <c r="A291" s="302"/>
      <c r="B291" s="94"/>
      <c r="C291" s="94" t="s">
        <v>81</v>
      </c>
      <c r="D291" s="51" t="s">
        <v>82</v>
      </c>
      <c r="E291" s="414"/>
      <c r="F291" s="414"/>
      <c r="G291" s="414"/>
      <c r="H291" s="414"/>
      <c r="I291" s="414"/>
    </row>
    <row r="292" spans="1:9" x14ac:dyDescent="0.2">
      <c r="A292" s="302"/>
      <c r="B292" s="94"/>
      <c r="C292" s="94" t="s">
        <v>83</v>
      </c>
      <c r="D292" s="51" t="s">
        <v>84</v>
      </c>
      <c r="E292" s="411"/>
      <c r="F292" s="412"/>
      <c r="G292" s="412"/>
      <c r="H292" s="412"/>
      <c r="I292" s="412"/>
    </row>
    <row r="293" spans="1:9" x14ac:dyDescent="0.2">
      <c r="A293" s="302"/>
      <c r="B293" s="94"/>
      <c r="C293" s="94" t="s">
        <v>133</v>
      </c>
      <c r="D293" s="51"/>
      <c r="E293" s="414"/>
      <c r="F293" s="414"/>
      <c r="G293" s="414"/>
      <c r="H293" s="414"/>
      <c r="I293" s="414"/>
    </row>
    <row r="294" spans="1:9" x14ac:dyDescent="0.2">
      <c r="A294" s="302"/>
      <c r="B294" s="94"/>
      <c r="C294" s="94" t="s">
        <v>85</v>
      </c>
      <c r="D294" s="51" t="s">
        <v>86</v>
      </c>
      <c r="E294" s="414"/>
      <c r="F294" s="414"/>
      <c r="G294" s="414"/>
      <c r="H294" s="414"/>
      <c r="I294" s="414"/>
    </row>
    <row r="295" spans="1:9" x14ac:dyDescent="0.2">
      <c r="A295" s="302"/>
      <c r="B295" s="94"/>
      <c r="C295" s="94" t="s">
        <v>89</v>
      </c>
      <c r="D295" s="51" t="s">
        <v>134</v>
      </c>
      <c r="E295" s="414"/>
      <c r="F295" s="414"/>
      <c r="G295" s="414"/>
      <c r="H295" s="414"/>
      <c r="I295" s="414"/>
    </row>
    <row r="296" spans="1:9" x14ac:dyDescent="0.2">
      <c r="A296" s="302"/>
      <c r="B296" s="94"/>
      <c r="C296" s="94" t="s">
        <v>87</v>
      </c>
      <c r="D296" s="51" t="s">
        <v>88</v>
      </c>
      <c r="E296" s="411"/>
      <c r="F296" s="412"/>
      <c r="G296" s="412"/>
      <c r="H296" s="412"/>
      <c r="I296" s="412"/>
    </row>
    <row r="297" spans="1:9" x14ac:dyDescent="0.2">
      <c r="A297" s="302"/>
      <c r="B297" s="94" t="s">
        <v>390</v>
      </c>
      <c r="C297" s="94"/>
      <c r="D297" s="51"/>
      <c r="E297" s="120"/>
      <c r="F297" s="121"/>
      <c r="G297" s="121"/>
      <c r="H297" s="121"/>
      <c r="I297" s="121"/>
    </row>
    <row r="298" spans="1:9" x14ac:dyDescent="0.2">
      <c r="A298" s="302"/>
      <c r="B298" s="94"/>
      <c r="C298" s="94" t="s">
        <v>81</v>
      </c>
      <c r="D298" s="51" t="s">
        <v>82</v>
      </c>
      <c r="E298" s="414"/>
      <c r="F298" s="414"/>
      <c r="G298" s="414"/>
      <c r="H298" s="414"/>
      <c r="I298" s="414"/>
    </row>
    <row r="299" spans="1:9" x14ac:dyDescent="0.2">
      <c r="A299" s="302"/>
      <c r="B299" s="94"/>
      <c r="C299" s="94" t="s">
        <v>83</v>
      </c>
      <c r="D299" s="51" t="s">
        <v>84</v>
      </c>
      <c r="E299" s="414"/>
      <c r="F299" s="414"/>
      <c r="G299" s="414"/>
      <c r="H299" s="414"/>
      <c r="I299" s="414"/>
    </row>
    <row r="300" spans="1:9" x14ac:dyDescent="0.2">
      <c r="A300" s="302"/>
      <c r="B300" s="94"/>
      <c r="C300" s="94" t="s">
        <v>133</v>
      </c>
      <c r="D300" s="51"/>
      <c r="E300" s="414"/>
      <c r="F300" s="414"/>
      <c r="G300" s="414"/>
      <c r="H300" s="414"/>
      <c r="I300" s="414"/>
    </row>
    <row r="301" spans="1:9" x14ac:dyDescent="0.2">
      <c r="A301" s="302"/>
      <c r="B301" s="94"/>
      <c r="C301" s="94" t="s">
        <v>85</v>
      </c>
      <c r="D301" s="51" t="s">
        <v>86</v>
      </c>
      <c r="E301" s="414"/>
      <c r="F301" s="414"/>
      <c r="G301" s="414"/>
      <c r="H301" s="414"/>
      <c r="I301" s="414"/>
    </row>
    <row r="302" spans="1:9" x14ac:dyDescent="0.2">
      <c r="A302" s="302"/>
      <c r="B302" s="94"/>
      <c r="C302" s="94" t="s">
        <v>89</v>
      </c>
      <c r="D302" s="51" t="s">
        <v>134</v>
      </c>
      <c r="E302" s="414"/>
      <c r="F302" s="414"/>
      <c r="G302" s="414"/>
      <c r="H302" s="414"/>
      <c r="I302" s="414"/>
    </row>
    <row r="303" spans="1:9" x14ac:dyDescent="0.2">
      <c r="A303" s="302"/>
      <c r="B303" s="94"/>
      <c r="C303" s="94" t="s">
        <v>87</v>
      </c>
      <c r="D303" s="51" t="s">
        <v>88</v>
      </c>
      <c r="E303" s="414"/>
      <c r="F303" s="414"/>
      <c r="G303" s="414"/>
      <c r="H303" s="414"/>
      <c r="I303" s="414"/>
    </row>
    <row r="304" spans="1:9" x14ac:dyDescent="0.2">
      <c r="A304" s="302"/>
      <c r="B304" s="94" t="s">
        <v>391</v>
      </c>
      <c r="C304" s="94"/>
      <c r="D304" s="51"/>
      <c r="E304" s="122"/>
      <c r="F304" s="122"/>
      <c r="G304" s="122"/>
      <c r="H304" s="122"/>
      <c r="I304" s="122"/>
    </row>
    <row r="305" spans="1:9" x14ac:dyDescent="0.2">
      <c r="A305" s="302"/>
      <c r="B305" s="94"/>
      <c r="C305" s="94" t="s">
        <v>81</v>
      </c>
      <c r="D305" s="51" t="s">
        <v>82</v>
      </c>
      <c r="E305" s="414"/>
      <c r="F305" s="414"/>
      <c r="G305" s="414"/>
      <c r="H305" s="414"/>
      <c r="I305" s="414"/>
    </row>
    <row r="306" spans="1:9" x14ac:dyDescent="0.2">
      <c r="A306" s="302"/>
      <c r="B306" s="94"/>
      <c r="C306" s="94" t="s">
        <v>83</v>
      </c>
      <c r="D306" s="51" t="s">
        <v>84</v>
      </c>
      <c r="E306" s="413"/>
      <c r="F306" s="414"/>
      <c r="G306" s="414"/>
      <c r="H306" s="414"/>
      <c r="I306" s="414"/>
    </row>
    <row r="307" spans="1:9" x14ac:dyDescent="0.2">
      <c r="A307" s="302"/>
      <c r="B307" s="94"/>
      <c r="C307" s="94" t="s">
        <v>133</v>
      </c>
      <c r="D307" s="51"/>
      <c r="E307" s="411"/>
      <c r="F307" s="412"/>
      <c r="G307" s="412"/>
      <c r="H307" s="412"/>
      <c r="I307" s="412"/>
    </row>
    <row r="308" spans="1:9" x14ac:dyDescent="0.2">
      <c r="A308" s="302"/>
      <c r="B308" s="94"/>
      <c r="C308" s="94" t="s">
        <v>85</v>
      </c>
      <c r="D308" s="51" t="s">
        <v>86</v>
      </c>
      <c r="E308" s="413"/>
      <c r="F308" s="414"/>
      <c r="G308" s="414"/>
      <c r="H308" s="414"/>
      <c r="I308" s="414"/>
    </row>
    <row r="309" spans="1:9" x14ac:dyDescent="0.2">
      <c r="A309" s="302"/>
      <c r="B309" s="94"/>
      <c r="C309" s="94" t="s">
        <v>89</v>
      </c>
      <c r="D309" s="51" t="s">
        <v>134</v>
      </c>
      <c r="E309" s="413"/>
      <c r="F309" s="414"/>
      <c r="G309" s="414"/>
      <c r="H309" s="414"/>
      <c r="I309" s="414"/>
    </row>
    <row r="310" spans="1:9" x14ac:dyDescent="0.2">
      <c r="A310" s="302"/>
      <c r="B310" s="94"/>
      <c r="C310" s="94" t="s">
        <v>87</v>
      </c>
      <c r="D310" s="51" t="s">
        <v>88</v>
      </c>
      <c r="E310" s="411"/>
      <c r="F310" s="412"/>
      <c r="G310" s="412"/>
      <c r="H310" s="412"/>
      <c r="I310" s="412"/>
    </row>
    <row r="311" spans="1:9" ht="15.75" thickBot="1" x14ac:dyDescent="0.3">
      <c r="A311" s="303" t="s">
        <v>452</v>
      </c>
      <c r="B311" s="100"/>
      <c r="C311" s="152" t="s">
        <v>454</v>
      </c>
      <c r="D311" s="149"/>
      <c r="E311" s="150">
        <f>SUM(E291:E310)</f>
        <v>0</v>
      </c>
      <c r="F311" s="150">
        <f>SUM(F291:F310)</f>
        <v>0</v>
      </c>
      <c r="G311" s="150">
        <f>SUM(G291:G310)</f>
        <v>0</v>
      </c>
      <c r="H311" s="150">
        <f>SUM(H291:H310)</f>
        <v>0</v>
      </c>
      <c r="I311" s="150">
        <f>SUM(I291:I310)</f>
        <v>0</v>
      </c>
    </row>
    <row r="312" spans="1:9" ht="15.75" thickTop="1" x14ac:dyDescent="0.25">
      <c r="A312" s="314"/>
      <c r="B312" s="136"/>
      <c r="C312" s="422"/>
      <c r="D312" s="37"/>
      <c r="E312" s="145"/>
      <c r="F312" s="145"/>
      <c r="G312" s="145"/>
      <c r="H312" s="145"/>
      <c r="I312" s="145"/>
    </row>
    <row r="313" spans="1:9" ht="15" x14ac:dyDescent="0.25">
      <c r="A313" s="80"/>
      <c r="B313" s="415" t="e">
        <f>'Form 1 Cover'!#REF!</f>
        <v>#REF!</v>
      </c>
      <c r="C313" s="385"/>
      <c r="D313" s="43"/>
      <c r="E313" s="58"/>
      <c r="F313" s="58"/>
      <c r="H313" s="58"/>
      <c r="I313" s="386" t="str">
        <f>"Budget Fiscal Year "&amp;TEXT('Form 1 Cover'!$D$97, "mm/dd/yy")</f>
        <v>Budget Fiscal Year 2022 - 2023</v>
      </c>
    </row>
    <row r="314" spans="1:9" x14ac:dyDescent="0.2">
      <c r="A314" s="80"/>
      <c r="B314" s="80"/>
      <c r="C314" s="80"/>
      <c r="D314" s="58"/>
      <c r="E314" s="80"/>
      <c r="F314" s="58"/>
      <c r="G314" s="58"/>
      <c r="H314" s="58"/>
      <c r="I314" s="58"/>
    </row>
    <row r="315" spans="1:9" x14ac:dyDescent="0.2">
      <c r="A315" s="80"/>
      <c r="B315" s="80" t="s">
        <v>447</v>
      </c>
      <c r="C315" s="80"/>
      <c r="D315" s="58"/>
      <c r="E315" s="58"/>
      <c r="F315" s="58"/>
      <c r="G315" s="58"/>
      <c r="H315" s="339"/>
      <c r="I315" s="339">
        <f>'Form 1 Cover'!$D$106</f>
        <v>43914</v>
      </c>
    </row>
    <row r="316" spans="1:9" ht="15" x14ac:dyDescent="0.25">
      <c r="A316" s="300" t="s">
        <v>87</v>
      </c>
      <c r="B316" s="90"/>
      <c r="C316" s="91" t="s">
        <v>392</v>
      </c>
      <c r="D316" s="141"/>
      <c r="E316" s="107"/>
      <c r="F316" s="107"/>
      <c r="G316" s="107"/>
      <c r="H316" s="107"/>
      <c r="I316" s="107"/>
    </row>
    <row r="317" spans="1:9" x14ac:dyDescent="0.2">
      <c r="A317" s="302"/>
      <c r="B317" s="94" t="s">
        <v>177</v>
      </c>
      <c r="C317" s="94"/>
      <c r="D317" s="51" t="s">
        <v>178</v>
      </c>
      <c r="E317" s="55"/>
      <c r="F317" s="55"/>
      <c r="G317" s="55"/>
      <c r="H317" s="55"/>
      <c r="I317" s="55"/>
    </row>
    <row r="318" spans="1:9" x14ac:dyDescent="0.2">
      <c r="A318" s="302"/>
      <c r="B318" s="94"/>
      <c r="C318" s="94" t="s">
        <v>81</v>
      </c>
      <c r="D318" s="51" t="s">
        <v>82</v>
      </c>
      <c r="E318" s="414"/>
      <c r="F318" s="414"/>
      <c r="G318" s="414"/>
      <c r="H318" s="414"/>
      <c r="I318" s="414"/>
    </row>
    <row r="319" spans="1:9" x14ac:dyDescent="0.2">
      <c r="A319" s="302"/>
      <c r="B319" s="94"/>
      <c r="C319" s="94" t="s">
        <v>83</v>
      </c>
      <c r="D319" s="51" t="s">
        <v>84</v>
      </c>
      <c r="E319" s="414"/>
      <c r="F319" s="414"/>
      <c r="G319" s="414"/>
      <c r="H319" s="414"/>
      <c r="I319" s="414"/>
    </row>
    <row r="320" spans="1:9" x14ac:dyDescent="0.2">
      <c r="A320" s="302"/>
      <c r="B320" s="94"/>
      <c r="C320" s="94" t="s">
        <v>133</v>
      </c>
      <c r="D320" s="51"/>
      <c r="E320" s="414"/>
      <c r="F320" s="414"/>
      <c r="G320" s="414"/>
      <c r="H320" s="414"/>
      <c r="I320" s="414"/>
    </row>
    <row r="321" spans="1:9" x14ac:dyDescent="0.2">
      <c r="A321" s="302"/>
      <c r="B321" s="94"/>
      <c r="C321" s="94" t="s">
        <v>85</v>
      </c>
      <c r="D321" s="51" t="s">
        <v>86</v>
      </c>
      <c r="E321" s="414"/>
      <c r="F321" s="414"/>
      <c r="G321" s="414"/>
      <c r="H321" s="414"/>
      <c r="I321" s="414"/>
    </row>
    <row r="322" spans="1:9" x14ac:dyDescent="0.2">
      <c r="A322" s="302"/>
      <c r="B322" s="94"/>
      <c r="C322" s="94" t="s">
        <v>89</v>
      </c>
      <c r="D322" s="51" t="s">
        <v>134</v>
      </c>
      <c r="E322" s="414"/>
      <c r="F322" s="414"/>
      <c r="G322" s="414"/>
      <c r="H322" s="414"/>
      <c r="I322" s="414"/>
    </row>
    <row r="323" spans="1:9" x14ac:dyDescent="0.2">
      <c r="A323" s="302"/>
      <c r="B323" s="94"/>
      <c r="C323" s="94" t="s">
        <v>87</v>
      </c>
      <c r="D323" s="51" t="s">
        <v>88</v>
      </c>
      <c r="E323" s="414"/>
      <c r="F323" s="414"/>
      <c r="G323" s="414"/>
      <c r="H323" s="414"/>
      <c r="I323" s="414"/>
    </row>
    <row r="324" spans="1:9" x14ac:dyDescent="0.2">
      <c r="A324" s="302"/>
      <c r="B324" s="94" t="s">
        <v>390</v>
      </c>
      <c r="C324" s="94"/>
      <c r="D324" s="51"/>
      <c r="E324" s="122"/>
      <c r="F324" s="122"/>
      <c r="G324" s="122"/>
      <c r="H324" s="122"/>
      <c r="I324" s="122"/>
    </row>
    <row r="325" spans="1:9" x14ac:dyDescent="0.2">
      <c r="A325" s="302"/>
      <c r="B325" s="94"/>
      <c r="C325" s="94" t="s">
        <v>81</v>
      </c>
      <c r="D325" s="51" t="s">
        <v>82</v>
      </c>
      <c r="E325" s="414"/>
      <c r="F325" s="414"/>
      <c r="G325" s="414"/>
      <c r="H325" s="414"/>
      <c r="I325" s="414"/>
    </row>
    <row r="326" spans="1:9" x14ac:dyDescent="0.2">
      <c r="A326" s="302"/>
      <c r="B326" s="94"/>
      <c r="C326" s="94" t="s">
        <v>83</v>
      </c>
      <c r="D326" s="51" t="s">
        <v>84</v>
      </c>
      <c r="E326" s="414"/>
      <c r="F326" s="414"/>
      <c r="G326" s="414"/>
      <c r="H326" s="414"/>
      <c r="I326" s="414"/>
    </row>
    <row r="327" spans="1:9" x14ac:dyDescent="0.2">
      <c r="A327" s="302"/>
      <c r="B327" s="94"/>
      <c r="C327" s="94" t="s">
        <v>133</v>
      </c>
      <c r="D327" s="51"/>
      <c r="E327" s="414"/>
      <c r="F327" s="414"/>
      <c r="G327" s="414"/>
      <c r="H327" s="414"/>
      <c r="I327" s="414"/>
    </row>
    <row r="328" spans="1:9" x14ac:dyDescent="0.2">
      <c r="A328" s="302"/>
      <c r="B328" s="94"/>
      <c r="C328" s="94" t="s">
        <v>85</v>
      </c>
      <c r="D328" s="51" t="s">
        <v>86</v>
      </c>
      <c r="E328" s="414"/>
      <c r="F328" s="414"/>
      <c r="G328" s="414"/>
      <c r="H328" s="414"/>
      <c r="I328" s="414"/>
    </row>
    <row r="329" spans="1:9" x14ac:dyDescent="0.2">
      <c r="A329" s="302"/>
      <c r="B329" s="94"/>
      <c r="C329" s="94" t="s">
        <v>89</v>
      </c>
      <c r="D329" s="51" t="s">
        <v>134</v>
      </c>
      <c r="E329" s="414"/>
      <c r="F329" s="414"/>
      <c r="G329" s="414"/>
      <c r="H329" s="414"/>
      <c r="I329" s="414"/>
    </row>
    <row r="330" spans="1:9" x14ac:dyDescent="0.2">
      <c r="A330" s="302"/>
      <c r="B330" s="94"/>
      <c r="C330" s="94" t="s">
        <v>87</v>
      </c>
      <c r="D330" s="51" t="s">
        <v>88</v>
      </c>
      <c r="E330" s="414"/>
      <c r="F330" s="414"/>
      <c r="G330" s="414"/>
      <c r="H330" s="414"/>
      <c r="I330" s="414"/>
    </row>
    <row r="331" spans="1:9" x14ac:dyDescent="0.2">
      <c r="A331" s="302"/>
      <c r="B331" s="94" t="s">
        <v>391</v>
      </c>
      <c r="C331" s="94"/>
      <c r="D331" s="51"/>
      <c r="E331" s="122"/>
      <c r="F331" s="122"/>
      <c r="G331" s="122"/>
      <c r="H331" s="122"/>
      <c r="I331" s="122"/>
    </row>
    <row r="332" spans="1:9" x14ac:dyDescent="0.2">
      <c r="A332" s="302"/>
      <c r="B332" s="94"/>
      <c r="C332" s="94" t="s">
        <v>81</v>
      </c>
      <c r="D332" s="51" t="s">
        <v>82</v>
      </c>
      <c r="E332" s="414"/>
      <c r="F332" s="414"/>
      <c r="G332" s="414"/>
      <c r="H332" s="414"/>
      <c r="I332" s="414"/>
    </row>
    <row r="333" spans="1:9" x14ac:dyDescent="0.2">
      <c r="A333" s="302"/>
      <c r="B333" s="94"/>
      <c r="C333" s="94" t="s">
        <v>83</v>
      </c>
      <c r="D333" s="51" t="s">
        <v>84</v>
      </c>
      <c r="E333" s="414"/>
      <c r="F333" s="414"/>
      <c r="G333" s="414"/>
      <c r="H333" s="414"/>
      <c r="I333" s="414"/>
    </row>
    <row r="334" spans="1:9" x14ac:dyDescent="0.2">
      <c r="A334" s="302"/>
      <c r="B334" s="94"/>
      <c r="C334" s="94" t="s">
        <v>133</v>
      </c>
      <c r="D334" s="51"/>
      <c r="E334" s="414"/>
      <c r="F334" s="414"/>
      <c r="G334" s="414"/>
      <c r="H334" s="414"/>
      <c r="I334" s="414"/>
    </row>
    <row r="335" spans="1:9" x14ac:dyDescent="0.2">
      <c r="A335" s="302"/>
      <c r="B335" s="94"/>
      <c r="C335" s="94" t="s">
        <v>85</v>
      </c>
      <c r="D335" s="51" t="s">
        <v>86</v>
      </c>
      <c r="E335" s="414"/>
      <c r="F335" s="414"/>
      <c r="G335" s="414"/>
      <c r="H335" s="414"/>
      <c r="I335" s="414"/>
    </row>
    <row r="336" spans="1:9" x14ac:dyDescent="0.2">
      <c r="A336" s="302"/>
      <c r="B336" s="94"/>
      <c r="C336" s="94" t="s">
        <v>89</v>
      </c>
      <c r="D336" s="51" t="s">
        <v>134</v>
      </c>
      <c r="E336" s="414"/>
      <c r="F336" s="414"/>
      <c r="G336" s="414"/>
      <c r="H336" s="414"/>
      <c r="I336" s="414"/>
    </row>
    <row r="337" spans="1:9" x14ac:dyDescent="0.2">
      <c r="A337" s="302"/>
      <c r="B337" s="94"/>
      <c r="C337" s="94" t="s">
        <v>87</v>
      </c>
      <c r="D337" s="51" t="s">
        <v>88</v>
      </c>
      <c r="E337" s="414"/>
      <c r="F337" s="414"/>
      <c r="G337" s="414"/>
      <c r="H337" s="414"/>
      <c r="I337" s="414"/>
    </row>
    <row r="338" spans="1:9" ht="15.75" thickBot="1" x14ac:dyDescent="0.3">
      <c r="A338" s="313" t="s">
        <v>393</v>
      </c>
      <c r="B338" s="113"/>
      <c r="C338" s="151"/>
      <c r="D338" s="57"/>
      <c r="E338" s="142">
        <f>SUM(E318:E337)</f>
        <v>0</v>
      </c>
      <c r="F338" s="142">
        <f>SUM(F318:F337)</f>
        <v>0</v>
      </c>
      <c r="G338" s="142">
        <f>SUM(G318:G337)</f>
        <v>0</v>
      </c>
      <c r="H338" s="142">
        <f>SUM(H318:H337)</f>
        <v>0</v>
      </c>
      <c r="I338" s="142">
        <f>SUM(I318:I337)</f>
        <v>0</v>
      </c>
    </row>
    <row r="339" spans="1:9" ht="15.75" thickTop="1" x14ac:dyDescent="0.25">
      <c r="A339" s="304" t="s">
        <v>394</v>
      </c>
      <c r="B339" s="104"/>
      <c r="C339" s="143"/>
      <c r="D339" s="144"/>
      <c r="E339" s="145"/>
      <c r="F339" s="145"/>
      <c r="G339" s="145"/>
      <c r="H339" s="145"/>
      <c r="I339" s="145"/>
    </row>
    <row r="340" spans="1:9" x14ac:dyDescent="0.2">
      <c r="A340" s="302"/>
      <c r="B340" s="94" t="s">
        <v>177</v>
      </c>
      <c r="C340" s="94"/>
      <c r="D340" s="51" t="s">
        <v>178</v>
      </c>
      <c r="E340" s="147"/>
      <c r="F340" s="122"/>
      <c r="G340" s="122"/>
      <c r="H340" s="122"/>
      <c r="I340" s="122"/>
    </row>
    <row r="341" spans="1:9" x14ac:dyDescent="0.2">
      <c r="A341" s="302"/>
      <c r="B341" s="94"/>
      <c r="C341" s="94" t="s">
        <v>81</v>
      </c>
      <c r="D341" s="51" t="s">
        <v>82</v>
      </c>
      <c r="E341" s="414"/>
      <c r="F341" s="414"/>
      <c r="G341" s="414"/>
      <c r="H341" s="414"/>
      <c r="I341" s="414"/>
    </row>
    <row r="342" spans="1:9" x14ac:dyDescent="0.2">
      <c r="A342" s="302"/>
      <c r="B342" s="94"/>
      <c r="C342" s="94" t="s">
        <v>83</v>
      </c>
      <c r="D342" s="51" t="s">
        <v>84</v>
      </c>
      <c r="E342" s="411"/>
      <c r="F342" s="412"/>
      <c r="G342" s="412"/>
      <c r="H342" s="412"/>
      <c r="I342" s="412"/>
    </row>
    <row r="343" spans="1:9" x14ac:dyDescent="0.2">
      <c r="A343" s="302"/>
      <c r="B343" s="94"/>
      <c r="C343" s="94" t="s">
        <v>133</v>
      </c>
      <c r="D343" s="51"/>
      <c r="E343" s="414"/>
      <c r="F343" s="414"/>
      <c r="G343" s="414"/>
      <c r="H343" s="414"/>
      <c r="I343" s="414"/>
    </row>
    <row r="344" spans="1:9" x14ac:dyDescent="0.2">
      <c r="A344" s="302"/>
      <c r="B344" s="94"/>
      <c r="C344" s="94" t="s">
        <v>85</v>
      </c>
      <c r="D344" s="51" t="s">
        <v>86</v>
      </c>
      <c r="E344" s="414"/>
      <c r="F344" s="414"/>
      <c r="G344" s="414"/>
      <c r="H344" s="414"/>
      <c r="I344" s="414"/>
    </row>
    <row r="345" spans="1:9" x14ac:dyDescent="0.2">
      <c r="A345" s="302"/>
      <c r="B345" s="94"/>
      <c r="C345" s="94" t="s">
        <v>89</v>
      </c>
      <c r="D345" s="51" t="s">
        <v>134</v>
      </c>
      <c r="E345" s="414"/>
      <c r="F345" s="414"/>
      <c r="G345" s="414"/>
      <c r="H345" s="414"/>
      <c r="I345" s="414"/>
    </row>
    <row r="346" spans="1:9" x14ac:dyDescent="0.2">
      <c r="A346" s="302"/>
      <c r="B346" s="94"/>
      <c r="C346" s="94" t="s">
        <v>87</v>
      </c>
      <c r="D346" s="51" t="s">
        <v>88</v>
      </c>
      <c r="E346" s="411"/>
      <c r="F346" s="412"/>
      <c r="G346" s="412"/>
      <c r="H346" s="412"/>
      <c r="I346" s="412"/>
    </row>
    <row r="347" spans="1:9" x14ac:dyDescent="0.2">
      <c r="A347" s="302"/>
      <c r="B347" s="94" t="s">
        <v>390</v>
      </c>
      <c r="C347" s="94"/>
      <c r="D347" s="51"/>
      <c r="E347" s="120"/>
      <c r="F347" s="121"/>
      <c r="G347" s="121"/>
      <c r="H347" s="121"/>
      <c r="I347" s="121"/>
    </row>
    <row r="348" spans="1:9" x14ac:dyDescent="0.2">
      <c r="A348" s="302"/>
      <c r="B348" s="94"/>
      <c r="C348" s="94" t="s">
        <v>81</v>
      </c>
      <c r="D348" s="51" t="s">
        <v>82</v>
      </c>
      <c r="E348" s="414"/>
      <c r="F348" s="414"/>
      <c r="G348" s="414"/>
      <c r="H348" s="414"/>
      <c r="I348" s="414"/>
    </row>
    <row r="349" spans="1:9" x14ac:dyDescent="0.2">
      <c r="A349" s="302"/>
      <c r="B349" s="94"/>
      <c r="C349" s="94" t="s">
        <v>83</v>
      </c>
      <c r="D349" s="51" t="s">
        <v>84</v>
      </c>
      <c r="E349" s="414"/>
      <c r="F349" s="414"/>
      <c r="G349" s="414"/>
      <c r="H349" s="414"/>
      <c r="I349" s="414"/>
    </row>
    <row r="350" spans="1:9" x14ac:dyDescent="0.2">
      <c r="A350" s="302"/>
      <c r="B350" s="94"/>
      <c r="C350" s="94" t="s">
        <v>133</v>
      </c>
      <c r="D350" s="51"/>
      <c r="E350" s="414"/>
      <c r="F350" s="414"/>
      <c r="G350" s="414"/>
      <c r="H350" s="414"/>
      <c r="I350" s="414"/>
    </row>
    <row r="351" spans="1:9" x14ac:dyDescent="0.2">
      <c r="A351" s="302"/>
      <c r="B351" s="94"/>
      <c r="C351" s="94" t="s">
        <v>85</v>
      </c>
      <c r="D351" s="51" t="s">
        <v>86</v>
      </c>
      <c r="E351" s="414"/>
      <c r="F351" s="414"/>
      <c r="G351" s="414"/>
      <c r="H351" s="414"/>
      <c r="I351" s="414"/>
    </row>
    <row r="352" spans="1:9" x14ac:dyDescent="0.2">
      <c r="A352" s="302"/>
      <c r="B352" s="94"/>
      <c r="C352" s="94" t="s">
        <v>89</v>
      </c>
      <c r="D352" s="51" t="s">
        <v>134</v>
      </c>
      <c r="E352" s="414"/>
      <c r="F352" s="414"/>
      <c r="G352" s="414"/>
      <c r="H352" s="414"/>
      <c r="I352" s="414"/>
    </row>
    <row r="353" spans="1:9" x14ac:dyDescent="0.2">
      <c r="A353" s="302"/>
      <c r="B353" s="94"/>
      <c r="C353" s="94" t="s">
        <v>87</v>
      </c>
      <c r="D353" s="51" t="s">
        <v>88</v>
      </c>
      <c r="E353" s="414"/>
      <c r="F353" s="414"/>
      <c r="G353" s="414"/>
      <c r="H353" s="414"/>
      <c r="I353" s="414"/>
    </row>
    <row r="354" spans="1:9" x14ac:dyDescent="0.2">
      <c r="A354" s="302"/>
      <c r="B354" s="94" t="s">
        <v>391</v>
      </c>
      <c r="C354" s="94"/>
      <c r="D354" s="51"/>
      <c r="E354" s="122"/>
      <c r="F354" s="122"/>
      <c r="G354" s="122"/>
      <c r="H354" s="122"/>
      <c r="I354" s="122"/>
    </row>
    <row r="355" spans="1:9" x14ac:dyDescent="0.2">
      <c r="A355" s="302"/>
      <c r="B355" s="94"/>
      <c r="C355" s="94" t="s">
        <v>81</v>
      </c>
      <c r="D355" s="51" t="s">
        <v>82</v>
      </c>
      <c r="E355" s="414"/>
      <c r="F355" s="414"/>
      <c r="G355" s="414"/>
      <c r="H355" s="414"/>
      <c r="I355" s="414"/>
    </row>
    <row r="356" spans="1:9" x14ac:dyDescent="0.2">
      <c r="A356" s="302"/>
      <c r="B356" s="94"/>
      <c r="C356" s="94" t="s">
        <v>83</v>
      </c>
      <c r="D356" s="51" t="s">
        <v>84</v>
      </c>
      <c r="E356" s="413"/>
      <c r="F356" s="414"/>
      <c r="G356" s="414"/>
      <c r="H356" s="414"/>
      <c r="I356" s="414"/>
    </row>
    <row r="357" spans="1:9" x14ac:dyDescent="0.2">
      <c r="A357" s="302"/>
      <c r="B357" s="94"/>
      <c r="C357" s="94" t="s">
        <v>133</v>
      </c>
      <c r="D357" s="51"/>
      <c r="E357" s="411"/>
      <c r="F357" s="412"/>
      <c r="G357" s="412"/>
      <c r="H357" s="412"/>
      <c r="I357" s="412"/>
    </row>
    <row r="358" spans="1:9" x14ac:dyDescent="0.2">
      <c r="A358" s="302"/>
      <c r="B358" s="94"/>
      <c r="C358" s="94" t="s">
        <v>85</v>
      </c>
      <c r="D358" s="51" t="s">
        <v>86</v>
      </c>
      <c r="E358" s="413"/>
      <c r="F358" s="414"/>
      <c r="G358" s="414"/>
      <c r="H358" s="414"/>
      <c r="I358" s="414"/>
    </row>
    <row r="359" spans="1:9" x14ac:dyDescent="0.2">
      <c r="A359" s="302"/>
      <c r="B359" s="94"/>
      <c r="C359" s="94" t="s">
        <v>89</v>
      </c>
      <c r="D359" s="51" t="s">
        <v>134</v>
      </c>
      <c r="E359" s="413"/>
      <c r="F359" s="414"/>
      <c r="G359" s="414"/>
      <c r="H359" s="414"/>
      <c r="I359" s="414"/>
    </row>
    <row r="360" spans="1:9" ht="15" thickBot="1" x14ac:dyDescent="0.25">
      <c r="A360" s="302"/>
      <c r="B360" s="94"/>
      <c r="C360" s="94" t="s">
        <v>87</v>
      </c>
      <c r="D360" s="51" t="s">
        <v>88</v>
      </c>
      <c r="E360" s="411"/>
      <c r="F360" s="412"/>
      <c r="G360" s="412"/>
      <c r="H360" s="412"/>
      <c r="I360" s="412"/>
    </row>
    <row r="361" spans="1:9" ht="18" customHeight="1" thickTop="1" thickBot="1" x14ac:dyDescent="0.3">
      <c r="A361" s="316" t="s">
        <v>394</v>
      </c>
      <c r="B361" s="174"/>
      <c r="C361" s="341"/>
      <c r="D361" s="342"/>
      <c r="E361" s="150">
        <f>SUM(E341:E360)</f>
        <v>0</v>
      </c>
      <c r="F361" s="150">
        <f>SUM(F341:F360)</f>
        <v>0</v>
      </c>
      <c r="G361" s="150">
        <f>SUM(G341:G360)</f>
        <v>0</v>
      </c>
      <c r="H361" s="150">
        <f>SUM(H341:H360)</f>
        <v>0</v>
      </c>
      <c r="I361" s="150">
        <f>SUM(I341:I360)</f>
        <v>0</v>
      </c>
    </row>
    <row r="362" spans="1:9" ht="18" customHeight="1" thickTop="1" x14ac:dyDescent="0.25">
      <c r="A362" s="136"/>
      <c r="B362" s="136"/>
      <c r="C362" s="193"/>
      <c r="D362" s="58"/>
      <c r="E362" s="146"/>
      <c r="F362" s="146"/>
      <c r="G362" s="146"/>
      <c r="H362" s="146"/>
      <c r="I362" s="146"/>
    </row>
    <row r="363" spans="1:9" ht="15" x14ac:dyDescent="0.25">
      <c r="A363" s="80"/>
      <c r="B363" s="415" t="e">
        <f>'Form 1 Cover'!#REF!</f>
        <v>#REF!</v>
      </c>
      <c r="C363" s="385"/>
      <c r="D363" s="43"/>
      <c r="E363" s="58"/>
      <c r="F363" s="58"/>
      <c r="H363" s="58"/>
      <c r="I363" s="386" t="str">
        <f>"Budget Fiscal Year "&amp;TEXT('Form 1 Cover'!$D$97, "mm/dd/yy")</f>
        <v>Budget Fiscal Year 2022 - 2023</v>
      </c>
    </row>
    <row r="364" spans="1:9" x14ac:dyDescent="0.2">
      <c r="A364" s="80"/>
      <c r="B364" s="80"/>
      <c r="C364" s="80"/>
      <c r="D364" s="58"/>
      <c r="E364" s="80"/>
      <c r="F364" s="58"/>
      <c r="G364" s="58"/>
      <c r="H364" s="58"/>
      <c r="I364" s="58"/>
    </row>
    <row r="365" spans="1:9" x14ac:dyDescent="0.2">
      <c r="A365" s="80"/>
      <c r="B365" s="80" t="s">
        <v>447</v>
      </c>
      <c r="C365" s="80"/>
      <c r="D365" s="58"/>
      <c r="E365" s="58"/>
      <c r="F365" s="58"/>
      <c r="G365" s="58"/>
      <c r="H365" s="339"/>
      <c r="I365" s="339">
        <f>'Form 1 Cover'!$D$106</f>
        <v>43914</v>
      </c>
    </row>
    <row r="366" spans="1:9" x14ac:dyDescent="0.2">
      <c r="A366" s="312"/>
      <c r="B366" s="75"/>
      <c r="C366" s="75"/>
      <c r="D366" s="76"/>
      <c r="E366" s="179">
        <v>-1</v>
      </c>
      <c r="F366" s="180">
        <v>-2</v>
      </c>
      <c r="G366" s="286">
        <v>-3</v>
      </c>
      <c r="H366" s="180">
        <v>-4</v>
      </c>
      <c r="I366" s="180">
        <v>-5</v>
      </c>
    </row>
    <row r="367" spans="1:9" x14ac:dyDescent="0.2">
      <c r="A367" s="328"/>
      <c r="B367" s="80"/>
      <c r="C367" s="80"/>
      <c r="D367" s="47"/>
      <c r="E367" s="186"/>
      <c r="F367" s="32" t="s">
        <v>32</v>
      </c>
      <c r="G367" s="494" t="str">
        <f>"BUDGET YEAR ENDING "&amp;TEXT('Form 1 Cover'!D99, "MM/DD/YY")</f>
        <v>BUDGET YEAR ENDING 06/30/23</v>
      </c>
      <c r="H367" s="35"/>
      <c r="I367" s="495"/>
    </row>
    <row r="368" spans="1:9" x14ac:dyDescent="0.2">
      <c r="A368" s="328"/>
      <c r="B368" s="80"/>
      <c r="C368" s="80"/>
      <c r="D368" s="47"/>
      <c r="E368" s="182" t="s">
        <v>271</v>
      </c>
      <c r="F368" s="182" t="s">
        <v>273</v>
      </c>
      <c r="G368" s="183"/>
      <c r="H368" s="330"/>
      <c r="I368" s="182" t="s">
        <v>584</v>
      </c>
    </row>
    <row r="369" spans="1:9" ht="15" x14ac:dyDescent="0.2">
      <c r="A369" s="328"/>
      <c r="B369" s="140" t="s">
        <v>79</v>
      </c>
      <c r="C369" s="58"/>
      <c r="D369" s="47"/>
      <c r="E369" s="182" t="s">
        <v>272</v>
      </c>
      <c r="F369" s="182" t="s">
        <v>272</v>
      </c>
      <c r="G369" s="184" t="s">
        <v>274</v>
      </c>
      <c r="H369" s="182" t="s">
        <v>111</v>
      </c>
      <c r="I369" s="182" t="s">
        <v>111</v>
      </c>
    </row>
    <row r="370" spans="1:9" ht="15" x14ac:dyDescent="0.2">
      <c r="A370" s="326"/>
      <c r="B370" s="496"/>
      <c r="C370" s="496"/>
      <c r="D370" s="497"/>
      <c r="E370" s="4">
        <f>'Form 1 Cover'!D90</f>
        <v>44377</v>
      </c>
      <c r="F370" s="4">
        <f>'Form 1 Cover'!D94</f>
        <v>44742</v>
      </c>
      <c r="G370" s="185" t="s">
        <v>275</v>
      </c>
      <c r="H370" s="331" t="s">
        <v>275</v>
      </c>
      <c r="I370" s="331" t="s">
        <v>275</v>
      </c>
    </row>
    <row r="371" spans="1:9" ht="15.75" x14ac:dyDescent="0.25">
      <c r="A371" s="332" t="s">
        <v>287</v>
      </c>
      <c r="B371" s="154"/>
      <c r="C371" s="155" t="s">
        <v>289</v>
      </c>
      <c r="D371" s="156"/>
      <c r="E371" s="157"/>
      <c r="F371" s="157"/>
      <c r="G371" s="157"/>
      <c r="H371" s="157"/>
      <c r="I371" s="157"/>
    </row>
    <row r="372" spans="1:9" ht="15" x14ac:dyDescent="0.25">
      <c r="A372" s="326"/>
      <c r="B372" s="158" t="s">
        <v>288</v>
      </c>
      <c r="C372" s="72"/>
      <c r="D372" s="159" t="s">
        <v>395</v>
      </c>
      <c r="E372" s="160"/>
      <c r="F372" s="160"/>
      <c r="G372" s="160"/>
      <c r="H372" s="160"/>
      <c r="I372" s="160"/>
    </row>
    <row r="373" spans="1:9" x14ac:dyDescent="0.2">
      <c r="A373" s="302"/>
      <c r="B373" s="94"/>
      <c r="C373" s="94" t="s">
        <v>81</v>
      </c>
      <c r="D373" s="51" t="s">
        <v>82</v>
      </c>
      <c r="E373" s="414"/>
      <c r="F373" s="414"/>
      <c r="G373" s="414"/>
      <c r="H373" s="414"/>
      <c r="I373" s="414"/>
    </row>
    <row r="374" spans="1:9" x14ac:dyDescent="0.2">
      <c r="A374" s="302"/>
      <c r="B374" s="94"/>
      <c r="C374" s="94" t="s">
        <v>83</v>
      </c>
      <c r="D374" s="51" t="s">
        <v>84</v>
      </c>
      <c r="E374" s="414"/>
      <c r="F374" s="414"/>
      <c r="G374" s="414"/>
      <c r="H374" s="414"/>
      <c r="I374" s="414"/>
    </row>
    <row r="375" spans="1:9" x14ac:dyDescent="0.2">
      <c r="A375" s="302"/>
      <c r="B375" s="94"/>
      <c r="C375" s="94" t="s">
        <v>133</v>
      </c>
      <c r="D375" s="51"/>
      <c r="E375" s="414"/>
      <c r="F375" s="414"/>
      <c r="G375" s="414"/>
      <c r="H375" s="414"/>
      <c r="I375" s="414"/>
    </row>
    <row r="376" spans="1:9" x14ac:dyDescent="0.2">
      <c r="A376" s="302"/>
      <c r="B376" s="94"/>
      <c r="C376" s="94" t="s">
        <v>85</v>
      </c>
      <c r="D376" s="51" t="s">
        <v>86</v>
      </c>
      <c r="E376" s="414"/>
      <c r="F376" s="414"/>
      <c r="G376" s="414"/>
      <c r="H376" s="414"/>
      <c r="I376" s="414"/>
    </row>
    <row r="377" spans="1:9" x14ac:dyDescent="0.2">
      <c r="A377" s="302"/>
      <c r="B377" s="94"/>
      <c r="C377" s="94" t="s">
        <v>89</v>
      </c>
      <c r="D377" s="51" t="s">
        <v>134</v>
      </c>
      <c r="E377" s="414"/>
      <c r="F377" s="414"/>
      <c r="G377" s="414"/>
      <c r="H377" s="414"/>
      <c r="I377" s="414"/>
    </row>
    <row r="378" spans="1:9" x14ac:dyDescent="0.2">
      <c r="A378" s="302"/>
      <c r="B378" s="94"/>
      <c r="C378" s="94" t="s">
        <v>87</v>
      </c>
      <c r="D378" s="51" t="s">
        <v>88</v>
      </c>
      <c r="E378" s="414"/>
      <c r="F378" s="414"/>
      <c r="G378" s="414"/>
      <c r="H378" s="414"/>
      <c r="I378" s="414"/>
    </row>
    <row r="379" spans="1:9" ht="15.75" thickBot="1" x14ac:dyDescent="0.3">
      <c r="A379" s="333"/>
      <c r="B379" s="162" t="s">
        <v>168</v>
      </c>
      <c r="C379" s="161"/>
      <c r="D379" s="53"/>
      <c r="E379" s="163">
        <f>SUM(E373:E378)</f>
        <v>0</v>
      </c>
      <c r="F379" s="163">
        <f>SUM(F373:F378)</f>
        <v>0</v>
      </c>
      <c r="G379" s="163">
        <f>SUM(G373:G378)</f>
        <v>0</v>
      </c>
      <c r="H379" s="163">
        <f>SUM(H373:H378)</f>
        <v>0</v>
      </c>
      <c r="I379" s="163">
        <f>SUM(I373:I378)</f>
        <v>0</v>
      </c>
    </row>
    <row r="380" spans="1:9" ht="15" x14ac:dyDescent="0.25">
      <c r="A380" s="302"/>
      <c r="B380" s="153" t="s">
        <v>169</v>
      </c>
      <c r="C380" s="153"/>
      <c r="D380" s="164" t="s">
        <v>396</v>
      </c>
      <c r="E380" s="122"/>
      <c r="F380" s="122"/>
      <c r="G380" s="122"/>
      <c r="H380" s="122"/>
      <c r="I380" s="122"/>
    </row>
    <row r="381" spans="1:9" x14ac:dyDescent="0.2">
      <c r="A381" s="302"/>
      <c r="B381" s="94"/>
      <c r="C381" s="94" t="s">
        <v>81</v>
      </c>
      <c r="D381" s="51" t="s">
        <v>82</v>
      </c>
      <c r="E381" s="414"/>
      <c r="F381" s="414"/>
      <c r="G381" s="414"/>
      <c r="H381" s="414"/>
      <c r="I381" s="414"/>
    </row>
    <row r="382" spans="1:9" x14ac:dyDescent="0.2">
      <c r="A382" s="302"/>
      <c r="B382" s="94"/>
      <c r="C382" s="94" t="s">
        <v>83</v>
      </c>
      <c r="D382" s="51" t="s">
        <v>84</v>
      </c>
      <c r="E382" s="414"/>
      <c r="F382" s="414"/>
      <c r="G382" s="414"/>
      <c r="H382" s="414"/>
      <c r="I382" s="414"/>
    </row>
    <row r="383" spans="1:9" x14ac:dyDescent="0.2">
      <c r="A383" s="302"/>
      <c r="B383" s="94"/>
      <c r="C383" s="94" t="s">
        <v>133</v>
      </c>
      <c r="D383" s="51"/>
      <c r="E383" s="414"/>
      <c r="F383" s="414"/>
      <c r="G383" s="414"/>
      <c r="H383" s="414"/>
      <c r="I383" s="414"/>
    </row>
    <row r="384" spans="1:9" x14ac:dyDescent="0.2">
      <c r="A384" s="302"/>
      <c r="B384" s="94"/>
      <c r="C384" s="94" t="s">
        <v>85</v>
      </c>
      <c r="D384" s="51" t="s">
        <v>86</v>
      </c>
      <c r="E384" s="414"/>
      <c r="F384" s="414"/>
      <c r="G384" s="414"/>
      <c r="H384" s="414"/>
      <c r="I384" s="414"/>
    </row>
    <row r="385" spans="1:9" x14ac:dyDescent="0.2">
      <c r="A385" s="302"/>
      <c r="B385" s="94"/>
      <c r="C385" s="94" t="s">
        <v>89</v>
      </c>
      <c r="D385" s="51" t="s">
        <v>134</v>
      </c>
      <c r="E385" s="414"/>
      <c r="F385" s="414"/>
      <c r="G385" s="414"/>
      <c r="H385" s="414"/>
      <c r="I385" s="414"/>
    </row>
    <row r="386" spans="1:9" x14ac:dyDescent="0.2">
      <c r="A386" s="302"/>
      <c r="B386" s="94"/>
      <c r="C386" s="94" t="s">
        <v>87</v>
      </c>
      <c r="D386" s="51" t="s">
        <v>88</v>
      </c>
      <c r="E386" s="414"/>
      <c r="F386" s="414"/>
      <c r="G386" s="414"/>
      <c r="H386" s="414"/>
      <c r="I386" s="414"/>
    </row>
    <row r="387" spans="1:9" ht="15.75" thickBot="1" x14ac:dyDescent="0.3">
      <c r="A387" s="333"/>
      <c r="B387" s="162" t="s">
        <v>170</v>
      </c>
      <c r="C387" s="161"/>
      <c r="D387" s="53"/>
      <c r="E387" s="163">
        <f>SUM(E381:E386)</f>
        <v>0</v>
      </c>
      <c r="F387" s="163">
        <f>SUM(F381:F386)</f>
        <v>0</v>
      </c>
      <c r="G387" s="163">
        <f>SUM(G381:G386)</f>
        <v>0</v>
      </c>
      <c r="H387" s="163">
        <f>SUM(H381:H386)</f>
        <v>0</v>
      </c>
      <c r="I387" s="163">
        <f>SUM(I381:I386)</f>
        <v>0</v>
      </c>
    </row>
    <row r="388" spans="1:9" ht="15" x14ac:dyDescent="0.25">
      <c r="A388" s="302"/>
      <c r="B388" s="153" t="s">
        <v>171</v>
      </c>
      <c r="C388" s="153"/>
      <c r="D388" s="164" t="s">
        <v>397</v>
      </c>
      <c r="E388" s="122"/>
      <c r="F388" s="122"/>
      <c r="G388" s="122"/>
      <c r="H388" s="122"/>
      <c r="I388" s="122"/>
    </row>
    <row r="389" spans="1:9" x14ac:dyDescent="0.2">
      <c r="A389" s="302"/>
      <c r="B389" s="94"/>
      <c r="C389" s="94" t="s">
        <v>81</v>
      </c>
      <c r="D389" s="51" t="s">
        <v>82</v>
      </c>
      <c r="E389" s="414"/>
      <c r="F389" s="414"/>
      <c r="G389" s="414"/>
      <c r="H389" s="414"/>
      <c r="I389" s="414"/>
    </row>
    <row r="390" spans="1:9" x14ac:dyDescent="0.2">
      <c r="A390" s="302"/>
      <c r="B390" s="94"/>
      <c r="C390" s="94" t="s">
        <v>83</v>
      </c>
      <c r="D390" s="51" t="s">
        <v>84</v>
      </c>
      <c r="E390" s="414"/>
      <c r="F390" s="414"/>
      <c r="G390" s="414"/>
      <c r="H390" s="414"/>
      <c r="I390" s="414"/>
    </row>
    <row r="391" spans="1:9" x14ac:dyDescent="0.2">
      <c r="A391" s="302"/>
      <c r="B391" s="94"/>
      <c r="C391" s="94" t="s">
        <v>133</v>
      </c>
      <c r="D391" s="51"/>
      <c r="E391" s="414"/>
      <c r="F391" s="414"/>
      <c r="G391" s="414"/>
      <c r="H391" s="414"/>
      <c r="I391" s="414"/>
    </row>
    <row r="392" spans="1:9" x14ac:dyDescent="0.2">
      <c r="A392" s="302"/>
      <c r="B392" s="94"/>
      <c r="C392" s="94" t="s">
        <v>85</v>
      </c>
      <c r="D392" s="51" t="s">
        <v>86</v>
      </c>
      <c r="E392" s="414"/>
      <c r="F392" s="414"/>
      <c r="G392" s="414"/>
      <c r="H392" s="414"/>
      <c r="I392" s="414"/>
    </row>
    <row r="393" spans="1:9" x14ac:dyDescent="0.2">
      <c r="A393" s="302"/>
      <c r="B393" s="94"/>
      <c r="C393" s="94" t="s">
        <v>89</v>
      </c>
      <c r="D393" s="51" t="s">
        <v>134</v>
      </c>
      <c r="E393" s="414"/>
      <c r="F393" s="414"/>
      <c r="G393" s="414"/>
      <c r="H393" s="414"/>
      <c r="I393" s="414"/>
    </row>
    <row r="394" spans="1:9" x14ac:dyDescent="0.2">
      <c r="A394" s="328"/>
      <c r="B394" s="93"/>
      <c r="C394" s="80" t="s">
        <v>87</v>
      </c>
      <c r="D394" s="47" t="s">
        <v>88</v>
      </c>
      <c r="E394" s="414"/>
      <c r="F394" s="414"/>
      <c r="G394" s="414"/>
      <c r="H394" s="414"/>
      <c r="I394" s="414"/>
    </row>
    <row r="395" spans="1:9" ht="15.75" thickBot="1" x14ac:dyDescent="0.3">
      <c r="A395" s="333"/>
      <c r="B395" s="162" t="s">
        <v>172</v>
      </c>
      <c r="C395" s="161"/>
      <c r="D395" s="53"/>
      <c r="E395" s="163">
        <f>SUM(E389:E394)</f>
        <v>0</v>
      </c>
      <c r="F395" s="163">
        <f>SUM(F389:F394)</f>
        <v>0</v>
      </c>
      <c r="G395" s="163">
        <f>SUM(G389:G394)</f>
        <v>0</v>
      </c>
      <c r="H395" s="163">
        <f>SUM(H389:H394)</f>
        <v>0</v>
      </c>
      <c r="I395" s="163">
        <f>SUM(I389:I394)</f>
        <v>0</v>
      </c>
    </row>
    <row r="396" spans="1:9" ht="15" x14ac:dyDescent="0.25">
      <c r="A396" s="302"/>
      <c r="B396" s="153" t="s">
        <v>173</v>
      </c>
      <c r="C396" s="153"/>
      <c r="D396" s="164" t="s">
        <v>398</v>
      </c>
      <c r="E396" s="122"/>
      <c r="F396" s="122"/>
      <c r="G396" s="122"/>
      <c r="H396" s="122"/>
      <c r="I396" s="122"/>
    </row>
    <row r="397" spans="1:9" x14ac:dyDescent="0.2">
      <c r="A397" s="302"/>
      <c r="B397" s="94"/>
      <c r="C397" s="94" t="s">
        <v>81</v>
      </c>
      <c r="D397" s="51" t="s">
        <v>82</v>
      </c>
      <c r="E397" s="414"/>
      <c r="F397" s="414"/>
      <c r="G397" s="414"/>
      <c r="H397" s="414"/>
      <c r="I397" s="414"/>
    </row>
    <row r="398" spans="1:9" x14ac:dyDescent="0.2">
      <c r="A398" s="302"/>
      <c r="B398" s="94"/>
      <c r="C398" s="94" t="s">
        <v>83</v>
      </c>
      <c r="D398" s="51" t="s">
        <v>84</v>
      </c>
      <c r="E398" s="411"/>
      <c r="F398" s="412"/>
      <c r="G398" s="412"/>
      <c r="H398" s="412"/>
      <c r="I398" s="412"/>
    </row>
    <row r="399" spans="1:9" x14ac:dyDescent="0.2">
      <c r="A399" s="302"/>
      <c r="B399" s="94"/>
      <c r="C399" s="94" t="s">
        <v>133</v>
      </c>
      <c r="D399" s="51"/>
      <c r="E399" s="414"/>
      <c r="F399" s="414"/>
      <c r="G399" s="414"/>
      <c r="H399" s="414"/>
      <c r="I399" s="414"/>
    </row>
    <row r="400" spans="1:9" x14ac:dyDescent="0.2">
      <c r="A400" s="302"/>
      <c r="B400" s="94"/>
      <c r="C400" s="94" t="s">
        <v>85</v>
      </c>
      <c r="D400" s="51" t="s">
        <v>86</v>
      </c>
      <c r="E400" s="414"/>
      <c r="F400" s="414"/>
      <c r="G400" s="414"/>
      <c r="H400" s="414"/>
      <c r="I400" s="414"/>
    </row>
    <row r="401" spans="1:9" x14ac:dyDescent="0.2">
      <c r="A401" s="302"/>
      <c r="B401" s="94"/>
      <c r="C401" s="94" t="s">
        <v>89</v>
      </c>
      <c r="D401" s="51" t="s">
        <v>134</v>
      </c>
      <c r="E401" s="414"/>
      <c r="F401" s="414"/>
      <c r="G401" s="414"/>
      <c r="H401" s="414"/>
      <c r="I401" s="414"/>
    </row>
    <row r="402" spans="1:9" x14ac:dyDescent="0.2">
      <c r="A402" s="302"/>
      <c r="B402" s="94"/>
      <c r="C402" s="94" t="s">
        <v>87</v>
      </c>
      <c r="D402" s="51" t="s">
        <v>88</v>
      </c>
      <c r="E402" s="411"/>
      <c r="F402" s="412"/>
      <c r="G402" s="412"/>
      <c r="H402" s="412"/>
      <c r="I402" s="412"/>
    </row>
    <row r="403" spans="1:9" ht="15.75" thickBot="1" x14ac:dyDescent="0.3">
      <c r="A403" s="333"/>
      <c r="B403" s="162" t="s">
        <v>174</v>
      </c>
      <c r="C403" s="161"/>
      <c r="D403" s="53"/>
      <c r="E403" s="165">
        <f>SUM(E397:E402)</f>
        <v>0</v>
      </c>
      <c r="F403" s="165">
        <f>SUM(F397:F402)</f>
        <v>0</v>
      </c>
      <c r="G403" s="165">
        <f>SUM(G397:G402)</f>
        <v>0</v>
      </c>
      <c r="H403" s="165">
        <f>SUM(H397:H402)</f>
        <v>0</v>
      </c>
      <c r="I403" s="165">
        <f>SUM(I397:I402)</f>
        <v>0</v>
      </c>
    </row>
    <row r="404" spans="1:9" ht="15" x14ac:dyDescent="0.25">
      <c r="A404" s="302"/>
      <c r="B404" s="153" t="s">
        <v>175</v>
      </c>
      <c r="C404" s="153"/>
      <c r="D404" s="164" t="s">
        <v>399</v>
      </c>
      <c r="E404" s="147"/>
      <c r="F404" s="122"/>
      <c r="G404" s="122"/>
      <c r="H404" s="122"/>
      <c r="I404" s="122"/>
    </row>
    <row r="405" spans="1:9" x14ac:dyDescent="0.2">
      <c r="A405" s="302"/>
      <c r="B405" s="94"/>
      <c r="C405" s="94" t="s">
        <v>81</v>
      </c>
      <c r="D405" s="51" t="s">
        <v>82</v>
      </c>
      <c r="E405" s="414"/>
      <c r="F405" s="414"/>
      <c r="G405" s="414"/>
      <c r="H405" s="414"/>
      <c r="I405" s="414"/>
    </row>
    <row r="406" spans="1:9" x14ac:dyDescent="0.2">
      <c r="A406" s="302"/>
      <c r="B406" s="94"/>
      <c r="C406" s="94" t="s">
        <v>83</v>
      </c>
      <c r="D406" s="51" t="s">
        <v>84</v>
      </c>
      <c r="E406" s="414"/>
      <c r="F406" s="414"/>
      <c r="G406" s="414"/>
      <c r="H406" s="414"/>
      <c r="I406" s="414"/>
    </row>
    <row r="407" spans="1:9" x14ac:dyDescent="0.2">
      <c r="A407" s="302"/>
      <c r="B407" s="94"/>
      <c r="C407" s="94" t="s">
        <v>133</v>
      </c>
      <c r="D407" s="51"/>
      <c r="E407" s="414"/>
      <c r="F407" s="414"/>
      <c r="G407" s="414"/>
      <c r="H407" s="414"/>
      <c r="I407" s="414"/>
    </row>
    <row r="408" spans="1:9" x14ac:dyDescent="0.2">
      <c r="A408" s="302"/>
      <c r="B408" s="94"/>
      <c r="C408" s="94" t="s">
        <v>85</v>
      </c>
      <c r="D408" s="51" t="s">
        <v>86</v>
      </c>
      <c r="E408" s="414"/>
      <c r="F408" s="414"/>
      <c r="G408" s="414"/>
      <c r="H408" s="414"/>
      <c r="I408" s="414"/>
    </row>
    <row r="409" spans="1:9" x14ac:dyDescent="0.2">
      <c r="A409" s="302"/>
      <c r="B409" s="94"/>
      <c r="C409" s="94" t="s">
        <v>89</v>
      </c>
      <c r="D409" s="51" t="s">
        <v>134</v>
      </c>
      <c r="E409" s="414"/>
      <c r="F409" s="414"/>
      <c r="G409" s="414"/>
      <c r="H409" s="414"/>
      <c r="I409" s="414"/>
    </row>
    <row r="410" spans="1:9" x14ac:dyDescent="0.2">
      <c r="A410" s="302"/>
      <c r="B410" s="94"/>
      <c r="C410" s="94" t="s">
        <v>87</v>
      </c>
      <c r="D410" s="51" t="s">
        <v>88</v>
      </c>
      <c r="E410" s="414"/>
      <c r="F410" s="414"/>
      <c r="G410" s="414"/>
      <c r="H410" s="414"/>
      <c r="I410" s="414"/>
    </row>
    <row r="411" spans="1:9" ht="15.75" thickBot="1" x14ac:dyDescent="0.3">
      <c r="A411" s="333"/>
      <c r="B411" s="162" t="s">
        <v>176</v>
      </c>
      <c r="C411" s="161"/>
      <c r="D411" s="53"/>
      <c r="E411" s="163">
        <f>SUM(E405:E410)</f>
        <v>0</v>
      </c>
      <c r="F411" s="163">
        <f>SUM(F405:F410)</f>
        <v>0</v>
      </c>
      <c r="G411" s="163">
        <f>SUM(G405:G410)</f>
        <v>0</v>
      </c>
      <c r="H411" s="163">
        <f>SUM(H405:H410)</f>
        <v>0</v>
      </c>
      <c r="I411" s="163">
        <f>SUM(I405:I410)</f>
        <v>0</v>
      </c>
    </row>
    <row r="412" spans="1:9" ht="15" x14ac:dyDescent="0.25">
      <c r="A412" s="190"/>
      <c r="B412" s="189"/>
      <c r="C412" s="190"/>
      <c r="D412" s="191"/>
      <c r="E412" s="343"/>
      <c r="F412" s="343"/>
      <c r="G412" s="343"/>
      <c r="H412" s="343"/>
      <c r="I412" s="343"/>
    </row>
    <row r="413" spans="1:9" ht="15" x14ac:dyDescent="0.25">
      <c r="A413" s="80"/>
      <c r="B413" s="415" t="e">
        <f>'Form 1 Cover'!#REF!</f>
        <v>#REF!</v>
      </c>
      <c r="C413" s="385"/>
      <c r="D413" s="43"/>
      <c r="E413" s="58"/>
      <c r="F413" s="58"/>
      <c r="H413" s="58"/>
      <c r="I413" s="386" t="str">
        <f>"Budget Fiscal Year "&amp;TEXT('Form 1 Cover'!$D$97, "mm/dd/yy")</f>
        <v>Budget Fiscal Year 2022 - 2023</v>
      </c>
    </row>
    <row r="414" spans="1:9" x14ac:dyDescent="0.2">
      <c r="A414" s="80"/>
      <c r="B414" s="80"/>
      <c r="C414" s="80"/>
      <c r="D414" s="58"/>
      <c r="E414" s="80"/>
      <c r="F414" s="58"/>
      <c r="G414" s="58"/>
      <c r="H414" s="58"/>
      <c r="I414" s="58"/>
    </row>
    <row r="415" spans="1:9" x14ac:dyDescent="0.2">
      <c r="A415" s="80"/>
      <c r="B415" s="80" t="s">
        <v>447</v>
      </c>
      <c r="C415" s="80"/>
      <c r="D415" s="58"/>
      <c r="E415" s="58"/>
      <c r="F415" s="58"/>
      <c r="G415" s="58"/>
      <c r="H415" s="339"/>
      <c r="I415" s="339">
        <f>'Form 1 Cover'!$D$106</f>
        <v>43914</v>
      </c>
    </row>
    <row r="416" spans="1:9" x14ac:dyDescent="0.2">
      <c r="A416" s="80"/>
      <c r="B416" s="80"/>
      <c r="C416" s="80"/>
      <c r="D416" s="58"/>
      <c r="E416" s="58"/>
      <c r="F416" s="58"/>
      <c r="G416" s="58"/>
      <c r="H416" s="339"/>
      <c r="I416" s="339"/>
    </row>
    <row r="417" spans="1:9" x14ac:dyDescent="0.2">
      <c r="A417" s="80"/>
      <c r="B417" s="80"/>
      <c r="C417" s="80"/>
      <c r="D417" s="58"/>
      <c r="E417" s="58"/>
      <c r="F417" s="58"/>
      <c r="G417" s="58"/>
      <c r="H417" s="339"/>
      <c r="I417" s="339"/>
    </row>
    <row r="418" spans="1:9" x14ac:dyDescent="0.2">
      <c r="A418" s="80"/>
      <c r="B418" s="80"/>
      <c r="C418" s="80"/>
      <c r="D418" s="58"/>
      <c r="E418" s="58"/>
      <c r="F418" s="58"/>
      <c r="G418" s="58"/>
      <c r="H418" s="339"/>
      <c r="I418" s="339"/>
    </row>
    <row r="419" spans="1:9" x14ac:dyDescent="0.2">
      <c r="A419" s="312"/>
      <c r="B419" s="75"/>
      <c r="C419" s="75"/>
      <c r="D419" s="76"/>
      <c r="E419" s="179">
        <v>-1</v>
      </c>
      <c r="F419" s="180">
        <v>-2</v>
      </c>
      <c r="G419" s="286">
        <v>-3</v>
      </c>
      <c r="H419" s="180">
        <v>-4</v>
      </c>
      <c r="I419" s="180">
        <v>-5</v>
      </c>
    </row>
    <row r="420" spans="1:9" x14ac:dyDescent="0.2">
      <c r="A420" s="328"/>
      <c r="B420" s="80"/>
      <c r="C420" s="80"/>
      <c r="D420" s="47"/>
      <c r="E420" s="186"/>
      <c r="F420" s="32" t="s">
        <v>32</v>
      </c>
      <c r="G420" s="494" t="str">
        <f>"BUDGET YEAR ENDING "&amp;TEXT('Form 1 Cover'!D99, "MM/DD/YY")</f>
        <v>BUDGET YEAR ENDING 06/30/23</v>
      </c>
      <c r="H420" s="35"/>
      <c r="I420" s="495"/>
    </row>
    <row r="421" spans="1:9" x14ac:dyDescent="0.2">
      <c r="A421" s="328"/>
      <c r="B421" s="80"/>
      <c r="C421" s="80"/>
      <c r="D421" s="47"/>
      <c r="E421" s="182" t="s">
        <v>271</v>
      </c>
      <c r="F421" s="182" t="s">
        <v>273</v>
      </c>
      <c r="G421" s="183"/>
      <c r="H421" s="330"/>
      <c r="I421" s="182" t="s">
        <v>584</v>
      </c>
    </row>
    <row r="422" spans="1:9" ht="15" x14ac:dyDescent="0.2">
      <c r="A422" s="328"/>
      <c r="B422" s="140" t="s">
        <v>79</v>
      </c>
      <c r="C422" s="58"/>
      <c r="D422" s="47"/>
      <c r="E422" s="182" t="s">
        <v>272</v>
      </c>
      <c r="F422" s="182" t="s">
        <v>272</v>
      </c>
      <c r="G422" s="184" t="s">
        <v>274</v>
      </c>
      <c r="H422" s="182" t="s">
        <v>111</v>
      </c>
      <c r="I422" s="182" t="s">
        <v>111</v>
      </c>
    </row>
    <row r="423" spans="1:9" ht="15" x14ac:dyDescent="0.2">
      <c r="A423" s="326"/>
      <c r="B423" s="496"/>
      <c r="C423" s="496"/>
      <c r="D423" s="497"/>
      <c r="E423" s="4">
        <f>'Form 1 Cover'!D90</f>
        <v>44377</v>
      </c>
      <c r="F423" s="4">
        <f>'Form 1 Cover'!D94</f>
        <v>44742</v>
      </c>
      <c r="G423" s="185" t="s">
        <v>275</v>
      </c>
      <c r="H423" s="331" t="s">
        <v>275</v>
      </c>
      <c r="I423" s="331" t="s">
        <v>275</v>
      </c>
    </row>
    <row r="424" spans="1:9" ht="30" x14ac:dyDescent="0.25">
      <c r="A424" s="332"/>
      <c r="B424" s="166" t="s">
        <v>156</v>
      </c>
      <c r="C424" s="153"/>
      <c r="D424" s="128" t="s">
        <v>157</v>
      </c>
      <c r="E424" s="55"/>
      <c r="F424" s="55"/>
      <c r="G424" s="55"/>
      <c r="H424" s="55"/>
      <c r="I424" s="55"/>
    </row>
    <row r="425" spans="1:9" x14ac:dyDescent="0.2">
      <c r="A425" s="302"/>
      <c r="B425" s="94"/>
      <c r="C425" s="94" t="s">
        <v>81</v>
      </c>
      <c r="D425" s="51" t="s">
        <v>82</v>
      </c>
      <c r="E425" s="410"/>
      <c r="F425" s="410"/>
      <c r="G425" s="410"/>
      <c r="H425" s="410"/>
      <c r="I425" s="410"/>
    </row>
    <row r="426" spans="1:9" x14ac:dyDescent="0.2">
      <c r="A426" s="302"/>
      <c r="B426" s="94"/>
      <c r="C426" s="94" t="s">
        <v>83</v>
      </c>
      <c r="D426" s="51" t="s">
        <v>84</v>
      </c>
      <c r="E426" s="410"/>
      <c r="F426" s="410"/>
      <c r="G426" s="410"/>
      <c r="H426" s="410"/>
      <c r="I426" s="410"/>
    </row>
    <row r="427" spans="1:9" x14ac:dyDescent="0.2">
      <c r="A427" s="302"/>
      <c r="B427" s="94"/>
      <c r="C427" s="94" t="s">
        <v>133</v>
      </c>
      <c r="D427" s="51"/>
      <c r="E427" s="410"/>
      <c r="F427" s="410"/>
      <c r="G427" s="410"/>
      <c r="H427" s="410"/>
      <c r="I427" s="410"/>
    </row>
    <row r="428" spans="1:9" x14ac:dyDescent="0.2">
      <c r="A428" s="302"/>
      <c r="B428" s="94"/>
      <c r="C428" s="94" t="s">
        <v>85</v>
      </c>
      <c r="D428" s="51" t="s">
        <v>86</v>
      </c>
      <c r="E428" s="410"/>
      <c r="F428" s="410"/>
      <c r="G428" s="410"/>
      <c r="H428" s="410"/>
      <c r="I428" s="410"/>
    </row>
    <row r="429" spans="1:9" x14ac:dyDescent="0.2">
      <c r="A429" s="302"/>
      <c r="B429" s="94"/>
      <c r="C429" s="94" t="s">
        <v>89</v>
      </c>
      <c r="D429" s="51" t="s">
        <v>134</v>
      </c>
      <c r="E429" s="410"/>
      <c r="F429" s="410"/>
      <c r="G429" s="410"/>
      <c r="H429" s="410"/>
      <c r="I429" s="410"/>
    </row>
    <row r="430" spans="1:9" x14ac:dyDescent="0.2">
      <c r="A430" s="302"/>
      <c r="B430" s="94"/>
      <c r="C430" s="94" t="s">
        <v>87</v>
      </c>
      <c r="D430" s="51" t="s">
        <v>88</v>
      </c>
      <c r="E430" s="410"/>
      <c r="F430" s="410"/>
      <c r="G430" s="410"/>
      <c r="H430" s="410"/>
      <c r="I430" s="410"/>
    </row>
    <row r="431" spans="1:9" ht="15.75" thickBot="1" x14ac:dyDescent="0.3">
      <c r="A431" s="333"/>
      <c r="B431" s="162" t="s">
        <v>158</v>
      </c>
      <c r="C431" s="161"/>
      <c r="D431" s="53"/>
      <c r="E431" s="130">
        <f>SUM(E425:E430)</f>
        <v>0</v>
      </c>
      <c r="F431" s="130">
        <f>SUM(F425:F430)</f>
        <v>0</v>
      </c>
      <c r="G431" s="130">
        <f>SUM(G425:G430)</f>
        <v>0</v>
      </c>
      <c r="H431" s="130">
        <f>SUM(H425:H430)</f>
        <v>0</v>
      </c>
      <c r="I431" s="130">
        <f>SUM(I425:I430)</f>
        <v>0</v>
      </c>
    </row>
    <row r="432" spans="1:9" ht="15" x14ac:dyDescent="0.25">
      <c r="A432" s="302"/>
      <c r="B432" s="153" t="s">
        <v>159</v>
      </c>
      <c r="C432" s="153"/>
      <c r="D432" s="164" t="s">
        <v>160</v>
      </c>
      <c r="E432" s="96"/>
      <c r="F432" s="96"/>
      <c r="G432" s="96"/>
      <c r="H432" s="96"/>
      <c r="I432" s="96"/>
    </row>
    <row r="433" spans="1:9" x14ac:dyDescent="0.2">
      <c r="A433" s="302"/>
      <c r="B433" s="94"/>
      <c r="C433" s="94" t="s">
        <v>81</v>
      </c>
      <c r="D433" s="51" t="s">
        <v>82</v>
      </c>
      <c r="E433" s="410"/>
      <c r="F433" s="410"/>
      <c r="G433" s="410"/>
      <c r="H433" s="410"/>
      <c r="I433" s="410"/>
    </row>
    <row r="434" spans="1:9" x14ac:dyDescent="0.2">
      <c r="A434" s="302"/>
      <c r="B434" s="94"/>
      <c r="C434" s="94" t="s">
        <v>83</v>
      </c>
      <c r="D434" s="51" t="s">
        <v>84</v>
      </c>
      <c r="E434" s="410"/>
      <c r="F434" s="410"/>
      <c r="G434" s="410"/>
      <c r="H434" s="410"/>
      <c r="I434" s="410"/>
    </row>
    <row r="435" spans="1:9" x14ac:dyDescent="0.2">
      <c r="A435" s="302"/>
      <c r="B435" s="94"/>
      <c r="C435" s="94" t="s">
        <v>133</v>
      </c>
      <c r="D435" s="51"/>
      <c r="E435" s="410"/>
      <c r="F435" s="410"/>
      <c r="G435" s="410"/>
      <c r="H435" s="410"/>
      <c r="I435" s="410"/>
    </row>
    <row r="436" spans="1:9" x14ac:dyDescent="0.2">
      <c r="A436" s="302"/>
      <c r="B436" s="94"/>
      <c r="C436" s="94" t="s">
        <v>85</v>
      </c>
      <c r="D436" s="51" t="s">
        <v>86</v>
      </c>
      <c r="E436" s="410"/>
      <c r="F436" s="410"/>
      <c r="G436" s="410"/>
      <c r="H436" s="410"/>
      <c r="I436" s="410"/>
    </row>
    <row r="437" spans="1:9" x14ac:dyDescent="0.2">
      <c r="A437" s="302"/>
      <c r="B437" s="94"/>
      <c r="C437" s="94" t="s">
        <v>89</v>
      </c>
      <c r="D437" s="51" t="s">
        <v>134</v>
      </c>
      <c r="E437" s="410"/>
      <c r="F437" s="410"/>
      <c r="G437" s="410"/>
      <c r="H437" s="410"/>
      <c r="I437" s="410"/>
    </row>
    <row r="438" spans="1:9" x14ac:dyDescent="0.2">
      <c r="A438" s="302"/>
      <c r="B438" s="94"/>
      <c r="C438" s="94" t="s">
        <v>87</v>
      </c>
      <c r="D438" s="51" t="s">
        <v>88</v>
      </c>
      <c r="E438" s="410"/>
      <c r="F438" s="410"/>
      <c r="G438" s="410"/>
      <c r="H438" s="410"/>
      <c r="I438" s="410"/>
    </row>
    <row r="439" spans="1:9" ht="15.75" thickBot="1" x14ac:dyDescent="0.3">
      <c r="A439" s="333"/>
      <c r="B439" s="162" t="s">
        <v>161</v>
      </c>
      <c r="C439" s="161"/>
      <c r="D439" s="53"/>
      <c r="E439" s="130">
        <f>SUM(E433:E438)</f>
        <v>0</v>
      </c>
      <c r="F439" s="130">
        <f>SUM(F433:F438)</f>
        <v>0</v>
      </c>
      <c r="G439" s="130">
        <f>SUM(G433:G438)</f>
        <v>0</v>
      </c>
      <c r="H439" s="130">
        <f>SUM(H433:H438)</f>
        <v>0</v>
      </c>
      <c r="I439" s="130">
        <f>SUM(I433:I438)</f>
        <v>0</v>
      </c>
    </row>
    <row r="440" spans="1:9" ht="15" x14ac:dyDescent="0.25">
      <c r="A440" s="302"/>
      <c r="B440" s="153" t="s">
        <v>162</v>
      </c>
      <c r="C440" s="153"/>
      <c r="D440" s="164" t="s">
        <v>163</v>
      </c>
      <c r="E440" s="96"/>
      <c r="F440" s="96"/>
      <c r="G440" s="96"/>
      <c r="H440" s="96"/>
      <c r="I440" s="96"/>
    </row>
    <row r="441" spans="1:9" x14ac:dyDescent="0.2">
      <c r="A441" s="302"/>
      <c r="B441" s="94"/>
      <c r="C441" s="94" t="s">
        <v>81</v>
      </c>
      <c r="D441" s="51" t="s">
        <v>82</v>
      </c>
      <c r="E441" s="410"/>
      <c r="F441" s="410"/>
      <c r="G441" s="410"/>
      <c r="H441" s="410"/>
      <c r="I441" s="410"/>
    </row>
    <row r="442" spans="1:9" x14ac:dyDescent="0.2">
      <c r="A442" s="302"/>
      <c r="B442" s="94"/>
      <c r="C442" s="94" t="s">
        <v>83</v>
      </c>
      <c r="D442" s="51" t="s">
        <v>84</v>
      </c>
      <c r="E442" s="405"/>
      <c r="F442" s="408"/>
      <c r="G442" s="408"/>
      <c r="H442" s="408"/>
      <c r="I442" s="408"/>
    </row>
    <row r="443" spans="1:9" x14ac:dyDescent="0.2">
      <c r="A443" s="302"/>
      <c r="B443" s="94"/>
      <c r="C443" s="94" t="s">
        <v>133</v>
      </c>
      <c r="D443" s="51"/>
      <c r="E443" s="410"/>
      <c r="F443" s="410"/>
      <c r="G443" s="410"/>
      <c r="H443" s="410"/>
      <c r="I443" s="410"/>
    </row>
    <row r="444" spans="1:9" x14ac:dyDescent="0.2">
      <c r="A444" s="302"/>
      <c r="B444" s="94"/>
      <c r="C444" s="94" t="s">
        <v>85</v>
      </c>
      <c r="D444" s="51" t="s">
        <v>86</v>
      </c>
      <c r="E444" s="410"/>
      <c r="F444" s="410"/>
      <c r="G444" s="410"/>
      <c r="H444" s="410"/>
      <c r="I444" s="410"/>
    </row>
    <row r="445" spans="1:9" x14ac:dyDescent="0.2">
      <c r="A445" s="302"/>
      <c r="B445" s="94"/>
      <c r="C445" s="94" t="s">
        <v>89</v>
      </c>
      <c r="D445" s="51" t="s">
        <v>134</v>
      </c>
      <c r="E445" s="410"/>
      <c r="F445" s="410"/>
      <c r="G445" s="410"/>
      <c r="H445" s="410"/>
      <c r="I445" s="410"/>
    </row>
    <row r="446" spans="1:9" x14ac:dyDescent="0.2">
      <c r="A446" s="302"/>
      <c r="B446" s="94"/>
      <c r="C446" s="94" t="s">
        <v>87</v>
      </c>
      <c r="D446" s="51" t="s">
        <v>88</v>
      </c>
      <c r="E446" s="405"/>
      <c r="F446" s="408"/>
      <c r="G446" s="408"/>
      <c r="H446" s="408"/>
      <c r="I446" s="408"/>
    </row>
    <row r="447" spans="1:9" ht="15.75" thickBot="1" x14ac:dyDescent="0.3">
      <c r="A447" s="333"/>
      <c r="B447" s="162" t="s">
        <v>164</v>
      </c>
      <c r="C447" s="161"/>
      <c r="D447" s="53"/>
      <c r="E447" s="167">
        <f>SUM(E441:E446)</f>
        <v>0</v>
      </c>
      <c r="F447" s="167">
        <f>SUM(F441:F446)</f>
        <v>0</v>
      </c>
      <c r="G447" s="167">
        <f>SUM(G441:G446)</f>
        <v>0</v>
      </c>
      <c r="H447" s="167">
        <f>SUM(H441:H446)</f>
        <v>0</v>
      </c>
      <c r="I447" s="167">
        <f>SUM(I441:I446)</f>
        <v>0</v>
      </c>
    </row>
    <row r="448" spans="1:9" ht="19.5" customHeight="1" thickBot="1" x14ac:dyDescent="0.3">
      <c r="A448" s="303" t="s">
        <v>491</v>
      </c>
      <c r="B448" s="100"/>
      <c r="C448" s="101"/>
      <c r="D448" s="102"/>
      <c r="E448" s="168">
        <f>E379+E387+E395+E403+E411+E431+E439+E447</f>
        <v>0</v>
      </c>
      <c r="F448" s="168">
        <f>F379+F387+F395+F403+F411+F431+F439+F447</f>
        <v>0</v>
      </c>
      <c r="G448" s="168">
        <f>G379+G387+G395+G403+G411+G431+G439+G447</f>
        <v>0</v>
      </c>
      <c r="H448" s="168">
        <f>H379+H387+H395+H403+H411+H431+H439+H447</f>
        <v>0</v>
      </c>
      <c r="I448" s="168">
        <f>I379+I387+I395+I403+I411+I431+I439+I447</f>
        <v>0</v>
      </c>
    </row>
    <row r="449" spans="1:9" ht="15.75" thickTop="1" x14ac:dyDescent="0.25">
      <c r="A449" s="302"/>
      <c r="B449" s="153" t="s">
        <v>179</v>
      </c>
      <c r="C449" s="153"/>
      <c r="D449" s="164" t="s">
        <v>251</v>
      </c>
      <c r="E449" s="169"/>
      <c r="F449" s="96"/>
      <c r="G449" s="96"/>
      <c r="H449" s="96"/>
      <c r="I449" s="96"/>
    </row>
    <row r="450" spans="1:9" x14ac:dyDescent="0.2">
      <c r="A450" s="302"/>
      <c r="B450" s="94"/>
      <c r="C450" s="94" t="s">
        <v>81</v>
      </c>
      <c r="D450" s="51" t="s">
        <v>82</v>
      </c>
      <c r="E450" s="410"/>
      <c r="F450" s="410"/>
      <c r="G450" s="410"/>
      <c r="H450" s="410"/>
      <c r="I450" s="410"/>
    </row>
    <row r="451" spans="1:9" x14ac:dyDescent="0.2">
      <c r="A451" s="302"/>
      <c r="B451" s="94"/>
      <c r="C451" s="94" t="s">
        <v>83</v>
      </c>
      <c r="D451" s="51" t="s">
        <v>84</v>
      </c>
      <c r="E451" s="410"/>
      <c r="F451" s="410"/>
      <c r="G451" s="410"/>
      <c r="H451" s="410"/>
      <c r="I451" s="410"/>
    </row>
    <row r="452" spans="1:9" x14ac:dyDescent="0.2">
      <c r="A452" s="302"/>
      <c r="B452" s="94"/>
      <c r="C452" s="94" t="s">
        <v>133</v>
      </c>
      <c r="D452" s="51"/>
      <c r="E452" s="410"/>
      <c r="F452" s="410"/>
      <c r="G452" s="410"/>
      <c r="H452" s="410"/>
      <c r="I452" s="410"/>
    </row>
    <row r="453" spans="1:9" x14ac:dyDescent="0.2">
      <c r="A453" s="302"/>
      <c r="B453" s="94"/>
      <c r="C453" s="94" t="s">
        <v>85</v>
      </c>
      <c r="D453" s="51" t="s">
        <v>86</v>
      </c>
      <c r="E453" s="410"/>
      <c r="F453" s="410"/>
      <c r="G453" s="410"/>
      <c r="H453" s="410"/>
      <c r="I453" s="410"/>
    </row>
    <row r="454" spans="1:9" x14ac:dyDescent="0.2">
      <c r="A454" s="302"/>
      <c r="B454" s="94"/>
      <c r="C454" s="94" t="s">
        <v>89</v>
      </c>
      <c r="D454" s="51" t="s">
        <v>134</v>
      </c>
      <c r="E454" s="410"/>
      <c r="F454" s="410"/>
      <c r="G454" s="410"/>
      <c r="H454" s="410"/>
      <c r="I454" s="410"/>
    </row>
    <row r="455" spans="1:9" x14ac:dyDescent="0.2">
      <c r="A455" s="302"/>
      <c r="B455" s="94"/>
      <c r="C455" s="94" t="s">
        <v>87</v>
      </c>
      <c r="D455" s="51" t="s">
        <v>88</v>
      </c>
      <c r="E455" s="410"/>
      <c r="F455" s="410"/>
      <c r="G455" s="410"/>
      <c r="H455" s="410"/>
      <c r="I455" s="410"/>
    </row>
    <row r="456" spans="1:9" ht="15.75" thickBot="1" x14ac:dyDescent="0.3">
      <c r="A456" s="334" t="s">
        <v>450</v>
      </c>
      <c r="B456" s="52"/>
      <c r="C456" s="161"/>
      <c r="D456" s="53"/>
      <c r="E456" s="130">
        <f>SUM(E450:E455)</f>
        <v>0</v>
      </c>
      <c r="F456" s="130">
        <f>SUM(F450:F455)</f>
        <v>0</v>
      </c>
      <c r="G456" s="130">
        <f>SUM(G450:G455)</f>
        <v>0</v>
      </c>
      <c r="H456" s="130">
        <f>SUM(H450:H455)</f>
        <v>0</v>
      </c>
      <c r="I456" s="130">
        <f>SUM(I450:I455)</f>
        <v>0</v>
      </c>
    </row>
    <row r="457" spans="1:9" ht="15" x14ac:dyDescent="0.25">
      <c r="A457" s="189"/>
      <c r="B457" s="191"/>
      <c r="C457" s="190"/>
      <c r="D457" s="191"/>
      <c r="E457" s="344"/>
      <c r="F457" s="344"/>
      <c r="G457" s="344"/>
      <c r="H457" s="344"/>
      <c r="I457" s="344"/>
    </row>
    <row r="458" spans="1:9" ht="15" x14ac:dyDescent="0.25">
      <c r="A458" s="80"/>
      <c r="B458" s="415" t="e">
        <f>'Form 1 Cover'!#REF!</f>
        <v>#REF!</v>
      </c>
      <c r="C458" s="385"/>
      <c r="D458" s="43"/>
      <c r="E458" s="58"/>
      <c r="F458" s="58"/>
      <c r="H458" s="58"/>
      <c r="I458" s="386" t="str">
        <f>"Budget Fiscal Year "&amp;TEXT('Form 1 Cover'!$D$97, "mm/dd/yy")</f>
        <v>Budget Fiscal Year 2022 - 2023</v>
      </c>
    </row>
    <row r="459" spans="1:9" x14ac:dyDescent="0.2">
      <c r="A459" s="80"/>
      <c r="B459" s="80"/>
      <c r="C459" s="80"/>
      <c r="D459" s="58"/>
      <c r="E459" s="80"/>
      <c r="F459" s="58"/>
      <c r="G459" s="58"/>
      <c r="H459" s="58"/>
      <c r="I459" s="58"/>
    </row>
    <row r="460" spans="1:9" x14ac:dyDescent="0.2">
      <c r="A460" s="80"/>
      <c r="B460" s="80" t="s">
        <v>447</v>
      </c>
      <c r="C460" s="80"/>
      <c r="D460" s="58"/>
      <c r="E460" s="58"/>
      <c r="F460" s="58"/>
      <c r="G460" s="58"/>
      <c r="H460" s="339"/>
      <c r="I460" s="339">
        <f>'Form 1 Cover'!$D$106</f>
        <v>43914</v>
      </c>
    </row>
    <row r="461" spans="1:9" x14ac:dyDescent="0.2">
      <c r="A461" s="80"/>
      <c r="B461" s="80"/>
      <c r="C461" s="80"/>
      <c r="D461" s="58"/>
      <c r="E461" s="58"/>
      <c r="F461" s="58"/>
      <c r="G461" s="58"/>
      <c r="H461" s="339"/>
      <c r="I461" s="339"/>
    </row>
    <row r="462" spans="1:9" x14ac:dyDescent="0.2">
      <c r="A462" s="80"/>
      <c r="B462" s="80"/>
      <c r="C462" s="80"/>
      <c r="D462" s="58"/>
      <c r="E462" s="58"/>
      <c r="F462" s="58"/>
      <c r="G462" s="58"/>
      <c r="H462" s="339"/>
      <c r="I462" s="339"/>
    </row>
    <row r="463" spans="1:9" x14ac:dyDescent="0.2">
      <c r="A463" s="312"/>
      <c r="B463" s="75"/>
      <c r="C463" s="75"/>
      <c r="D463" s="76"/>
      <c r="E463" s="179">
        <v>-1</v>
      </c>
      <c r="F463" s="180">
        <v>-2</v>
      </c>
      <c r="G463" s="286">
        <v>-3</v>
      </c>
      <c r="H463" s="180">
        <v>-4</v>
      </c>
      <c r="I463" s="180">
        <v>-5</v>
      </c>
    </row>
    <row r="464" spans="1:9" x14ac:dyDescent="0.2">
      <c r="A464" s="328"/>
      <c r="B464" s="80"/>
      <c r="C464" s="80"/>
      <c r="D464" s="47"/>
      <c r="E464" s="186"/>
      <c r="F464" s="32" t="s">
        <v>32</v>
      </c>
      <c r="G464" s="494" t="str">
        <f>"BUDGET YEAR ENDING "&amp;TEXT('Form 1 Cover'!D99, "MM/DD/YY")</f>
        <v>BUDGET YEAR ENDING 06/30/23</v>
      </c>
      <c r="H464" s="35"/>
      <c r="I464" s="495"/>
    </row>
    <row r="465" spans="1:9" x14ac:dyDescent="0.2">
      <c r="A465" s="328"/>
      <c r="B465" s="80"/>
      <c r="C465" s="80"/>
      <c r="D465" s="47"/>
      <c r="E465" s="182" t="s">
        <v>271</v>
      </c>
      <c r="F465" s="182" t="s">
        <v>273</v>
      </c>
      <c r="G465" s="183"/>
      <c r="H465" s="330"/>
      <c r="I465" s="182" t="s">
        <v>584</v>
      </c>
    </row>
    <row r="466" spans="1:9" ht="15" x14ac:dyDescent="0.2">
      <c r="A466" s="328"/>
      <c r="B466" s="140" t="s">
        <v>79</v>
      </c>
      <c r="C466" s="58"/>
      <c r="D466" s="47"/>
      <c r="E466" s="182" t="s">
        <v>272</v>
      </c>
      <c r="F466" s="182" t="s">
        <v>272</v>
      </c>
      <c r="G466" s="184" t="s">
        <v>274</v>
      </c>
      <c r="H466" s="182" t="s">
        <v>111</v>
      </c>
      <c r="I466" s="182" t="s">
        <v>111</v>
      </c>
    </row>
    <row r="467" spans="1:9" ht="15" x14ac:dyDescent="0.2">
      <c r="A467" s="326"/>
      <c r="B467" s="496"/>
      <c r="C467" s="496"/>
      <c r="D467" s="497"/>
      <c r="E467" s="4">
        <f>'Form 1 Cover'!D90</f>
        <v>44377</v>
      </c>
      <c r="F467" s="4">
        <f>'Form 1 Cover'!D94</f>
        <v>44742</v>
      </c>
      <c r="G467" s="185" t="s">
        <v>275</v>
      </c>
      <c r="H467" s="331" t="s">
        <v>275</v>
      </c>
      <c r="I467" s="331" t="s">
        <v>275</v>
      </c>
    </row>
    <row r="468" spans="1:9" ht="15" x14ac:dyDescent="0.25">
      <c r="A468" s="302"/>
      <c r="B468" s="153" t="s">
        <v>165</v>
      </c>
      <c r="C468" s="153"/>
      <c r="D468" s="164" t="s">
        <v>166</v>
      </c>
      <c r="E468" s="169"/>
      <c r="F468" s="96"/>
      <c r="G468" s="96"/>
      <c r="H468" s="96"/>
      <c r="I468" s="96"/>
    </row>
    <row r="469" spans="1:9" x14ac:dyDescent="0.2">
      <c r="A469" s="302"/>
      <c r="B469" s="94"/>
      <c r="C469" s="94" t="s">
        <v>81</v>
      </c>
      <c r="D469" s="51" t="s">
        <v>82</v>
      </c>
      <c r="E469" s="410"/>
      <c r="F469" s="410"/>
      <c r="G469" s="410"/>
      <c r="H469" s="410"/>
      <c r="I469" s="410"/>
    </row>
    <row r="470" spans="1:9" x14ac:dyDescent="0.2">
      <c r="A470" s="302"/>
      <c r="B470" s="94"/>
      <c r="C470" s="94" t="s">
        <v>83</v>
      </c>
      <c r="D470" s="51" t="s">
        <v>84</v>
      </c>
      <c r="E470" s="410"/>
      <c r="F470" s="410"/>
      <c r="G470" s="410"/>
      <c r="H470" s="410"/>
      <c r="I470" s="410"/>
    </row>
    <row r="471" spans="1:9" x14ac:dyDescent="0.2">
      <c r="A471" s="302"/>
      <c r="B471" s="94"/>
      <c r="C471" s="94" t="s">
        <v>133</v>
      </c>
      <c r="D471" s="51"/>
      <c r="E471" s="410"/>
      <c r="F471" s="410"/>
      <c r="G471" s="410"/>
      <c r="H471" s="410"/>
      <c r="I471" s="410"/>
    </row>
    <row r="472" spans="1:9" x14ac:dyDescent="0.2">
      <c r="A472" s="302"/>
      <c r="B472" s="94"/>
      <c r="C472" s="94" t="s">
        <v>85</v>
      </c>
      <c r="D472" s="51" t="s">
        <v>86</v>
      </c>
      <c r="E472" s="410"/>
      <c r="F472" s="410"/>
      <c r="G472" s="410"/>
      <c r="H472" s="410"/>
      <c r="I472" s="410"/>
    </row>
    <row r="473" spans="1:9" x14ac:dyDescent="0.2">
      <c r="A473" s="302"/>
      <c r="B473" s="94"/>
      <c r="C473" s="94" t="s">
        <v>89</v>
      </c>
      <c r="D473" s="51" t="s">
        <v>134</v>
      </c>
      <c r="E473" s="410"/>
      <c r="F473" s="410"/>
      <c r="G473" s="410"/>
      <c r="H473" s="410"/>
      <c r="I473" s="410"/>
    </row>
    <row r="474" spans="1:9" x14ac:dyDescent="0.2">
      <c r="A474" s="302"/>
      <c r="B474" s="94"/>
      <c r="C474" s="94" t="s">
        <v>87</v>
      </c>
      <c r="D474" s="51" t="s">
        <v>88</v>
      </c>
      <c r="E474" s="410"/>
      <c r="F474" s="410"/>
      <c r="G474" s="410"/>
      <c r="H474" s="410"/>
      <c r="I474" s="410"/>
    </row>
    <row r="475" spans="1:9" ht="15.75" thickBot="1" x14ac:dyDescent="0.3">
      <c r="A475" s="333"/>
      <c r="B475" s="162" t="s">
        <v>167</v>
      </c>
      <c r="C475" s="161"/>
      <c r="D475" s="53"/>
      <c r="E475" s="130">
        <f>SUM(E469:E474)</f>
        <v>0</v>
      </c>
      <c r="F475" s="130">
        <f>SUM(F469:F474)</f>
        <v>0</v>
      </c>
      <c r="G475" s="130">
        <f>SUM(G469:G474)</f>
        <v>0</v>
      </c>
      <c r="H475" s="130">
        <f>SUM(H469:H474)</f>
        <v>0</v>
      </c>
      <c r="I475" s="130">
        <f>SUM(I469:I474)</f>
        <v>0</v>
      </c>
    </row>
    <row r="476" spans="1:9" ht="15" x14ac:dyDescent="0.25">
      <c r="A476" s="302"/>
      <c r="B476" s="153" t="s">
        <v>147</v>
      </c>
      <c r="C476" s="153"/>
      <c r="D476" s="164" t="s">
        <v>400</v>
      </c>
      <c r="E476" s="96"/>
      <c r="F476" s="96"/>
      <c r="G476" s="96"/>
      <c r="H476" s="96"/>
      <c r="I476" s="96"/>
    </row>
    <row r="477" spans="1:9" x14ac:dyDescent="0.2">
      <c r="A477" s="302"/>
      <c r="B477" s="94"/>
      <c r="C477" s="94" t="s">
        <v>81</v>
      </c>
      <c r="D477" s="51" t="s">
        <v>82</v>
      </c>
      <c r="E477" s="410"/>
      <c r="F477" s="410"/>
      <c r="G477" s="410"/>
      <c r="H477" s="410"/>
      <c r="I477" s="410"/>
    </row>
    <row r="478" spans="1:9" x14ac:dyDescent="0.2">
      <c r="A478" s="302"/>
      <c r="B478" s="94"/>
      <c r="C478" s="94" t="s">
        <v>83</v>
      </c>
      <c r="D478" s="51" t="s">
        <v>84</v>
      </c>
      <c r="E478" s="410"/>
      <c r="F478" s="410"/>
      <c r="G478" s="410"/>
      <c r="H478" s="410"/>
      <c r="I478" s="410"/>
    </row>
    <row r="479" spans="1:9" x14ac:dyDescent="0.2">
      <c r="A479" s="302"/>
      <c r="B479" s="94"/>
      <c r="C479" s="94" t="s">
        <v>133</v>
      </c>
      <c r="D479" s="51"/>
      <c r="E479" s="410"/>
      <c r="F479" s="410"/>
      <c r="G479" s="410"/>
      <c r="H479" s="410"/>
      <c r="I479" s="410"/>
    </row>
    <row r="480" spans="1:9" x14ac:dyDescent="0.2">
      <c r="A480" s="302"/>
      <c r="B480" s="94"/>
      <c r="C480" s="94" t="s">
        <v>85</v>
      </c>
      <c r="D480" s="51" t="s">
        <v>86</v>
      </c>
      <c r="E480" s="410"/>
      <c r="F480" s="410"/>
      <c r="G480" s="410"/>
      <c r="H480" s="410"/>
      <c r="I480" s="410"/>
    </row>
    <row r="481" spans="1:9" x14ac:dyDescent="0.2">
      <c r="A481" s="302"/>
      <c r="B481" s="94"/>
      <c r="C481" s="94" t="s">
        <v>89</v>
      </c>
      <c r="D481" s="51" t="s">
        <v>134</v>
      </c>
      <c r="E481" s="410"/>
      <c r="F481" s="410"/>
      <c r="G481" s="410"/>
      <c r="H481" s="410"/>
      <c r="I481" s="410"/>
    </row>
    <row r="482" spans="1:9" x14ac:dyDescent="0.2">
      <c r="A482" s="302"/>
      <c r="B482" s="94"/>
      <c r="C482" s="94" t="s">
        <v>87</v>
      </c>
      <c r="D482" s="51" t="s">
        <v>88</v>
      </c>
      <c r="E482" s="410"/>
      <c r="F482" s="410"/>
      <c r="G482" s="410"/>
      <c r="H482" s="410"/>
      <c r="I482" s="410"/>
    </row>
    <row r="483" spans="1:9" ht="15.75" thickBot="1" x14ac:dyDescent="0.3">
      <c r="A483" s="333"/>
      <c r="B483" s="162" t="s">
        <v>149</v>
      </c>
      <c r="C483" s="161"/>
      <c r="D483" s="53"/>
      <c r="E483" s="130">
        <f>SUM(E477:E482)</f>
        <v>0</v>
      </c>
      <c r="F483" s="130">
        <f>SUM(F477:F482)</f>
        <v>0</v>
      </c>
      <c r="G483" s="130">
        <f>SUM(G477:G482)</f>
        <v>0</v>
      </c>
      <c r="H483" s="130">
        <f>SUM(H477:H482)</f>
        <v>0</v>
      </c>
      <c r="I483" s="130">
        <f>SUM(I477:I482)</f>
        <v>0</v>
      </c>
    </row>
    <row r="484" spans="1:9" ht="15" x14ac:dyDescent="0.25">
      <c r="A484" s="302"/>
      <c r="B484" s="153" t="s">
        <v>150</v>
      </c>
      <c r="C484" s="153"/>
      <c r="D484" s="164" t="s">
        <v>151</v>
      </c>
      <c r="E484" s="96"/>
      <c r="F484" s="96"/>
      <c r="G484" s="96"/>
      <c r="H484" s="96"/>
      <c r="I484" s="96"/>
    </row>
    <row r="485" spans="1:9" x14ac:dyDescent="0.2">
      <c r="A485" s="302"/>
      <c r="B485" s="94"/>
      <c r="C485" s="94" t="s">
        <v>81</v>
      </c>
      <c r="D485" s="51" t="s">
        <v>82</v>
      </c>
      <c r="E485" s="410"/>
      <c r="F485" s="410"/>
      <c r="G485" s="410"/>
      <c r="H485" s="410"/>
      <c r="I485" s="410"/>
    </row>
    <row r="486" spans="1:9" x14ac:dyDescent="0.2">
      <c r="A486" s="302"/>
      <c r="B486" s="94"/>
      <c r="C486" s="94" t="s">
        <v>83</v>
      </c>
      <c r="D486" s="51" t="s">
        <v>84</v>
      </c>
      <c r="E486" s="410"/>
      <c r="F486" s="410"/>
      <c r="G486" s="410"/>
      <c r="H486" s="410"/>
      <c r="I486" s="410"/>
    </row>
    <row r="487" spans="1:9" x14ac:dyDescent="0.2">
      <c r="A487" s="302"/>
      <c r="B487" s="94"/>
      <c r="C487" s="94" t="s">
        <v>133</v>
      </c>
      <c r="D487" s="51"/>
      <c r="E487" s="410"/>
      <c r="F487" s="410"/>
      <c r="G487" s="410"/>
      <c r="H487" s="410"/>
      <c r="I487" s="410"/>
    </row>
    <row r="488" spans="1:9" x14ac:dyDescent="0.2">
      <c r="A488" s="302"/>
      <c r="B488" s="94"/>
      <c r="C488" s="94" t="s">
        <v>85</v>
      </c>
      <c r="D488" s="51" t="s">
        <v>86</v>
      </c>
      <c r="E488" s="410"/>
      <c r="F488" s="410"/>
      <c r="G488" s="410"/>
      <c r="H488" s="410"/>
      <c r="I488" s="410"/>
    </row>
    <row r="489" spans="1:9" x14ac:dyDescent="0.2">
      <c r="A489" s="302"/>
      <c r="B489" s="94"/>
      <c r="C489" s="94" t="s">
        <v>89</v>
      </c>
      <c r="D489" s="51" t="s">
        <v>134</v>
      </c>
      <c r="E489" s="410"/>
      <c r="F489" s="410"/>
      <c r="G489" s="410"/>
      <c r="H489" s="410"/>
      <c r="I489" s="410"/>
    </row>
    <row r="490" spans="1:9" x14ac:dyDescent="0.2">
      <c r="A490" s="302"/>
      <c r="B490" s="94"/>
      <c r="C490" s="94" t="s">
        <v>87</v>
      </c>
      <c r="D490" s="51" t="s">
        <v>88</v>
      </c>
      <c r="E490" s="410"/>
      <c r="F490" s="410"/>
      <c r="G490" s="410"/>
      <c r="H490" s="410"/>
      <c r="I490" s="410"/>
    </row>
    <row r="491" spans="1:9" ht="15.75" thickBot="1" x14ac:dyDescent="0.3">
      <c r="A491" s="333"/>
      <c r="B491" s="162" t="s">
        <v>152</v>
      </c>
      <c r="C491" s="161"/>
      <c r="D491" s="53"/>
      <c r="E491" s="130">
        <f>SUM(E485:E490)</f>
        <v>0</v>
      </c>
      <c r="F491" s="130">
        <f>SUM(F485:F490)</f>
        <v>0</v>
      </c>
      <c r="G491" s="130">
        <f>SUM(G485:G490)</f>
        <v>0</v>
      </c>
      <c r="H491" s="130">
        <f>SUM(H485:H490)</f>
        <v>0</v>
      </c>
      <c r="I491" s="130">
        <f>SUM(I485:I490)</f>
        <v>0</v>
      </c>
    </row>
    <row r="492" spans="1:9" ht="15" x14ac:dyDescent="0.25">
      <c r="A492" s="302"/>
      <c r="B492" s="153" t="s">
        <v>401</v>
      </c>
      <c r="C492" s="153"/>
      <c r="D492" s="164" t="s">
        <v>402</v>
      </c>
      <c r="E492" s="96"/>
      <c r="F492" s="96"/>
      <c r="G492" s="96"/>
      <c r="H492" s="96"/>
      <c r="I492" s="96"/>
    </row>
    <row r="493" spans="1:9" x14ac:dyDescent="0.2">
      <c r="A493" s="302"/>
      <c r="B493" s="94"/>
      <c r="C493" s="94" t="s">
        <v>81</v>
      </c>
      <c r="D493" s="51" t="s">
        <v>82</v>
      </c>
      <c r="E493" s="410"/>
      <c r="F493" s="410"/>
      <c r="G493" s="410"/>
      <c r="H493" s="410"/>
      <c r="I493" s="410"/>
    </row>
    <row r="494" spans="1:9" x14ac:dyDescent="0.2">
      <c r="A494" s="302"/>
      <c r="B494" s="94"/>
      <c r="C494" s="94" t="s">
        <v>83</v>
      </c>
      <c r="D494" s="51" t="s">
        <v>84</v>
      </c>
      <c r="E494" s="410"/>
      <c r="F494" s="410"/>
      <c r="G494" s="410"/>
      <c r="H494" s="410"/>
      <c r="I494" s="410"/>
    </row>
    <row r="495" spans="1:9" x14ac:dyDescent="0.2">
      <c r="A495" s="302"/>
      <c r="B495" s="94"/>
      <c r="C495" s="94" t="s">
        <v>133</v>
      </c>
      <c r="D495" s="51"/>
      <c r="E495" s="410"/>
      <c r="F495" s="410"/>
      <c r="G495" s="410"/>
      <c r="H495" s="410"/>
      <c r="I495" s="410"/>
    </row>
    <row r="496" spans="1:9" x14ac:dyDescent="0.2">
      <c r="A496" s="302"/>
      <c r="B496" s="94"/>
      <c r="C496" s="94" t="s">
        <v>85</v>
      </c>
      <c r="D496" s="51" t="s">
        <v>86</v>
      </c>
      <c r="E496" s="410"/>
      <c r="F496" s="410"/>
      <c r="G496" s="410"/>
      <c r="H496" s="410"/>
      <c r="I496" s="410"/>
    </row>
    <row r="497" spans="1:9" x14ac:dyDescent="0.2">
      <c r="A497" s="302"/>
      <c r="B497" s="94"/>
      <c r="C497" s="94" t="s">
        <v>89</v>
      </c>
      <c r="D497" s="51" t="s">
        <v>134</v>
      </c>
      <c r="E497" s="410"/>
      <c r="F497" s="410"/>
      <c r="G497" s="410"/>
      <c r="H497" s="410"/>
      <c r="I497" s="410"/>
    </row>
    <row r="498" spans="1:9" x14ac:dyDescent="0.2">
      <c r="A498" s="328"/>
      <c r="B498" s="93"/>
      <c r="C498" s="80" t="s">
        <v>87</v>
      </c>
      <c r="D498" s="47" t="s">
        <v>88</v>
      </c>
      <c r="E498" s="410"/>
      <c r="F498" s="410"/>
      <c r="G498" s="410"/>
      <c r="H498" s="410"/>
      <c r="I498" s="410"/>
    </row>
    <row r="499" spans="1:9" ht="15.75" thickBot="1" x14ac:dyDescent="0.3">
      <c r="A499" s="333"/>
      <c r="B499" s="162" t="s">
        <v>403</v>
      </c>
      <c r="C499" s="161"/>
      <c r="D499" s="53"/>
      <c r="E499" s="130">
        <f>SUM(E493:E498)</f>
        <v>0</v>
      </c>
      <c r="F499" s="130">
        <f>SUM(F493:F498)</f>
        <v>0</v>
      </c>
      <c r="G499" s="130">
        <f>SUM(G493:G498)</f>
        <v>0</v>
      </c>
      <c r="H499" s="130">
        <f>SUM(H493:H498)</f>
        <v>0</v>
      </c>
      <c r="I499" s="130">
        <f>SUM(I493:I498)</f>
        <v>0</v>
      </c>
    </row>
    <row r="500" spans="1:9" ht="15" x14ac:dyDescent="0.25">
      <c r="A500" s="302"/>
      <c r="B500" s="153" t="s">
        <v>153</v>
      </c>
      <c r="C500" s="153"/>
      <c r="D500" s="164" t="s">
        <v>155</v>
      </c>
      <c r="E500" s="96"/>
      <c r="F500" s="96"/>
      <c r="G500" s="96"/>
      <c r="H500" s="96"/>
      <c r="I500" s="96"/>
    </row>
    <row r="501" spans="1:9" x14ac:dyDescent="0.2">
      <c r="A501" s="302"/>
      <c r="B501" s="94"/>
      <c r="C501" s="94" t="s">
        <v>81</v>
      </c>
      <c r="D501" s="51" t="s">
        <v>82</v>
      </c>
      <c r="E501" s="410"/>
      <c r="F501" s="410"/>
      <c r="G501" s="410"/>
      <c r="H501" s="410"/>
      <c r="I501" s="410"/>
    </row>
    <row r="502" spans="1:9" x14ac:dyDescent="0.2">
      <c r="A502" s="302"/>
      <c r="B502" s="94"/>
      <c r="C502" s="94" t="s">
        <v>83</v>
      </c>
      <c r="D502" s="51" t="s">
        <v>84</v>
      </c>
      <c r="E502" s="405"/>
      <c r="F502" s="408"/>
      <c r="G502" s="408"/>
      <c r="H502" s="408"/>
      <c r="I502" s="408"/>
    </row>
    <row r="503" spans="1:9" x14ac:dyDescent="0.2">
      <c r="A503" s="302"/>
      <c r="B503" s="94"/>
      <c r="C503" s="94" t="s">
        <v>133</v>
      </c>
      <c r="D503" s="51"/>
      <c r="E503" s="410"/>
      <c r="F503" s="410"/>
      <c r="G503" s="410"/>
      <c r="H503" s="410"/>
      <c r="I503" s="410"/>
    </row>
    <row r="504" spans="1:9" x14ac:dyDescent="0.2">
      <c r="A504" s="302"/>
      <c r="B504" s="94"/>
      <c r="C504" s="94" t="s">
        <v>85</v>
      </c>
      <c r="D504" s="51" t="s">
        <v>86</v>
      </c>
      <c r="E504" s="410"/>
      <c r="F504" s="410"/>
      <c r="G504" s="410"/>
      <c r="H504" s="410"/>
      <c r="I504" s="410"/>
    </row>
    <row r="505" spans="1:9" x14ac:dyDescent="0.2">
      <c r="A505" s="302"/>
      <c r="B505" s="94"/>
      <c r="C505" s="94" t="s">
        <v>89</v>
      </c>
      <c r="D505" s="51" t="s">
        <v>134</v>
      </c>
      <c r="E505" s="410"/>
      <c r="F505" s="410"/>
      <c r="G505" s="410"/>
      <c r="H505" s="410"/>
      <c r="I505" s="410"/>
    </row>
    <row r="506" spans="1:9" x14ac:dyDescent="0.2">
      <c r="A506" s="302"/>
      <c r="B506" s="94"/>
      <c r="C506" s="94" t="s">
        <v>87</v>
      </c>
      <c r="D506" s="51" t="s">
        <v>88</v>
      </c>
      <c r="E506" s="405"/>
      <c r="F506" s="408"/>
      <c r="G506" s="408"/>
      <c r="H506" s="408"/>
      <c r="I506" s="408"/>
    </row>
    <row r="507" spans="1:9" ht="15.75" thickBot="1" x14ac:dyDescent="0.3">
      <c r="A507" s="333"/>
      <c r="B507" s="162" t="s">
        <v>404</v>
      </c>
      <c r="C507" s="161"/>
      <c r="D507" s="53"/>
      <c r="E507" s="167">
        <f>SUM(E501:E506)</f>
        <v>0</v>
      </c>
      <c r="F507" s="167">
        <f>SUM(F501:F506)</f>
        <v>0</v>
      </c>
      <c r="G507" s="167">
        <f>SUM(G501:G506)</f>
        <v>0</v>
      </c>
      <c r="H507" s="167">
        <f>SUM(H501:H506)</f>
        <v>0</v>
      </c>
      <c r="I507" s="167">
        <f>SUM(I501:I506)</f>
        <v>0</v>
      </c>
    </row>
    <row r="508" spans="1:9" ht="15" x14ac:dyDescent="0.25">
      <c r="A508" s="302"/>
      <c r="B508" s="153" t="s">
        <v>154</v>
      </c>
      <c r="C508" s="153"/>
      <c r="D508" s="164" t="s">
        <v>148</v>
      </c>
      <c r="E508" s="122"/>
      <c r="F508" s="122"/>
      <c r="G508" s="122"/>
      <c r="H508" s="122"/>
      <c r="I508" s="122"/>
    </row>
    <row r="509" spans="1:9" x14ac:dyDescent="0.2">
      <c r="A509" s="302"/>
      <c r="B509" s="94"/>
      <c r="C509" s="94" t="s">
        <v>81</v>
      </c>
      <c r="D509" s="51" t="s">
        <v>82</v>
      </c>
      <c r="E509" s="414"/>
      <c r="F509" s="414"/>
      <c r="G509" s="414"/>
      <c r="H509" s="414"/>
      <c r="I509" s="414"/>
    </row>
    <row r="510" spans="1:9" x14ac:dyDescent="0.2">
      <c r="A510" s="302"/>
      <c r="B510" s="94"/>
      <c r="C510" s="94" t="s">
        <v>83</v>
      </c>
      <c r="D510" s="51" t="s">
        <v>84</v>
      </c>
      <c r="E510" s="414"/>
      <c r="F510" s="414"/>
      <c r="G510" s="414"/>
      <c r="H510" s="414"/>
      <c r="I510" s="414"/>
    </row>
    <row r="511" spans="1:9" x14ac:dyDescent="0.2">
      <c r="A511" s="302"/>
      <c r="B511" s="94"/>
      <c r="C511" s="94" t="s">
        <v>133</v>
      </c>
      <c r="D511" s="51"/>
      <c r="E511" s="414"/>
      <c r="F511" s="414"/>
      <c r="G511" s="414"/>
      <c r="H511" s="414"/>
      <c r="I511" s="414"/>
    </row>
    <row r="512" spans="1:9" x14ac:dyDescent="0.2">
      <c r="A512" s="302"/>
      <c r="B512" s="94"/>
      <c r="C512" s="94" t="s">
        <v>85</v>
      </c>
      <c r="D512" s="51" t="s">
        <v>86</v>
      </c>
      <c r="E512" s="414"/>
      <c r="F512" s="414"/>
      <c r="G512" s="414"/>
      <c r="H512" s="414"/>
      <c r="I512" s="414"/>
    </row>
    <row r="513" spans="1:9" x14ac:dyDescent="0.2">
      <c r="A513" s="302"/>
      <c r="B513" s="94"/>
      <c r="C513" s="94" t="s">
        <v>89</v>
      </c>
      <c r="D513" s="51" t="s">
        <v>134</v>
      </c>
      <c r="E513" s="414"/>
      <c r="F513" s="414"/>
      <c r="G513" s="414"/>
      <c r="H513" s="414"/>
      <c r="I513" s="414"/>
    </row>
    <row r="514" spans="1:9" x14ac:dyDescent="0.2">
      <c r="A514" s="328"/>
      <c r="B514" s="93"/>
      <c r="C514" s="80" t="s">
        <v>87</v>
      </c>
      <c r="D514" s="47" t="s">
        <v>88</v>
      </c>
      <c r="E514" s="414"/>
      <c r="F514" s="414"/>
      <c r="G514" s="414"/>
      <c r="H514" s="414"/>
      <c r="I514" s="414"/>
    </row>
    <row r="515" spans="1:9" ht="15.75" thickBot="1" x14ac:dyDescent="0.3">
      <c r="A515" s="333"/>
      <c r="B515" s="162" t="s">
        <v>405</v>
      </c>
      <c r="C515" s="161"/>
      <c r="D515" s="53"/>
      <c r="E515" s="163">
        <f>SUM(E509:E514)</f>
        <v>0</v>
      </c>
      <c r="F515" s="163">
        <f>SUM(F509:F514)</f>
        <v>0</v>
      </c>
      <c r="G515" s="163">
        <f>SUM(G509:G514)</f>
        <v>0</v>
      </c>
      <c r="H515" s="163">
        <f>SUM(H509:H514)</f>
        <v>0</v>
      </c>
      <c r="I515" s="163">
        <f>SUM(I509:I514)</f>
        <v>0</v>
      </c>
    </row>
    <row r="516" spans="1:9" ht="15" x14ac:dyDescent="0.25">
      <c r="A516" s="190"/>
      <c r="B516" s="189"/>
      <c r="C516" s="190"/>
      <c r="D516" s="191"/>
      <c r="E516" s="344"/>
      <c r="F516" s="344"/>
      <c r="G516" s="344"/>
      <c r="H516" s="344"/>
      <c r="I516" s="344"/>
    </row>
    <row r="517" spans="1:9" ht="15" x14ac:dyDescent="0.25">
      <c r="A517" s="80"/>
      <c r="B517" s="415" t="e">
        <f>'Form 1 Cover'!#REF!</f>
        <v>#REF!</v>
      </c>
      <c r="C517" s="385"/>
      <c r="D517" s="43"/>
      <c r="E517" s="58"/>
      <c r="F517" s="58"/>
      <c r="H517" s="58"/>
      <c r="I517" s="386" t="str">
        <f>"Budget Fiscal Year "&amp;TEXT('Form 1 Cover'!$D$97, "mm/dd/yy")</f>
        <v>Budget Fiscal Year 2022 - 2023</v>
      </c>
    </row>
    <row r="518" spans="1:9" x14ac:dyDescent="0.2">
      <c r="A518" s="80"/>
      <c r="B518" s="80"/>
      <c r="C518" s="80"/>
      <c r="D518" s="58"/>
      <c r="E518" s="80"/>
      <c r="F518" s="58"/>
      <c r="G518" s="58"/>
      <c r="H518" s="58"/>
      <c r="I518" s="58"/>
    </row>
    <row r="519" spans="1:9" x14ac:dyDescent="0.2">
      <c r="A519" s="80"/>
      <c r="B519" s="80" t="s">
        <v>447</v>
      </c>
      <c r="C519" s="80"/>
      <c r="D519" s="58"/>
      <c r="F519" s="58"/>
      <c r="G519" s="58"/>
      <c r="H519" s="339"/>
      <c r="I519" s="339">
        <f>'Form 1 Cover'!$D$106</f>
        <v>43914</v>
      </c>
    </row>
    <row r="520" spans="1:9" x14ac:dyDescent="0.2">
      <c r="A520" s="80"/>
      <c r="B520" s="80"/>
      <c r="C520" s="80"/>
      <c r="D520" s="58"/>
      <c r="F520" s="58"/>
      <c r="G520" s="58"/>
      <c r="H520" s="339"/>
      <c r="I520" s="339"/>
    </row>
    <row r="521" spans="1:9" x14ac:dyDescent="0.2">
      <c r="A521" s="312"/>
      <c r="B521" s="75"/>
      <c r="C521" s="75"/>
      <c r="D521" s="76"/>
      <c r="E521" s="179">
        <v>-1</v>
      </c>
      <c r="F521" s="180">
        <v>-2</v>
      </c>
      <c r="G521" s="286">
        <v>-3</v>
      </c>
      <c r="H521" s="180">
        <v>-4</v>
      </c>
      <c r="I521" s="180">
        <v>-5</v>
      </c>
    </row>
    <row r="522" spans="1:9" x14ac:dyDescent="0.2">
      <c r="A522" s="328"/>
      <c r="B522" s="80"/>
      <c r="C522" s="80"/>
      <c r="D522" s="47"/>
      <c r="E522" s="181"/>
      <c r="F522" s="32" t="s">
        <v>32</v>
      </c>
      <c r="G522" s="494" t="str">
        <f>"BUDGET YEAR ENDING "&amp;TEXT('Form 1 Cover'!D99, "MM/DD/YY")</f>
        <v>BUDGET YEAR ENDING 06/30/23</v>
      </c>
      <c r="H522" s="35"/>
      <c r="I522" s="495"/>
    </row>
    <row r="523" spans="1:9" x14ac:dyDescent="0.2">
      <c r="A523" s="328"/>
      <c r="B523" s="80"/>
      <c r="C523" s="80"/>
      <c r="D523" s="47"/>
      <c r="E523" s="184" t="s">
        <v>271</v>
      </c>
      <c r="F523" s="182" t="s">
        <v>273</v>
      </c>
      <c r="G523" s="183"/>
      <c r="H523" s="330"/>
      <c r="I523" s="182" t="str">
        <f>I465</f>
        <v>AMENDED</v>
      </c>
    </row>
    <row r="524" spans="1:9" ht="15" x14ac:dyDescent="0.2">
      <c r="A524" s="328"/>
      <c r="B524" s="140" t="s">
        <v>79</v>
      </c>
      <c r="C524" s="58"/>
      <c r="D524" s="47"/>
      <c r="E524" s="184" t="s">
        <v>272</v>
      </c>
      <c r="F524" s="182" t="s">
        <v>272</v>
      </c>
      <c r="G524" s="184" t="s">
        <v>274</v>
      </c>
      <c r="H524" s="182" t="s">
        <v>111</v>
      </c>
      <c r="I524" s="182" t="s">
        <v>111</v>
      </c>
    </row>
    <row r="525" spans="1:9" ht="15" x14ac:dyDescent="0.2">
      <c r="A525" s="326"/>
      <c r="B525" s="496"/>
      <c r="C525" s="496"/>
      <c r="D525" s="497"/>
      <c r="E525" s="285">
        <f>'Form 1 Cover'!D90</f>
        <v>44377</v>
      </c>
      <c r="F525" s="4">
        <f>'Form 1 Cover'!D94</f>
        <v>44742</v>
      </c>
      <c r="G525" s="185" t="s">
        <v>275</v>
      </c>
      <c r="H525" s="331" t="s">
        <v>275</v>
      </c>
      <c r="I525" s="331" t="s">
        <v>275</v>
      </c>
    </row>
    <row r="526" spans="1:9" ht="15" x14ac:dyDescent="0.25">
      <c r="A526" s="302"/>
      <c r="B526" s="153" t="s">
        <v>347</v>
      </c>
      <c r="C526" s="153"/>
      <c r="D526" s="164" t="s">
        <v>155</v>
      </c>
      <c r="E526" s="122"/>
      <c r="F526" s="122"/>
      <c r="G526" s="122"/>
      <c r="H526" s="122"/>
      <c r="I526" s="122"/>
    </row>
    <row r="527" spans="1:9" x14ac:dyDescent="0.2">
      <c r="A527" s="302"/>
      <c r="B527" s="94"/>
      <c r="C527" s="94" t="s">
        <v>81</v>
      </c>
      <c r="D527" s="51" t="s">
        <v>82</v>
      </c>
      <c r="E527" s="414"/>
      <c r="F527" s="414"/>
      <c r="G527" s="414"/>
      <c r="H527" s="414"/>
      <c r="I527" s="414"/>
    </row>
    <row r="528" spans="1:9" x14ac:dyDescent="0.2">
      <c r="A528" s="302"/>
      <c r="B528" s="94"/>
      <c r="C528" s="94" t="s">
        <v>83</v>
      </c>
      <c r="D528" s="51" t="s">
        <v>84</v>
      </c>
      <c r="E528" s="411"/>
      <c r="F528" s="412"/>
      <c r="G528" s="412"/>
      <c r="H528" s="412"/>
      <c r="I528" s="412"/>
    </row>
    <row r="529" spans="1:10" x14ac:dyDescent="0.2">
      <c r="A529" s="302"/>
      <c r="B529" s="94"/>
      <c r="C529" s="94" t="s">
        <v>133</v>
      </c>
      <c r="D529" s="51"/>
      <c r="E529" s="414"/>
      <c r="F529" s="414"/>
      <c r="G529" s="414"/>
      <c r="H529" s="414"/>
      <c r="I529" s="414"/>
    </row>
    <row r="530" spans="1:10" x14ac:dyDescent="0.2">
      <c r="A530" s="302"/>
      <c r="B530" s="94"/>
      <c r="C530" s="94" t="s">
        <v>85</v>
      </c>
      <c r="D530" s="51" t="s">
        <v>86</v>
      </c>
      <c r="E530" s="414"/>
      <c r="F530" s="414"/>
      <c r="G530" s="414"/>
      <c r="H530" s="414"/>
      <c r="I530" s="414"/>
    </row>
    <row r="531" spans="1:10" x14ac:dyDescent="0.2">
      <c r="A531" s="302"/>
      <c r="B531" s="94"/>
      <c r="C531" s="94" t="s">
        <v>89</v>
      </c>
      <c r="D531" s="51" t="s">
        <v>134</v>
      </c>
      <c r="E531" s="414"/>
      <c r="F531" s="414"/>
      <c r="G531" s="414"/>
      <c r="H531" s="414"/>
      <c r="I531" s="414"/>
    </row>
    <row r="532" spans="1:10" x14ac:dyDescent="0.2">
      <c r="A532" s="302"/>
      <c r="B532" s="94"/>
      <c r="C532" s="94" t="s">
        <v>87</v>
      </c>
      <c r="D532" s="51" t="s">
        <v>88</v>
      </c>
      <c r="E532" s="411"/>
      <c r="F532" s="412"/>
      <c r="G532" s="412"/>
      <c r="H532" s="412"/>
      <c r="I532" s="412"/>
    </row>
    <row r="533" spans="1:10" ht="15.75" thickBot="1" x14ac:dyDescent="0.3">
      <c r="A533" s="333"/>
      <c r="B533" s="162" t="s">
        <v>406</v>
      </c>
      <c r="C533" s="161"/>
      <c r="D533" s="53"/>
      <c r="E533" s="165">
        <f>SUM(E527:E532)</f>
        <v>0</v>
      </c>
      <c r="F533" s="165">
        <f>SUM(F527:F532)</f>
        <v>0</v>
      </c>
      <c r="G533" s="165">
        <f>SUM(G527:G532)</f>
        <v>0</v>
      </c>
      <c r="H533" s="165">
        <f>SUM(H527:H532)</f>
        <v>0</v>
      </c>
      <c r="I533" s="165">
        <f>SUM(I527:I532)</f>
        <v>0</v>
      </c>
    </row>
    <row r="534" spans="1:10" ht="15.75" thickBot="1" x14ac:dyDescent="0.3">
      <c r="A534" s="302"/>
      <c r="B534" s="153" t="s">
        <v>131</v>
      </c>
      <c r="C534" s="153"/>
      <c r="D534" s="164" t="s">
        <v>132</v>
      </c>
      <c r="E534" s="122"/>
      <c r="F534" s="122"/>
      <c r="G534" s="122"/>
      <c r="H534" s="122"/>
      <c r="I534" s="122"/>
    </row>
    <row r="535" spans="1:10" ht="15" thickBot="1" x14ac:dyDescent="0.25">
      <c r="A535" s="302"/>
      <c r="B535" s="94"/>
      <c r="C535" s="94" t="s">
        <v>81</v>
      </c>
      <c r="D535" s="51" t="s">
        <v>82</v>
      </c>
      <c r="E535" s="414"/>
      <c r="F535" s="414"/>
      <c r="G535" s="414"/>
      <c r="H535" s="414"/>
      <c r="I535" s="414"/>
      <c r="J535" s="501"/>
    </row>
    <row r="536" spans="1:10" ht="15" thickTop="1" x14ac:dyDescent="0.2">
      <c r="A536" s="302"/>
      <c r="B536" s="94"/>
      <c r="C536" s="94" t="s">
        <v>83</v>
      </c>
      <c r="D536" s="51" t="s">
        <v>84</v>
      </c>
      <c r="E536" s="414"/>
      <c r="F536" s="414"/>
      <c r="G536" s="414"/>
      <c r="H536" s="414"/>
      <c r="I536" s="414"/>
    </row>
    <row r="537" spans="1:10" x14ac:dyDescent="0.2">
      <c r="A537" s="302"/>
      <c r="B537" s="94"/>
      <c r="C537" s="94" t="s">
        <v>133</v>
      </c>
      <c r="D537" s="51"/>
      <c r="E537" s="414"/>
      <c r="F537" s="414"/>
      <c r="G537" s="414"/>
      <c r="H537" s="414"/>
      <c r="I537" s="414"/>
    </row>
    <row r="538" spans="1:10" x14ac:dyDescent="0.2">
      <c r="A538" s="302"/>
      <c r="B538" s="94"/>
      <c r="C538" s="94" t="s">
        <v>85</v>
      </c>
      <c r="D538" s="51" t="s">
        <v>86</v>
      </c>
      <c r="E538" s="414"/>
      <c r="F538" s="414"/>
      <c r="G538" s="414"/>
      <c r="H538" s="414"/>
      <c r="I538" s="414"/>
    </row>
    <row r="539" spans="1:10" x14ac:dyDescent="0.2">
      <c r="A539" s="302"/>
      <c r="B539" s="94"/>
      <c r="C539" s="94" t="s">
        <v>89</v>
      </c>
      <c r="D539" s="51" t="s">
        <v>134</v>
      </c>
      <c r="E539" s="414"/>
      <c r="F539" s="414"/>
      <c r="G539" s="414"/>
      <c r="H539" s="414"/>
      <c r="I539" s="414"/>
    </row>
    <row r="540" spans="1:10" x14ac:dyDescent="0.2">
      <c r="A540" s="302"/>
      <c r="B540" s="94"/>
      <c r="C540" s="94" t="s">
        <v>87</v>
      </c>
      <c r="D540" s="51" t="s">
        <v>88</v>
      </c>
      <c r="E540" s="414"/>
      <c r="F540" s="414"/>
      <c r="G540" s="414"/>
      <c r="H540" s="414"/>
      <c r="I540" s="414"/>
    </row>
    <row r="541" spans="1:10" ht="15.75" thickBot="1" x14ac:dyDescent="0.3">
      <c r="A541" s="333"/>
      <c r="B541" s="162" t="s">
        <v>135</v>
      </c>
      <c r="C541" s="161"/>
      <c r="D541" s="53"/>
      <c r="E541" s="163">
        <f>SUM(E535:E540)</f>
        <v>0</v>
      </c>
      <c r="F541" s="163">
        <f>SUM(F535:F540)</f>
        <v>0</v>
      </c>
      <c r="G541" s="163">
        <f>SUM(G535:G540)</f>
        <v>0</v>
      </c>
      <c r="H541" s="163">
        <f>SUM(H535:H540)</f>
        <v>0</v>
      </c>
      <c r="I541" s="163">
        <f>SUM(I535:I540)</f>
        <v>0</v>
      </c>
    </row>
    <row r="542" spans="1:10" ht="15.75" customHeight="1" thickBot="1" x14ac:dyDescent="0.3">
      <c r="A542" s="335" t="s">
        <v>490</v>
      </c>
      <c r="B542" s="100"/>
      <c r="C542" s="502" t="s">
        <v>640</v>
      </c>
      <c r="D542" s="500"/>
      <c r="E542" s="170">
        <f>E483+E491+E499+E507+E515+E533+E541+E475</f>
        <v>0</v>
      </c>
      <c r="F542" s="170">
        <f>F483+F491+F499+F507+F515+F533+F541+F475</f>
        <v>0</v>
      </c>
      <c r="G542" s="170">
        <f>G483+G491+G499+G507+G515+G533+G541+G475</f>
        <v>0</v>
      </c>
      <c r="H542" s="170">
        <f>H483+H491+H499+H507+H515+H533+H541+H475</f>
        <v>0</v>
      </c>
      <c r="I542" s="170">
        <f>I483+I491+I499+I507+I515+I533+I541+I475</f>
        <v>0</v>
      </c>
    </row>
    <row r="543" spans="1:10" ht="16.5" thickTop="1" thickBot="1" x14ac:dyDescent="0.3">
      <c r="A543" s="328"/>
      <c r="B543" s="136" t="s">
        <v>186</v>
      </c>
      <c r="C543" s="136"/>
      <c r="D543" s="37" t="s">
        <v>253</v>
      </c>
      <c r="E543" s="418"/>
      <c r="F543" s="418"/>
      <c r="G543" s="418"/>
      <c r="H543" s="418"/>
      <c r="I543" s="418"/>
    </row>
    <row r="544" spans="1:10" ht="16.5" customHeight="1" thickTop="1" thickBot="1" x14ac:dyDescent="0.3">
      <c r="A544" s="336" t="s">
        <v>137</v>
      </c>
      <c r="B544" s="172"/>
      <c r="C544" s="504" t="s">
        <v>138</v>
      </c>
      <c r="D544" s="503"/>
      <c r="E544" s="173">
        <f>E448+E542+E543+E456</f>
        <v>0</v>
      </c>
      <c r="F544" s="173">
        <f>F448+F542+F543+F456</f>
        <v>0</v>
      </c>
      <c r="G544" s="173">
        <f>G448+G542+G543+G456</f>
        <v>0</v>
      </c>
      <c r="H544" s="173">
        <f>H448+H542+H543+H456</f>
        <v>0</v>
      </c>
      <c r="I544" s="173">
        <f>I448+I542+I543+I456</f>
        <v>0</v>
      </c>
    </row>
    <row r="545" spans="1:11" ht="16.5" thickTop="1" thickBot="1" x14ac:dyDescent="0.3">
      <c r="A545" s="316" t="s">
        <v>139</v>
      </c>
      <c r="B545" s="172"/>
      <c r="C545" s="172"/>
      <c r="D545" s="175"/>
      <c r="E545" s="176">
        <f>E544+E28+E51+E85+E108+E142+E165+E198+E221+E254+E277+E311+E338+E361</f>
        <v>484858</v>
      </c>
      <c r="F545" s="176">
        <f>F544+F28+F51+F85+F108+F142+F165+F198+F221+F254+F277+F311+F338+F361</f>
        <v>486901</v>
      </c>
      <c r="G545" s="176">
        <f>G544+G28+G51+G85+G108+G142+G165+G198+G221+G254+G277+G311+G338+G361</f>
        <v>556254</v>
      </c>
      <c r="H545" s="176">
        <f>H544+H28+H51+H85+H108+H142+H165+H198+H221+H254+H277+H311+H338+H361</f>
        <v>0</v>
      </c>
      <c r="I545" s="176">
        <f>I544+I28+I51+I85+I108+I142+I165+I198+I221+I254+I277+I311+I338+I361</f>
        <v>0</v>
      </c>
      <c r="K545" s="38" t="s">
        <v>679</v>
      </c>
    </row>
    <row r="546" spans="1:11" ht="44.25" thickTop="1" thickBot="1" x14ac:dyDescent="0.25">
      <c r="A546" s="337"/>
      <c r="B546" s="171" t="s">
        <v>367</v>
      </c>
      <c r="C546" s="172"/>
      <c r="D546" s="177" t="s">
        <v>146</v>
      </c>
      <c r="E546" s="178" t="s">
        <v>141</v>
      </c>
      <c r="F546" s="419"/>
      <c r="G546" s="420"/>
      <c r="H546" s="420"/>
      <c r="I546" s="420"/>
    </row>
    <row r="547" spans="1:11" ht="15.75" thickTop="1" x14ac:dyDescent="0.25">
      <c r="A547" s="332" t="s">
        <v>407</v>
      </c>
      <c r="B547" s="153"/>
      <c r="C547" s="94"/>
      <c r="D547" s="51"/>
      <c r="E547" s="122"/>
      <c r="F547" s="122"/>
      <c r="G547" s="122"/>
      <c r="H547" s="122"/>
      <c r="I547" s="122"/>
    </row>
    <row r="548" spans="1:11" x14ac:dyDescent="0.2">
      <c r="A548" s="302"/>
      <c r="B548" s="94" t="s">
        <v>142</v>
      </c>
      <c r="C548" s="94"/>
      <c r="D548" s="51"/>
      <c r="E548" s="414"/>
      <c r="F548" s="414"/>
      <c r="G548" s="414"/>
      <c r="H548" s="414"/>
      <c r="I548" s="414"/>
    </row>
    <row r="549" spans="1:11" x14ac:dyDescent="0.2">
      <c r="A549" s="302"/>
      <c r="B549" s="94" t="s">
        <v>143</v>
      </c>
      <c r="C549" s="94"/>
      <c r="D549" s="51"/>
      <c r="E549" s="414"/>
      <c r="F549" s="414"/>
      <c r="G549" s="414"/>
      <c r="H549" s="414"/>
      <c r="I549" s="414"/>
    </row>
    <row r="550" spans="1:11" ht="15.75" thickBot="1" x14ac:dyDescent="0.3">
      <c r="A550" s="313" t="s">
        <v>144</v>
      </c>
      <c r="B550" s="113"/>
      <c r="C550" s="113"/>
      <c r="D550" s="57"/>
      <c r="E550" s="142">
        <f>SUM(E548:E549)</f>
        <v>0</v>
      </c>
      <c r="F550" s="142">
        <f>SUM(F546:F549)</f>
        <v>0</v>
      </c>
      <c r="G550" s="142">
        <f>SUM(G546:G549)</f>
        <v>0</v>
      </c>
      <c r="H550" s="142">
        <f>SUM(H546:H549)</f>
        <v>0</v>
      </c>
      <c r="I550" s="142">
        <f>SUM(I546:I549)</f>
        <v>0</v>
      </c>
    </row>
    <row r="551" spans="1:11" ht="16.5" thickTop="1" thickBot="1" x14ac:dyDescent="0.3">
      <c r="A551" s="316" t="s">
        <v>145</v>
      </c>
      <c r="B551" s="172"/>
      <c r="C551" s="172"/>
      <c r="D551" s="175"/>
      <c r="E551" s="176">
        <f>E545+E550</f>
        <v>484858</v>
      </c>
      <c r="F551" s="176">
        <f>F545+F550</f>
        <v>486901</v>
      </c>
      <c r="G551" s="176">
        <f>G545+G550</f>
        <v>556254</v>
      </c>
      <c r="H551" s="176">
        <f>H545+H550</f>
        <v>0</v>
      </c>
      <c r="I551" s="176">
        <f>I545+I550</f>
        <v>0</v>
      </c>
    </row>
    <row r="552" spans="1:11" ht="15.75" thickTop="1" x14ac:dyDescent="0.25">
      <c r="A552" s="136"/>
      <c r="B552" s="138"/>
      <c r="C552" s="138"/>
      <c r="D552" s="58"/>
      <c r="E552" s="188"/>
      <c r="F552" s="188"/>
      <c r="G552" s="188"/>
      <c r="H552" s="188"/>
      <c r="I552" s="188"/>
    </row>
    <row r="553" spans="1:11" ht="15" x14ac:dyDescent="0.25">
      <c r="A553" s="265" t="s">
        <v>513</v>
      </c>
      <c r="B553" s="266"/>
      <c r="C553" s="266"/>
      <c r="D553" s="267" t="s">
        <v>514</v>
      </c>
      <c r="E553" s="271" t="s">
        <v>516</v>
      </c>
      <c r="F553" s="268">
        <f>0.03*F545</f>
        <v>14607.029999999999</v>
      </c>
      <c r="G553" s="268">
        <f>0.03*G545</f>
        <v>16687.62</v>
      </c>
      <c r="H553" s="268">
        <f>0.03*H545</f>
        <v>0</v>
      </c>
      <c r="I553" s="268">
        <f>0.03*I545</f>
        <v>0</v>
      </c>
    </row>
    <row r="554" spans="1:11" ht="15" x14ac:dyDescent="0.25">
      <c r="A554" s="265"/>
      <c r="B554" s="266"/>
      <c r="C554" s="266"/>
      <c r="D554" s="269" t="s">
        <v>515</v>
      </c>
      <c r="E554" s="270">
        <f>'Form 3 Revenues'!D102-'Form 4 Expenses'!E545</f>
        <v>57344</v>
      </c>
      <c r="F554" s="270">
        <f>'Form 3 Revenues'!E102-'Form 4 Expenses'!F545</f>
        <v>92482</v>
      </c>
      <c r="G554" s="270">
        <f>'Form 3 Revenues'!F102-'Form 4 Expenses'!G545</f>
        <v>110592</v>
      </c>
      <c r="H554" s="270">
        <f>'Form 3 Revenues'!G102-'Form 4 Expenses'!H545</f>
        <v>0</v>
      </c>
      <c r="I554" s="270">
        <f>'Form 3 Revenues'!H102-'Form 4 Expenses'!I545</f>
        <v>0</v>
      </c>
    </row>
    <row r="555" spans="1:11" ht="15" x14ac:dyDescent="0.25">
      <c r="A555" s="136"/>
      <c r="B555" s="80"/>
      <c r="C555" s="80"/>
      <c r="D555" s="58"/>
      <c r="E555" s="188"/>
      <c r="F555" s="188"/>
      <c r="G555" s="188"/>
      <c r="H555" s="188"/>
      <c r="I555" s="188"/>
    </row>
    <row r="556" spans="1:11" ht="15" x14ac:dyDescent="0.25">
      <c r="A556" s="94"/>
      <c r="B556" s="415" t="e">
        <f>'Form 1 Cover'!#REF!</f>
        <v>#REF!</v>
      </c>
      <c r="C556" s="385"/>
      <c r="D556" s="43"/>
      <c r="F556" s="58"/>
      <c r="I556" s="384" t="str">
        <f>"Budget Fiscal Year "&amp;TEXT('Form 1 Cover'!$D$97, "mm/dd/yy")</f>
        <v>Budget Fiscal Year 2022 - 2023</v>
      </c>
    </row>
    <row r="557" spans="1:11" x14ac:dyDescent="0.2">
      <c r="A557" s="80"/>
      <c r="B557" s="80"/>
      <c r="C557" s="80"/>
      <c r="D557" s="58"/>
      <c r="E557" s="99"/>
    </row>
    <row r="558" spans="1:11" x14ac:dyDescent="0.2">
      <c r="A558" s="80"/>
      <c r="B558" s="99" t="s">
        <v>447</v>
      </c>
      <c r="H558" s="30"/>
      <c r="I558" s="30">
        <f>'Form 1 Cover'!$D$106</f>
        <v>43914</v>
      </c>
    </row>
  </sheetData>
  <sheetProtection password="F4A0" sheet="1" objects="1" scenarios="1"/>
  <phoneticPr fontId="0" type="noConversion"/>
  <printOptions horizontalCentered="1"/>
  <pageMargins left="0.55000000000000004" right="0.25" top="1.25" bottom="1.25" header="0.5" footer="0.5"/>
  <pageSetup scale="74" fitToHeight="0" orientation="portrait" r:id="rId1"/>
  <headerFooter alignWithMargins="0">
    <oddFooter>&amp;CPage &amp;P of &amp;N</oddFooter>
  </headerFooter>
  <rowBreaks count="9" manualBreakCount="9">
    <brk id="51" max="8" man="1"/>
    <brk id="108" max="8" man="1"/>
    <brk id="166" max="8" man="1"/>
    <brk id="222" max="8" man="1"/>
    <brk id="278" max="8" man="1"/>
    <brk id="311" max="8" man="1"/>
    <brk id="362" max="8" man="1"/>
    <brk id="412" max="8" man="1"/>
    <brk id="457" max="8"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6"/>
  <sheetViews>
    <sheetView showWhiteSpace="0" zoomScaleNormal="100" zoomScalePageLayoutView="85" workbookViewId="0">
      <selection activeCell="D12" sqref="D12"/>
    </sheetView>
  </sheetViews>
  <sheetFormatPr defaultRowHeight="14.25" x14ac:dyDescent="0.2"/>
  <cols>
    <col min="1" max="1" width="6" style="210" customWidth="1"/>
    <col min="2" max="2" width="30.28515625" style="38" customWidth="1"/>
    <col min="3" max="6" width="14.7109375" style="127" customWidth="1"/>
    <col min="7" max="9" width="9.140625" style="38"/>
    <col min="10" max="10" width="5.42578125" style="38" customWidth="1"/>
    <col min="11" max="16384" width="9.140625" style="38"/>
  </cols>
  <sheetData>
    <row r="1" spans="1:6" ht="15" x14ac:dyDescent="0.25">
      <c r="A1" s="507" t="str">
        <f>"TENTATIVE BUDGET "&amp;TEXT('Form 1 Cover'!D97, "MM/DD/YY")</f>
        <v>TENTATIVE BUDGET 2022 - 2023</v>
      </c>
      <c r="B1" s="508"/>
      <c r="C1" s="95" t="s">
        <v>293</v>
      </c>
      <c r="D1" s="95" t="s">
        <v>294</v>
      </c>
      <c r="E1" s="95" t="s">
        <v>295</v>
      </c>
      <c r="F1" s="95"/>
    </row>
    <row r="2" spans="1:6" ht="57.75" customHeight="1" thickBot="1" x14ac:dyDescent="0.25">
      <c r="A2" s="506"/>
      <c r="B2" s="462" t="s">
        <v>641</v>
      </c>
      <c r="C2" s="196" t="s">
        <v>239</v>
      </c>
      <c r="D2" s="196" t="s">
        <v>240</v>
      </c>
      <c r="E2" s="196" t="s">
        <v>481</v>
      </c>
      <c r="F2" s="196" t="s">
        <v>462</v>
      </c>
    </row>
    <row r="3" spans="1:6" ht="18.75" customHeight="1" x14ac:dyDescent="0.25">
      <c r="A3" s="345" t="s">
        <v>455</v>
      </c>
      <c r="B3" s="197"/>
      <c r="C3" s="107"/>
      <c r="D3" s="107"/>
      <c r="E3" s="107"/>
      <c r="F3" s="107"/>
    </row>
    <row r="4" spans="1:6" x14ac:dyDescent="0.2">
      <c r="A4" s="346">
        <v>100</v>
      </c>
      <c r="B4" s="51" t="s">
        <v>241</v>
      </c>
      <c r="C4" s="198">
        <f>'Form 4 Expenses'!G8+'Form 4 Expenses'!G15+'Form 4 Expenses'!G22+'Form 4 Expenses'!G31+'Form 4 Expenses'!G38+'Form 4 Expenses'!G45</f>
        <v>179048</v>
      </c>
      <c r="D4" s="199">
        <f>'Form 4 Expenses'!G9+'Form 4 Expenses'!G16+'Form 4 Expenses'!G23+'Form 4 Expenses'!G32+'Form 4 Expenses'!G39+'Form 4 Expenses'!G46</f>
        <v>58863</v>
      </c>
      <c r="E4" s="199">
        <f>'Form 4 Expenses'!G28+'Form 4 Expenses'!G51-'Form 5 Exp Summary'!C4-'Form 5 Exp Summary'!D4</f>
        <v>318343</v>
      </c>
      <c r="F4" s="121">
        <f>SUM(C4:E4)</f>
        <v>556254</v>
      </c>
    </row>
    <row r="5" spans="1:6" x14ac:dyDescent="0.2">
      <c r="A5" s="346">
        <v>200</v>
      </c>
      <c r="B5" s="51" t="s">
        <v>242</v>
      </c>
      <c r="C5" s="200">
        <f>'Form 4 Expenses'!G65+'Form 4 Expenses'!G72+'Form 4 Expenses'!G79+'Form 4 Expenses'!G88+'Form 4 Expenses'!G95+'Form 4 Expenses'!G102+'Form 4 Expenses'!G122+'Form 4 Expenses'!G129+'Form 4 Expenses'!G136</f>
        <v>0</v>
      </c>
      <c r="D5" s="200">
        <f>'Form 4 Expenses'!G66+'Form 4 Expenses'!G73+'Form 4 Expenses'!G80+'Form 4 Expenses'!G89+'Form 4 Expenses'!G96+'Form 4 Expenses'!G103+'Form 4 Expenses'!G123+'Form 4 Expenses'!G130+'Form 4 Expenses'!G137</f>
        <v>0</v>
      </c>
      <c r="E5" s="199">
        <f>'Form 4 Expenses'!G85+'Form 4 Expenses'!G108+'Form 4 Expenses'!G142-'Form 5 Exp Summary'!C5-'Form 5 Exp Summary'!D5</f>
        <v>0</v>
      </c>
      <c r="F5" s="121">
        <f t="shared" ref="F5:F11" si="0">SUM(C5:E5)</f>
        <v>0</v>
      </c>
    </row>
    <row r="6" spans="1:6" x14ac:dyDescent="0.2">
      <c r="A6" s="346">
        <v>300</v>
      </c>
      <c r="B6" s="51" t="s">
        <v>243</v>
      </c>
      <c r="C6" s="200">
        <f>'Form 4 Expenses'!G145+'Form 4 Expenses'!G152+'Form 4 Expenses'!G159+'Form 4 Expenses'!G178+'Form 4 Expenses'!G185+'Form 4 Expenses'!G192</f>
        <v>0</v>
      </c>
      <c r="D6" s="200">
        <f>'Form 4 Expenses'!G146+'Form 4 Expenses'!G153+'Form 4 Expenses'!G160+'Form 4 Expenses'!G179+'Form 4 Expenses'!G186+'Form 4 Expenses'!G193</f>
        <v>0</v>
      </c>
      <c r="E6" s="199">
        <f>'Form 4 Expenses'!G165+'Form 4 Expenses'!G198-'Form 5 Exp Summary'!C6-'Form 5 Exp Summary'!D6</f>
        <v>0</v>
      </c>
      <c r="F6" s="121">
        <f t="shared" si="0"/>
        <v>0</v>
      </c>
    </row>
    <row r="7" spans="1:6" x14ac:dyDescent="0.2">
      <c r="A7" s="346">
        <v>400</v>
      </c>
      <c r="B7" s="51" t="s">
        <v>244</v>
      </c>
      <c r="C7" s="200">
        <f>'Form 4 Expenses'!G201+'Form 4 Expenses'!G208+'Form 4 Expenses'!G215+'Form 4 Expenses'!G257+'Form 4 Expenses'!G264+'Form 4 Expenses'!G271+'Form 4 Expenses'!G291+'Form 4 Expenses'!G298+'Form 4 Expenses'!G305</f>
        <v>0</v>
      </c>
      <c r="D7" s="200">
        <f>'Form 4 Expenses'!G202+'Form 4 Expenses'!G209+'Form 4 Expenses'!G216+'Form 4 Expenses'!G258+'Form 4 Expenses'!G265+'Form 4 Expenses'!G272+'Form 4 Expenses'!G292+'Form 4 Expenses'!G299+'Form 4 Expenses'!G306</f>
        <v>0</v>
      </c>
      <c r="E7" s="199">
        <f>'Form 4 Expenses'!G221+'Form 4 Expenses'!G277+'Form 4 Expenses'!G311-'Form 5 Exp Summary'!C7-'Form 5 Exp Summary'!D7</f>
        <v>0</v>
      </c>
      <c r="F7" s="121">
        <f t="shared" si="0"/>
        <v>0</v>
      </c>
    </row>
    <row r="8" spans="1:6" x14ac:dyDescent="0.2">
      <c r="A8" s="346">
        <v>500</v>
      </c>
      <c r="B8" s="51" t="s">
        <v>245</v>
      </c>
      <c r="C8" s="201"/>
      <c r="D8" s="201"/>
      <c r="E8" s="202"/>
      <c r="F8" s="121">
        <f t="shared" si="0"/>
        <v>0</v>
      </c>
    </row>
    <row r="9" spans="1:6" x14ac:dyDescent="0.2">
      <c r="A9" s="346">
        <v>600</v>
      </c>
      <c r="B9" s="51" t="s">
        <v>198</v>
      </c>
      <c r="C9" s="201"/>
      <c r="D9" s="201"/>
      <c r="E9" s="202"/>
      <c r="F9" s="121">
        <f t="shared" si="0"/>
        <v>0</v>
      </c>
    </row>
    <row r="10" spans="1:6" x14ac:dyDescent="0.2">
      <c r="A10" s="346">
        <v>800</v>
      </c>
      <c r="B10" s="51" t="s">
        <v>246</v>
      </c>
      <c r="C10" s="200">
        <f>'Form 4 Expenses'!G318+'Form 4 Expenses'!G325+'Form 4 Expenses'!G332</f>
        <v>0</v>
      </c>
      <c r="D10" s="200">
        <f>'Form 4 Expenses'!G319+'Form 4 Expenses'!G326+'Form 4 Expenses'!G333</f>
        <v>0</v>
      </c>
      <c r="E10" s="199">
        <f>'Form 4 Expenses'!G338-'Form 5 Exp Summary'!C10-'Form 5 Exp Summary'!D10</f>
        <v>0</v>
      </c>
      <c r="F10" s="121">
        <f t="shared" si="0"/>
        <v>0</v>
      </c>
    </row>
    <row r="11" spans="1:6" x14ac:dyDescent="0.2">
      <c r="A11" s="346">
        <v>900</v>
      </c>
      <c r="B11" s="51" t="s">
        <v>457</v>
      </c>
      <c r="C11" s="200">
        <f>'Form 4 Expenses'!G341+'Form 4 Expenses'!G348+'Form 4 Expenses'!G355</f>
        <v>0</v>
      </c>
      <c r="D11" s="200">
        <f>'Form 4 Expenses'!G342+'Form 4 Expenses'!G349+'Form 4 Expenses'!G356</f>
        <v>0</v>
      </c>
      <c r="E11" s="199">
        <f>'Form 4 Expenses'!G361-'Form 5 Exp Summary'!C11-'Form 5 Exp Summary'!D11</f>
        <v>0</v>
      </c>
      <c r="F11" s="121">
        <f t="shared" si="0"/>
        <v>0</v>
      </c>
    </row>
    <row r="12" spans="1:6" x14ac:dyDescent="0.2">
      <c r="A12" s="346" t="s">
        <v>456</v>
      </c>
      <c r="B12" s="51"/>
      <c r="C12" s="200">
        <f>SUM(C4:C11)</f>
        <v>179048</v>
      </c>
      <c r="D12" s="200">
        <f>SUM(D4:D11)</f>
        <v>58863</v>
      </c>
      <c r="E12" s="200">
        <f>SUM(E4:E11)</f>
        <v>318343</v>
      </c>
      <c r="F12" s="198">
        <f>SUM(F4:F11)</f>
        <v>556254</v>
      </c>
    </row>
    <row r="13" spans="1:6" x14ac:dyDescent="0.2">
      <c r="A13" s="346"/>
      <c r="B13" s="203"/>
      <c r="C13" s="204"/>
      <c r="D13" s="204"/>
      <c r="E13" s="204"/>
      <c r="F13" s="347"/>
    </row>
    <row r="14" spans="1:6" x14ac:dyDescent="0.2">
      <c r="A14" s="348" t="s">
        <v>287</v>
      </c>
      <c r="B14" s="51" t="s">
        <v>247</v>
      </c>
      <c r="C14" s="205"/>
      <c r="D14" s="205"/>
      <c r="E14" s="205"/>
      <c r="F14" s="122"/>
    </row>
    <row r="15" spans="1:6" x14ac:dyDescent="0.2">
      <c r="A15" s="346">
        <v>2000</v>
      </c>
      <c r="B15" s="51" t="s">
        <v>286</v>
      </c>
      <c r="C15" s="200">
        <f>'Form 4 Expenses'!G373+'Form 4 Expenses'!G381+'Form 4 Expenses'!G389+'Form 4 Expenses'!G397+'Form 4 Expenses'!G405+'Form 4 Expenses'!G425+'Form 4 Expenses'!G433+'Form 4 Expenses'!G441</f>
        <v>0</v>
      </c>
      <c r="D15" s="200">
        <f>'Form 4 Expenses'!G374+'Form 4 Expenses'!G382+'Form 4 Expenses'!G390+'Form 4 Expenses'!G398+'Form 4 Expenses'!G406+'Form 4 Expenses'!G426+'Form 4 Expenses'!G434+'Form 4 Expenses'!G442</f>
        <v>0</v>
      </c>
      <c r="E15" s="200">
        <f>'Form 4 Expenses'!G448-'Form 5 Exp Summary'!C15-'Form 5 Exp Summary'!D15</f>
        <v>0</v>
      </c>
      <c r="F15" s="121">
        <f>SUM(C15:E15)</f>
        <v>0</v>
      </c>
    </row>
    <row r="16" spans="1:6" x14ac:dyDescent="0.2">
      <c r="A16" s="346">
        <v>3100</v>
      </c>
      <c r="B16" s="51" t="s">
        <v>251</v>
      </c>
      <c r="C16" s="200">
        <f>'Form 4 Expenses'!G450</f>
        <v>0</v>
      </c>
      <c r="D16" s="200">
        <f>'Form 4 Expenses'!G451</f>
        <v>0</v>
      </c>
      <c r="E16" s="200">
        <f>'Form 4 Expenses'!G456-C16-D16</f>
        <v>0</v>
      </c>
      <c r="F16" s="121">
        <f>SUM(C16:E16)</f>
        <v>0</v>
      </c>
    </row>
    <row r="17" spans="1:6" ht="28.5" x14ac:dyDescent="0.2">
      <c r="A17" s="349">
        <v>4000</v>
      </c>
      <c r="B17" s="97" t="s">
        <v>248</v>
      </c>
      <c r="C17" s="201"/>
      <c r="D17" s="201"/>
      <c r="E17" s="200">
        <f>'Form 4 Expenses'!G542</f>
        <v>0</v>
      </c>
      <c r="F17" s="121">
        <f>SUM(C17:E17)</f>
        <v>0</v>
      </c>
    </row>
    <row r="18" spans="1:6" x14ac:dyDescent="0.2">
      <c r="A18" s="346">
        <v>5000</v>
      </c>
      <c r="B18" s="51" t="s">
        <v>253</v>
      </c>
      <c r="C18" s="201"/>
      <c r="D18" s="201"/>
      <c r="E18" s="200">
        <f>'Form 4 Expenses'!G543</f>
        <v>0</v>
      </c>
      <c r="F18" s="121">
        <f>SUM(C18:E18)</f>
        <v>0</v>
      </c>
    </row>
    <row r="19" spans="1:6" x14ac:dyDescent="0.2">
      <c r="A19" s="346">
        <v>6300</v>
      </c>
      <c r="B19" s="51" t="s">
        <v>249</v>
      </c>
      <c r="C19" s="201"/>
      <c r="D19" s="201"/>
      <c r="E19" s="201"/>
      <c r="F19" s="200">
        <f>'Form 4 Expenses'!G546</f>
        <v>0</v>
      </c>
    </row>
    <row r="20" spans="1:6" ht="18" customHeight="1" x14ac:dyDescent="0.2">
      <c r="A20" s="346">
        <v>8000</v>
      </c>
      <c r="B20" s="206" t="s">
        <v>250</v>
      </c>
      <c r="C20" s="201"/>
      <c r="D20" s="201"/>
      <c r="E20" s="201"/>
      <c r="F20" s="200">
        <f>'Form 4 Expenses'!G548+'Form 4 Expenses'!G549</f>
        <v>0</v>
      </c>
    </row>
    <row r="21" spans="1:6" ht="20.25" customHeight="1" thickBot="1" x14ac:dyDescent="0.3">
      <c r="A21" s="350" t="s">
        <v>458</v>
      </c>
      <c r="B21" s="207"/>
      <c r="C21" s="208">
        <f>SUM(C15:C20)</f>
        <v>0</v>
      </c>
      <c r="D21" s="208">
        <f>SUM(D15:D20)</f>
        <v>0</v>
      </c>
      <c r="E21" s="208">
        <f>SUM(E15:E20)</f>
        <v>0</v>
      </c>
      <c r="F21" s="208">
        <f>SUM(F15:F20)</f>
        <v>0</v>
      </c>
    </row>
    <row r="22" spans="1:6" ht="18.75" customHeight="1" thickBot="1" x14ac:dyDescent="0.3">
      <c r="A22" s="355" t="s">
        <v>483</v>
      </c>
      <c r="B22" s="356"/>
      <c r="C22" s="209">
        <f>C12+C21</f>
        <v>179048</v>
      </c>
      <c r="D22" s="209">
        <f>D12+D21</f>
        <v>58863</v>
      </c>
      <c r="E22" s="209">
        <f>E12+E21</f>
        <v>318343</v>
      </c>
      <c r="F22" s="209">
        <f>F12+F21</f>
        <v>556254</v>
      </c>
    </row>
    <row r="23" spans="1:6" x14ac:dyDescent="0.2">
      <c r="A23" s="357"/>
      <c r="B23" s="76"/>
      <c r="C23" s="146"/>
      <c r="D23" s="146"/>
      <c r="E23" s="146"/>
      <c r="F23" s="145"/>
    </row>
    <row r="24" spans="1:6" ht="15" x14ac:dyDescent="0.25">
      <c r="A24" s="509" t="str">
        <f>"FINAL BUDGET "&amp;TEXT('Form 1 Cover'!D97, "MM/DD/YY")</f>
        <v>FINAL BUDGET 2022 - 2023</v>
      </c>
      <c r="B24" s="510"/>
      <c r="C24" s="288" t="s">
        <v>293</v>
      </c>
      <c r="D24" s="95" t="s">
        <v>294</v>
      </c>
      <c r="E24" s="95" t="s">
        <v>295</v>
      </c>
      <c r="F24" s="95"/>
    </row>
    <row r="25" spans="1:6" ht="57.75" customHeight="1" thickBot="1" x14ac:dyDescent="0.25">
      <c r="B25" s="462" t="s">
        <v>641</v>
      </c>
      <c r="C25" s="196" t="s">
        <v>239</v>
      </c>
      <c r="D25" s="196" t="s">
        <v>240</v>
      </c>
      <c r="E25" s="196" t="s">
        <v>481</v>
      </c>
      <c r="F25" s="196" t="s">
        <v>462</v>
      </c>
    </row>
    <row r="26" spans="1:6" ht="15" x14ac:dyDescent="0.25">
      <c r="A26" s="345" t="s">
        <v>455</v>
      </c>
      <c r="B26" s="197"/>
      <c r="C26" s="107"/>
      <c r="D26" s="107"/>
      <c r="E26" s="107"/>
      <c r="F26" s="107"/>
    </row>
    <row r="27" spans="1:6" x14ac:dyDescent="0.2">
      <c r="A27" s="346">
        <v>100</v>
      </c>
      <c r="B27" s="51" t="s">
        <v>241</v>
      </c>
      <c r="C27" s="211">
        <f>'Form 4 Expenses'!H8+'Form 4 Expenses'!H15+'Form 4 Expenses'!H22+'Form 4 Expenses'!H31+'Form 4 Expenses'!H38+'Form 4 Expenses'!H45</f>
        <v>0</v>
      </c>
      <c r="D27" s="211">
        <f>'Form 4 Expenses'!H9+'Form 4 Expenses'!H16+'Form 4 Expenses'!H23+'Form 4 Expenses'!H32+'Form 4 Expenses'!H39+'Form 4 Expenses'!H46</f>
        <v>0</v>
      </c>
      <c r="E27" s="212">
        <f>'Form 4 Expenses'!H28+'Form 4 Expenses'!H51-'Form 5 Exp Summary'!C27-'Form 5 Exp Summary'!D27</f>
        <v>0</v>
      </c>
      <c r="F27" s="351">
        <f>SUM(C27:E27)</f>
        <v>0</v>
      </c>
    </row>
    <row r="28" spans="1:6" x14ac:dyDescent="0.2">
      <c r="A28" s="346">
        <v>200</v>
      </c>
      <c r="B28" s="51" t="s">
        <v>242</v>
      </c>
      <c r="C28" s="213">
        <f>'Form 4 Expenses'!H65+'Form 4 Expenses'!H72+'Form 4 Expenses'!H79+'Form 4 Expenses'!H88+'Form 4 Expenses'!H95+'Form 4 Expenses'!H102+'Form 4 Expenses'!H122+'Form 4 Expenses'!H129+'Form 4 Expenses'!H136</f>
        <v>0</v>
      </c>
      <c r="D28" s="213">
        <f>'Form 4 Expenses'!H66+'Form 4 Expenses'!H73+'Form 4 Expenses'!H80+'Form 4 Expenses'!H89+'Form 4 Expenses'!H96+'Form 4 Expenses'!H103+'Form 4 Expenses'!H123+'Form 4 Expenses'!H130+'Form 4 Expenses'!H137</f>
        <v>0</v>
      </c>
      <c r="E28" s="213">
        <f>'Form 4 Expenses'!H85+'Form 4 Expenses'!H108+'Form 4 Expenses'!H142-'Form 5 Exp Summary'!C28-'Form 5 Exp Summary'!D28</f>
        <v>0</v>
      </c>
      <c r="F28" s="351">
        <f t="shared" ref="F28:F34" si="1">SUM(C28:E28)</f>
        <v>0</v>
      </c>
    </row>
    <row r="29" spans="1:6" x14ac:dyDescent="0.2">
      <c r="A29" s="346">
        <v>300</v>
      </c>
      <c r="B29" s="51" t="s">
        <v>243</v>
      </c>
      <c r="C29" s="213">
        <f>'Form 4 Expenses'!H145+'Form 4 Expenses'!H152+'Form 4 Expenses'!H159+'Form 4 Expenses'!H178+'Form 4 Expenses'!H185+'Form 4 Expenses'!H192</f>
        <v>0</v>
      </c>
      <c r="D29" s="213">
        <f>'Form 4 Expenses'!H146+'Form 4 Expenses'!H153+'Form 4 Expenses'!H160+'Form 4 Expenses'!H179+'Form 4 Expenses'!H186+'Form 4 Expenses'!H193</f>
        <v>0</v>
      </c>
      <c r="E29" s="213">
        <f>'Form 4 Expenses'!H165+'Form 4 Expenses'!H198-'Form 5 Exp Summary'!C29-'Form 5 Exp Summary'!D29</f>
        <v>0</v>
      </c>
      <c r="F29" s="351">
        <f t="shared" si="1"/>
        <v>0</v>
      </c>
    </row>
    <row r="30" spans="1:6" x14ac:dyDescent="0.2">
      <c r="A30" s="346">
        <v>400</v>
      </c>
      <c r="B30" s="51" t="s">
        <v>244</v>
      </c>
      <c r="C30" s="213">
        <f>'Form 4 Expenses'!H201+'Form 4 Expenses'!H208+'Form 4 Expenses'!H215+'Form 4 Expenses'!H257+'Form 4 Expenses'!H264+'Form 4 Expenses'!H271+'Form 4 Expenses'!H291+'Form 4 Expenses'!H298+'Form 4 Expenses'!H305</f>
        <v>0</v>
      </c>
      <c r="D30" s="213">
        <f>'Form 4 Expenses'!H202+'Form 4 Expenses'!H209+'Form 4 Expenses'!H216+'Form 4 Expenses'!H258+'Form 4 Expenses'!H265+'Form 4 Expenses'!H272+'Form 4 Expenses'!H292+'Form 4 Expenses'!H299+'Form 4 Expenses'!H306</f>
        <v>0</v>
      </c>
      <c r="E30" s="213">
        <f>'Form 4 Expenses'!H221+'Form 4 Expenses'!H277+'Form 4 Expenses'!H311-'Form 5 Exp Summary'!C30-'Form 5 Exp Summary'!D30</f>
        <v>0</v>
      </c>
      <c r="F30" s="351">
        <f t="shared" si="1"/>
        <v>0</v>
      </c>
    </row>
    <row r="31" spans="1:6" x14ac:dyDescent="0.2">
      <c r="A31" s="346">
        <v>500</v>
      </c>
      <c r="B31" s="51" t="s">
        <v>245</v>
      </c>
      <c r="C31" s="214">
        <v>0</v>
      </c>
      <c r="D31" s="214">
        <v>0</v>
      </c>
      <c r="E31" s="214">
        <v>0</v>
      </c>
      <c r="F31" s="351">
        <f t="shared" si="1"/>
        <v>0</v>
      </c>
    </row>
    <row r="32" spans="1:6" x14ac:dyDescent="0.2">
      <c r="A32" s="346">
        <v>600</v>
      </c>
      <c r="B32" s="51" t="s">
        <v>198</v>
      </c>
      <c r="C32" s="214">
        <v>0</v>
      </c>
      <c r="D32" s="214">
        <v>0</v>
      </c>
      <c r="E32" s="214">
        <v>0</v>
      </c>
      <c r="F32" s="351">
        <f t="shared" si="1"/>
        <v>0</v>
      </c>
    </row>
    <row r="33" spans="1:6" x14ac:dyDescent="0.2">
      <c r="A33" s="346">
        <v>800</v>
      </c>
      <c r="B33" s="51" t="s">
        <v>246</v>
      </c>
      <c r="C33" s="213">
        <f>'Form 4 Expenses'!H318+'Form 4 Expenses'!H325+'Form 4 Expenses'!H332</f>
        <v>0</v>
      </c>
      <c r="D33" s="213">
        <f>'Form 4 Expenses'!H319+'Form 4 Expenses'!H326+'Form 4 Expenses'!H333</f>
        <v>0</v>
      </c>
      <c r="E33" s="213">
        <f>'Form 4 Expenses'!H338-'Form 5 Exp Summary'!C33-'Form 5 Exp Summary'!D33</f>
        <v>0</v>
      </c>
      <c r="F33" s="351">
        <f t="shared" si="1"/>
        <v>0</v>
      </c>
    </row>
    <row r="34" spans="1:6" x14ac:dyDescent="0.2">
      <c r="A34" s="346">
        <v>900</v>
      </c>
      <c r="B34" s="51" t="s">
        <v>457</v>
      </c>
      <c r="C34" s="215">
        <f>'Form 4 Expenses'!H341+'Form 4 Expenses'!H348+'Form 4 Expenses'!H355</f>
        <v>0</v>
      </c>
      <c r="D34" s="213">
        <f>'Form 4 Expenses'!H342+'Form 4 Expenses'!H349+'Form 4 Expenses'!H356</f>
        <v>0</v>
      </c>
      <c r="E34" s="213">
        <f>'Form 4 Expenses'!H361-'Form 5 Exp Summary'!C34-'Form 5 Exp Summary'!D34</f>
        <v>0</v>
      </c>
      <c r="F34" s="351">
        <f t="shared" si="1"/>
        <v>0</v>
      </c>
    </row>
    <row r="35" spans="1:6" x14ac:dyDescent="0.2">
      <c r="A35" s="346" t="s">
        <v>456</v>
      </c>
      <c r="B35" s="51"/>
      <c r="C35" s="200">
        <f>SUM(C27:C34)</f>
        <v>0</v>
      </c>
      <c r="D35" s="200">
        <f>SUM(D27:D34)</f>
        <v>0</v>
      </c>
      <c r="E35" s="200">
        <f>SUM(E27:E34)</f>
        <v>0</v>
      </c>
      <c r="F35" s="198">
        <f>SUM(F27:F34)</f>
        <v>0</v>
      </c>
    </row>
    <row r="36" spans="1:6" x14ac:dyDescent="0.2">
      <c r="A36" s="346"/>
      <c r="B36" s="203"/>
      <c r="C36" s="204"/>
      <c r="D36" s="204"/>
      <c r="E36" s="204"/>
      <c r="F36" s="347"/>
    </row>
    <row r="37" spans="1:6" x14ac:dyDescent="0.2">
      <c r="A37" s="348" t="s">
        <v>287</v>
      </c>
      <c r="B37" s="51" t="s">
        <v>247</v>
      </c>
      <c r="C37" s="205"/>
      <c r="D37" s="205"/>
      <c r="E37" s="205"/>
      <c r="F37" s="122"/>
    </row>
    <row r="38" spans="1:6" x14ac:dyDescent="0.2">
      <c r="A38" s="346">
        <v>2000</v>
      </c>
      <c r="B38" s="51" t="s">
        <v>286</v>
      </c>
      <c r="C38" s="200">
        <f>'Form 4 Expenses'!H373+'Form 4 Expenses'!H381+'Form 4 Expenses'!H389+'Form 4 Expenses'!H397+'Form 4 Expenses'!H405+'Form 4 Expenses'!H425+'Form 4 Expenses'!H433+'Form 4 Expenses'!H441</f>
        <v>0</v>
      </c>
      <c r="D38" s="200">
        <f>'Form 4 Expenses'!H374+'Form 4 Expenses'!H382+'Form 4 Expenses'!H390+'Form 4 Expenses'!H398+'Form 4 Expenses'!H406+'Form 4 Expenses'!H426+'Form 4 Expenses'!H434+'Form 4 Expenses'!H442</f>
        <v>0</v>
      </c>
      <c r="E38" s="200">
        <f>'Form 4 Expenses'!H448-'Form 5 Exp Summary'!C38-'Form 5 Exp Summary'!D38</f>
        <v>0</v>
      </c>
      <c r="F38" s="121">
        <f>SUM(C38:E38)</f>
        <v>0</v>
      </c>
    </row>
    <row r="39" spans="1:6" x14ac:dyDescent="0.2">
      <c r="A39" s="346">
        <v>3100</v>
      </c>
      <c r="B39" s="51" t="s">
        <v>251</v>
      </c>
      <c r="C39" s="200">
        <f>'Form 4 Expenses'!H450</f>
        <v>0</v>
      </c>
      <c r="D39" s="200">
        <f>'Form 4 Expenses'!H451</f>
        <v>0</v>
      </c>
      <c r="E39" s="200">
        <f>'Form 4 Expenses'!H456-'Form 5 Exp Summary'!C39-'Form 5 Exp Summary'!D39</f>
        <v>0</v>
      </c>
      <c r="F39" s="121">
        <f>SUM(C39:E39)</f>
        <v>0</v>
      </c>
    </row>
    <row r="40" spans="1:6" ht="28.5" x14ac:dyDescent="0.2">
      <c r="A40" s="349">
        <v>4000</v>
      </c>
      <c r="B40" s="97" t="s">
        <v>248</v>
      </c>
      <c r="C40" s="201"/>
      <c r="D40" s="201"/>
      <c r="E40" s="200">
        <f>'Form 4 Expenses'!H542</f>
        <v>0</v>
      </c>
      <c r="F40" s="121">
        <f>SUM(C40:E40)</f>
        <v>0</v>
      </c>
    </row>
    <row r="41" spans="1:6" x14ac:dyDescent="0.2">
      <c r="A41" s="346">
        <v>5000</v>
      </c>
      <c r="B41" s="51" t="s">
        <v>253</v>
      </c>
      <c r="C41" s="201"/>
      <c r="D41" s="201"/>
      <c r="E41" s="200">
        <f>'Form 4 Expenses'!H543</f>
        <v>0</v>
      </c>
      <c r="F41" s="121">
        <f>SUM(C41:E41)</f>
        <v>0</v>
      </c>
    </row>
    <row r="42" spans="1:6" x14ac:dyDescent="0.2">
      <c r="A42" s="346">
        <v>6300</v>
      </c>
      <c r="B42" s="51" t="s">
        <v>249</v>
      </c>
      <c r="C42" s="201"/>
      <c r="D42" s="201"/>
      <c r="E42" s="201"/>
      <c r="F42" s="200">
        <f>'Form 4 Expenses'!H546</f>
        <v>0</v>
      </c>
    </row>
    <row r="43" spans="1:6" ht="19.5" customHeight="1" x14ac:dyDescent="0.2">
      <c r="A43" s="346">
        <v>8000</v>
      </c>
      <c r="B43" s="206" t="s">
        <v>250</v>
      </c>
      <c r="C43" s="201"/>
      <c r="D43" s="201"/>
      <c r="E43" s="201"/>
      <c r="F43" s="200">
        <f>'Form 4 Expenses'!H548+'Form 4 Expenses'!H549</f>
        <v>0</v>
      </c>
    </row>
    <row r="44" spans="1:6" ht="15.75" thickBot="1" x14ac:dyDescent="0.3">
      <c r="A44" s="350" t="s">
        <v>458</v>
      </c>
      <c r="B44" s="207"/>
      <c r="C44" s="208">
        <f>SUM(C38:C43)</f>
        <v>0</v>
      </c>
      <c r="D44" s="208">
        <f>SUM(D38:D43)</f>
        <v>0</v>
      </c>
      <c r="E44" s="208">
        <f>SUM(E38:E43)</f>
        <v>0</v>
      </c>
      <c r="F44" s="208">
        <f>SUM(F38:F43)</f>
        <v>0</v>
      </c>
    </row>
    <row r="45" spans="1:6" ht="15.75" thickBot="1" x14ac:dyDescent="0.3">
      <c r="A45" s="352" t="s">
        <v>482</v>
      </c>
      <c r="B45" s="353"/>
      <c r="C45" s="354">
        <f>C35+C44</f>
        <v>0</v>
      </c>
      <c r="D45" s="354">
        <f>D35+D44</f>
        <v>0</v>
      </c>
      <c r="E45" s="354">
        <f>E35+E44</f>
        <v>0</v>
      </c>
      <c r="F45" s="354">
        <f>F35+F44</f>
        <v>0</v>
      </c>
    </row>
    <row r="46" spans="1:6" ht="12.75" customHeight="1" thickTop="1" x14ac:dyDescent="0.25">
      <c r="A46" s="358"/>
      <c r="B46" s="58"/>
      <c r="C46" s="146"/>
      <c r="D46" s="146"/>
      <c r="E46" s="146"/>
      <c r="F46" s="146"/>
    </row>
    <row r="47" spans="1:6" x14ac:dyDescent="0.2">
      <c r="A47" s="80"/>
      <c r="B47" s="114" t="e">
        <f>'Form 1 Cover'!#REF!</f>
        <v>#REF!</v>
      </c>
      <c r="C47" s="38"/>
      <c r="D47" s="58"/>
      <c r="E47" s="3" t="str">
        <f>"Budget Fiscal Year "&amp;TEXT('Form 1 Cover'!$D$97, "mm/dd/yy")</f>
        <v>Budget Fiscal Year 2022 - 2023</v>
      </c>
      <c r="F47" s="38"/>
    </row>
    <row r="48" spans="1:6" x14ac:dyDescent="0.2">
      <c r="A48" s="80"/>
      <c r="B48" s="80"/>
      <c r="C48" s="99"/>
      <c r="D48" s="38"/>
      <c r="E48" s="38"/>
      <c r="F48" s="38"/>
    </row>
    <row r="49" spans="1:6" x14ac:dyDescent="0.2">
      <c r="A49" s="80"/>
      <c r="B49" s="99" t="s">
        <v>484</v>
      </c>
      <c r="C49" s="38" t="s">
        <v>485</v>
      </c>
      <c r="D49" s="38"/>
      <c r="E49" s="38"/>
      <c r="F49" s="2">
        <f>'Form 1 Cover'!$D$106</f>
        <v>43914</v>
      </c>
    </row>
    <row r="50" spans="1:6" x14ac:dyDescent="0.2">
      <c r="A50" s="80"/>
      <c r="B50" s="99"/>
      <c r="C50" s="38"/>
      <c r="D50" s="38"/>
      <c r="E50" s="38"/>
      <c r="F50" s="2"/>
    </row>
    <row r="51" spans="1:6" ht="15" x14ac:dyDescent="0.25">
      <c r="A51" s="507" t="str">
        <f>"FINAL AMENDED BUDGET "&amp;TEXT('Form 1 Cover'!G90, "MM/DD/YY")</f>
        <v>FINAL AMENDED BUDGET - Estimated</v>
      </c>
      <c r="B51" s="508"/>
      <c r="C51" s="288" t="s">
        <v>293</v>
      </c>
      <c r="D51" s="95" t="s">
        <v>294</v>
      </c>
      <c r="E51" s="95" t="s">
        <v>295</v>
      </c>
      <c r="F51" s="95"/>
    </row>
    <row r="52" spans="1:6" ht="57" customHeight="1" thickBot="1" x14ac:dyDescent="0.25">
      <c r="A52" s="505"/>
      <c r="B52" s="462" t="s">
        <v>641</v>
      </c>
      <c r="C52" s="389" t="s">
        <v>239</v>
      </c>
      <c r="D52" s="389" t="s">
        <v>240</v>
      </c>
      <c r="E52" s="389" t="s">
        <v>481</v>
      </c>
      <c r="F52" s="389" t="s">
        <v>462</v>
      </c>
    </row>
    <row r="53" spans="1:6" ht="15" x14ac:dyDescent="0.25">
      <c r="A53" s="388" t="s">
        <v>455</v>
      </c>
      <c r="B53" s="51"/>
      <c r="C53" s="107"/>
      <c r="D53" s="107"/>
      <c r="E53" s="107"/>
      <c r="F53" s="107"/>
    </row>
    <row r="54" spans="1:6" x14ac:dyDescent="0.2">
      <c r="A54" s="346">
        <v>100</v>
      </c>
      <c r="B54" s="51" t="s">
        <v>241</v>
      </c>
      <c r="C54" s="211">
        <f>'Form 4 Expenses'!I8+'Form 4 Expenses'!I15+'Form 4 Expenses'!I22+'Form 4 Expenses'!I31+'Form 4 Expenses'!I38+'Form 4 Expenses'!I45</f>
        <v>0</v>
      </c>
      <c r="D54" s="211">
        <f>'Form 4 Expenses'!I9+'Form 4 Expenses'!I16+'Form 4 Expenses'!I23+'Form 4 Expenses'!I32+'Form 4 Expenses'!I39+'Form 4 Expenses'!I46</f>
        <v>0</v>
      </c>
      <c r="E54" s="212">
        <f>'Form 4 Expenses'!I10+'Form 4 Expenses'!I11+'Form 4 Expenses'!I12+'Form 4 Expenses'!I13+'Form 4 Expenses'!I17+'Form 4 Expenses'!I18+'Form 4 Expenses'!I19+'Form 4 Expenses'!I20+'Form 4 Expenses'!I24+'Form 4 Expenses'!I25+'Form 4 Expenses'!I26+'Form 4 Expenses'!I27+'Form 4 Expenses'!I33+'Form 4 Expenses'!I34+'Form 4 Expenses'!I35+'Form 4 Expenses'!I36+'Form 4 Expenses'!I40+'Form 4 Expenses'!I41+'Form 4 Expenses'!I42+'Form 4 Expenses'!I43+'Form 4 Expenses'!I47+'Form 4 Expenses'!I48+'Form 4 Expenses'!I49+'Form 4 Expenses'!I50</f>
        <v>0</v>
      </c>
      <c r="F54" s="351">
        <f>SUM(C54:E54)</f>
        <v>0</v>
      </c>
    </row>
    <row r="55" spans="1:6" x14ac:dyDescent="0.2">
      <c r="A55" s="346">
        <v>200</v>
      </c>
      <c r="B55" s="51" t="s">
        <v>242</v>
      </c>
      <c r="C55" s="213">
        <f>'Form 4 Expenses'!I65+'Form 4 Expenses'!I72+'Form 4 Expenses'!I79+'Form 4 Expenses'!I88+'Form 4 Expenses'!I95+'Form 4 Expenses'!I102+'Form 4 Expenses'!I122+'Form 4 Expenses'!I129+'Form 4 Expenses'!I136</f>
        <v>0</v>
      </c>
      <c r="D55" s="213">
        <f>'Form 4 Expenses'!I66+'Form 4 Expenses'!I73+'Form 4 Expenses'!I80+'Form 4 Expenses'!I89+'Form 4 Expenses'!I96+'Form 4 Expenses'!I103+'Form 4 Expenses'!I123+'Form 4 Expenses'!I130+'Form 4 Expenses'!I137</f>
        <v>0</v>
      </c>
      <c r="E55" s="213">
        <f>'Form 4 Expenses'!I67+'Form 4 Expenses'!I68+'Form 4 Expenses'!I69+'Form 4 Expenses'!I70+'Form 4 Expenses'!I74+'Form 4 Expenses'!I75+'Form 4 Expenses'!I76+'Form 4 Expenses'!I77+'Form 4 Expenses'!I81+'Form 4 Expenses'!I82+'Form 4 Expenses'!I83+'Form 4 Expenses'!I84+'Form 4 Expenses'!I90+'Form 4 Expenses'!I91+'Form 4 Expenses'!I92+'Form 4 Expenses'!I93+'Form 4 Expenses'!I97+'Form 4 Expenses'!I98+'Form 4 Expenses'!I99+'Form 4 Expenses'!I100+'Form 4 Expenses'!I104+'Form 4 Expenses'!I105+'Form 4 Expenses'!I106+'Form 4 Expenses'!I107+'Form 4 Expenses'!I124+'Form 4 Expenses'!I125+'Form 4 Expenses'!I126+'Form 4 Expenses'!I127+'Form 4 Expenses'!I131+'Form 4 Expenses'!I132+'Form 4 Expenses'!I133+'Form 4 Expenses'!I134+'Form 4 Expenses'!I138+'Form 4 Expenses'!I139+'Form 4 Expenses'!I140+'Form 4 Expenses'!I141</f>
        <v>0</v>
      </c>
      <c r="F55" s="351">
        <f t="shared" ref="F55:F61" si="2">SUM(C55:E55)</f>
        <v>0</v>
      </c>
    </row>
    <row r="56" spans="1:6" x14ac:dyDescent="0.2">
      <c r="A56" s="346">
        <v>300</v>
      </c>
      <c r="B56" s="51" t="s">
        <v>243</v>
      </c>
      <c r="C56" s="213">
        <f>'Form 4 Expenses'!I145+'Form 4 Expenses'!I152+'Form 4 Expenses'!I159+'Form 4 Expenses'!I178+'Form 4 Expenses'!I185+'Form 4 Expenses'!I192</f>
        <v>0</v>
      </c>
      <c r="D56" s="213">
        <f>'Form 4 Expenses'!I146+'Form 4 Expenses'!I153+'Form 4 Expenses'!I160+'Form 4 Expenses'!I179+'Form 4 Expenses'!I186+'Form 4 Expenses'!I193</f>
        <v>0</v>
      </c>
      <c r="E56" s="213">
        <f>'Form 4 Expenses'!I147+'Form 4 Expenses'!I148+'Form 4 Expenses'!I149+'Form 4 Expenses'!I150+'Form 4 Expenses'!I154+'Form 4 Expenses'!I155+'Form 4 Expenses'!I156+'Form 4 Expenses'!I157+'Form 4 Expenses'!I161+'Form 4 Expenses'!I162+'Form 4 Expenses'!I163+'Form 4 Expenses'!I164+'Form 4 Expenses'!I180+'Form 4 Expenses'!I181+'Form 4 Expenses'!I182+'Form 4 Expenses'!I183+'Form 4 Expenses'!I187+'Form 4 Expenses'!I188+'Form 4 Expenses'!I189+'Form 4 Expenses'!I190+'Form 4 Expenses'!I194+'Form 4 Expenses'!I195+'Form 4 Expenses'!I196+'Form 4 Expenses'!I197</f>
        <v>0</v>
      </c>
      <c r="F56" s="351">
        <f t="shared" si="2"/>
        <v>0</v>
      </c>
    </row>
    <row r="57" spans="1:6" x14ac:dyDescent="0.2">
      <c r="A57" s="346">
        <v>400</v>
      </c>
      <c r="B57" s="51" t="s">
        <v>244</v>
      </c>
      <c r="C57" s="213">
        <f>'Form 4 Expenses'!I201+'Form 4 Expenses'!I208+'Form 4 Expenses'!I215+'Form 4 Expenses'!I257+'Form 4 Expenses'!I264+'Form 4 Expenses'!I271+'Form 4 Expenses'!I291+'Form 4 Expenses'!I298+'Form 4 Expenses'!I305</f>
        <v>0</v>
      </c>
      <c r="D57" s="213">
        <f>'Form 4 Expenses'!I202+'Form 4 Expenses'!I209+'Form 4 Expenses'!I216+'Form 4 Expenses'!I258+'Form 4 Expenses'!I265+'Form 4 Expenses'!I272+'Form 4 Expenses'!I292+'Form 4 Expenses'!I299+'Form 4 Expenses'!I306</f>
        <v>0</v>
      </c>
      <c r="E57" s="213">
        <f>'Form 4 Expenses'!I203+'Form 4 Expenses'!I204+'Form 4 Expenses'!I205+'Form 4 Expenses'!I206+'Form 4 Expenses'!I210+'Form 4 Expenses'!I211+'Form 4 Expenses'!I212+'Form 4 Expenses'!I213+'Form 4 Expenses'!I217+'Form 4 Expenses'!I218+'Form 4 Expenses'!I219+'Form 4 Expenses'!I220+'Form 4 Expenses'!I259+'Form 4 Expenses'!I260+'Form 4 Expenses'!I261+'Form 4 Expenses'!I262+'Form 4 Expenses'!I266+'Form 4 Expenses'!I267+'Form 4 Expenses'!I268+'Form 4 Expenses'!I269+'Form 4 Expenses'!I273+'Form 4 Expenses'!I274+'Form 4 Expenses'!I275+'Form 4 Expenses'!I276+'Form 4 Expenses'!I293+'Form 4 Expenses'!I294+'Form 4 Expenses'!I295+'Form 4 Expenses'!I296+'Form 4 Expenses'!I300+'Form 4 Expenses'!I301+'Form 4 Expenses'!I302+'Form 4 Expenses'!I303+'Form 4 Expenses'!I307+'Form 4 Expenses'!I308+'Form 4 Expenses'!I309+'Form 4 Expenses'!I310</f>
        <v>0</v>
      </c>
      <c r="F57" s="351">
        <f t="shared" si="2"/>
        <v>0</v>
      </c>
    </row>
    <row r="58" spans="1:6" x14ac:dyDescent="0.2">
      <c r="A58" s="346">
        <v>500</v>
      </c>
      <c r="B58" s="51" t="s">
        <v>245</v>
      </c>
      <c r="C58" s="214">
        <v>0</v>
      </c>
      <c r="D58" s="214">
        <v>0</v>
      </c>
      <c r="E58" s="214">
        <v>0</v>
      </c>
      <c r="F58" s="351">
        <f t="shared" si="2"/>
        <v>0</v>
      </c>
    </row>
    <row r="59" spans="1:6" x14ac:dyDescent="0.2">
      <c r="A59" s="346">
        <v>600</v>
      </c>
      <c r="B59" s="51" t="s">
        <v>198</v>
      </c>
      <c r="C59" s="214">
        <v>0</v>
      </c>
      <c r="D59" s="214">
        <v>0</v>
      </c>
      <c r="E59" s="214">
        <v>0</v>
      </c>
      <c r="F59" s="351">
        <f t="shared" si="2"/>
        <v>0</v>
      </c>
    </row>
    <row r="60" spans="1:6" x14ac:dyDescent="0.2">
      <c r="A60" s="346">
        <v>800</v>
      </c>
      <c r="B60" s="51" t="s">
        <v>246</v>
      </c>
      <c r="C60" s="213">
        <f>'Form 4 Expenses'!I318+'Form 4 Expenses'!I325+'Form 4 Expenses'!I332</f>
        <v>0</v>
      </c>
      <c r="D60" s="213">
        <f>'Form 4 Expenses'!I319+'Form 4 Expenses'!I326+'Form 4 Expenses'!I333</f>
        <v>0</v>
      </c>
      <c r="E60" s="213">
        <f>'Form 4 Expenses'!I320+'Form 4 Expenses'!I321+'Form 4 Expenses'!I322+'Form 4 Expenses'!I323+'Form 4 Expenses'!I327+'Form 4 Expenses'!I328+'Form 4 Expenses'!I329+'Form 4 Expenses'!I330+'Form 4 Expenses'!I334+'Form 4 Expenses'!I335+'Form 4 Expenses'!I336+'Form 4 Expenses'!I337</f>
        <v>0</v>
      </c>
      <c r="F60" s="351">
        <f t="shared" si="2"/>
        <v>0</v>
      </c>
    </row>
    <row r="61" spans="1:6" x14ac:dyDescent="0.2">
      <c r="A61" s="346">
        <v>900</v>
      </c>
      <c r="B61" s="51" t="s">
        <v>457</v>
      </c>
      <c r="C61" s="390">
        <f>'Form 4 Expenses'!I341+'Form 4 Expenses'!I348+'Form 4 Expenses'!I355</f>
        <v>0</v>
      </c>
      <c r="D61" s="213">
        <f>'Form 4 Expenses'!I342+'Form 4 Expenses'!I349+'Form 4 Expenses'!I356</f>
        <v>0</v>
      </c>
      <c r="E61" s="213">
        <f>'Form 4 Expenses'!I343+'Form 4 Expenses'!I344+'Form 4 Expenses'!I345+'Form 4 Expenses'!I346+'Form 4 Expenses'!I350+'Form 4 Expenses'!I351+'Form 4 Expenses'!I352+'Form 4 Expenses'!I353+'Form 4 Expenses'!I357+'Form 4 Expenses'!I358+'Form 4 Expenses'!I359+'Form 4 Expenses'!I360</f>
        <v>0</v>
      </c>
      <c r="F61" s="351">
        <f t="shared" si="2"/>
        <v>0</v>
      </c>
    </row>
    <row r="62" spans="1:6" x14ac:dyDescent="0.2">
      <c r="A62" s="346" t="s">
        <v>456</v>
      </c>
      <c r="B62" s="51"/>
      <c r="C62" s="200">
        <f>SUM(C54:C61)</f>
        <v>0</v>
      </c>
      <c r="D62" s="200">
        <f>SUM(D54:D61)</f>
        <v>0</v>
      </c>
      <c r="E62" s="200">
        <f>SUM(E54:E61)</f>
        <v>0</v>
      </c>
      <c r="F62" s="198">
        <f>SUM(F54:F61)</f>
        <v>0</v>
      </c>
    </row>
    <row r="63" spans="1:6" x14ac:dyDescent="0.2">
      <c r="A63" s="346"/>
      <c r="B63" s="203"/>
      <c r="C63" s="204"/>
      <c r="D63" s="204"/>
      <c r="E63" s="204"/>
      <c r="F63" s="347"/>
    </row>
    <row r="64" spans="1:6" x14ac:dyDescent="0.2">
      <c r="A64" s="348" t="s">
        <v>287</v>
      </c>
      <c r="B64" s="51" t="s">
        <v>247</v>
      </c>
      <c r="C64" s="205"/>
      <c r="D64" s="205"/>
      <c r="E64" s="205"/>
      <c r="F64" s="122"/>
    </row>
    <row r="65" spans="1:6" x14ac:dyDescent="0.2">
      <c r="A65" s="346">
        <v>2000</v>
      </c>
      <c r="B65" s="51" t="s">
        <v>286</v>
      </c>
      <c r="C65" s="200">
        <f>'Form 4 Expenses'!I373+'Form 4 Expenses'!I381+'Form 4 Expenses'!I389+'Form 4 Expenses'!I397+'Form 4 Expenses'!I405+'Form 4 Expenses'!I425+'Form 4 Expenses'!I433+'Form 4 Expenses'!I441</f>
        <v>0</v>
      </c>
      <c r="D65" s="200">
        <f>'Form 4 Expenses'!I374+'Form 4 Expenses'!I382+'Form 4 Expenses'!I390+'Form 4 Expenses'!I398+'Form 4 Expenses'!I406+'Form 4 Expenses'!I426+'Form 4 Expenses'!I434+'Form 4 Expenses'!I442</f>
        <v>0</v>
      </c>
      <c r="E65" s="200">
        <f>'Form 4 Expenses'!I375+'Form 4 Expenses'!I376+'Form 4 Expenses'!I377+'Form 4 Expenses'!I378+'Form 4 Expenses'!I383+'Form 4 Expenses'!I384+'Form 4 Expenses'!I385+'Form 4 Expenses'!I386+'Form 4 Expenses'!I391+'Form 4 Expenses'!I392+'Form 4 Expenses'!I393+'Form 4 Expenses'!I394+'Form 4 Expenses'!I399+'Form 4 Expenses'!I400+'Form 4 Expenses'!I401+'Form 4 Expenses'!I402+'Form 4 Expenses'!I407+'Form 4 Expenses'!I408+'Form 4 Expenses'!I409+'Form 4 Expenses'!I410+'Form 4 Expenses'!I427+'Form 4 Expenses'!I428+'Form 4 Expenses'!I429+'Form 4 Expenses'!I430+'Form 4 Expenses'!I435+'Form 4 Expenses'!I436+'Form 4 Expenses'!I437+'Form 4 Expenses'!I438+'Form 4 Expenses'!I443+'Form 4 Expenses'!I444+'Form 4 Expenses'!I445+'Form 4 Expenses'!I446</f>
        <v>0</v>
      </c>
      <c r="F65" s="199">
        <f>SUM(C65:E65)</f>
        <v>0</v>
      </c>
    </row>
    <row r="66" spans="1:6" x14ac:dyDescent="0.2">
      <c r="A66" s="346">
        <v>3100</v>
      </c>
      <c r="B66" s="51" t="s">
        <v>251</v>
      </c>
      <c r="C66" s="200">
        <f>'Form 4 Expenses'!I450</f>
        <v>0</v>
      </c>
      <c r="D66" s="200">
        <f>'Form 4 Expenses'!I451</f>
        <v>0</v>
      </c>
      <c r="E66" s="200">
        <f>'Form 4 Expenses'!I452+'Form 4 Expenses'!I453+'Form 4 Expenses'!I454+'Form 4 Expenses'!I455</f>
        <v>0</v>
      </c>
      <c r="F66" s="199">
        <f>SUM(C66:E66)</f>
        <v>0</v>
      </c>
    </row>
    <row r="67" spans="1:6" ht="28.5" x14ac:dyDescent="0.2">
      <c r="A67" s="349">
        <v>4000</v>
      </c>
      <c r="B67" s="97" t="s">
        <v>248</v>
      </c>
      <c r="C67" s="201"/>
      <c r="D67" s="201"/>
      <c r="E67" s="200">
        <f>'Form 4 Expenses'!I542</f>
        <v>0</v>
      </c>
      <c r="F67" s="199">
        <f>SUM(C67:E67)</f>
        <v>0</v>
      </c>
    </row>
    <row r="68" spans="1:6" x14ac:dyDescent="0.2">
      <c r="A68" s="346">
        <v>5000</v>
      </c>
      <c r="B68" s="51" t="s">
        <v>253</v>
      </c>
      <c r="C68" s="201"/>
      <c r="D68" s="201"/>
      <c r="E68" s="200">
        <f>'Form 4 Expenses'!I543</f>
        <v>0</v>
      </c>
      <c r="F68" s="199">
        <f>SUM(C68:E68)</f>
        <v>0</v>
      </c>
    </row>
    <row r="69" spans="1:6" x14ac:dyDescent="0.2">
      <c r="A69" s="346">
        <v>6300</v>
      </c>
      <c r="B69" s="51" t="s">
        <v>249</v>
      </c>
      <c r="C69" s="201"/>
      <c r="D69" s="201"/>
      <c r="E69" s="201"/>
      <c r="F69" s="200">
        <f>'Form 4 Expenses'!I546</f>
        <v>0</v>
      </c>
    </row>
    <row r="70" spans="1:6" x14ac:dyDescent="0.2">
      <c r="A70" s="346">
        <v>8000</v>
      </c>
      <c r="B70" s="206" t="s">
        <v>250</v>
      </c>
      <c r="C70" s="201"/>
      <c r="D70" s="201"/>
      <c r="E70" s="201"/>
      <c r="F70" s="200">
        <f>'Form 4 Expenses'!I548+'Form 4 Expenses'!I549</f>
        <v>0</v>
      </c>
    </row>
    <row r="71" spans="1:6" ht="15.75" thickBot="1" x14ac:dyDescent="0.3">
      <c r="A71" s="350" t="s">
        <v>458</v>
      </c>
      <c r="B71" s="207"/>
      <c r="C71" s="208">
        <f>SUM(C65:C70)</f>
        <v>0</v>
      </c>
      <c r="D71" s="208">
        <f>SUM(D65:D70)</f>
        <v>0</v>
      </c>
      <c r="E71" s="208">
        <f>SUM(E65:E70)</f>
        <v>0</v>
      </c>
      <c r="F71" s="208">
        <f>SUM(F65:F70)</f>
        <v>0</v>
      </c>
    </row>
    <row r="72" spans="1:6" ht="15.75" thickBot="1" x14ac:dyDescent="0.3">
      <c r="A72" s="352" t="s">
        <v>592</v>
      </c>
      <c r="B72" s="353"/>
      <c r="C72" s="354">
        <f>C62+C71</f>
        <v>0</v>
      </c>
      <c r="D72" s="354">
        <f>D62+D71</f>
        <v>0</v>
      </c>
      <c r="E72" s="354">
        <f>E62+E71</f>
        <v>0</v>
      </c>
      <c r="F72" s="354">
        <f>F62+F71</f>
        <v>0</v>
      </c>
    </row>
    <row r="73" spans="1:6" ht="15.75" thickTop="1" x14ac:dyDescent="0.25">
      <c r="A73" s="358"/>
      <c r="B73" s="58"/>
      <c r="C73" s="146"/>
      <c r="D73" s="146"/>
      <c r="E73" s="146"/>
      <c r="F73" s="146"/>
    </row>
    <row r="74" spans="1:6" x14ac:dyDescent="0.2">
      <c r="A74" s="80"/>
      <c r="B74" s="114" t="e">
        <f>'Form 1 Cover'!#REF!</f>
        <v>#REF!</v>
      </c>
      <c r="C74" s="38"/>
      <c r="D74" s="58"/>
      <c r="E74" s="3" t="str">
        <f>"Budget Fiscal Year "&amp;TEXT('Form 1 Cover'!$D$97, "mm/dd/yy")</f>
        <v>Budget Fiscal Year 2022 - 2023</v>
      </c>
      <c r="F74" s="38"/>
    </row>
    <row r="75" spans="1:6" x14ac:dyDescent="0.2">
      <c r="A75" s="80"/>
      <c r="B75" s="80"/>
      <c r="C75" s="99"/>
      <c r="D75" s="38"/>
      <c r="E75" s="38"/>
      <c r="F75" s="38"/>
    </row>
    <row r="76" spans="1:6" x14ac:dyDescent="0.2">
      <c r="A76" s="80"/>
      <c r="B76" s="99" t="s">
        <v>484</v>
      </c>
      <c r="C76" s="38" t="s">
        <v>442</v>
      </c>
      <c r="D76" s="38"/>
      <c r="E76" s="38"/>
      <c r="F76" s="2">
        <f>'Form 1 Cover'!$D$106</f>
        <v>43914</v>
      </c>
    </row>
  </sheetData>
  <sheetProtection password="F4A0" sheet="1" objects="1" scenarios="1"/>
  <phoneticPr fontId="0" type="noConversion"/>
  <pageMargins left="0.75" right="0.25" top="0.5" bottom="0.25" header="0.5" footer="0"/>
  <pageSetup scale="90"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98"/>
  <sheetViews>
    <sheetView topLeftCell="A85" zoomScaleNormal="100" workbookViewId="0">
      <selection activeCell="A3" sqref="A3"/>
    </sheetView>
  </sheetViews>
  <sheetFormatPr defaultRowHeight="14.25" x14ac:dyDescent="0.2"/>
  <cols>
    <col min="1" max="1" width="1.42578125" style="99" customWidth="1"/>
    <col min="2" max="2" width="6.42578125" style="99" customWidth="1"/>
    <col min="3" max="3" width="37" style="38" customWidth="1"/>
    <col min="4" max="5" width="15.7109375" style="38" customWidth="1"/>
    <col min="6" max="6" width="15.140625" style="38" customWidth="1"/>
    <col min="7" max="7" width="17.7109375" style="38" customWidth="1"/>
    <col min="8" max="10" width="9.140625" style="38"/>
    <col min="11" max="11" width="5.42578125" style="38" customWidth="1"/>
    <col min="12" max="16384" width="9.140625" style="38"/>
  </cols>
  <sheetData>
    <row r="1" spans="1:7" ht="15" x14ac:dyDescent="0.25">
      <c r="A1" s="80" t="s">
        <v>489</v>
      </c>
      <c r="B1" s="80"/>
      <c r="D1" s="281" t="s">
        <v>4</v>
      </c>
    </row>
    <row r="2" spans="1:7" x14ac:dyDescent="0.2">
      <c r="A2" s="80"/>
      <c r="B2" s="80" t="s">
        <v>252</v>
      </c>
    </row>
    <row r="3" spans="1:7" x14ac:dyDescent="0.2">
      <c r="A3" s="47" t="e">
        <f>'Form 1 Cover'!#REF!</f>
        <v>#REF!</v>
      </c>
    </row>
    <row r="4" spans="1:7" x14ac:dyDescent="0.2">
      <c r="A4" s="359"/>
      <c r="B4" s="360"/>
      <c r="C4" s="76"/>
      <c r="D4" s="77">
        <v>-1</v>
      </c>
      <c r="E4" s="78">
        <v>-2</v>
      </c>
      <c r="F4" s="79">
        <v>-3</v>
      </c>
      <c r="G4" s="78">
        <v>-4</v>
      </c>
    </row>
    <row r="5" spans="1:7" x14ac:dyDescent="0.2">
      <c r="A5" s="361"/>
      <c r="B5" s="58" t="s">
        <v>522</v>
      </c>
      <c r="C5" s="423"/>
      <c r="D5" s="47"/>
      <c r="E5" s="48" t="s">
        <v>32</v>
      </c>
      <c r="F5" s="511" t="str">
        <f>"BUDGET YEAR ENDING "&amp;TEXT('Form 1 Cover'!D99, "MM/DD/YY")</f>
        <v>BUDGET YEAR ENDING 06/30/23</v>
      </c>
      <c r="G5" s="512"/>
    </row>
    <row r="6" spans="1:7" s="85" customFormat="1" ht="15.75" customHeight="1" x14ac:dyDescent="0.2">
      <c r="A6" s="362"/>
      <c r="B6" s="81"/>
      <c r="C6" s="82"/>
      <c r="D6" s="83" t="s">
        <v>271</v>
      </c>
      <c r="E6" s="83" t="s">
        <v>273</v>
      </c>
      <c r="F6" s="84"/>
      <c r="G6" s="116"/>
    </row>
    <row r="7" spans="1:7" s="85" customFormat="1" ht="15.75" customHeight="1" x14ac:dyDescent="0.2">
      <c r="A7" s="325"/>
      <c r="B7" s="81"/>
      <c r="C7" s="82" t="s">
        <v>196</v>
      </c>
      <c r="D7" s="83" t="s">
        <v>272</v>
      </c>
      <c r="E7" s="83" t="s">
        <v>272</v>
      </c>
      <c r="F7" s="86" t="s">
        <v>274</v>
      </c>
      <c r="G7" s="83" t="s">
        <v>111</v>
      </c>
    </row>
    <row r="8" spans="1:7" s="85" customFormat="1" ht="15" customHeight="1" x14ac:dyDescent="0.2">
      <c r="A8" s="326"/>
      <c r="B8" s="72"/>
      <c r="C8" s="73"/>
      <c r="D8" s="88">
        <f>'Form 1 Cover'!D90</f>
        <v>44377</v>
      </c>
      <c r="E8" s="88">
        <f>'Form 1 Cover'!D94</f>
        <v>44742</v>
      </c>
      <c r="F8" s="89" t="s">
        <v>275</v>
      </c>
      <c r="G8" s="157" t="s">
        <v>275</v>
      </c>
    </row>
    <row r="9" spans="1:7" ht="21" customHeight="1" x14ac:dyDescent="0.25">
      <c r="A9" s="300" t="s">
        <v>177</v>
      </c>
      <c r="B9" s="90"/>
      <c r="C9" s="91" t="s">
        <v>202</v>
      </c>
      <c r="D9" s="301"/>
      <c r="E9" s="301"/>
      <c r="F9" s="363"/>
      <c r="G9" s="301"/>
    </row>
    <row r="10" spans="1:7" x14ac:dyDescent="0.2">
      <c r="A10" s="302" t="s">
        <v>210</v>
      </c>
      <c r="B10" s="94"/>
      <c r="C10" s="51" t="s">
        <v>211</v>
      </c>
      <c r="D10" s="405"/>
      <c r="E10" s="408"/>
      <c r="F10" s="405"/>
      <c r="G10" s="408"/>
    </row>
    <row r="11" spans="1:7" x14ac:dyDescent="0.2">
      <c r="A11" s="302" t="s">
        <v>215</v>
      </c>
      <c r="B11" s="94"/>
      <c r="C11" s="51" t="s">
        <v>216</v>
      </c>
      <c r="D11" s="410"/>
      <c r="E11" s="410"/>
      <c r="F11" s="409"/>
      <c r="G11" s="410"/>
    </row>
    <row r="12" spans="1:7" x14ac:dyDescent="0.2">
      <c r="A12" s="302" t="s">
        <v>90</v>
      </c>
      <c r="B12" s="94"/>
      <c r="C12" s="51" t="s">
        <v>311</v>
      </c>
      <c r="D12" s="410"/>
      <c r="E12" s="410"/>
      <c r="F12" s="409"/>
      <c r="G12" s="410"/>
    </row>
    <row r="13" spans="1:7" x14ac:dyDescent="0.2">
      <c r="A13" s="302" t="s">
        <v>80</v>
      </c>
      <c r="B13" s="94"/>
      <c r="C13" s="51" t="s">
        <v>312</v>
      </c>
      <c r="D13" s="410"/>
      <c r="E13" s="410"/>
      <c r="F13" s="409"/>
      <c r="G13" s="410"/>
    </row>
    <row r="14" spans="1:7" x14ac:dyDescent="0.2">
      <c r="A14" s="109" t="s">
        <v>222</v>
      </c>
      <c r="B14" s="94"/>
      <c r="C14" s="51" t="s">
        <v>318</v>
      </c>
      <c r="D14" s="410"/>
      <c r="E14" s="410"/>
      <c r="F14" s="409"/>
      <c r="G14" s="410"/>
    </row>
    <row r="15" spans="1:7" x14ac:dyDescent="0.2">
      <c r="A15" s="109" t="s">
        <v>223</v>
      </c>
      <c r="B15" s="94"/>
      <c r="C15" s="51" t="s">
        <v>224</v>
      </c>
      <c r="D15" s="410"/>
      <c r="E15" s="410"/>
      <c r="F15" s="409"/>
      <c r="G15" s="410"/>
    </row>
    <row r="16" spans="1:7" x14ac:dyDescent="0.2">
      <c r="A16" s="109" t="s">
        <v>225</v>
      </c>
      <c r="B16" s="94"/>
      <c r="C16" s="51" t="s">
        <v>226</v>
      </c>
      <c r="D16" s="410"/>
      <c r="E16" s="410"/>
      <c r="F16" s="409"/>
      <c r="G16" s="410"/>
    </row>
    <row r="17" spans="1:7" ht="15.75" thickBot="1" x14ac:dyDescent="0.3">
      <c r="A17" s="303" t="s">
        <v>232</v>
      </c>
      <c r="B17" s="101"/>
      <c r="C17" s="102"/>
      <c r="D17" s="103">
        <f>SUM(D10:D16)</f>
        <v>0</v>
      </c>
      <c r="E17" s="103">
        <f>SUM(E10:E16)</f>
        <v>0</v>
      </c>
      <c r="F17" s="364">
        <f>SUM(F10:F16)</f>
        <v>0</v>
      </c>
      <c r="G17" s="103">
        <f>SUM(G10:G16)</f>
        <v>0</v>
      </c>
    </row>
    <row r="18" spans="1:7" ht="21.75" customHeight="1" thickTop="1" x14ac:dyDescent="0.25">
      <c r="A18" s="304" t="s">
        <v>233</v>
      </c>
      <c r="B18" s="105"/>
      <c r="C18" s="106" t="s">
        <v>234</v>
      </c>
      <c r="D18" s="107"/>
      <c r="E18" s="107"/>
      <c r="F18" s="365"/>
      <c r="G18" s="107"/>
    </row>
    <row r="19" spans="1:7" x14ac:dyDescent="0.2">
      <c r="A19" s="108" t="s">
        <v>179</v>
      </c>
      <c r="B19" s="109"/>
      <c r="C19" s="110" t="s">
        <v>332</v>
      </c>
      <c r="D19" s="405"/>
      <c r="E19" s="408"/>
      <c r="F19" s="405"/>
      <c r="G19" s="408"/>
    </row>
    <row r="20" spans="1:7" x14ac:dyDescent="0.2">
      <c r="A20" s="108" t="s">
        <v>235</v>
      </c>
      <c r="B20" s="109"/>
      <c r="C20" s="111" t="s">
        <v>333</v>
      </c>
      <c r="D20" s="410"/>
      <c r="E20" s="410"/>
      <c r="F20" s="409"/>
      <c r="G20" s="410"/>
    </row>
    <row r="21" spans="1:7" ht="20.25" customHeight="1" thickBot="1" x14ac:dyDescent="0.3">
      <c r="A21" s="303" t="s">
        <v>238</v>
      </c>
      <c r="B21" s="113"/>
      <c r="C21" s="102"/>
      <c r="D21" s="103">
        <f>SUM(D19:D20)</f>
        <v>0</v>
      </c>
      <c r="E21" s="103">
        <f>SUM(E19:E20)</f>
        <v>0</v>
      </c>
      <c r="F21" s="364">
        <f>SUM(F19:F20)</f>
        <v>0</v>
      </c>
      <c r="G21" s="103">
        <f>SUM(G19:G20)</f>
        <v>0</v>
      </c>
    </row>
    <row r="22" spans="1:7" ht="15.75" thickTop="1" x14ac:dyDescent="0.25">
      <c r="A22" s="305" t="s">
        <v>91</v>
      </c>
      <c r="B22" s="117"/>
      <c r="C22" s="118" t="s">
        <v>197</v>
      </c>
      <c r="D22" s="47"/>
      <c r="E22" s="47"/>
      <c r="F22" s="139"/>
      <c r="G22" s="47"/>
    </row>
    <row r="23" spans="1:7" ht="28.5" x14ac:dyDescent="0.2">
      <c r="A23" s="306" t="s">
        <v>165</v>
      </c>
      <c r="B23" s="119"/>
      <c r="C23" s="97" t="s">
        <v>349</v>
      </c>
      <c r="D23" s="411"/>
      <c r="E23" s="412"/>
      <c r="F23" s="411"/>
      <c r="G23" s="412"/>
    </row>
    <row r="24" spans="1:7" ht="28.5" x14ac:dyDescent="0.2">
      <c r="A24" s="307" t="s">
        <v>147</v>
      </c>
      <c r="B24" s="119"/>
      <c r="C24" s="97" t="s">
        <v>460</v>
      </c>
      <c r="D24" s="414"/>
      <c r="E24" s="414"/>
      <c r="F24" s="413"/>
      <c r="G24" s="414"/>
    </row>
    <row r="25" spans="1:7" x14ac:dyDescent="0.2">
      <c r="A25" s="307" t="s">
        <v>150</v>
      </c>
      <c r="B25" s="119"/>
      <c r="C25" s="97" t="s">
        <v>459</v>
      </c>
      <c r="D25" s="414"/>
      <c r="E25" s="414"/>
      <c r="F25" s="413"/>
      <c r="G25" s="414"/>
    </row>
    <row r="26" spans="1:7" ht="28.5" x14ac:dyDescent="0.2">
      <c r="A26" s="307" t="s">
        <v>153</v>
      </c>
      <c r="B26" s="119"/>
      <c r="C26" s="97" t="s">
        <v>461</v>
      </c>
      <c r="D26" s="414"/>
      <c r="E26" s="414"/>
      <c r="F26" s="413"/>
      <c r="G26" s="414"/>
    </row>
    <row r="27" spans="1:7" ht="28.5" x14ac:dyDescent="0.2">
      <c r="A27" s="307" t="s">
        <v>347</v>
      </c>
      <c r="B27" s="119"/>
      <c r="C27" s="97" t="s">
        <v>348</v>
      </c>
      <c r="D27" s="414"/>
      <c r="E27" s="414"/>
      <c r="F27" s="413"/>
      <c r="G27" s="414"/>
    </row>
    <row r="28" spans="1:7" ht="21.75" customHeight="1" thickBot="1" x14ac:dyDescent="0.3">
      <c r="A28" s="308" t="s">
        <v>201</v>
      </c>
      <c r="B28" s="123"/>
      <c r="C28" s="124"/>
      <c r="D28" s="125">
        <f>SUM(D23:D27)</f>
        <v>0</v>
      </c>
      <c r="E28" s="125">
        <f>SUM(E23:E27)</f>
        <v>0</v>
      </c>
      <c r="F28" s="150">
        <f>SUM(F23:F27)</f>
        <v>0</v>
      </c>
      <c r="G28" s="125">
        <f>SUM(G23:G27)</f>
        <v>0</v>
      </c>
    </row>
    <row r="29" spans="1:7" ht="15.75" thickTop="1" x14ac:dyDescent="0.25">
      <c r="A29" s="305" t="s">
        <v>186</v>
      </c>
      <c r="B29" s="117"/>
      <c r="C29" s="118" t="s">
        <v>351</v>
      </c>
      <c r="D29" s="126"/>
      <c r="E29" s="126"/>
      <c r="F29" s="324"/>
      <c r="G29" s="126"/>
    </row>
    <row r="30" spans="1:7" x14ac:dyDescent="0.2">
      <c r="A30" s="307" t="s">
        <v>136</v>
      </c>
      <c r="B30" s="119"/>
      <c r="C30" s="97" t="s">
        <v>357</v>
      </c>
      <c r="D30" s="405"/>
      <c r="E30" s="408"/>
      <c r="F30" s="405"/>
      <c r="G30" s="408"/>
    </row>
    <row r="31" spans="1:7" ht="28.5" x14ac:dyDescent="0.2">
      <c r="A31" s="307" t="s">
        <v>92</v>
      </c>
      <c r="B31" s="119"/>
      <c r="C31" s="97" t="s">
        <v>358</v>
      </c>
      <c r="D31" s="410"/>
      <c r="E31" s="410"/>
      <c r="F31" s="409"/>
      <c r="G31" s="410"/>
    </row>
    <row r="32" spans="1:7" x14ac:dyDescent="0.2">
      <c r="A32" s="307" t="s">
        <v>188</v>
      </c>
      <c r="B32" s="119"/>
      <c r="C32" s="97" t="s">
        <v>361</v>
      </c>
      <c r="D32" s="410"/>
      <c r="E32" s="410"/>
      <c r="F32" s="409"/>
      <c r="G32" s="410"/>
    </row>
    <row r="33" spans="1:7" x14ac:dyDescent="0.2">
      <c r="A33" s="307" t="s">
        <v>359</v>
      </c>
      <c r="B33" s="119"/>
      <c r="C33" s="97" t="s">
        <v>362</v>
      </c>
      <c r="D33" s="410"/>
      <c r="E33" s="410"/>
      <c r="F33" s="409"/>
      <c r="G33" s="410"/>
    </row>
    <row r="34" spans="1:7" x14ac:dyDescent="0.2">
      <c r="A34" s="307" t="s">
        <v>360</v>
      </c>
      <c r="B34" s="119"/>
      <c r="C34" s="97" t="s">
        <v>363</v>
      </c>
      <c r="D34" s="410"/>
      <c r="E34" s="410"/>
      <c r="F34" s="409"/>
      <c r="G34" s="410"/>
    </row>
    <row r="35" spans="1:7" ht="15" x14ac:dyDescent="0.25">
      <c r="A35" s="309" t="s">
        <v>140</v>
      </c>
      <c r="B35" s="119"/>
      <c r="C35" s="128" t="s">
        <v>364</v>
      </c>
      <c r="D35" s="410"/>
      <c r="E35" s="410"/>
      <c r="F35" s="409"/>
      <c r="G35" s="410"/>
    </row>
    <row r="36" spans="1:7" ht="15.75" thickBot="1" x14ac:dyDescent="0.3">
      <c r="A36" s="310" t="s">
        <v>189</v>
      </c>
      <c r="B36" s="129"/>
      <c r="C36" s="53"/>
      <c r="D36" s="130">
        <f>SUM(D30:D35)</f>
        <v>0</v>
      </c>
      <c r="E36" s="130">
        <f>SUM(E30:E35)</f>
        <v>0</v>
      </c>
      <c r="F36" s="167">
        <f>SUM(F30:F35)</f>
        <v>0</v>
      </c>
      <c r="G36" s="130">
        <f>SUM(G30:G35)</f>
        <v>0</v>
      </c>
    </row>
    <row r="37" spans="1:7" ht="15" x14ac:dyDescent="0.25">
      <c r="A37" s="309" t="s">
        <v>372</v>
      </c>
      <c r="B37" s="119"/>
      <c r="C37" s="51"/>
      <c r="D37" s="96"/>
      <c r="E37" s="96"/>
      <c r="F37" s="169"/>
      <c r="G37" s="96"/>
    </row>
    <row r="38" spans="1:7" x14ac:dyDescent="0.2">
      <c r="A38" s="306"/>
      <c r="B38" s="119" t="s">
        <v>190</v>
      </c>
      <c r="C38" s="51"/>
      <c r="D38" s="410"/>
      <c r="E38" s="410"/>
      <c r="F38" s="409"/>
      <c r="G38" s="410"/>
    </row>
    <row r="39" spans="1:7" x14ac:dyDescent="0.2">
      <c r="A39" s="307"/>
      <c r="B39" s="119" t="s">
        <v>191</v>
      </c>
      <c r="C39" s="51"/>
      <c r="D39" s="410"/>
      <c r="E39" s="410"/>
      <c r="F39" s="409"/>
      <c r="G39" s="410"/>
    </row>
    <row r="40" spans="1:7" ht="15.75" thickBot="1" x14ac:dyDescent="0.3">
      <c r="A40" s="310" t="s">
        <v>192</v>
      </c>
      <c r="B40" s="129"/>
      <c r="C40" s="53"/>
      <c r="D40" s="130">
        <f>SUM(D38:D39)</f>
        <v>0</v>
      </c>
      <c r="E40" s="130">
        <f>SUM(E38:E39)</f>
        <v>0</v>
      </c>
      <c r="F40" s="167">
        <f>SUM(F38:F39)</f>
        <v>0</v>
      </c>
      <c r="G40" s="130">
        <f>SUM(G38:G39)</f>
        <v>0</v>
      </c>
    </row>
    <row r="41" spans="1:7" ht="15.75" thickBot="1" x14ac:dyDescent="0.3">
      <c r="A41" s="308" t="s">
        <v>195</v>
      </c>
      <c r="B41" s="123"/>
      <c r="C41" s="102"/>
      <c r="D41" s="103">
        <f>D17+D21+D28+D36+D40</f>
        <v>0</v>
      </c>
      <c r="E41" s="103">
        <f>E17+E21+E28+E36+E40</f>
        <v>0</v>
      </c>
      <c r="F41" s="364">
        <f>F17+F21+F28+F36+F40</f>
        <v>0</v>
      </c>
      <c r="G41" s="103">
        <f>G17+G21+G28+G36+G40</f>
        <v>0</v>
      </c>
    </row>
    <row r="42" spans="1:7" ht="15.75" thickTop="1" x14ac:dyDescent="0.25">
      <c r="A42" s="366"/>
      <c r="B42" s="294"/>
      <c r="C42" s="295"/>
      <c r="D42" s="135"/>
      <c r="E42" s="135"/>
      <c r="F42" s="135"/>
      <c r="G42" s="135"/>
    </row>
    <row r="43" spans="1:7" x14ac:dyDescent="0.2">
      <c r="A43" s="296" t="e">
        <f>'Form 1 Cover'!#REF!</f>
        <v>#REF!</v>
      </c>
      <c r="B43" s="132"/>
      <c r="C43" s="58"/>
      <c r="F43" s="38" t="str">
        <f>"Budget Fiscal Year "&amp;TEXT('Form 1 Cover'!$D$97, "mm/dd/yy")</f>
        <v>Budget Fiscal Year 2022 - 2023</v>
      </c>
    </row>
    <row r="44" spans="1:7" x14ac:dyDescent="0.2">
      <c r="A44" s="296"/>
      <c r="B44" s="132"/>
      <c r="C44" s="58"/>
    </row>
    <row r="45" spans="1:7" x14ac:dyDescent="0.2">
      <c r="A45" s="99" t="s">
        <v>5</v>
      </c>
      <c r="D45" s="38" t="s">
        <v>443</v>
      </c>
      <c r="G45" s="133">
        <f>'Form 1 Cover'!D106</f>
        <v>43914</v>
      </c>
    </row>
    <row r="46" spans="1:7" x14ac:dyDescent="0.2">
      <c r="A46" s="312" t="s">
        <v>5</v>
      </c>
      <c r="B46" s="75"/>
      <c r="C46" s="367"/>
      <c r="D46" s="179">
        <v>-1</v>
      </c>
      <c r="E46" s="179">
        <v>-2</v>
      </c>
      <c r="F46" s="286">
        <v>-3</v>
      </c>
      <c r="G46" s="180">
        <v>-4</v>
      </c>
    </row>
    <row r="47" spans="1:7" x14ac:dyDescent="0.2">
      <c r="A47" s="361"/>
      <c r="B47" s="58"/>
      <c r="C47" s="47"/>
      <c r="D47" s="181"/>
      <c r="E47" s="33" t="s">
        <v>32</v>
      </c>
      <c r="F47" s="511" t="str">
        <f>"BUDGET YEAR ENDING "&amp;TEXT('Form 1 Cover'!D99, "MM/DD/YY")</f>
        <v>BUDGET YEAR ENDING 06/30/23</v>
      </c>
      <c r="G47" s="512"/>
    </row>
    <row r="48" spans="1:7" ht="28.5" x14ac:dyDescent="0.2">
      <c r="A48" s="361"/>
      <c r="B48" s="58"/>
      <c r="C48" s="47"/>
      <c r="D48" s="184" t="s">
        <v>271</v>
      </c>
      <c r="E48" s="184" t="s">
        <v>273</v>
      </c>
      <c r="F48" s="187"/>
      <c r="G48" s="187"/>
    </row>
    <row r="49" spans="1:7" x14ac:dyDescent="0.2">
      <c r="A49" s="361"/>
      <c r="B49" s="58"/>
      <c r="C49" s="47"/>
      <c r="D49" s="184" t="s">
        <v>272</v>
      </c>
      <c r="E49" s="184" t="s">
        <v>272</v>
      </c>
      <c r="F49" s="184" t="s">
        <v>274</v>
      </c>
      <c r="G49" s="184" t="s">
        <v>111</v>
      </c>
    </row>
    <row r="50" spans="1:7" ht="15" x14ac:dyDescent="0.2">
      <c r="A50" s="326"/>
      <c r="B50" s="368" t="s">
        <v>523</v>
      </c>
      <c r="C50" s="73"/>
      <c r="D50" s="88">
        <f>'Form 1 Cover'!D90</f>
        <v>44377</v>
      </c>
      <c r="E50" s="285">
        <f>'Form 1 Cover'!D94</f>
        <v>44742</v>
      </c>
      <c r="F50" s="185" t="s">
        <v>275</v>
      </c>
      <c r="G50" s="185" t="s">
        <v>275</v>
      </c>
    </row>
    <row r="51" spans="1:7" ht="15" x14ac:dyDescent="0.25">
      <c r="A51" s="300" t="s">
        <v>529</v>
      </c>
      <c r="B51" s="90"/>
      <c r="C51" s="282"/>
      <c r="D51" s="283"/>
      <c r="E51" s="311"/>
      <c r="F51" s="311"/>
      <c r="G51" s="311"/>
    </row>
    <row r="52" spans="1:7" x14ac:dyDescent="0.2">
      <c r="A52" s="302"/>
      <c r="B52" s="94" t="s">
        <v>177</v>
      </c>
      <c r="C52" s="94" t="s">
        <v>178</v>
      </c>
      <c r="D52" s="284"/>
      <c r="E52" s="55"/>
      <c r="F52" s="55"/>
      <c r="G52" s="55"/>
    </row>
    <row r="53" spans="1:7" x14ac:dyDescent="0.2">
      <c r="A53" s="302"/>
      <c r="B53" s="94"/>
      <c r="C53" s="94" t="s">
        <v>525</v>
      </c>
      <c r="D53" s="413"/>
      <c r="E53" s="414"/>
      <c r="F53" s="414"/>
      <c r="G53" s="414"/>
    </row>
    <row r="54" spans="1:7" x14ac:dyDescent="0.2">
      <c r="A54" s="302"/>
      <c r="B54" s="94"/>
      <c r="C54" s="94" t="s">
        <v>524</v>
      </c>
      <c r="D54" s="413"/>
      <c r="E54" s="414"/>
      <c r="F54" s="414"/>
      <c r="G54" s="414"/>
    </row>
    <row r="55" spans="1:7" x14ac:dyDescent="0.2">
      <c r="A55" s="302"/>
      <c r="B55" s="94"/>
      <c r="C55" s="94" t="s">
        <v>133</v>
      </c>
      <c r="D55" s="413"/>
      <c r="E55" s="414"/>
      <c r="F55" s="414"/>
      <c r="G55" s="414"/>
    </row>
    <row r="56" spans="1:7" x14ac:dyDescent="0.2">
      <c r="A56" s="302"/>
      <c r="B56" s="94"/>
      <c r="C56" s="94" t="s">
        <v>526</v>
      </c>
      <c r="D56" s="413"/>
      <c r="E56" s="414"/>
      <c r="F56" s="414"/>
      <c r="G56" s="414"/>
    </row>
    <row r="57" spans="1:7" x14ac:dyDescent="0.2">
      <c r="A57" s="302"/>
      <c r="B57" s="94"/>
      <c r="C57" s="94" t="s">
        <v>527</v>
      </c>
      <c r="D57" s="413"/>
      <c r="E57" s="414"/>
      <c r="F57" s="414"/>
      <c r="G57" s="414"/>
    </row>
    <row r="58" spans="1:7" x14ac:dyDescent="0.2">
      <c r="A58" s="302"/>
      <c r="B58" s="94"/>
      <c r="C58" s="94" t="s">
        <v>528</v>
      </c>
      <c r="D58" s="413"/>
      <c r="E58" s="414"/>
      <c r="F58" s="414"/>
      <c r="G58" s="414"/>
    </row>
    <row r="59" spans="1:7" x14ac:dyDescent="0.2">
      <c r="A59" s="109"/>
      <c r="B59" s="93" t="s">
        <v>531</v>
      </c>
      <c r="C59" s="98"/>
      <c r="D59" s="287">
        <f>SUM(D53:D58)</f>
        <v>0</v>
      </c>
      <c r="E59" s="287">
        <f>SUM(E53:E58)</f>
        <v>0</v>
      </c>
      <c r="F59" s="287">
        <f>SUM(F53:F58)</f>
        <v>0</v>
      </c>
      <c r="G59" s="287">
        <f>SUM(G53:G58)</f>
        <v>0</v>
      </c>
    </row>
    <row r="60" spans="1:7" x14ac:dyDescent="0.2">
      <c r="A60" s="302"/>
      <c r="B60" s="94" t="s">
        <v>533</v>
      </c>
      <c r="C60" s="94"/>
      <c r="D60" s="147"/>
      <c r="E60" s="122"/>
      <c r="F60" s="122"/>
      <c r="G60" s="122"/>
    </row>
    <row r="61" spans="1:7" x14ac:dyDescent="0.2">
      <c r="A61" s="302"/>
      <c r="B61" s="94"/>
      <c r="C61" s="94" t="s">
        <v>525</v>
      </c>
      <c r="D61" s="413"/>
      <c r="E61" s="414"/>
      <c r="F61" s="414"/>
      <c r="G61" s="414"/>
    </row>
    <row r="62" spans="1:7" x14ac:dyDescent="0.2">
      <c r="A62" s="302"/>
      <c r="B62" s="94"/>
      <c r="C62" s="94" t="s">
        <v>524</v>
      </c>
      <c r="D62" s="413"/>
      <c r="E62" s="414"/>
      <c r="F62" s="414"/>
      <c r="G62" s="414"/>
    </row>
    <row r="63" spans="1:7" x14ac:dyDescent="0.2">
      <c r="A63" s="302"/>
      <c r="B63" s="94"/>
      <c r="C63" s="94" t="s">
        <v>133</v>
      </c>
      <c r="D63" s="413"/>
      <c r="E63" s="414"/>
      <c r="F63" s="414"/>
      <c r="G63" s="414"/>
    </row>
    <row r="64" spans="1:7" x14ac:dyDescent="0.2">
      <c r="A64" s="302"/>
      <c r="B64" s="94"/>
      <c r="C64" s="94" t="s">
        <v>526</v>
      </c>
      <c r="D64" s="413"/>
      <c r="E64" s="414"/>
      <c r="F64" s="414"/>
      <c r="G64" s="414"/>
    </row>
    <row r="65" spans="1:7" x14ac:dyDescent="0.2">
      <c r="A65" s="302"/>
      <c r="B65" s="94"/>
      <c r="C65" s="94" t="s">
        <v>527</v>
      </c>
      <c r="D65" s="413"/>
      <c r="E65" s="414"/>
      <c r="F65" s="414"/>
      <c r="G65" s="414"/>
    </row>
    <row r="66" spans="1:7" x14ac:dyDescent="0.2">
      <c r="A66" s="302"/>
      <c r="B66" s="94"/>
      <c r="C66" s="94" t="s">
        <v>528</v>
      </c>
      <c r="D66" s="413"/>
      <c r="E66" s="414"/>
      <c r="F66" s="414"/>
      <c r="G66" s="414"/>
    </row>
    <row r="67" spans="1:7" x14ac:dyDescent="0.2">
      <c r="A67" s="109"/>
      <c r="B67" s="93" t="s">
        <v>532</v>
      </c>
      <c r="C67" s="203"/>
      <c r="D67" s="198">
        <f>SUM(D61:D66)</f>
        <v>0</v>
      </c>
      <c r="E67" s="287">
        <f>SUM(E61:E66)</f>
        <v>0</v>
      </c>
      <c r="F67" s="287">
        <f>SUM(F61:F66)</f>
        <v>0</v>
      </c>
      <c r="G67" s="287">
        <f>SUM(G61:G66)</f>
        <v>0</v>
      </c>
    </row>
    <row r="68" spans="1:7" x14ac:dyDescent="0.2">
      <c r="A68" s="302"/>
      <c r="B68" s="94" t="s">
        <v>179</v>
      </c>
      <c r="C68" s="43" t="s">
        <v>251</v>
      </c>
      <c r="D68" s="169"/>
      <c r="E68" s="96"/>
      <c r="F68" s="96"/>
      <c r="G68" s="96"/>
    </row>
    <row r="69" spans="1:7" x14ac:dyDescent="0.2">
      <c r="A69" s="302"/>
      <c r="B69" s="94"/>
      <c r="C69" s="94" t="s">
        <v>525</v>
      </c>
      <c r="D69" s="409"/>
      <c r="E69" s="410"/>
      <c r="F69" s="410"/>
      <c r="G69" s="410"/>
    </row>
    <row r="70" spans="1:7" x14ac:dyDescent="0.2">
      <c r="A70" s="302"/>
      <c r="B70" s="94"/>
      <c r="C70" s="94" t="s">
        <v>524</v>
      </c>
      <c r="D70" s="409"/>
      <c r="E70" s="410"/>
      <c r="F70" s="410"/>
      <c r="G70" s="410"/>
    </row>
    <row r="71" spans="1:7" x14ac:dyDescent="0.2">
      <c r="A71" s="302"/>
      <c r="B71" s="94"/>
      <c r="C71" s="94" t="s">
        <v>133</v>
      </c>
      <c r="D71" s="409"/>
      <c r="E71" s="410"/>
      <c r="F71" s="410"/>
      <c r="G71" s="410"/>
    </row>
    <row r="72" spans="1:7" x14ac:dyDescent="0.2">
      <c r="A72" s="302"/>
      <c r="B72" s="94"/>
      <c r="C72" s="94" t="s">
        <v>526</v>
      </c>
      <c r="D72" s="409"/>
      <c r="E72" s="410"/>
      <c r="F72" s="410"/>
      <c r="G72" s="410"/>
    </row>
    <row r="73" spans="1:7" x14ac:dyDescent="0.2">
      <c r="A73" s="302"/>
      <c r="B73" s="94"/>
      <c r="C73" s="94" t="s">
        <v>527</v>
      </c>
      <c r="D73" s="409"/>
      <c r="E73" s="410"/>
      <c r="F73" s="410"/>
      <c r="G73" s="410"/>
    </row>
    <row r="74" spans="1:7" x14ac:dyDescent="0.2">
      <c r="A74" s="302"/>
      <c r="B74" s="94"/>
      <c r="C74" s="94" t="s">
        <v>528</v>
      </c>
      <c r="D74" s="409"/>
      <c r="E74" s="410"/>
      <c r="F74" s="410"/>
      <c r="G74" s="410"/>
    </row>
    <row r="75" spans="1:7" x14ac:dyDescent="0.2">
      <c r="A75" s="240"/>
      <c r="B75" s="93" t="s">
        <v>534</v>
      </c>
      <c r="C75" s="98"/>
      <c r="D75" s="288">
        <f>SUM(D69:D74)</f>
        <v>0</v>
      </c>
      <c r="E75" s="288">
        <f>SUM(E69:E74)</f>
        <v>0</v>
      </c>
      <c r="F75" s="288">
        <f>SUM(F69:F74)</f>
        <v>0</v>
      </c>
      <c r="G75" s="288">
        <f>SUM(G69:G74)</f>
        <v>0</v>
      </c>
    </row>
    <row r="76" spans="1:7" x14ac:dyDescent="0.2">
      <c r="A76" s="109"/>
      <c r="B76" s="93" t="s">
        <v>91</v>
      </c>
      <c r="C76" s="289" t="s">
        <v>535</v>
      </c>
      <c r="D76" s="290"/>
      <c r="E76" s="291"/>
      <c r="F76" s="291"/>
      <c r="G76" s="291"/>
    </row>
    <row r="77" spans="1:7" x14ac:dyDescent="0.2">
      <c r="A77" s="109"/>
      <c r="B77" s="93"/>
      <c r="C77" s="94" t="s">
        <v>525</v>
      </c>
      <c r="D77" s="411"/>
      <c r="E77" s="411"/>
      <c r="F77" s="411"/>
      <c r="G77" s="411"/>
    </row>
    <row r="78" spans="1:7" x14ac:dyDescent="0.2">
      <c r="A78" s="109"/>
      <c r="B78" s="93"/>
      <c r="C78" s="94" t="s">
        <v>524</v>
      </c>
      <c r="D78" s="411"/>
      <c r="E78" s="411"/>
      <c r="F78" s="411"/>
      <c r="G78" s="411"/>
    </row>
    <row r="79" spans="1:7" x14ac:dyDescent="0.2">
      <c r="A79" s="109"/>
      <c r="B79" s="93"/>
      <c r="C79" s="94" t="s">
        <v>133</v>
      </c>
      <c r="D79" s="411"/>
      <c r="E79" s="411"/>
      <c r="F79" s="411"/>
      <c r="G79" s="411"/>
    </row>
    <row r="80" spans="1:7" x14ac:dyDescent="0.2">
      <c r="A80" s="109"/>
      <c r="B80" s="93"/>
      <c r="C80" s="94" t="s">
        <v>526</v>
      </c>
      <c r="D80" s="411"/>
      <c r="E80" s="411"/>
      <c r="F80" s="411"/>
      <c r="G80" s="411"/>
    </row>
    <row r="81" spans="1:7" x14ac:dyDescent="0.2">
      <c r="A81" s="109"/>
      <c r="B81" s="93"/>
      <c r="C81" s="94" t="s">
        <v>527</v>
      </c>
      <c r="D81" s="411"/>
      <c r="E81" s="411"/>
      <c r="F81" s="411"/>
      <c r="G81" s="411"/>
    </row>
    <row r="82" spans="1:7" x14ac:dyDescent="0.2">
      <c r="A82" s="109"/>
      <c r="B82" s="93"/>
      <c r="C82" s="80" t="s">
        <v>528</v>
      </c>
      <c r="D82" s="411"/>
      <c r="E82" s="411"/>
      <c r="F82" s="411"/>
      <c r="G82" s="411"/>
    </row>
    <row r="83" spans="1:7" x14ac:dyDescent="0.2">
      <c r="A83" s="109"/>
      <c r="B83" s="93" t="s">
        <v>534</v>
      </c>
      <c r="C83" s="289"/>
      <c r="D83" s="198">
        <f>SUM(D77:D82)</f>
        <v>0</v>
      </c>
      <c r="E83" s="198">
        <f>SUM(E77:E82)</f>
        <v>0</v>
      </c>
      <c r="F83" s="198">
        <f>SUM(F77:F82)</f>
        <v>0</v>
      </c>
      <c r="G83" s="198">
        <f>SUM(G77:G82)</f>
        <v>0</v>
      </c>
    </row>
    <row r="84" spans="1:7" x14ac:dyDescent="0.2">
      <c r="A84" s="312"/>
      <c r="B84" s="75" t="s">
        <v>186</v>
      </c>
      <c r="C84" s="75" t="s">
        <v>253</v>
      </c>
      <c r="D84" s="424"/>
      <c r="E84" s="425"/>
      <c r="F84" s="425"/>
      <c r="G84" s="425"/>
    </row>
    <row r="85" spans="1:7" x14ac:dyDescent="0.2">
      <c r="A85" s="312"/>
      <c r="B85" s="75" t="s">
        <v>140</v>
      </c>
      <c r="C85" s="75" t="s">
        <v>536</v>
      </c>
      <c r="D85" s="424"/>
      <c r="E85" s="425"/>
      <c r="F85" s="425"/>
      <c r="G85" s="425"/>
    </row>
    <row r="86" spans="1:7" x14ac:dyDescent="0.2">
      <c r="A86" s="109"/>
      <c r="B86" s="93" t="s">
        <v>537</v>
      </c>
      <c r="C86" s="93"/>
      <c r="D86" s="198">
        <f>SUM(D84:D85)</f>
        <v>0</v>
      </c>
      <c r="E86" s="198">
        <f>SUM(E84:E85)</f>
        <v>0</v>
      </c>
      <c r="F86" s="198">
        <f>SUM(F84:F85)</f>
        <v>0</v>
      </c>
      <c r="G86" s="198">
        <f>SUM(G84:G85)</f>
        <v>0</v>
      </c>
    </row>
    <row r="87" spans="1:7" ht="15.75" thickBot="1" x14ac:dyDescent="0.3">
      <c r="A87" s="313" t="s">
        <v>530</v>
      </c>
      <c r="B87" s="113"/>
      <c r="C87" s="113"/>
      <c r="D87" s="148">
        <f>D59+D67+D75+D83+D86</f>
        <v>0</v>
      </c>
      <c r="E87" s="148">
        <f>E59+E67+E75+E83+E86</f>
        <v>0</v>
      </c>
      <c r="F87" s="148">
        <f>F59+F67+F75+F83+F86</f>
        <v>0</v>
      </c>
      <c r="G87" s="148">
        <f>G59+G67+G75+G83+G86</f>
        <v>0</v>
      </c>
    </row>
    <row r="88" spans="1:7" ht="15.75" thickTop="1" x14ac:dyDescent="0.25">
      <c r="A88" s="314"/>
      <c r="B88" s="94" t="s">
        <v>538</v>
      </c>
      <c r="C88" s="51" t="s">
        <v>539</v>
      </c>
      <c r="D88" s="122"/>
      <c r="E88" s="122"/>
      <c r="F88" s="122"/>
      <c r="G88" s="122"/>
    </row>
    <row r="89" spans="1:7" x14ac:dyDescent="0.2">
      <c r="A89" s="240"/>
      <c r="B89" s="94"/>
      <c r="C89" s="94" t="s">
        <v>142</v>
      </c>
      <c r="D89" s="411"/>
      <c r="E89" s="414"/>
      <c r="F89" s="414"/>
      <c r="G89" s="414"/>
    </row>
    <row r="90" spans="1:7" x14ac:dyDescent="0.2">
      <c r="A90" s="253"/>
      <c r="B90" s="94"/>
      <c r="C90" s="94" t="s">
        <v>143</v>
      </c>
      <c r="D90" s="411"/>
      <c r="E90" s="414"/>
      <c r="F90" s="414"/>
      <c r="G90" s="414"/>
    </row>
    <row r="91" spans="1:7" ht="15" thickBot="1" x14ac:dyDescent="0.25">
      <c r="A91" s="315"/>
      <c r="B91" s="113" t="s">
        <v>144</v>
      </c>
      <c r="C91" s="57"/>
      <c r="D91" s="142">
        <f>SUM(D89:D90)</f>
        <v>0</v>
      </c>
      <c r="E91" s="142">
        <f>SUM(E89:E90)</f>
        <v>0</v>
      </c>
      <c r="F91" s="142">
        <f>SUM(F89:F90)</f>
        <v>0</v>
      </c>
      <c r="G91" s="142">
        <f>SUM(G89:G90)</f>
        <v>0</v>
      </c>
    </row>
    <row r="92" spans="1:7" ht="16.5" thickTop="1" thickBot="1" x14ac:dyDescent="0.3">
      <c r="A92" s="316" t="s">
        <v>145</v>
      </c>
      <c r="B92" s="172"/>
      <c r="C92" s="292"/>
      <c r="D92" s="293">
        <f>D87+D91</f>
        <v>0</v>
      </c>
      <c r="E92" s="293">
        <f>E87+E91</f>
        <v>0</v>
      </c>
      <c r="F92" s="293">
        <f>F87+F91</f>
        <v>0</v>
      </c>
      <c r="G92" s="293">
        <f>G87+G91</f>
        <v>0</v>
      </c>
    </row>
    <row r="93" spans="1:7" ht="15.75" thickTop="1" x14ac:dyDescent="0.25">
      <c r="A93" s="137"/>
      <c r="B93" s="138"/>
      <c r="C93" s="295"/>
      <c r="D93" s="146"/>
      <c r="E93" s="146"/>
      <c r="F93" s="146"/>
      <c r="G93" s="146"/>
    </row>
    <row r="94" spans="1:7" x14ac:dyDescent="0.2">
      <c r="A94" s="296" t="e">
        <f>'Form 1 Cover'!#REF!</f>
        <v>#REF!</v>
      </c>
      <c r="B94" s="132"/>
      <c r="C94" s="58"/>
      <c r="F94" s="38" t="str">
        <f>"Budget Fiscal Year "&amp;TEXT('Form 1 Cover'!$D$97, "mm/dd/yy")</f>
        <v>Budget Fiscal Year 2022 - 2023</v>
      </c>
    </row>
    <row r="95" spans="1:7" x14ac:dyDescent="0.2">
      <c r="A95" s="296"/>
      <c r="B95" s="132"/>
      <c r="C95" s="58"/>
    </row>
    <row r="96" spans="1:7" x14ac:dyDescent="0.2">
      <c r="A96" s="99" t="s">
        <v>5</v>
      </c>
      <c r="D96" s="38" t="s">
        <v>442</v>
      </c>
      <c r="G96" s="133">
        <f>'Form 1 Cover'!D106</f>
        <v>43914</v>
      </c>
    </row>
    <row r="98" spans="2:7" x14ac:dyDescent="0.2">
      <c r="B98" s="297"/>
      <c r="C98" s="298" t="s">
        <v>540</v>
      </c>
      <c r="D98" s="299">
        <f>D41-D87</f>
        <v>0</v>
      </c>
      <c r="E98" s="299">
        <f>E41-E87</f>
        <v>0</v>
      </c>
      <c r="F98" s="299">
        <f>F41-F87</f>
        <v>0</v>
      </c>
      <c r="G98" s="299">
        <f>G41-G87</f>
        <v>0</v>
      </c>
    </row>
  </sheetData>
  <sheetProtection sheet="1" objects="1" scenarios="1"/>
  <phoneticPr fontId="15" type="noConversion"/>
  <pageMargins left="0.25" right="0.25" top="1" bottom="0.75" header="0.5" footer="0.5"/>
  <pageSetup scale="9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U38"/>
  <sheetViews>
    <sheetView zoomScaleNormal="100" workbookViewId="0">
      <selection activeCell="A14" sqref="A14"/>
    </sheetView>
  </sheetViews>
  <sheetFormatPr defaultRowHeight="14.25" x14ac:dyDescent="0.2"/>
  <cols>
    <col min="1" max="1" width="28.42578125" style="38" customWidth="1"/>
    <col min="2" max="2" width="5.7109375" style="38" customWidth="1"/>
    <col min="3" max="3" width="7.7109375" style="38" customWidth="1"/>
    <col min="4" max="4" width="14.7109375" style="38" customWidth="1"/>
    <col min="5" max="5" width="12.28515625" style="38" customWidth="1"/>
    <col min="6" max="6" width="12.42578125" style="38" customWidth="1"/>
    <col min="7" max="7" width="11.140625" style="38" customWidth="1"/>
    <col min="8" max="8" width="14.85546875" style="38" customWidth="1"/>
    <col min="9" max="11" width="14.7109375" style="38" customWidth="1"/>
    <col min="12" max="13" width="9.140625" style="38"/>
    <col min="14" max="14" width="20.5703125" customWidth="1"/>
    <col min="20" max="16384" width="9.140625" style="38"/>
  </cols>
  <sheetData>
    <row r="2" spans="1:21" ht="15" x14ac:dyDescent="0.25">
      <c r="A2" s="417" t="e">
        <f>'Form 1 Cover'!#REF!</f>
        <v>#REF!</v>
      </c>
      <c r="B2" s="58"/>
      <c r="C2" s="58"/>
      <c r="D2" s="58"/>
      <c r="F2" s="240" t="s">
        <v>492</v>
      </c>
      <c r="G2" s="203"/>
      <c r="H2" s="98"/>
      <c r="I2" s="131" t="s">
        <v>93</v>
      </c>
    </row>
    <row r="3" spans="1:21" x14ac:dyDescent="0.2">
      <c r="F3" s="131" t="s">
        <v>95</v>
      </c>
      <c r="I3" s="131" t="s">
        <v>96</v>
      </c>
    </row>
    <row r="4" spans="1:21" x14ac:dyDescent="0.2">
      <c r="A4" s="38" t="s">
        <v>94</v>
      </c>
      <c r="F4" s="131" t="s">
        <v>97</v>
      </c>
      <c r="I4" s="131" t="s">
        <v>98</v>
      </c>
    </row>
    <row r="5" spans="1:21" x14ac:dyDescent="0.2">
      <c r="A5" s="210"/>
      <c r="F5" s="131" t="s">
        <v>99</v>
      </c>
      <c r="I5" s="131" t="s">
        <v>100</v>
      </c>
    </row>
    <row r="6" spans="1:21" x14ac:dyDescent="0.2">
      <c r="F6" s="131" t="s">
        <v>101</v>
      </c>
      <c r="I6" s="131" t="s">
        <v>102</v>
      </c>
    </row>
    <row r="7" spans="1:21" x14ac:dyDescent="0.2">
      <c r="F7" s="131" t="s">
        <v>103</v>
      </c>
      <c r="I7" s="131" t="s">
        <v>104</v>
      </c>
    </row>
    <row r="8" spans="1:21" x14ac:dyDescent="0.2">
      <c r="F8" s="131"/>
    </row>
    <row r="10" spans="1:21" s="220" customFormat="1" x14ac:dyDescent="0.2">
      <c r="A10" s="216" t="s">
        <v>46</v>
      </c>
      <c r="B10" s="216" t="s">
        <v>47</v>
      </c>
      <c r="C10" s="217" t="s">
        <v>48</v>
      </c>
      <c r="D10" s="217" t="s">
        <v>49</v>
      </c>
      <c r="E10" s="217" t="s">
        <v>50</v>
      </c>
      <c r="F10" s="217" t="s">
        <v>51</v>
      </c>
      <c r="G10" s="217" t="s">
        <v>52</v>
      </c>
      <c r="H10" s="218" t="s">
        <v>53</v>
      </c>
      <c r="I10" s="219" t="s">
        <v>105</v>
      </c>
      <c r="J10" s="217" t="s">
        <v>106</v>
      </c>
      <c r="K10" s="216" t="s">
        <v>107</v>
      </c>
      <c r="N10"/>
      <c r="O10"/>
      <c r="P10"/>
      <c r="Q10"/>
      <c r="R10"/>
      <c r="S10"/>
    </row>
    <row r="11" spans="1:21" s="50" customFormat="1" x14ac:dyDescent="0.2">
      <c r="A11" s="48"/>
      <c r="B11" s="48"/>
      <c r="C11" s="49" t="s">
        <v>558</v>
      </c>
      <c r="D11" s="49"/>
      <c r="E11" s="49"/>
      <c r="F11" s="49"/>
      <c r="G11" s="49"/>
      <c r="H11" s="221"/>
      <c r="I11" s="222" t="s">
        <v>108</v>
      </c>
      <c r="J11" s="223"/>
      <c r="K11" s="224" t="s">
        <v>444</v>
      </c>
      <c r="M11" s="221"/>
      <c r="N11"/>
      <c r="O11"/>
      <c r="P11"/>
      <c r="Q11"/>
      <c r="R11"/>
      <c r="S11"/>
      <c r="T11" s="221"/>
      <c r="U11" s="221"/>
    </row>
    <row r="12" spans="1:21" s="220" customFormat="1" x14ac:dyDescent="0.2">
      <c r="A12" s="224"/>
      <c r="B12" s="224"/>
      <c r="C12" s="225" t="s">
        <v>559</v>
      </c>
      <c r="D12" s="225"/>
      <c r="E12" s="225"/>
      <c r="F12" s="225"/>
      <c r="G12" s="225"/>
      <c r="H12" s="226" t="s">
        <v>109</v>
      </c>
      <c r="I12" s="494" t="str">
        <f>"YEAR ENDING "&amp;TEXT('Form 1 Cover'!D99, "MM/DD/YY")</f>
        <v>YEAR ENDING 06/30/23</v>
      </c>
      <c r="J12" s="495"/>
      <c r="K12" s="224"/>
      <c r="L12" s="50"/>
      <c r="M12" s="226"/>
      <c r="N12"/>
      <c r="O12"/>
      <c r="P12"/>
      <c r="Q12"/>
      <c r="R12"/>
      <c r="S12"/>
      <c r="T12" s="226"/>
      <c r="U12" s="226"/>
    </row>
    <row r="13" spans="1:21" s="50" customFormat="1" x14ac:dyDescent="0.2">
      <c r="A13" s="48"/>
      <c r="B13" s="48"/>
      <c r="C13" s="49" t="s">
        <v>560</v>
      </c>
      <c r="D13" s="49" t="s">
        <v>110</v>
      </c>
      <c r="E13" s="49"/>
      <c r="F13" s="49" t="s">
        <v>111</v>
      </c>
      <c r="G13" s="49"/>
      <c r="H13" s="221" t="s">
        <v>112</v>
      </c>
      <c r="I13" s="5"/>
      <c r="J13" s="6"/>
      <c r="K13" s="224"/>
      <c r="M13" s="221"/>
      <c r="N13"/>
      <c r="O13"/>
      <c r="P13"/>
      <c r="Q13"/>
      <c r="R13"/>
      <c r="S13"/>
      <c r="T13" s="221"/>
      <c r="U13" s="221"/>
    </row>
    <row r="14" spans="1:21" s="50" customFormat="1" x14ac:dyDescent="0.2">
      <c r="A14" s="48" t="s">
        <v>408</v>
      </c>
      <c r="B14" s="48" t="s">
        <v>445</v>
      </c>
      <c r="C14" s="49" t="s">
        <v>559</v>
      </c>
      <c r="D14" s="49" t="s">
        <v>113</v>
      </c>
      <c r="E14" s="49" t="s">
        <v>114</v>
      </c>
      <c r="F14" s="49" t="s">
        <v>115</v>
      </c>
      <c r="G14" s="49" t="s">
        <v>116</v>
      </c>
      <c r="H14" s="221" t="s">
        <v>117</v>
      </c>
      <c r="I14" s="33" t="s">
        <v>446</v>
      </c>
      <c r="J14" s="32" t="s">
        <v>118</v>
      </c>
      <c r="K14" s="34">
        <f>'Form 1 Cover'!D99</f>
        <v>45107</v>
      </c>
      <c r="M14" s="221"/>
      <c r="N14"/>
      <c r="O14"/>
      <c r="P14"/>
      <c r="Q14"/>
      <c r="R14"/>
      <c r="S14"/>
      <c r="T14" s="221"/>
      <c r="U14" s="221"/>
    </row>
    <row r="15" spans="1:21" s="50" customFormat="1" ht="15.75" thickBot="1" x14ac:dyDescent="0.3">
      <c r="A15" s="227" t="s">
        <v>119</v>
      </c>
      <c r="B15" s="229" t="s">
        <v>120</v>
      </c>
      <c r="C15" s="228" t="s">
        <v>121</v>
      </c>
      <c r="D15" s="228" t="s">
        <v>122</v>
      </c>
      <c r="E15" s="228" t="s">
        <v>123</v>
      </c>
      <c r="F15" s="228" t="s">
        <v>123</v>
      </c>
      <c r="G15" s="229" t="s">
        <v>124</v>
      </c>
      <c r="H15" s="31">
        <f>'Form 1 Cover'!D103</f>
        <v>44743</v>
      </c>
      <c r="I15" s="230" t="s">
        <v>125</v>
      </c>
      <c r="J15" s="231" t="s">
        <v>125</v>
      </c>
      <c r="K15" s="230" t="s">
        <v>126</v>
      </c>
      <c r="M15" s="221"/>
      <c r="N15"/>
      <c r="O15"/>
      <c r="P15"/>
      <c r="Q15"/>
      <c r="R15"/>
      <c r="S15"/>
      <c r="T15" s="221"/>
      <c r="U15" s="221"/>
    </row>
    <row r="16" spans="1:21" ht="27" customHeight="1" x14ac:dyDescent="0.2">
      <c r="A16" s="432" t="s">
        <v>127</v>
      </c>
      <c r="B16" s="232"/>
      <c r="C16" s="232"/>
      <c r="D16" s="169"/>
      <c r="E16" s="233"/>
      <c r="F16" s="233"/>
      <c r="G16" s="234"/>
      <c r="H16" s="235"/>
      <c r="I16" s="96"/>
      <c r="J16" s="96"/>
      <c r="K16" s="96"/>
      <c r="M16" s="58"/>
      <c r="T16" s="58"/>
      <c r="U16" s="58"/>
    </row>
    <row r="17" spans="1:21" ht="14.1" customHeight="1" x14ac:dyDescent="0.2">
      <c r="A17" s="426"/>
      <c r="B17" s="427"/>
      <c r="C17" s="427"/>
      <c r="D17" s="428"/>
      <c r="E17" s="429"/>
      <c r="F17" s="429"/>
      <c r="G17" s="430"/>
      <c r="H17" s="431"/>
      <c r="I17" s="431"/>
      <c r="J17" s="431"/>
      <c r="K17" s="317">
        <f t="shared" ref="K17:K31" si="0">I17+J17</f>
        <v>0</v>
      </c>
      <c r="M17" s="58"/>
      <c r="T17" s="58"/>
      <c r="U17" s="58"/>
    </row>
    <row r="18" spans="1:21" ht="14.1" customHeight="1" x14ac:dyDescent="0.2">
      <c r="A18" s="426"/>
      <c r="B18" s="427"/>
      <c r="C18" s="427"/>
      <c r="D18" s="428"/>
      <c r="E18" s="429"/>
      <c r="F18" s="429"/>
      <c r="G18" s="430"/>
      <c r="H18" s="431"/>
      <c r="I18" s="431"/>
      <c r="J18" s="431"/>
      <c r="K18" s="317">
        <f t="shared" si="0"/>
        <v>0</v>
      </c>
      <c r="M18" s="58"/>
      <c r="T18" s="58"/>
      <c r="U18" s="58"/>
    </row>
    <row r="19" spans="1:21" ht="14.1" customHeight="1" x14ac:dyDescent="0.2">
      <c r="A19" s="426"/>
      <c r="B19" s="427"/>
      <c r="C19" s="427"/>
      <c r="D19" s="428"/>
      <c r="E19" s="429"/>
      <c r="F19" s="429"/>
      <c r="G19" s="430"/>
      <c r="H19" s="431"/>
      <c r="I19" s="431"/>
      <c r="J19" s="431"/>
      <c r="K19" s="317">
        <f t="shared" si="0"/>
        <v>0</v>
      </c>
      <c r="M19" s="58"/>
      <c r="T19" s="58"/>
      <c r="U19" s="58"/>
    </row>
    <row r="20" spans="1:21" ht="14.1" customHeight="1" x14ac:dyDescent="0.2">
      <c r="A20" s="426"/>
      <c r="B20" s="427"/>
      <c r="C20" s="427"/>
      <c r="D20" s="428"/>
      <c r="E20" s="429"/>
      <c r="F20" s="429"/>
      <c r="G20" s="430"/>
      <c r="H20" s="431"/>
      <c r="I20" s="431"/>
      <c r="J20" s="431"/>
      <c r="K20" s="317">
        <f t="shared" si="0"/>
        <v>0</v>
      </c>
      <c r="M20" s="58"/>
      <c r="T20" s="58"/>
      <c r="U20" s="58"/>
    </row>
    <row r="21" spans="1:21" ht="14.1" customHeight="1" x14ac:dyDescent="0.2">
      <c r="A21" s="426"/>
      <c r="B21" s="427"/>
      <c r="C21" s="427"/>
      <c r="D21" s="428"/>
      <c r="E21" s="429"/>
      <c r="F21" s="429"/>
      <c r="G21" s="430"/>
      <c r="H21" s="431"/>
      <c r="I21" s="431"/>
      <c r="J21" s="431"/>
      <c r="K21" s="317">
        <f t="shared" si="0"/>
        <v>0</v>
      </c>
      <c r="M21" s="58"/>
      <c r="T21" s="58"/>
      <c r="U21" s="58"/>
    </row>
    <row r="22" spans="1:21" ht="14.1" customHeight="1" x14ac:dyDescent="0.2">
      <c r="A22" s="426"/>
      <c r="B22" s="427"/>
      <c r="C22" s="427"/>
      <c r="D22" s="428"/>
      <c r="E22" s="429"/>
      <c r="F22" s="429"/>
      <c r="G22" s="430"/>
      <c r="H22" s="431"/>
      <c r="I22" s="431"/>
      <c r="J22" s="431"/>
      <c r="K22" s="317">
        <f t="shared" si="0"/>
        <v>0</v>
      </c>
      <c r="M22" s="58"/>
      <c r="T22" s="58"/>
      <c r="U22" s="58"/>
    </row>
    <row r="23" spans="1:21" ht="14.1" customHeight="1" x14ac:dyDescent="0.2">
      <c r="A23" s="426"/>
      <c r="B23" s="427"/>
      <c r="C23" s="427"/>
      <c r="D23" s="428"/>
      <c r="E23" s="429"/>
      <c r="F23" s="429"/>
      <c r="G23" s="430"/>
      <c r="H23" s="431"/>
      <c r="I23" s="431"/>
      <c r="J23" s="431"/>
      <c r="K23" s="317">
        <f t="shared" si="0"/>
        <v>0</v>
      </c>
      <c r="M23" s="58"/>
      <c r="T23" s="58"/>
      <c r="U23" s="58"/>
    </row>
    <row r="24" spans="1:21" ht="14.1" customHeight="1" x14ac:dyDescent="0.2">
      <c r="A24" s="426"/>
      <c r="B24" s="427"/>
      <c r="C24" s="427"/>
      <c r="D24" s="428"/>
      <c r="E24" s="429"/>
      <c r="F24" s="429"/>
      <c r="G24" s="430"/>
      <c r="H24" s="431"/>
      <c r="I24" s="431"/>
      <c r="J24" s="431"/>
      <c r="K24" s="317">
        <f t="shared" si="0"/>
        <v>0</v>
      </c>
      <c r="M24" s="58"/>
      <c r="T24" s="58"/>
      <c r="U24" s="58"/>
    </row>
    <row r="25" spans="1:21" ht="14.1" customHeight="1" x14ac:dyDescent="0.2">
      <c r="A25" s="426"/>
      <c r="B25" s="427"/>
      <c r="C25" s="427"/>
      <c r="D25" s="428"/>
      <c r="E25" s="429"/>
      <c r="F25" s="429"/>
      <c r="G25" s="430"/>
      <c r="H25" s="431"/>
      <c r="I25" s="431"/>
      <c r="J25" s="431"/>
      <c r="K25" s="317">
        <f t="shared" si="0"/>
        <v>0</v>
      </c>
      <c r="M25" s="58"/>
      <c r="T25" s="58"/>
      <c r="U25" s="58"/>
    </row>
    <row r="26" spans="1:21" ht="14.1" customHeight="1" x14ac:dyDescent="0.2">
      <c r="A26" s="426"/>
      <c r="B26" s="427"/>
      <c r="C26" s="427"/>
      <c r="D26" s="428"/>
      <c r="E26" s="429"/>
      <c r="F26" s="429"/>
      <c r="G26" s="430"/>
      <c r="H26" s="431"/>
      <c r="I26" s="431"/>
      <c r="J26" s="431"/>
      <c r="K26" s="317">
        <f t="shared" si="0"/>
        <v>0</v>
      </c>
      <c r="M26" s="58"/>
      <c r="T26" s="58"/>
      <c r="U26" s="58"/>
    </row>
    <row r="27" spans="1:21" ht="14.1" customHeight="1" x14ac:dyDescent="0.2">
      <c r="A27" s="426"/>
      <c r="B27" s="427"/>
      <c r="C27" s="427"/>
      <c r="D27" s="428"/>
      <c r="E27" s="429"/>
      <c r="F27" s="429"/>
      <c r="G27" s="430"/>
      <c r="H27" s="431"/>
      <c r="I27" s="431"/>
      <c r="J27" s="431"/>
      <c r="K27" s="317">
        <f t="shared" si="0"/>
        <v>0</v>
      </c>
      <c r="M27" s="58"/>
      <c r="T27" s="58"/>
      <c r="U27" s="58"/>
    </row>
    <row r="28" spans="1:21" ht="14.1" customHeight="1" x14ac:dyDescent="0.2">
      <c r="A28" s="426"/>
      <c r="B28" s="427"/>
      <c r="C28" s="427"/>
      <c r="D28" s="428"/>
      <c r="E28" s="429"/>
      <c r="F28" s="429"/>
      <c r="G28" s="430"/>
      <c r="H28" s="431"/>
      <c r="I28" s="431"/>
      <c r="J28" s="431"/>
      <c r="K28" s="317">
        <f t="shared" si="0"/>
        <v>0</v>
      </c>
      <c r="M28" s="58"/>
      <c r="T28" s="58"/>
      <c r="U28" s="58"/>
    </row>
    <row r="29" spans="1:21" ht="14.1" customHeight="1" x14ac:dyDescent="0.2">
      <c r="A29" s="426"/>
      <c r="B29" s="427"/>
      <c r="C29" s="427"/>
      <c r="D29" s="428"/>
      <c r="E29" s="429"/>
      <c r="F29" s="429"/>
      <c r="G29" s="430"/>
      <c r="H29" s="431"/>
      <c r="I29" s="431"/>
      <c r="J29" s="431"/>
      <c r="K29" s="317">
        <f t="shared" si="0"/>
        <v>0</v>
      </c>
      <c r="M29" s="58"/>
      <c r="T29" s="58"/>
      <c r="U29" s="58"/>
    </row>
    <row r="30" spans="1:21" ht="14.1" customHeight="1" x14ac:dyDescent="0.2">
      <c r="A30" s="426"/>
      <c r="B30" s="427"/>
      <c r="C30" s="427"/>
      <c r="D30" s="428"/>
      <c r="E30" s="429"/>
      <c r="F30" s="429"/>
      <c r="G30" s="430"/>
      <c r="H30" s="431"/>
      <c r="I30" s="431"/>
      <c r="J30" s="431"/>
      <c r="K30" s="317">
        <f t="shared" si="0"/>
        <v>0</v>
      </c>
      <c r="M30" s="58"/>
      <c r="T30" s="58"/>
      <c r="U30" s="58"/>
    </row>
    <row r="31" spans="1:21" ht="14.1" customHeight="1" x14ac:dyDescent="0.2">
      <c r="A31" s="426"/>
      <c r="B31" s="427"/>
      <c r="C31" s="427"/>
      <c r="D31" s="428"/>
      <c r="E31" s="429"/>
      <c r="F31" s="429"/>
      <c r="G31" s="430"/>
      <c r="H31" s="431"/>
      <c r="I31" s="431"/>
      <c r="J31" s="431"/>
      <c r="K31" s="317">
        <f t="shared" si="0"/>
        <v>0</v>
      </c>
      <c r="M31" s="58"/>
      <c r="T31" s="58"/>
      <c r="U31" s="58"/>
    </row>
    <row r="32" spans="1:21" s="36" customFormat="1" ht="25.5" customHeight="1" x14ac:dyDescent="0.25">
      <c r="A32" s="236" t="s">
        <v>128</v>
      </c>
      <c r="B32" s="236"/>
      <c r="C32" s="236"/>
      <c r="D32" s="318">
        <f>SUM(D17:D31)</f>
        <v>0</v>
      </c>
      <c r="E32" s="236"/>
      <c r="F32" s="236"/>
      <c r="G32" s="236"/>
      <c r="H32" s="319">
        <f>SUM(H16:H31)</f>
        <v>0</v>
      </c>
      <c r="I32" s="319">
        <f>SUM(I17:I31)</f>
        <v>0</v>
      </c>
      <c r="J32" s="319">
        <f>SUM(J17:J31)</f>
        <v>0</v>
      </c>
      <c r="K32" s="319">
        <f>SUM(K17:K31)</f>
        <v>0</v>
      </c>
      <c r="M32" s="193"/>
      <c r="N32"/>
      <c r="O32"/>
      <c r="P32"/>
      <c r="Q32"/>
      <c r="R32"/>
      <c r="S32"/>
      <c r="T32" s="193"/>
      <c r="U32" s="193"/>
    </row>
    <row r="33" spans="1:21" s="36" customFormat="1" ht="25.5" customHeight="1" x14ac:dyDescent="0.25">
      <c r="A33" s="238"/>
      <c r="B33" s="238"/>
      <c r="C33" s="238"/>
      <c r="D33" s="239"/>
      <c r="E33" s="238"/>
      <c r="F33" s="238"/>
      <c r="G33" s="238"/>
      <c r="H33" s="239"/>
      <c r="I33" s="239"/>
      <c r="J33" s="239"/>
      <c r="K33" s="239"/>
      <c r="M33" s="193"/>
      <c r="N33"/>
      <c r="O33"/>
      <c r="P33"/>
      <c r="Q33"/>
      <c r="R33"/>
      <c r="S33"/>
      <c r="T33" s="193"/>
      <c r="U33" s="193"/>
    </row>
    <row r="34" spans="1:21" ht="21.75" customHeight="1" x14ac:dyDescent="0.25">
      <c r="A34" s="417" t="e">
        <f>'Form 1 Cover'!#REF!</f>
        <v>#REF!</v>
      </c>
      <c r="D34" s="58"/>
      <c r="H34" s="221"/>
      <c r="J34" s="3" t="str">
        <f>"Budget Fiscal Year "&amp;TEXT('Form 1 Cover'!$D$97, "mm/dd/yy")</f>
        <v>Budget Fiscal Year 2022 - 2023</v>
      </c>
      <c r="K34" s="221"/>
      <c r="M34" s="58"/>
      <c r="T34" s="58"/>
      <c r="U34" s="58"/>
    </row>
    <row r="35" spans="1:21" x14ac:dyDescent="0.2">
      <c r="A35" s="58"/>
      <c r="M35" s="58"/>
      <c r="T35" s="58"/>
      <c r="U35" s="58"/>
    </row>
    <row r="36" spans="1:21" x14ac:dyDescent="0.2">
      <c r="A36" s="237" t="s">
        <v>518</v>
      </c>
      <c r="K36" s="2">
        <f>'Form 1 Cover'!$D$106</f>
        <v>43914</v>
      </c>
      <c r="M36" s="58"/>
      <c r="T36" s="58"/>
      <c r="U36" s="58"/>
    </row>
    <row r="37" spans="1:21" x14ac:dyDescent="0.2">
      <c r="M37" s="58"/>
      <c r="T37" s="58"/>
      <c r="U37" s="58"/>
    </row>
    <row r="38" spans="1:21" x14ac:dyDescent="0.2">
      <c r="M38" s="58"/>
      <c r="T38" s="58"/>
      <c r="U38" s="58"/>
    </row>
  </sheetData>
  <sheetProtection sheet="1" objects="1" scenarios="1"/>
  <phoneticPr fontId="0" type="noConversion"/>
  <printOptions horizontalCentered="1"/>
  <pageMargins left="0.28000000000000003" right="0" top="1" bottom="0.25" header="0.5" footer="0"/>
  <pageSetup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3"/>
  <sheetViews>
    <sheetView zoomScaleNormal="100" workbookViewId="0">
      <selection activeCell="C19" sqref="C19"/>
    </sheetView>
  </sheetViews>
  <sheetFormatPr defaultRowHeight="14.25" x14ac:dyDescent="0.2"/>
  <cols>
    <col min="1" max="1" width="3.42578125" style="38" customWidth="1"/>
    <col min="2" max="2" width="31.140625" style="38" customWidth="1"/>
    <col min="3" max="3" width="11.140625" style="38" customWidth="1"/>
    <col min="4" max="7" width="21.7109375" style="38" customWidth="1"/>
    <col min="8" max="16384" width="9.140625" style="38"/>
  </cols>
  <sheetData>
    <row r="1" spans="1:7" ht="15" x14ac:dyDescent="0.25">
      <c r="B1" s="36" t="e">
        <f>'Form 1 Cover'!#REF!</f>
        <v>#REF!</v>
      </c>
    </row>
    <row r="3" spans="1:7" ht="19.5" customHeight="1" x14ac:dyDescent="0.25">
      <c r="A3" s="36"/>
      <c r="B3" s="36"/>
      <c r="C3" s="37"/>
      <c r="D3" s="513" t="s">
        <v>509</v>
      </c>
      <c r="E3" s="514"/>
      <c r="F3" s="513" t="s">
        <v>510</v>
      </c>
      <c r="G3" s="514"/>
    </row>
    <row r="4" spans="1:7" ht="15.75" x14ac:dyDescent="0.25">
      <c r="A4" s="39" t="s">
        <v>65</v>
      </c>
      <c r="B4" s="36"/>
      <c r="C4" s="40" t="str">
        <f>'Form 1 Cover'!D97</f>
        <v>2022 - 2023</v>
      </c>
      <c r="D4" s="41" t="s">
        <v>66</v>
      </c>
      <c r="E4" s="42" t="s">
        <v>47</v>
      </c>
      <c r="F4" s="42" t="s">
        <v>48</v>
      </c>
      <c r="G4" s="42" t="s">
        <v>49</v>
      </c>
    </row>
    <row r="5" spans="1:7" ht="15" x14ac:dyDescent="0.25">
      <c r="A5" s="43"/>
      <c r="B5" s="43"/>
      <c r="C5" s="44"/>
      <c r="D5" s="45" t="s">
        <v>67</v>
      </c>
      <c r="E5" s="46" t="s">
        <v>68</v>
      </c>
      <c r="F5" s="46" t="s">
        <v>67</v>
      </c>
      <c r="G5" s="46" t="s">
        <v>68</v>
      </c>
    </row>
    <row r="6" spans="1:7" ht="15" x14ac:dyDescent="0.25">
      <c r="A6" s="359"/>
      <c r="B6" s="76"/>
      <c r="C6" s="320" t="s">
        <v>409</v>
      </c>
      <c r="D6" s="48" t="s">
        <v>501</v>
      </c>
      <c r="E6" s="49" t="s">
        <v>502</v>
      </c>
      <c r="F6" s="49" t="s">
        <v>503</v>
      </c>
      <c r="G6" s="49" t="s">
        <v>504</v>
      </c>
    </row>
    <row r="7" spans="1:7" ht="15" x14ac:dyDescent="0.25">
      <c r="A7" s="369" t="s">
        <v>69</v>
      </c>
      <c r="B7" s="51"/>
      <c r="C7" s="46" t="s">
        <v>70</v>
      </c>
      <c r="D7" s="232" t="s">
        <v>494</v>
      </c>
      <c r="E7" s="44" t="s">
        <v>499</v>
      </c>
      <c r="F7" s="44" t="s">
        <v>500</v>
      </c>
      <c r="G7" s="44" t="s">
        <v>505</v>
      </c>
    </row>
    <row r="8" spans="1:7" ht="15" x14ac:dyDescent="0.25">
      <c r="A8" s="370"/>
      <c r="B8" s="241" t="s">
        <v>497</v>
      </c>
      <c r="C8" s="242" t="s">
        <v>506</v>
      </c>
      <c r="D8" s="433"/>
      <c r="E8" s="433"/>
      <c r="F8" s="262"/>
      <c r="G8" s="262"/>
    </row>
    <row r="9" spans="1:7" ht="15" x14ac:dyDescent="0.25">
      <c r="A9" s="370"/>
      <c r="B9" s="241" t="s">
        <v>495</v>
      </c>
      <c r="C9" s="242" t="s">
        <v>507</v>
      </c>
      <c r="D9" s="433"/>
      <c r="E9" s="433"/>
      <c r="F9" s="262"/>
      <c r="G9" s="262"/>
    </row>
    <row r="10" spans="1:7" ht="15" x14ac:dyDescent="0.25">
      <c r="A10" s="370"/>
      <c r="B10" s="241" t="s">
        <v>496</v>
      </c>
      <c r="C10" s="242" t="s">
        <v>506</v>
      </c>
      <c r="D10" s="262"/>
      <c r="E10" s="262"/>
      <c r="F10" s="433"/>
      <c r="G10" s="433"/>
    </row>
    <row r="11" spans="1:7" ht="15" x14ac:dyDescent="0.25">
      <c r="A11" s="370"/>
      <c r="B11" s="241" t="s">
        <v>498</v>
      </c>
      <c r="C11" s="242" t="s">
        <v>508</v>
      </c>
      <c r="D11" s="262"/>
      <c r="E11" s="262"/>
      <c r="F11" s="433"/>
      <c r="G11" s="433"/>
    </row>
    <row r="12" spans="1:7" ht="15" thickBot="1" x14ac:dyDescent="0.25">
      <c r="A12" s="371"/>
      <c r="B12" s="53"/>
      <c r="C12" s="53"/>
      <c r="D12" s="263">
        <f>SUM(D8:D11)</f>
        <v>0</v>
      </c>
      <c r="E12" s="263">
        <f>SUM(E8:E11)</f>
        <v>0</v>
      </c>
      <c r="F12" s="263">
        <f>SUM(F8:F11)</f>
        <v>0</v>
      </c>
      <c r="G12" s="263">
        <f>SUM(G8:G11)</f>
        <v>0</v>
      </c>
    </row>
    <row r="13" spans="1:7" x14ac:dyDescent="0.2">
      <c r="A13" s="58"/>
      <c r="B13" s="191"/>
      <c r="C13" s="191"/>
      <c r="D13" s="191"/>
      <c r="E13" s="191"/>
      <c r="F13" s="191"/>
      <c r="G13" s="191"/>
    </row>
    <row r="14" spans="1:7" ht="15" x14ac:dyDescent="0.25">
      <c r="A14" s="58"/>
      <c r="B14" s="58"/>
      <c r="C14" s="58"/>
      <c r="D14" s="513" t="s">
        <v>511</v>
      </c>
      <c r="E14" s="514"/>
      <c r="F14" s="513" t="s">
        <v>512</v>
      </c>
      <c r="G14" s="514"/>
    </row>
    <row r="15" spans="1:7" ht="28.5" customHeight="1" x14ac:dyDescent="0.25">
      <c r="A15" s="372" t="s">
        <v>71</v>
      </c>
      <c r="B15" s="98"/>
      <c r="C15" s="373" t="s">
        <v>493</v>
      </c>
      <c r="D15" s="141">
        <v>561</v>
      </c>
      <c r="E15" s="51">
        <v>511</v>
      </c>
      <c r="F15" s="195">
        <v>562</v>
      </c>
      <c r="G15" s="51">
        <v>512</v>
      </c>
    </row>
    <row r="16" spans="1:7" x14ac:dyDescent="0.2">
      <c r="A16" s="253"/>
      <c r="B16" s="51" t="s">
        <v>72</v>
      </c>
      <c r="C16" s="111"/>
      <c r="D16" s="434"/>
      <c r="E16" s="435"/>
      <c r="F16" s="434"/>
      <c r="G16" s="435"/>
    </row>
    <row r="17" spans="1:11" x14ac:dyDescent="0.2">
      <c r="A17" s="253"/>
      <c r="B17" s="51"/>
      <c r="C17" s="111"/>
      <c r="D17" s="434"/>
      <c r="E17" s="435"/>
      <c r="F17" s="434"/>
      <c r="G17" s="435"/>
    </row>
    <row r="18" spans="1:11" x14ac:dyDescent="0.2">
      <c r="A18" s="253"/>
      <c r="B18" s="51" t="s">
        <v>73</v>
      </c>
      <c r="C18" s="111"/>
      <c r="D18" s="434"/>
      <c r="E18" s="435"/>
      <c r="F18" s="434"/>
      <c r="G18" s="435"/>
    </row>
    <row r="19" spans="1:11" x14ac:dyDescent="0.2">
      <c r="A19" s="253"/>
      <c r="B19" s="51"/>
      <c r="C19" s="111"/>
      <c r="D19" s="434"/>
      <c r="E19" s="435"/>
      <c r="F19" s="434"/>
      <c r="G19" s="435"/>
    </row>
    <row r="20" spans="1:11" x14ac:dyDescent="0.2">
      <c r="A20" s="253"/>
      <c r="B20" s="51" t="s">
        <v>74</v>
      </c>
      <c r="C20" s="111"/>
      <c r="D20" s="434"/>
      <c r="E20" s="435"/>
      <c r="F20" s="434"/>
      <c r="G20" s="435"/>
    </row>
    <row r="21" spans="1:11" x14ac:dyDescent="0.2">
      <c r="A21" s="253"/>
      <c r="B21" s="51"/>
      <c r="C21" s="111"/>
      <c r="D21" s="434"/>
      <c r="E21" s="435"/>
      <c r="F21" s="434"/>
      <c r="G21" s="435"/>
    </row>
    <row r="22" spans="1:11" x14ac:dyDescent="0.2">
      <c r="A22" s="253"/>
      <c r="B22" s="51" t="s">
        <v>75</v>
      </c>
      <c r="C22" s="111"/>
      <c r="D22" s="434"/>
      <c r="E22" s="435"/>
      <c r="F22" s="434"/>
      <c r="G22" s="435"/>
    </row>
    <row r="23" spans="1:11" x14ac:dyDescent="0.2">
      <c r="A23" s="253"/>
      <c r="B23" s="51"/>
      <c r="C23" s="111"/>
      <c r="D23" s="434"/>
      <c r="E23" s="435"/>
      <c r="F23" s="434"/>
      <c r="G23" s="435"/>
    </row>
    <row r="24" spans="1:11" x14ac:dyDescent="0.2">
      <c r="A24" s="253"/>
      <c r="B24" s="51" t="s">
        <v>76</v>
      </c>
      <c r="C24" s="111"/>
      <c r="D24" s="434"/>
      <c r="E24" s="435"/>
      <c r="F24" s="434"/>
      <c r="G24" s="435"/>
    </row>
    <row r="25" spans="1:11" x14ac:dyDescent="0.2">
      <c r="A25" s="253"/>
      <c r="B25" s="51"/>
      <c r="C25" s="111"/>
      <c r="D25" s="434"/>
      <c r="E25" s="435"/>
      <c r="F25" s="434"/>
      <c r="G25" s="435"/>
    </row>
    <row r="26" spans="1:11" x14ac:dyDescent="0.2">
      <c r="A26" s="253"/>
      <c r="B26" s="51" t="s">
        <v>77</v>
      </c>
      <c r="C26" s="111"/>
      <c r="D26" s="434"/>
      <c r="E26" s="435"/>
      <c r="F26" s="434"/>
      <c r="G26" s="435"/>
    </row>
    <row r="27" spans="1:11" ht="26.25" customHeight="1" thickBot="1" x14ac:dyDescent="0.3">
      <c r="A27" s="374"/>
      <c r="B27" s="56" t="s">
        <v>78</v>
      </c>
      <c r="C27" s="57"/>
      <c r="D27" s="264">
        <f>SUM(D16:D26)</f>
        <v>0</v>
      </c>
      <c r="E27" s="264">
        <f>SUM(E16:E26)</f>
        <v>0</v>
      </c>
      <c r="F27" s="264">
        <f>SUM(F16:F26)</f>
        <v>0</v>
      </c>
      <c r="G27" s="264">
        <f>SUM(G16:G26)</f>
        <v>0</v>
      </c>
    </row>
    <row r="28" spans="1:11" ht="15" thickTop="1" x14ac:dyDescent="0.2">
      <c r="K28" s="58"/>
    </row>
    <row r="29" spans="1:11" x14ac:dyDescent="0.2">
      <c r="A29" s="114" t="e">
        <f>'Form 1 Cover'!#REF!</f>
        <v>#REF!</v>
      </c>
      <c r="D29" s="58"/>
      <c r="F29" s="3" t="str">
        <f>"Budget Fiscal Year "&amp;TEXT('Form 1 Cover'!$D$97, "mm/dd/yy")</f>
        <v>Budget Fiscal Year 2022 - 2023</v>
      </c>
      <c r="H29" s="221"/>
      <c r="J29" s="3"/>
      <c r="K29" s="221"/>
    </row>
    <row r="30" spans="1:11" x14ac:dyDescent="0.2">
      <c r="F30" s="1"/>
    </row>
    <row r="31" spans="1:11" ht="15" customHeight="1" x14ac:dyDescent="0.2"/>
    <row r="33" spans="1:7" x14ac:dyDescent="0.2">
      <c r="A33" s="38" t="s">
        <v>519</v>
      </c>
      <c r="G33" s="30">
        <f>'Form 1 Cover'!$D$106</f>
        <v>43914</v>
      </c>
    </row>
  </sheetData>
  <sheetProtection sheet="1" objects="1" scenarios="1"/>
  <phoneticPr fontId="0" type="noConversion"/>
  <pageMargins left="0.59" right="0" top="1" bottom="0.25" header="0.5" footer="0"/>
  <pageSetup scale="9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D4A3EC0020B44F93019580CF4D642E" ma:contentTypeVersion="17" ma:contentTypeDescription="Create a new document." ma:contentTypeScope="" ma:versionID="3707ba82dc8836c99ef3dc39f7d0a4f0">
  <xsd:schema xmlns:xsd="http://www.w3.org/2001/XMLSchema" xmlns:xs="http://www.w3.org/2001/XMLSchema" xmlns:p="http://schemas.microsoft.com/office/2006/metadata/properties" xmlns:ns1="http://schemas.microsoft.com/sharepoint/v3" xmlns:ns2="edb173ee-3fb8-4f75-bf43-79a22ca96f2e" xmlns:ns3="9224003f-e6e7-470a-941a-44de56618887" targetNamespace="http://schemas.microsoft.com/office/2006/metadata/properties" ma:root="true" ma:fieldsID="33e7ca2d096fff53e150e1599dabc154" ns1:_="" ns2:_="" ns3:_="">
    <xsd:import namespace="http://schemas.microsoft.com/sharepoint/v3"/>
    <xsd:import namespace="edb173ee-3fb8-4f75-bf43-79a22ca96f2e"/>
    <xsd:import namespace="9224003f-e6e7-470a-941a-44de5661888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EventHashCode" minOccurs="0"/>
                <xsd:element ref="ns2:MediaServiceGenerationTime" minOccurs="0"/>
                <xsd:element ref="ns2:MediaServiceAutoKeyPoints" minOccurs="0"/>
                <xsd:element ref="ns2:MediaServiceKeyPoints" minOccurs="0"/>
                <xsd:element ref="ns1:_ip_UnifiedCompliancePolicyProperties" minOccurs="0"/>
                <xsd:element ref="ns1:_ip_UnifiedCompliancePolicyUIAction" minOccurs="0"/>
                <xsd:element ref="ns2:MediaServiceOCR" minOccurs="0"/>
                <xsd:element ref="ns2:MediaServiceDateTaken" minOccurs="0"/>
                <xsd:element ref="ns2:MediaServiceLocation" minOccurs="0"/>
                <xsd:element ref="ns2:Dateandtim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b173ee-3fb8-4f75-bf43-79a22ca96f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Dateandtime" ma:index="22" nillable="true" ma:displayName="Date and time" ma:format="DateOnly" ma:internalName="Dateandtime">
      <xsd:simpleType>
        <xsd:restriction base="dms:DateTime"/>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24003f-e6e7-470a-941a-44de5661888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ateandtime xmlns="edb173ee-3fb8-4f75-bf43-79a22ca96f2e" xsi:nil="true"/>
  </documentManagement>
</p:properties>
</file>

<file path=customXml/itemProps1.xml><?xml version="1.0" encoding="utf-8"?>
<ds:datastoreItem xmlns:ds="http://schemas.openxmlformats.org/officeDocument/2006/customXml" ds:itemID="{91ACC256-C035-46FC-921F-2D79CE6D10AF}"/>
</file>

<file path=customXml/itemProps2.xml><?xml version="1.0" encoding="utf-8"?>
<ds:datastoreItem xmlns:ds="http://schemas.openxmlformats.org/officeDocument/2006/customXml" ds:itemID="{547A51E1-4648-4B19-96B6-800DFEE35695}"/>
</file>

<file path=customXml/itemProps3.xml><?xml version="1.0" encoding="utf-8"?>
<ds:datastoreItem xmlns:ds="http://schemas.openxmlformats.org/officeDocument/2006/customXml" ds:itemID="{0A7F0D15-5BA3-465E-B678-B60DDDCB30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Instructions</vt:lpstr>
      <vt:lpstr>Form 1 Cover</vt:lpstr>
      <vt:lpstr>Form 2 Enrollment-DSA</vt:lpstr>
      <vt:lpstr>Form 3 Revenues</vt:lpstr>
      <vt:lpstr>Form 4 Expenses</vt:lpstr>
      <vt:lpstr>Form 5 Exp Summary</vt:lpstr>
      <vt:lpstr>Form 6 Proprietary-Enterprise</vt:lpstr>
      <vt:lpstr>Form 7 Debt</vt:lpstr>
      <vt:lpstr>Form 8 Tuition, Transportation</vt:lpstr>
      <vt:lpstr>FORM 9 Fund Transfers</vt:lpstr>
      <vt:lpstr>FORM 10 Lobby Expense</vt:lpstr>
      <vt:lpstr>Form 11 Cash Flow</vt:lpstr>
      <vt:lpstr>'Form 1 Cover'!Print_Area</vt:lpstr>
      <vt:lpstr>'Form 11 Cash Flow'!Print_Area</vt:lpstr>
      <vt:lpstr>'Form 2 Enrollment-DSA'!Print_Area</vt:lpstr>
      <vt:lpstr>'Form 4 Expenses'!Print_Area</vt:lpstr>
      <vt:lpstr>'Form 6 Proprietary-Enterprise'!Print_Area</vt:lpstr>
      <vt:lpstr>'Form 7 Debt'!Print_Area</vt:lpstr>
    </vt:vector>
  </TitlesOfParts>
  <Company>State of NV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Budgets 17-18</dc:title>
  <dc:creator>Dept. of Taxation</dc:creator>
  <cp:lastModifiedBy>Jesse Welsh</cp:lastModifiedBy>
  <cp:lastPrinted>2021-09-22T20:37:42Z</cp:lastPrinted>
  <dcterms:created xsi:type="dcterms:W3CDTF">2002-08-27T23:27:13Z</dcterms:created>
  <dcterms:modified xsi:type="dcterms:W3CDTF">2021-09-22T20:38:20Z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0x01010072D4A3EC0020B44F93019580CF4D642E</vt:lpwstr>
  </property>
</Properties>
</file>