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Users/matthewbrown/Desktop/"/>
    </mc:Choice>
  </mc:AlternateContent>
  <xr:revisionPtr revIDLastSave="0" documentId="8_{9A16A3DD-53FD-2842-A453-E5D5016758A6}" xr6:coauthVersionLast="36" xr6:coauthVersionMax="36" xr10:uidLastSave="{00000000-0000-0000-0000-000000000000}"/>
  <bookViews>
    <workbookView xWindow="37920" yWindow="460" windowWidth="23260" windowHeight="12580" tabRatio="932" activeTab="1" xr2:uid="{00000000-000D-0000-FFFF-FFFF00000000}"/>
  </bookViews>
  <sheets>
    <sheet name="Instructions" sheetId="65" r:id="rId1"/>
    <sheet name="Form 1 Cover" sheetId="56" r:id="rId2"/>
    <sheet name="Form 2 Enrollment-DSA" sheetId="54" r:id="rId3"/>
    <sheet name="Form 3 Revenues" sheetId="51" r:id="rId4"/>
    <sheet name="Form 6 Proprietary-Enterprise" sheetId="66" r:id="rId5"/>
    <sheet name="Form 4 Expenses" sheetId="48" r:id="rId6"/>
    <sheet name="Form 5 Exp Summary" sheetId="52" r:id="rId7"/>
    <sheet name="Form 7 Debt" sheetId="37" r:id="rId8"/>
    <sheet name="Form 8 Tuition, Transportation" sheetId="34" r:id="rId9"/>
    <sheet name="FORM 10 Lobby Expense" sheetId="57" r:id="rId10"/>
    <sheet name="Form 11 Cash Flow 21-22" sheetId="69" r:id="rId11"/>
    <sheet name="FORM 9 Fund Transfers" sheetId="33" r:id="rId12"/>
    <sheet name="Sheet1" sheetId="68" r:id="rId13"/>
  </sheets>
  <definedNames>
    <definedName name="_xlnm.Print_Area" localSheetId="1">'Form 1 Cover'!$B$2:$K$62</definedName>
    <definedName name="_xlnm.Print_Area" localSheetId="10">'Form 11 Cash Flow 21-22'!$A$1:$P$66</definedName>
    <definedName name="_xlnm.Print_Area" localSheetId="2">'Form 2 Enrollment-DSA'!$A$1:$N$71</definedName>
    <definedName name="_xlnm.Print_Area" localSheetId="5">'Form 4 Expenses'!$A$1:$I$558</definedName>
    <definedName name="_xlnm.Print_Area" localSheetId="4">'Form 6 Proprietary-Enterprise'!$A$1:$G$96</definedName>
    <definedName name="_xlnm.Print_Area" localSheetId="7">'Form 7 Debt'!$A$1:$K$37</definedName>
  </definedNames>
  <calcPr calcId="181029"/>
</workbook>
</file>

<file path=xl/calcChain.xml><?xml version="1.0" encoding="utf-8"?>
<calcChain xmlns="http://schemas.openxmlformats.org/spreadsheetml/2006/main">
  <c r="F13" i="51" l="1"/>
  <c r="J28" i="69" l="1"/>
  <c r="I28" i="69"/>
  <c r="H28" i="69"/>
  <c r="G28" i="69"/>
  <c r="F28" i="69"/>
  <c r="B64" i="69"/>
  <c r="M49" i="69"/>
  <c r="L49" i="69"/>
  <c r="G49" i="69"/>
  <c r="F49" i="69"/>
  <c r="B49" i="69"/>
  <c r="B50" i="69" s="1"/>
  <c r="N48" i="69"/>
  <c r="N47" i="69"/>
  <c r="N46" i="69"/>
  <c r="N45" i="69"/>
  <c r="N44" i="69"/>
  <c r="N43" i="69"/>
  <c r="N42" i="69"/>
  <c r="K49" i="69"/>
  <c r="J49" i="69"/>
  <c r="I49" i="69"/>
  <c r="H49" i="69"/>
  <c r="E49" i="69"/>
  <c r="D49" i="69"/>
  <c r="N41" i="69"/>
  <c r="N40" i="69"/>
  <c r="N39" i="69"/>
  <c r="N38" i="69"/>
  <c r="N37" i="69"/>
  <c r="N36" i="69"/>
  <c r="N35" i="69"/>
  <c r="N34" i="69"/>
  <c r="M28" i="69"/>
  <c r="L28" i="69"/>
  <c r="K28" i="69"/>
  <c r="D28" i="69"/>
  <c r="C28" i="69"/>
  <c r="B28" i="69"/>
  <c r="N27" i="69"/>
  <c r="N26" i="69"/>
  <c r="N25" i="69"/>
  <c r="N24" i="69"/>
  <c r="N22" i="69"/>
  <c r="N21" i="69"/>
  <c r="N20" i="69"/>
  <c r="N19" i="69"/>
  <c r="N18" i="69"/>
  <c r="N17" i="69"/>
  <c r="N16" i="69"/>
  <c r="N15" i="69"/>
  <c r="N14" i="69"/>
  <c r="N13" i="69"/>
  <c r="N12" i="69"/>
  <c r="N11" i="69"/>
  <c r="N10" i="69"/>
  <c r="A7" i="69"/>
  <c r="B1" i="69"/>
  <c r="N14" i="54"/>
  <c r="N12" i="54"/>
  <c r="K62" i="56"/>
  <c r="B53" i="69" l="1"/>
  <c r="B54" i="69" s="1"/>
  <c r="M53" i="69"/>
  <c r="M62" i="69" s="1"/>
  <c r="L53" i="69"/>
  <c r="L62" i="69" s="1"/>
  <c r="K53" i="69"/>
  <c r="K62" i="69" s="1"/>
  <c r="G53" i="69"/>
  <c r="G62" i="69" s="1"/>
  <c r="F53" i="69"/>
  <c r="F62" i="69" s="1"/>
  <c r="N49" i="69"/>
  <c r="B51" i="69" s="1"/>
  <c r="J53" i="69"/>
  <c r="J62" i="69" s="1"/>
  <c r="I53" i="69"/>
  <c r="I62" i="69" s="1"/>
  <c r="N23" i="69"/>
  <c r="N28" i="69" s="1"/>
  <c r="E28" i="69"/>
  <c r="E53" i="69" s="1"/>
  <c r="D53" i="69"/>
  <c r="D62" i="69" s="1"/>
  <c r="B29" i="69"/>
  <c r="C29" i="69" s="1"/>
  <c r="D29" i="69" s="1"/>
  <c r="H53" i="69"/>
  <c r="C49" i="69"/>
  <c r="C53" i="69" s="1"/>
  <c r="N11" i="54"/>
  <c r="N10" i="54"/>
  <c r="J11" i="54"/>
  <c r="F11" i="54"/>
  <c r="B62" i="69" l="1"/>
  <c r="B66" i="69" s="1"/>
  <c r="C64" i="69" s="1"/>
  <c r="C50" i="69"/>
  <c r="B30" i="69"/>
  <c r="E29" i="69"/>
  <c r="E30" i="69" s="1"/>
  <c r="D30" i="69"/>
  <c r="N53" i="69"/>
  <c r="N62" i="69" s="1"/>
  <c r="N66" i="69" s="1"/>
  <c r="C30" i="69"/>
  <c r="D50" i="69"/>
  <c r="C51" i="69"/>
  <c r="H62" i="69"/>
  <c r="E62" i="69"/>
  <c r="C62" i="69"/>
  <c r="C66" i="69" s="1"/>
  <c r="D64" i="69" s="1"/>
  <c r="D66" i="69" s="1"/>
  <c r="E64" i="69" s="1"/>
  <c r="C54" i="69"/>
  <c r="C4" i="52"/>
  <c r="C5" i="52"/>
  <c r="C6" i="52"/>
  <c r="E6" i="52" s="1"/>
  <c r="C7" i="52"/>
  <c r="C10" i="52"/>
  <c r="C11" i="52"/>
  <c r="C15" i="52"/>
  <c r="C16" i="52"/>
  <c r="D4" i="52"/>
  <c r="D5" i="52"/>
  <c r="D6" i="52"/>
  <c r="D7" i="52"/>
  <c r="D10" i="52"/>
  <c r="D11" i="52"/>
  <c r="D15" i="52"/>
  <c r="D21" i="52" s="1"/>
  <c r="D16" i="52"/>
  <c r="E16" i="52" s="1"/>
  <c r="G28" i="48"/>
  <c r="G51" i="48"/>
  <c r="G85" i="48"/>
  <c r="G108" i="48"/>
  <c r="G142" i="48"/>
  <c r="G165" i="48"/>
  <c r="G198" i="48"/>
  <c r="G221" i="48"/>
  <c r="G277" i="48"/>
  <c r="E7" i="52" s="1"/>
  <c r="F7" i="52" s="1"/>
  <c r="G311" i="48"/>
  <c r="G338" i="48"/>
  <c r="E10" i="52"/>
  <c r="F10" i="52" s="1"/>
  <c r="G361" i="48"/>
  <c r="E11" i="52" s="1"/>
  <c r="F11" i="52" s="1"/>
  <c r="G379" i="48"/>
  <c r="G387" i="48"/>
  <c r="G395" i="48"/>
  <c r="G448" i="48" s="1"/>
  <c r="G403" i="48"/>
  <c r="G411" i="48"/>
  <c r="G431" i="48"/>
  <c r="G439" i="48"/>
  <c r="G447" i="48"/>
  <c r="G456" i="48"/>
  <c r="G483" i="48"/>
  <c r="G491" i="48"/>
  <c r="G499" i="48"/>
  <c r="G542" i="48" s="1"/>
  <c r="E17" i="52" s="1"/>
  <c r="F17" i="52" s="1"/>
  <c r="G507" i="48"/>
  <c r="G515" i="48"/>
  <c r="G533" i="48"/>
  <c r="G541" i="48"/>
  <c r="G475" i="48"/>
  <c r="E18" i="52"/>
  <c r="F8" i="52"/>
  <c r="F9" i="52"/>
  <c r="F18" i="52"/>
  <c r="F19" i="52"/>
  <c r="F20" i="52"/>
  <c r="C27" i="52"/>
  <c r="C35" i="52" s="1"/>
  <c r="C28" i="52"/>
  <c r="C29" i="52"/>
  <c r="E29" i="52" s="1"/>
  <c r="F29" i="52" s="1"/>
  <c r="C30" i="52"/>
  <c r="F30" i="52" s="1"/>
  <c r="C33" i="52"/>
  <c r="C34" i="52"/>
  <c r="C38" i="52"/>
  <c r="C44" i="52" s="1"/>
  <c r="C39" i="52"/>
  <c r="F39" i="52" s="1"/>
  <c r="D27" i="52"/>
  <c r="D35" i="52" s="1"/>
  <c r="D45" i="52" s="1"/>
  <c r="D28" i="52"/>
  <c r="D29" i="52"/>
  <c r="D30" i="52"/>
  <c r="D33" i="52"/>
  <c r="D34" i="52"/>
  <c r="D38" i="52"/>
  <c r="D39" i="52"/>
  <c r="D44" i="52"/>
  <c r="H28" i="48"/>
  <c r="H51" i="48"/>
  <c r="H85" i="48"/>
  <c r="E28" i="52" s="1"/>
  <c r="F28" i="52" s="1"/>
  <c r="H108" i="48"/>
  <c r="H142" i="48"/>
  <c r="H165" i="48"/>
  <c r="H198" i="48"/>
  <c r="H221" i="48"/>
  <c r="H277" i="48"/>
  <c r="H311" i="48"/>
  <c r="E30" i="52"/>
  <c r="H338" i="48"/>
  <c r="H361" i="48"/>
  <c r="E34" i="52"/>
  <c r="F34" i="52" s="1"/>
  <c r="H379" i="48"/>
  <c r="H387" i="48"/>
  <c r="H395" i="48"/>
  <c r="H403" i="48"/>
  <c r="H448" i="48" s="1"/>
  <c r="H411" i="48"/>
  <c r="H431" i="48"/>
  <c r="H439" i="48"/>
  <c r="H447" i="48"/>
  <c r="H456" i="48"/>
  <c r="E39" i="52" s="1"/>
  <c r="H483" i="48"/>
  <c r="H491" i="48"/>
  <c r="H499" i="48"/>
  <c r="H507" i="48"/>
  <c r="H542" i="48" s="1"/>
  <c r="E40" i="52" s="1"/>
  <c r="F40" i="52" s="1"/>
  <c r="H515" i="48"/>
  <c r="H533" i="48"/>
  <c r="H541" i="48"/>
  <c r="H475" i="48"/>
  <c r="E41" i="52"/>
  <c r="F41" i="52" s="1"/>
  <c r="F31" i="52"/>
  <c r="F32" i="52"/>
  <c r="F42" i="52"/>
  <c r="F43" i="52"/>
  <c r="C54" i="52"/>
  <c r="C62" i="52" s="1"/>
  <c r="C72" i="52" s="1"/>
  <c r="C55" i="52"/>
  <c r="C56" i="52"/>
  <c r="F56" i="52" s="1"/>
  <c r="C57" i="52"/>
  <c r="C60" i="52"/>
  <c r="F60" i="52" s="1"/>
  <c r="C61" i="52"/>
  <c r="C65" i="52"/>
  <c r="F65" i="52" s="1"/>
  <c r="C66" i="52"/>
  <c r="C71" i="52"/>
  <c r="D54" i="52"/>
  <c r="D62" i="52" s="1"/>
  <c r="D72" i="52" s="1"/>
  <c r="D55" i="52"/>
  <c r="F55" i="52" s="1"/>
  <c r="D56" i="52"/>
  <c r="D57" i="52"/>
  <c r="D60" i="52"/>
  <c r="D61" i="52"/>
  <c r="D65" i="52"/>
  <c r="D66" i="52"/>
  <c r="D71" i="52"/>
  <c r="E54" i="52"/>
  <c r="E55" i="52"/>
  <c r="E62" i="52" s="1"/>
  <c r="E56" i="52"/>
  <c r="E57" i="52"/>
  <c r="E60" i="52"/>
  <c r="E61" i="52"/>
  <c r="E65" i="52"/>
  <c r="E66" i="52"/>
  <c r="I483" i="48"/>
  <c r="I491" i="48"/>
  <c r="I499" i="48"/>
  <c r="I542" i="48" s="1"/>
  <c r="E67" i="52" s="1"/>
  <c r="I507" i="48"/>
  <c r="I515" i="48"/>
  <c r="I533" i="48"/>
  <c r="I541" i="48"/>
  <c r="I475" i="48"/>
  <c r="E68" i="52"/>
  <c r="F57" i="52"/>
  <c r="F58" i="52"/>
  <c r="F59" i="52"/>
  <c r="F61" i="52"/>
  <c r="F66" i="52"/>
  <c r="F68" i="52"/>
  <c r="F69" i="52"/>
  <c r="F70" i="52"/>
  <c r="E146" i="56"/>
  <c r="L61" i="54"/>
  <c r="B313" i="48"/>
  <c r="I315" i="48"/>
  <c r="I313" i="48"/>
  <c r="I254" i="48"/>
  <c r="H254" i="48"/>
  <c r="G254" i="48"/>
  <c r="F254" i="48"/>
  <c r="E254" i="48"/>
  <c r="B3" i="51"/>
  <c r="A56" i="51" s="1"/>
  <c r="J5" i="54"/>
  <c r="E50" i="66"/>
  <c r="D50" i="66"/>
  <c r="F47" i="66"/>
  <c r="G228" i="48"/>
  <c r="G172" i="48"/>
  <c r="G59" i="48"/>
  <c r="G116" i="48"/>
  <c r="F77" i="51"/>
  <c r="F62" i="51"/>
  <c r="A51" i="52"/>
  <c r="I523" i="48"/>
  <c r="A24" i="52"/>
  <c r="A1" i="52"/>
  <c r="G522" i="48"/>
  <c r="G464" i="48"/>
  <c r="G420" i="48"/>
  <c r="G367" i="48"/>
  <c r="G285" i="48"/>
  <c r="B74" i="52"/>
  <c r="F76" i="52"/>
  <c r="E74" i="52"/>
  <c r="I460" i="48"/>
  <c r="I458" i="48"/>
  <c r="I415" i="48"/>
  <c r="I413" i="48"/>
  <c r="I365" i="48"/>
  <c r="I363" i="48"/>
  <c r="I282" i="48"/>
  <c r="I280" i="48"/>
  <c r="I225" i="48"/>
  <c r="I223" i="48"/>
  <c r="I169" i="48"/>
  <c r="I167" i="48"/>
  <c r="I558" i="48"/>
  <c r="I550" i="48"/>
  <c r="I519" i="48"/>
  <c r="I456" i="48"/>
  <c r="I447" i="48"/>
  <c r="I439" i="48"/>
  <c r="I431" i="48"/>
  <c r="I411" i="48"/>
  <c r="I403" i="48"/>
  <c r="I395" i="48"/>
  <c r="I387" i="48"/>
  <c r="I379" i="48"/>
  <c r="I448" i="48" s="1"/>
  <c r="I544" i="48" s="1"/>
  <c r="I545" i="48" s="1"/>
  <c r="I361" i="48"/>
  <c r="I338" i="48"/>
  <c r="I311" i="48"/>
  <c r="I277" i="48"/>
  <c r="I221" i="48"/>
  <c r="I198" i="48"/>
  <c r="I165" i="48"/>
  <c r="I142" i="48"/>
  <c r="I112" i="48"/>
  <c r="I108" i="48"/>
  <c r="I85" i="48"/>
  <c r="I55" i="48"/>
  <c r="I51" i="48"/>
  <c r="I28" i="48"/>
  <c r="H58" i="51"/>
  <c r="H108" i="51"/>
  <c r="H99" i="51"/>
  <c r="F99" i="51"/>
  <c r="H95" i="51"/>
  <c r="H75" i="51"/>
  <c r="H54" i="51"/>
  <c r="H43" i="51"/>
  <c r="F541" i="48"/>
  <c r="E91" i="66"/>
  <c r="F91" i="66"/>
  <c r="G91" i="66"/>
  <c r="A94" i="66"/>
  <c r="A43" i="66"/>
  <c r="G96" i="66"/>
  <c r="F94" i="66"/>
  <c r="G86" i="66"/>
  <c r="G59" i="66"/>
  <c r="G67" i="66"/>
  <c r="G75" i="66"/>
  <c r="G87" i="66" s="1"/>
  <c r="G92" i="66" s="1"/>
  <c r="G83" i="66"/>
  <c r="F86" i="66"/>
  <c r="F59" i="66"/>
  <c r="F87" i="66" s="1"/>
  <c r="F92" i="66" s="1"/>
  <c r="F67" i="66"/>
  <c r="F75" i="66"/>
  <c r="F83" i="66"/>
  <c r="E86" i="66"/>
  <c r="E59" i="66"/>
  <c r="E87" i="66" s="1"/>
  <c r="E92" i="66" s="1"/>
  <c r="E67" i="66"/>
  <c r="E75" i="66"/>
  <c r="E83" i="66"/>
  <c r="D91" i="66"/>
  <c r="D86" i="66"/>
  <c r="D83" i="66"/>
  <c r="D67" i="66"/>
  <c r="D59" i="66"/>
  <c r="D75" i="66"/>
  <c r="D87" i="66"/>
  <c r="D92" i="66" s="1"/>
  <c r="G45" i="66"/>
  <c r="F43" i="66"/>
  <c r="G17" i="66"/>
  <c r="G41" i="66" s="1"/>
  <c r="G98" i="66" s="1"/>
  <c r="G21" i="66"/>
  <c r="G28" i="66"/>
  <c r="G36" i="66"/>
  <c r="G40" i="66"/>
  <c r="F17" i="66"/>
  <c r="F21" i="66"/>
  <c r="F28" i="66"/>
  <c r="F36" i="66"/>
  <c r="F40" i="66"/>
  <c r="F41" i="66"/>
  <c r="F98" i="66" s="1"/>
  <c r="E17" i="66"/>
  <c r="E41" i="66" s="1"/>
  <c r="E98" i="66" s="1"/>
  <c r="E21" i="66"/>
  <c r="E28" i="66"/>
  <c r="E36" i="66"/>
  <c r="E40" i="66"/>
  <c r="D17" i="66"/>
  <c r="D21" i="66"/>
  <c r="D41" i="66" s="1"/>
  <c r="D98" i="66" s="1"/>
  <c r="D28" i="66"/>
  <c r="D36" i="66"/>
  <c r="D40" i="66"/>
  <c r="A3" i="66"/>
  <c r="E8" i="66"/>
  <c r="D8" i="66"/>
  <c r="F5" i="66"/>
  <c r="E379" i="48"/>
  <c r="E387" i="48"/>
  <c r="E395" i="48"/>
  <c r="E448" i="48" s="1"/>
  <c r="E403" i="48"/>
  <c r="E411" i="48"/>
  <c r="E431" i="48"/>
  <c r="E439" i="48"/>
  <c r="E447" i="48"/>
  <c r="E456" i="48"/>
  <c r="E483" i="48"/>
  <c r="E491" i="48"/>
  <c r="E499" i="48"/>
  <c r="E507" i="48"/>
  <c r="E515" i="48"/>
  <c r="E533" i="48"/>
  <c r="E542" i="48" s="1"/>
  <c r="E541" i="48"/>
  <c r="E475" i="48"/>
  <c r="E28" i="48"/>
  <c r="E51" i="48"/>
  <c r="E85" i="48"/>
  <c r="E108" i="48"/>
  <c r="E142" i="48"/>
  <c r="E165" i="48"/>
  <c r="E198" i="48"/>
  <c r="E221" i="48"/>
  <c r="E277" i="48"/>
  <c r="E311" i="48"/>
  <c r="E338" i="48"/>
  <c r="E361" i="48"/>
  <c r="F379" i="48"/>
  <c r="F448" i="48" s="1"/>
  <c r="F544" i="48" s="1"/>
  <c r="F545" i="48" s="1"/>
  <c r="F387" i="48"/>
  <c r="F395" i="48"/>
  <c r="F403" i="48"/>
  <c r="F411" i="48"/>
  <c r="F431" i="48"/>
  <c r="F439" i="48"/>
  <c r="F447" i="48"/>
  <c r="F456" i="48"/>
  <c r="F483" i="48"/>
  <c r="F542" i="48" s="1"/>
  <c r="F491" i="48"/>
  <c r="F499" i="48"/>
  <c r="F507" i="48"/>
  <c r="F515" i="48"/>
  <c r="F533" i="48"/>
  <c r="F475" i="48"/>
  <c r="F28" i="48"/>
  <c r="F51" i="48"/>
  <c r="F85" i="48"/>
  <c r="F108" i="48"/>
  <c r="F142" i="48"/>
  <c r="F165" i="48"/>
  <c r="F198" i="48"/>
  <c r="F221" i="48"/>
  <c r="F277" i="48"/>
  <c r="F311" i="48"/>
  <c r="F338" i="48"/>
  <c r="F361" i="48"/>
  <c r="G550" i="48"/>
  <c r="F32" i="33"/>
  <c r="E32" i="33"/>
  <c r="C32" i="33"/>
  <c r="B32" i="33"/>
  <c r="F19" i="33"/>
  <c r="F33" i="33" s="1"/>
  <c r="E19" i="33"/>
  <c r="E33" i="33"/>
  <c r="C19" i="33"/>
  <c r="C33" i="33" s="1"/>
  <c r="B19" i="33"/>
  <c r="B33" i="33" s="1"/>
  <c r="A1" i="33"/>
  <c r="G27" i="34"/>
  <c r="E27" i="34"/>
  <c r="F27" i="34"/>
  <c r="D27" i="34"/>
  <c r="E12" i="34"/>
  <c r="F12" i="34"/>
  <c r="G12" i="34"/>
  <c r="D12" i="34"/>
  <c r="B1" i="34"/>
  <c r="A2" i="37"/>
  <c r="B58" i="48"/>
  <c r="A1" i="48"/>
  <c r="D1" i="57"/>
  <c r="A3" i="33"/>
  <c r="C4" i="34"/>
  <c r="H15" i="37"/>
  <c r="F525" i="48"/>
  <c r="E525" i="48"/>
  <c r="F467" i="48"/>
  <c r="E467" i="48"/>
  <c r="F423" i="48"/>
  <c r="E423" i="48"/>
  <c r="F370" i="48"/>
  <c r="E370" i="48"/>
  <c r="F288" i="48"/>
  <c r="E288" i="48"/>
  <c r="F231" i="48"/>
  <c r="E231" i="48"/>
  <c r="F175" i="48"/>
  <c r="E175" i="48"/>
  <c r="F119" i="48"/>
  <c r="E119" i="48"/>
  <c r="F62" i="48"/>
  <c r="E62" i="48"/>
  <c r="A36" i="57"/>
  <c r="H36" i="57"/>
  <c r="A35" i="33"/>
  <c r="E35" i="33"/>
  <c r="F29" i="34"/>
  <c r="A29" i="34"/>
  <c r="A34" i="37"/>
  <c r="J34" i="37"/>
  <c r="B47" i="52"/>
  <c r="F49" i="52"/>
  <c r="E47" i="52"/>
  <c r="H550" i="48"/>
  <c r="F550" i="48"/>
  <c r="E550" i="48"/>
  <c r="K14" i="37"/>
  <c r="D32" i="37"/>
  <c r="I32" i="37"/>
  <c r="J32" i="37"/>
  <c r="K17" i="37"/>
  <c r="K18" i="37"/>
  <c r="K32" i="37" s="1"/>
  <c r="K19" i="37"/>
  <c r="K20" i="37"/>
  <c r="K21" i="37"/>
  <c r="K22" i="37"/>
  <c r="K23" i="37"/>
  <c r="K24" i="37"/>
  <c r="K25" i="37"/>
  <c r="K26" i="37"/>
  <c r="K27" i="37"/>
  <c r="K28" i="37"/>
  <c r="K29" i="37"/>
  <c r="K30" i="37"/>
  <c r="K31" i="37"/>
  <c r="I12" i="37"/>
  <c r="H32" i="37"/>
  <c r="E99" i="51"/>
  <c r="G99" i="51"/>
  <c r="D99" i="51"/>
  <c r="E95" i="51"/>
  <c r="F95" i="51"/>
  <c r="G95" i="51"/>
  <c r="D95" i="51"/>
  <c r="D43" i="51"/>
  <c r="D54" i="51"/>
  <c r="D75" i="51"/>
  <c r="E75" i="51"/>
  <c r="F75" i="51"/>
  <c r="G75" i="51"/>
  <c r="E54" i="51"/>
  <c r="F54" i="51"/>
  <c r="G54" i="51"/>
  <c r="G43" i="51"/>
  <c r="E43" i="51"/>
  <c r="E102" i="51"/>
  <c r="F554" i="48" s="1"/>
  <c r="F43" i="51"/>
  <c r="B556" i="48"/>
  <c r="I556" i="48"/>
  <c r="B517" i="48"/>
  <c r="I517" i="48"/>
  <c r="B458" i="48"/>
  <c r="B413" i="48"/>
  <c r="B363" i="48"/>
  <c r="B280" i="48"/>
  <c r="B223" i="48"/>
  <c r="B167" i="48"/>
  <c r="B110" i="48"/>
  <c r="I110" i="48"/>
  <c r="B53" i="48"/>
  <c r="I53" i="48"/>
  <c r="E65" i="51"/>
  <c r="E80" i="51" s="1"/>
  <c r="D65" i="51"/>
  <c r="D80" i="51" s="1"/>
  <c r="A105" i="51"/>
  <c r="G105" i="51"/>
  <c r="F68" i="54"/>
  <c r="N8" i="54"/>
  <c r="N18" i="54" s="1"/>
  <c r="N26" i="54" s="1"/>
  <c r="J50" i="54"/>
  <c r="J35" i="54"/>
  <c r="J36" i="54"/>
  <c r="J37" i="54"/>
  <c r="J38" i="54"/>
  <c r="J39" i="54"/>
  <c r="J40" i="54"/>
  <c r="J41" i="54"/>
  <c r="J42" i="54"/>
  <c r="J43" i="54"/>
  <c r="J44" i="54"/>
  <c r="J45" i="54"/>
  <c r="J46" i="54"/>
  <c r="J47" i="54"/>
  <c r="J48" i="54"/>
  <c r="J49" i="54"/>
  <c r="J51" i="54"/>
  <c r="H53" i="54"/>
  <c r="N5" i="54"/>
  <c r="B31" i="54" s="1"/>
  <c r="J8" i="54"/>
  <c r="J18" i="54" s="1"/>
  <c r="J10" i="54"/>
  <c r="J26" i="54"/>
  <c r="F8" i="54"/>
  <c r="F10" i="54"/>
  <c r="G2" i="48"/>
  <c r="F2" i="51"/>
  <c r="G56" i="51"/>
  <c r="A68" i="54"/>
  <c r="F5" i="54"/>
  <c r="J40" i="57"/>
  <c r="F37" i="33"/>
  <c r="G33" i="34"/>
  <c r="K36" i="37"/>
  <c r="N70" i="54"/>
  <c r="F5" i="48"/>
  <c r="E5" i="48"/>
  <c r="E5" i="51"/>
  <c r="D5" i="51"/>
  <c r="J26" i="57"/>
  <c r="A5" i="33"/>
  <c r="B5" i="33"/>
  <c r="E5" i="33"/>
  <c r="H102" i="51"/>
  <c r="D12" i="52" l="1"/>
  <c r="D22" i="52" s="1"/>
  <c r="E5" i="52"/>
  <c r="F5" i="52" s="1"/>
  <c r="C12" i="52"/>
  <c r="E4" i="52"/>
  <c r="F4" i="52" s="1"/>
  <c r="B55" i="69"/>
  <c r="F29" i="69"/>
  <c r="G29" i="69" s="1"/>
  <c r="E66" i="69"/>
  <c r="F64" i="69" s="1"/>
  <c r="F66" i="69" s="1"/>
  <c r="G64" i="69" s="1"/>
  <c r="G66" i="69" s="1"/>
  <c r="H64" i="69" s="1"/>
  <c r="H66" i="69" s="1"/>
  <c r="I64" i="69" s="1"/>
  <c r="I66" i="69" s="1"/>
  <c r="J64" i="69" s="1"/>
  <c r="J66" i="69" s="1"/>
  <c r="K64" i="69" s="1"/>
  <c r="K66" i="69" s="1"/>
  <c r="L64" i="69" s="1"/>
  <c r="L66" i="69" s="1"/>
  <c r="M64" i="69" s="1"/>
  <c r="M66" i="69" s="1"/>
  <c r="C55" i="69"/>
  <c r="D54" i="69"/>
  <c r="E50" i="69"/>
  <c r="D51" i="69"/>
  <c r="E27" i="52"/>
  <c r="F27" i="52" s="1"/>
  <c r="G102" i="51"/>
  <c r="F102" i="51"/>
  <c r="O28" i="69" s="1"/>
  <c r="P28" i="69" s="1"/>
  <c r="D102" i="51"/>
  <c r="E15" i="52"/>
  <c r="E21" i="52" s="1"/>
  <c r="G544" i="48"/>
  <c r="G545" i="48" s="1"/>
  <c r="I554" i="48"/>
  <c r="F551" i="48"/>
  <c r="F553" i="48"/>
  <c r="I553" i="48"/>
  <c r="I551" i="48"/>
  <c r="C45" i="52"/>
  <c r="E12" i="52"/>
  <c r="E38" i="52"/>
  <c r="H544" i="48"/>
  <c r="H545" i="48" s="1"/>
  <c r="E544" i="48"/>
  <c r="E545" i="48" s="1"/>
  <c r="E551" i="48" s="1"/>
  <c r="E71" i="52"/>
  <c r="E72" i="52" s="1"/>
  <c r="F67" i="52"/>
  <c r="F71" i="52" s="1"/>
  <c r="C21" i="52"/>
  <c r="C22" i="52" s="1"/>
  <c r="F18" i="54"/>
  <c r="F26" i="54" s="1"/>
  <c r="F6" i="52"/>
  <c r="F54" i="52"/>
  <c r="F62" i="52" s="1"/>
  <c r="F16" i="52"/>
  <c r="E33" i="52"/>
  <c r="J53" i="54"/>
  <c r="F30" i="69" l="1"/>
  <c r="F50" i="69"/>
  <c r="E51" i="69"/>
  <c r="H29" i="69"/>
  <c r="G30" i="69"/>
  <c r="D55" i="69"/>
  <c r="E54" i="69"/>
  <c r="L53" i="54"/>
  <c r="J31" i="54" s="1"/>
  <c r="E35" i="52"/>
  <c r="E45" i="52" s="1"/>
  <c r="H554" i="48"/>
  <c r="E554" i="48"/>
  <c r="F33" i="52"/>
  <c r="F38" i="52"/>
  <c r="F44" i="52" s="1"/>
  <c r="E44" i="52"/>
  <c r="F15" i="52"/>
  <c r="F21" i="52" s="1"/>
  <c r="F35" i="52"/>
  <c r="F45" i="52" s="1"/>
  <c r="F72" i="52"/>
  <c r="F12" i="52"/>
  <c r="F22" i="52" s="1"/>
  <c r="H551" i="48"/>
  <c r="H553" i="48"/>
  <c r="E22" i="52"/>
  <c r="O49" i="69" s="1"/>
  <c r="G551" i="48"/>
  <c r="G553" i="48"/>
  <c r="G554" i="48"/>
  <c r="P49" i="69" l="1"/>
  <c r="P53" i="69" s="1"/>
  <c r="O53" i="69"/>
  <c r="H30" i="69"/>
  <c r="I29" i="69"/>
  <c r="F51" i="69"/>
  <c r="G50" i="69"/>
  <c r="E55" i="69"/>
  <c r="F54" i="69"/>
  <c r="L58" i="54"/>
  <c r="L64" i="54" s="1"/>
  <c r="N58" i="54"/>
  <c r="N64" i="54" s="1"/>
  <c r="J29" i="69" l="1"/>
  <c r="I30" i="69"/>
  <c r="F55" i="69"/>
  <c r="G54" i="69"/>
  <c r="H50" i="69"/>
  <c r="G51" i="69"/>
  <c r="I50" i="69" l="1"/>
  <c r="H51" i="69"/>
  <c r="G55" i="69"/>
  <c r="H54" i="69"/>
  <c r="K29" i="69"/>
  <c r="J30" i="69"/>
  <c r="K30" i="69" l="1"/>
  <c r="L29" i="69"/>
  <c r="H55" i="69"/>
  <c r="I54" i="69"/>
  <c r="J50" i="69"/>
  <c r="I51" i="69"/>
  <c r="K50" i="69" l="1"/>
  <c r="J51" i="69"/>
  <c r="I55" i="69"/>
  <c r="J54" i="69"/>
  <c r="M29" i="69"/>
  <c r="M30" i="69" s="1"/>
  <c r="L30" i="69"/>
  <c r="J55" i="69" l="1"/>
  <c r="K54" i="69"/>
  <c r="K51" i="69"/>
  <c r="L50" i="69"/>
  <c r="M50" i="69" l="1"/>
  <c r="M51" i="69" s="1"/>
  <c r="L51" i="69"/>
  <c r="K55" i="69"/>
  <c r="L54" i="69"/>
  <c r="L55" i="69" l="1"/>
  <c r="M54" i="69"/>
  <c r="M55" i="6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F34" authorId="0" shapeId="0" xr:uid="{00000000-0006-0000-0200-000001000000}">
      <text>
        <r>
          <rPr>
            <b/>
            <sz val="9"/>
            <color indexed="81"/>
            <rFont val="Tahoma"/>
            <family val="2"/>
          </rPr>
          <t xml:space="preserve">Source:  2019 DSA Payment Book </t>
        </r>
        <r>
          <rPr>
            <sz val="9"/>
            <color indexed="81"/>
            <rFont val="Tahoma"/>
            <family val="2"/>
          </rPr>
          <t xml:space="preserve">
Feb 1, 2019 1 - Revenue Tab</t>
        </r>
      </text>
    </comment>
    <comment ref="N34" authorId="0" shapeId="0" xr:uid="{00000000-0006-0000-0200-000002000000}">
      <text>
        <r>
          <rPr>
            <b/>
            <sz val="9"/>
            <color indexed="81"/>
            <rFont val="Tahoma"/>
            <family val="2"/>
          </rPr>
          <t>Source: 2017 Q2 ADE and 2017 Taxation Projections per DSA Administrator.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8"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8"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8"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9"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9"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9"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50"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50"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<sst xmlns="http://schemas.openxmlformats.org/spreadsheetml/2006/main" count="1866" uniqueCount="735">
  <si>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</si>
  <si>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</si>
  <si>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</si>
  <si>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</si>
  <si>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</si>
  <si>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</si>
  <si>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</si>
  <si>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</si>
  <si>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</si>
  <si>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</si>
  <si>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</si>
  <si>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</si>
  <si>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</si>
  <si>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</si>
  <si>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</si>
  <si>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</si>
  <si>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</si>
  <si>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</si>
  <si>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</si>
  <si>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</si>
  <si>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</si>
  <si>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</si>
  <si>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</si>
  <si>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</si>
  <si>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</si>
  <si>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</si>
  <si>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</si>
  <si>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</si>
  <si>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</si>
  <si>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</si>
  <si>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</si>
  <si>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ENROLLMENT AND BASIC SUPPORT GUARANTEE INFORMATION</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</si>
  <si>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</si>
  <si>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</si>
  <si>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</si>
  <si>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</si>
  <si>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</si>
  <si>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</si>
  <si>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</si>
  <si>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</si>
  <si>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</si>
  <si>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</si>
  <si>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</si>
  <si>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</si>
  <si>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</si>
  <si>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</si>
  <si>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</si>
  <si>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</si>
  <si>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</si>
  <si>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</si>
  <si>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</si>
  <si>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</si>
  <si>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</si>
  <si>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</si>
  <si>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</si>
  <si>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</si>
  <si>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</si>
  <si>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</si>
  <si>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</si>
  <si>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</si>
  <si>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</si>
  <si>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</si>
  <si>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</si>
  <si>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</si>
  <si>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School District</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</si>
  <si>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</si>
  <si>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</si>
  <si>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</si>
  <si>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</si>
  <si>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</si>
  <si>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</si>
  <si>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</si>
  <si>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</si>
  <si>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</si>
  <si>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</si>
  <si>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</si>
  <si>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</si>
  <si>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</si>
  <si>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</si>
  <si>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</si>
  <si>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</si>
  <si>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</si>
  <si>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</si>
  <si>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</si>
  <si>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</si>
  <si>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</si>
  <si>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</si>
  <si>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</si>
  <si>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</si>
  <si>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</si>
  <si>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</si>
  <si>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</si>
  <si>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</si>
  <si>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</si>
  <si>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</si>
  <si>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</si>
  <si>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</si>
  <si>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</si>
  <si>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</si>
  <si>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</si>
  <si>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</si>
  <si>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</si>
  <si>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</si>
  <si>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</si>
  <si>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</si>
  <si>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</si>
  <si>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</si>
  <si>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</si>
  <si>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</si>
  <si>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</si>
  <si>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</si>
  <si>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</si>
  <si>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</si>
  <si>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</si>
  <si>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</si>
  <si>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</si>
  <si>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</si>
  <si>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</si>
  <si>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</si>
  <si>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</si>
  <si>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</si>
  <si>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</si>
  <si>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</si>
  <si>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</si>
  <si>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</si>
  <si>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</si>
  <si>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</si>
  <si>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</si>
  <si>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</si>
  <si>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</si>
  <si>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</si>
  <si>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</si>
  <si>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</si>
  <si>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</si>
  <si>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</si>
  <si>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</si>
  <si>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</si>
  <si>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</si>
  <si>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</si>
  <si>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</si>
  <si>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</si>
  <si>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</si>
  <si>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</si>
  <si>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</si>
  <si>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</si>
  <si>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</si>
  <si>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</si>
  <si>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</si>
  <si>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</si>
  <si>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</si>
  <si>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</si>
  <si>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</si>
  <si>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</si>
  <si>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</si>
  <si>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</si>
  <si>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</si>
  <si>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</si>
  <si>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</si>
  <si>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</si>
  <si>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</si>
  <si>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</si>
  <si>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</si>
  <si>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</si>
  <si>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</si>
  <si>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</si>
  <si>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</si>
  <si>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</si>
  <si>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</si>
  <si>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</si>
  <si>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</si>
  <si>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</si>
  <si>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</si>
  <si>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</si>
  <si>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</si>
  <si>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</si>
  <si>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</si>
  <si>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</si>
  <si>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</si>
  <si>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</si>
  <si>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</si>
  <si>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</si>
  <si>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</si>
  <si>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</si>
  <si>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</si>
  <si>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</si>
  <si>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</si>
  <si>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</si>
  <si>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</si>
  <si>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</si>
  <si>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</si>
  <si>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</si>
  <si>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</si>
  <si>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</si>
  <si>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</si>
  <si>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</si>
  <si>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</si>
  <si>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</si>
  <si>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</si>
  <si>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</si>
  <si>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</si>
  <si>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</si>
  <si>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</si>
  <si>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</si>
  <si>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</si>
  <si>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</si>
  <si>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</si>
  <si>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</si>
  <si>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</si>
  <si>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</si>
  <si>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</si>
  <si>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</si>
  <si>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</si>
  <si>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1310</t>
  </si>
  <si>
    <t>1320</t>
  </si>
  <si>
    <t>1330</t>
  </si>
  <si>
    <t>1400</t>
  </si>
  <si>
    <t>Transportation Fees</t>
  </si>
  <si>
    <t>1410</t>
  </si>
  <si>
    <t>1420</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</si>
  <si>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</si>
  <si>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</si>
  <si>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</si>
  <si>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</si>
  <si>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</si>
  <si>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</si>
  <si>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</si>
  <si>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</si>
  <si>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</si>
  <si>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</si>
  <si>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</si>
  <si>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</si>
  <si>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</si>
  <si>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</si>
  <si>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</si>
  <si>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</si>
  <si>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</si>
  <si>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</si>
  <si>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</si>
  <si>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</si>
  <si>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</si>
  <si>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</si>
  <si>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</si>
  <si>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</si>
  <si>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</si>
  <si>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</si>
  <si>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</si>
  <si>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</si>
  <si>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</si>
  <si>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</si>
  <si>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</si>
  <si>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</si>
  <si>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</si>
  <si>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</si>
  <si>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</si>
  <si>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</si>
  <si>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</si>
  <si>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</si>
  <si>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</si>
  <si>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</si>
  <si>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</si>
  <si>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</si>
  <si>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</si>
  <si>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</si>
  <si>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</si>
  <si>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</si>
  <si>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</si>
  <si>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</si>
  <si>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</si>
  <si>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</si>
  <si>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</si>
  <si>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</si>
  <si>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</si>
  <si>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</si>
  <si>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</si>
  <si>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</si>
  <si>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</si>
  <si>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</si>
  <si>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</si>
  <si>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</si>
  <si>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</si>
  <si>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</si>
  <si>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</si>
  <si>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</si>
  <si>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</si>
  <si>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</si>
  <si>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</si>
  <si>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</si>
  <si>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</si>
  <si>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</si>
  <si>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OTHER RESOURCES AND </t>
  </si>
  <si>
    <t>FUND BALANCE</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</si>
  <si>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</si>
  <si>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</si>
  <si>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</si>
  <si>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</si>
  <si>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</si>
  <si>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</si>
  <si>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</si>
  <si>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</si>
  <si>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</si>
  <si>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</si>
  <si>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</si>
  <si>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</si>
  <si>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</si>
  <si>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</si>
  <si>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</si>
  <si>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</si>
  <si>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</si>
  <si>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</si>
  <si>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</si>
  <si>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</si>
  <si>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</si>
  <si>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</si>
  <si>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</si>
  <si>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</si>
  <si>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Tuition from Individuals</t>
  </si>
  <si>
    <t>Tuition-other Govt sources within State</t>
  </si>
  <si>
    <t>Tuition-other Govt sources out of State</t>
  </si>
  <si>
    <t>Trans Fees from Individuals</t>
  </si>
  <si>
    <t>1430</t>
  </si>
  <si>
    <t>1440</t>
  </si>
  <si>
    <t>Trans Fees - other Govt within State</t>
  </si>
  <si>
    <t>Trans Fees - other Govt out of State</t>
  </si>
  <si>
    <t>Trans Fees - Other Private Sources</t>
  </si>
  <si>
    <t>Investment Income</t>
  </si>
  <si>
    <t>Food Services</t>
  </si>
  <si>
    <t>Daily Sales - Reimbursable Program</t>
  </si>
  <si>
    <t>Daily Sales - Non-Reimbursable Progrm</t>
  </si>
  <si>
    <t>Special Functions</t>
  </si>
  <si>
    <t>1650</t>
  </si>
  <si>
    <t>Daily Sales - Summer Food Program</t>
  </si>
  <si>
    <t>Direct Activities</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</si>
  <si>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</si>
  <si>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</si>
  <si>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</si>
  <si>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</si>
  <si>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</si>
  <si>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</si>
  <si>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</si>
  <si>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</si>
  <si>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</si>
  <si>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</si>
  <si>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</si>
  <si>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</si>
  <si>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</si>
  <si>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</si>
  <si>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</si>
  <si>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</si>
  <si>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Distributive School Account (DSA)</t>
  </si>
  <si>
    <t>3115</t>
  </si>
  <si>
    <t>Special Ed portion of DSA</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</si>
  <si>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</si>
  <si>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</si>
  <si>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</si>
  <si>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</si>
  <si>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</si>
  <si>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</si>
  <si>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</si>
  <si>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</si>
  <si>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</si>
  <si>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</si>
  <si>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</si>
  <si>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</si>
  <si>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</si>
  <si>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</si>
  <si>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</si>
  <si>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</si>
  <si>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</si>
  <si>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</si>
  <si>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</si>
  <si>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</si>
  <si>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</si>
  <si>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</si>
  <si>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</si>
  <si>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</si>
  <si>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</si>
  <si>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</si>
  <si>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</si>
  <si>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</si>
  <si>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</si>
  <si>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</si>
  <si>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</si>
  <si>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</si>
  <si>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</si>
  <si>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</si>
  <si>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</si>
  <si>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</si>
  <si>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</si>
  <si>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</si>
  <si>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</si>
  <si>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</si>
  <si>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</si>
  <si>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</si>
  <si>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270</t>
  </si>
  <si>
    <t>Gifted and Talented Programs</t>
  </si>
  <si>
    <t>270 TOTAL Gifted &amp;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</si>
  <si>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</si>
  <si>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</si>
  <si>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</si>
  <si>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</si>
  <si>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</si>
  <si>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</si>
  <si>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</si>
  <si>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</si>
  <si>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</si>
  <si>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</si>
  <si>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</si>
  <si>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</si>
  <si>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</si>
  <si>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</si>
  <si>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</si>
  <si>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</si>
  <si>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</si>
  <si>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</si>
  <si>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</si>
  <si>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</si>
  <si>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</si>
  <si>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</si>
  <si>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</si>
  <si>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</si>
  <si>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</si>
  <si>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</si>
  <si>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</si>
  <si>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</si>
  <si>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</si>
  <si>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</si>
  <si>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</si>
  <si>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</si>
  <si>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</si>
  <si>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</si>
  <si>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</si>
  <si>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</si>
  <si>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15.</t>
  </si>
  <si>
    <t>TOTAL BASIC SUPPORT GUARANTEE (Number 13 +14)</t>
  </si>
  <si>
    <t>Carson City</t>
  </si>
  <si>
    <t>Churchill</t>
  </si>
  <si>
    <t>Clark</t>
  </si>
  <si>
    <t>Douglas</t>
  </si>
  <si>
    <t>Elko</t>
  </si>
  <si>
    <t>Esmeralda</t>
  </si>
  <si>
    <t>Eureka</t>
  </si>
  <si>
    <t>Humboldt</t>
  </si>
  <si>
    <t>Lander</t>
  </si>
  <si>
    <t>Lincoln</t>
  </si>
  <si>
    <t>Lyon</t>
  </si>
  <si>
    <t>Mineral</t>
  </si>
  <si>
    <t>Nye</t>
  </si>
  <si>
    <t>Pershing</t>
  </si>
  <si>
    <t>Storey</t>
  </si>
  <si>
    <t>Washoe</t>
  </si>
  <si>
    <t>White Pine</t>
  </si>
  <si>
    <t>Multidistict</t>
  </si>
  <si>
    <t xml:space="preserve">Charter School </t>
  </si>
  <si>
    <t>Use rates below:</t>
  </si>
  <si>
    <t>Total Weighted-#9</t>
  </si>
  <si>
    <t>Hold Harmless-#10</t>
  </si>
  <si>
    <t>This is the per pupil share of local taxes, etc, from the district.</t>
  </si>
  <si>
    <t>Estimated "Outside Revenue" (Supplemental Support) per pupil</t>
  </si>
  <si>
    <t>Reference amounts for #12</t>
  </si>
  <si>
    <t>Form 3</t>
  </si>
  <si>
    <t>Page 2 of 2</t>
  </si>
  <si>
    <t>Page 1 of 2</t>
  </si>
  <si>
    <t>(9) + (10)</t>
  </si>
  <si>
    <t>Type</t>
  </si>
  <si>
    <t>INTEREST</t>
  </si>
  <si>
    <t>Form 4 Expenditures</t>
  </si>
  <si>
    <t>Form 3 Revenues</t>
  </si>
  <si>
    <t>Form 2 Enrollment - DSA</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</si>
  <si>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</si>
  <si>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</si>
  <si>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</si>
  <si>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</si>
  <si>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</si>
  <si>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</si>
  <si>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</si>
  <si>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</si>
  <si>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</si>
  <si>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</si>
  <si>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</si>
  <si>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</si>
  <si>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</si>
  <si>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</si>
  <si>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</si>
  <si>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</si>
  <si>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</si>
  <si>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</si>
  <si>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</si>
  <si>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</si>
  <si>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</si>
  <si>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</si>
  <si>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</si>
  <si>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</si>
  <si>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</si>
  <si>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</si>
  <si>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</si>
  <si>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</si>
  <si>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</si>
  <si>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</si>
  <si>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</si>
  <si>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</si>
  <si>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</si>
  <si>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</si>
  <si>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</si>
  <si>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</si>
  <si>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</si>
  <si>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Total basic support for enrollee including outside revenue</t>
  </si>
  <si>
    <t>Total Weighted</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</si>
  <si>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</si>
  <si>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</si>
  <si>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</si>
  <si>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</si>
  <si>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</si>
  <si>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</si>
  <si>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</si>
  <si>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</si>
  <si>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</si>
  <si>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</si>
  <si>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</si>
  <si>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</si>
  <si>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</si>
  <si>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</si>
  <si>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</si>
  <si>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</si>
  <si>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</si>
  <si>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</si>
  <si>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</si>
  <si>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</si>
  <si>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</si>
  <si>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</si>
  <si>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</si>
  <si>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</si>
  <si>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</si>
  <si>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</si>
  <si>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</si>
  <si>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</si>
  <si>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</si>
  <si>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</si>
  <si>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</si>
  <si>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</si>
  <si>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</si>
  <si>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</si>
  <si>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</si>
  <si>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</si>
  <si>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</si>
  <si>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</si>
  <si>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</si>
  <si>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</si>
  <si>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</si>
  <si>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</si>
  <si>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</si>
  <si>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</si>
  <si>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</si>
  <si>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</si>
  <si>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</si>
  <si>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</si>
  <si>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</si>
  <si>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</si>
  <si>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</si>
  <si>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</si>
  <si>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</si>
  <si>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</si>
  <si>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</si>
  <si>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</si>
  <si>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</si>
  <si>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</si>
  <si>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</si>
  <si>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2 ENROLLMENT-DSA</t>
  </si>
  <si>
    <t>Enter data in the yellow cells only.</t>
  </si>
  <si>
    <t>#13 will calculate based on the numbers you have provided for #1-12.</t>
  </si>
  <si>
    <t>The preferred method of submitting the Tentative and Final budgets to the NDE, is electronically.</t>
  </si>
  <si>
    <t>FORM 3 REVENUES</t>
  </si>
  <si>
    <t>Fill in the amounts of revenue per revenue code in column (2) from your current year estimates.</t>
  </si>
  <si>
    <t>Note: there will be a limited number of revenue sources so most of the revenue codes will be blank.</t>
  </si>
  <si>
    <t xml:space="preserve">Special Items </t>
  </si>
  <si>
    <r>
      <t xml:space="preserve">Enter the </t>
    </r>
    <r>
      <rPr>
        <b/>
        <sz val="10"/>
        <rFont val="Arial"/>
        <family val="2"/>
      </rPr>
      <t>opening balance</t>
    </r>
    <r>
      <rPr>
        <sz val="10"/>
        <rFont val="Arial"/>
        <family val="2"/>
      </rPr>
      <t xml:space="preserve"> under revenue code 8000.  Column (1) will have the audited opening balance.</t>
    </r>
  </si>
  <si>
    <t>Check that the "TOTAL ALL RESOURCES" amounts are correct.</t>
  </si>
  <si>
    <t>FORM 4 EXPENDITURES</t>
  </si>
  <si>
    <t>Fill in the expenditure amounts, per program, in column (2) on pages 1-6, from your current year estimates.</t>
  </si>
  <si>
    <t>FORM 5 EXPENDITURE SUMMARY</t>
  </si>
  <si>
    <t>The signed cover page (Form 1) for the final budget, can be scanned and sent electronically, faxed, or mailed.</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</si>
  <si>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</si>
  <si>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</si>
  <si>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</si>
  <si>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</si>
  <si>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</si>
  <si>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</si>
  <si>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</si>
  <si>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</si>
  <si>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</si>
  <si>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</si>
  <si>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</si>
  <si>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</si>
  <si>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</si>
  <si>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</si>
  <si>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</si>
  <si>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</si>
  <si>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</si>
  <si>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</si>
  <si>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</si>
  <si>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</si>
  <si>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</si>
  <si>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</si>
  <si>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</si>
  <si>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</si>
  <si>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</si>
  <si>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</si>
  <si>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</si>
  <si>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</si>
  <si>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Estimate:  "Outside Revenue"</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</si>
  <si>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</si>
  <si>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</si>
  <si>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</si>
  <si>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</si>
  <si>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</si>
  <si>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</si>
  <si>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</si>
  <si>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</si>
  <si>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</si>
  <si>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</si>
  <si>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</si>
  <si>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t>ACTUAL PRIOR YEAR</t>
  </si>
  <si>
    <t>ACTUAL CURRENT YEAR</t>
  </si>
  <si>
    <r>
      <t xml:space="preserve">TOTAL </t>
    </r>
    <r>
      <rPr>
        <b/>
        <u/>
        <sz val="11"/>
        <rFont val="Arial"/>
        <family val="2"/>
      </rPr>
      <t>FINAL</t>
    </r>
    <r>
      <rPr>
        <b/>
        <sz val="11"/>
        <rFont val="Arial"/>
        <family val="2"/>
      </rPr>
      <t xml:space="preserve"> AMENDED BUDGET</t>
    </r>
  </si>
  <si>
    <t>ADE - YEAR</t>
  </si>
  <si>
    <t>Charter School Fees portion of code 1951</t>
  </si>
  <si>
    <t>430</t>
  </si>
  <si>
    <t>Total Summer School for Other Inst Prog</t>
  </si>
  <si>
    <t>Total At Risk Education Programs</t>
  </si>
  <si>
    <t>At Risk Education Programs</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</si>
  <si>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</si>
  <si>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</si>
  <si>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</si>
  <si>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</si>
  <si>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</si>
  <si>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 xml:space="preserve">ADE </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</si>
  <si>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</si>
  <si>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</si>
  <si>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</si>
  <si>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</si>
  <si>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As per SB508 (2015) hold harmless may only consider the prior year.</t>
  </si>
  <si>
    <t>Enter the WEIGHTED estimated average daily enrollments based on School District of residence in #11.  If the pupils only reside in one school district, enter the total number of students (WEIGHTED) next to that district.  If they reside in more than one district, allocate the enrollment to the correct school districts.  The rate for basic support will automatically calculate for you.</t>
  </si>
  <si>
    <t>Enter an estimated "Outside Revenue" amount in #12.  The prior year amounts are listed at the far right under #11 as a reference.</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</si>
  <si>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</si>
  <si>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</si>
  <si>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</si>
  <si>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</si>
  <si>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</si>
  <si>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</si>
  <si>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</si>
  <si>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</si>
  <si>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</si>
  <si>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</si>
  <si>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</si>
  <si>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</si>
  <si>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</si>
  <si>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</si>
  <si>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</si>
  <si>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This form calculates the information from Forms 3 and 4.  Please check the numbers to verify that they are correct.</t>
  </si>
  <si>
    <t>Fill in the amounts of revenue per revenue code in column (1) from your audited financial statements.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</si>
  <si>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</si>
  <si>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</si>
  <si>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</si>
  <si>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</si>
  <si>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</si>
  <si>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</si>
  <si>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</si>
  <si>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</si>
  <si>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</si>
  <si>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</si>
  <si>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</si>
  <si>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</si>
  <si>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Estimated dollar value of special education weighted funding</t>
  </si>
  <si>
    <t>(NRS 387.123)</t>
  </si>
  <si>
    <t>Per NAC 387.720:</t>
  </si>
  <si>
    <t>Governing Body to NDE, Program Analyst - Fiscal Analysis Division - Legislative Counsel Bureau and the Charter School sponsor.</t>
  </si>
  <si>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</si>
  <si>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TOTAL FACILITIES ACQUISITION &amp; CONSTR</t>
  </si>
  <si>
    <t>(1) 
PROGRAM OR FUNCTION</t>
  </si>
  <si>
    <t>School Name:</t>
  </si>
  <si>
    <t>DSA Sponsorship Fee</t>
  </si>
  <si>
    <t>State Special Ed</t>
  </si>
  <si>
    <t>IDEA - Early Childhood (Part C)</t>
  </si>
  <si>
    <t>IDEA - Special Education (Part B)</t>
  </si>
  <si>
    <t>Title I</t>
  </si>
  <si>
    <t>Title II</t>
  </si>
  <si>
    <t>Title III</t>
  </si>
  <si>
    <t>Bully Prevention (SB504)</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</si>
  <si>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</si>
  <si>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</si>
  <si>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</si>
  <si>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</si>
  <si>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</si>
  <si>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</si>
  <si>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</si>
  <si>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</si>
  <si>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</si>
  <si>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</si>
  <si>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</si>
  <si>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</si>
  <si>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</si>
  <si>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</si>
  <si>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</si>
  <si>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</si>
  <si>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</si>
  <si>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</si>
  <si>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Select whether this budget is Tentative, Final or Amended from the drop down box in cell B2.</t>
  </si>
  <si>
    <t>DSA (Basic Support)</t>
  </si>
  <si>
    <t>Projected Cash Flow</t>
  </si>
  <si>
    <t>ps</t>
  </si>
  <si>
    <t>TOTAL PROJECTED</t>
  </si>
  <si>
    <t>BUDGET</t>
  </si>
  <si>
    <t>FROM FORM 3</t>
  </si>
  <si>
    <t>TOTAL REVENUES</t>
  </si>
  <si>
    <t>From FORM 5</t>
  </si>
  <si>
    <t>formulas corrected to include 430 at risk programs</t>
  </si>
  <si>
    <t>Actual 2019 per pupil amount used for budgeting purposes</t>
  </si>
  <si>
    <t>Est. SY19-20</t>
  </si>
  <si>
    <t>x 1 =</t>
  </si>
  <si>
    <t>x 1=</t>
  </si>
  <si>
    <t xml:space="preserve">Enter the estimated dollar value of Special Education weighted funding anticipated to be received in FY20 (should be based upon FY19 funding).  </t>
  </si>
  <si>
    <t>FORM 10 LOBBY EXPENSES</t>
  </si>
  <si>
    <t>Per NAC 387.715:</t>
  </si>
  <si>
    <t>2021-2022</t>
  </si>
  <si>
    <t>June 30, 2022</t>
  </si>
  <si>
    <t>July 1, 2021</t>
  </si>
  <si>
    <t>Insurance</t>
  </si>
  <si>
    <t>Purchased Property Services</t>
  </si>
  <si>
    <t>Lease/Mortage</t>
  </si>
  <si>
    <t>Student Transportion</t>
  </si>
  <si>
    <t>Other Purchased Services</t>
  </si>
  <si>
    <t>EMO-CMO Fees</t>
  </si>
  <si>
    <t>Other General -Bank Fee</t>
  </si>
  <si>
    <t>Dues- Fees</t>
  </si>
  <si>
    <t>budget2022</t>
  </si>
  <si>
    <t>TEACH- Las Vegas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</si>
</sst>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_(* #,##0.0_);_(* \(#,##0.0\);_(* &quot;-&quot;??_);_(@_)"/>
    <numFmt numFmtId="170" formatCode="_(* #,##0_);_(* \(#,##0\);_(* &quot;-&quot;??_);_(@_)"/>
    <numFmt numFmtId="171" formatCode="&quot;$&quot;#,##0"/>
    <numFmt numFmtId="172" formatCode="#,##0.0"/>
    <numFmt numFmtId="173" formatCode="&quot;$&quot;#,##0\ ;\(&quot;$&quot;#,##0\)"/>
    <numFmt numFmtId="174" formatCode="_(* #,##0.00_);_(* \(#,##0.00\);_(* \-??_);_(@_)"/>
    <numFmt numFmtId="175" formatCode="_(\$* #,##0.00_);_(\$* \(#,##0.00\);_(\$* \-??_);_(@_)"/>
    <numFmt numFmtId="176" formatCode="_ * #,##0.00_ ;_ * \-#,##0.00_ ;_ * \-??_ ;_ @_ "/>
    <numFmt numFmtId="177" formatCode="#,###_);[Red]\(#,###\)"/>
    <numFmt numFmtId="178" formatCode="#,###.00_)%;[Red]\(#,###.00\)%"/>
  </numFmts>
  <fonts count="11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u/>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sz val="12"/>
      <color theme="1"/>
      <name val="Calibri"/>
      <family val="2"/>
      <scheme val="minor"/>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sz val="11"/>
      <name val="Calibri"/>
      <family val="2"/>
      <scheme val="minor"/>
    </font>
  </fonts>
  <fills count="6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rgb="FFFFFF00"/>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8">
    <xf numFmtId="0" fontId="0" fillId="0" borderId="0"/>
    <xf numFmtId="43" fontId="5" fillId="0" borderId="0" applyFont="0" applyFill="0" applyBorder="0" applyAlignment="0" applyProtection="0"/>
    <xf numFmtId="44" fontId="5" fillId="0" borderId="0" applyFont="0" applyFill="0" applyBorder="0" applyAlignment="0" applyProtection="0"/>
    <xf numFmtId="0" fontId="32" fillId="0" borderId="0" applyNumberFormat="0" applyFill="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60" applyNumberFormat="0" applyAlignment="0" applyProtection="0"/>
    <xf numFmtId="0" fontId="40" fillId="9" borderId="61" applyNumberFormat="0" applyAlignment="0" applyProtection="0"/>
    <xf numFmtId="0" fontId="41" fillId="9" borderId="60" applyNumberFormat="0" applyAlignment="0" applyProtection="0"/>
    <xf numFmtId="0" fontId="42" fillId="0" borderId="62" applyNumberFormat="0" applyFill="0" applyAlignment="0" applyProtection="0"/>
    <xf numFmtId="0" fontId="43" fillId="10" borderId="6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65" applyNumberFormat="0" applyFill="0" applyAlignment="0" applyProtection="0"/>
    <xf numFmtId="0" fontId="47"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7"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50" fillId="0" borderId="0"/>
    <xf numFmtId="0" fontId="5" fillId="0" borderId="0"/>
    <xf numFmtId="44"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3"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5" fontId="66" fillId="0" borderId="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173" fontId="48" fillId="0" borderId="0" applyFont="0" applyFill="0" applyBorder="0" applyAlignment="0" applyProtection="0"/>
    <xf numFmtId="0" fontId="48" fillId="0" borderId="0" applyFont="0" applyFill="0" applyBorder="0" applyAlignment="0" applyProtection="0"/>
    <xf numFmtId="166" fontId="48" fillId="0" borderId="0" applyFont="0" applyFill="0" applyBorder="0" applyAlignment="0" applyProtection="0"/>
    <xf numFmtId="0" fontId="69" fillId="0" borderId="0" applyNumberFormat="0" applyFill="0" applyBorder="0" applyAlignment="0" applyProtection="0"/>
    <xf numFmtId="2" fontId="48" fillId="0" borderId="0" applyFont="0" applyFill="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4" fillId="0" borderId="0" applyNumberFormat="0" applyFill="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70"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58"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57" fillId="0" borderId="0" applyNumberFormat="0" applyFill="0" applyBorder="0" applyAlignment="0" applyProtection="0">
      <alignment vertical="top"/>
      <protection locked="0"/>
    </xf>
    <xf numFmtId="0" fontId="73" fillId="0" borderId="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9" fillId="0" borderId="0"/>
    <xf numFmtId="0" fontId="5" fillId="0" borderId="0"/>
    <xf numFmtId="0" fontId="5" fillId="0" borderId="0"/>
    <xf numFmtId="0" fontId="5" fillId="0" borderId="0"/>
    <xf numFmtId="0" fontId="5" fillId="0" borderId="0"/>
    <xf numFmtId="0" fontId="50" fillId="0" borderId="0"/>
    <xf numFmtId="0" fontId="5" fillId="0" borderId="0"/>
    <xf numFmtId="0" fontId="5" fillId="0" borderId="0"/>
    <xf numFmtId="0" fontId="53" fillId="0" borderId="0"/>
    <xf numFmtId="0" fontId="5" fillId="0" borderId="0"/>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60" fillId="0" borderId="0" applyNumberFormat="0" applyFill="0" applyBorder="0" applyProtection="0">
      <alignment vertical="top" wrapText="1"/>
    </xf>
    <xf numFmtId="0" fontId="5" fillId="0" borderId="0" applyFill="0"/>
    <xf numFmtId="0" fontId="4" fillId="0" borderId="0"/>
    <xf numFmtId="0" fontId="49"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9"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9" fillId="0" borderId="0"/>
    <xf numFmtId="166" fontId="4" fillId="0" borderId="0"/>
    <xf numFmtId="0" fontId="4" fillId="0" borderId="0"/>
    <xf numFmtId="0" fontId="49" fillId="0" borderId="0"/>
    <xf numFmtId="0" fontId="5" fillId="0" borderId="0"/>
    <xf numFmtId="0" fontId="4" fillId="0" borderId="0"/>
    <xf numFmtId="0" fontId="4" fillId="0" borderId="0"/>
    <xf numFmtId="0" fontId="4" fillId="0" borderId="0"/>
    <xf numFmtId="0" fontId="4" fillId="0" borderId="0"/>
    <xf numFmtId="166" fontId="4" fillId="0" borderId="0"/>
    <xf numFmtId="0" fontId="49" fillId="0" borderId="0"/>
    <xf numFmtId="0" fontId="4" fillId="0" borderId="0"/>
    <xf numFmtId="166" fontId="5" fillId="0" borderId="0"/>
    <xf numFmtId="0" fontId="49" fillId="0" borderId="0"/>
    <xf numFmtId="166" fontId="5" fillId="0" borderId="0"/>
    <xf numFmtId="166" fontId="5" fillId="0" borderId="0"/>
    <xf numFmtId="0" fontId="49" fillId="0" borderId="0"/>
    <xf numFmtId="166" fontId="5" fillId="0" borderId="0"/>
    <xf numFmtId="0" fontId="5" fillId="0" borderId="0"/>
    <xf numFmtId="0" fontId="49"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0" fontId="40"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6" fillId="0" borderId="0"/>
    <xf numFmtId="9" fontId="66"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66" fillId="0" borderId="0"/>
    <xf numFmtId="0" fontId="65" fillId="0" borderId="0" applyNumberForma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48" fillId="0" borderId="72" applyNumberFormat="0" applyFont="0" applyFill="0" applyAlignment="0" applyProtection="0"/>
    <xf numFmtId="166"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6" fillId="0" borderId="73" applyNumberForma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7" fillId="15" borderId="0" applyNumberFormat="0" applyBorder="0" applyAlignment="0" applyProtection="0"/>
    <xf numFmtId="0" fontId="47" fillId="19" borderId="0" applyNumberFormat="0" applyBorder="0" applyAlignment="0" applyProtection="0"/>
    <xf numFmtId="0" fontId="47" fillId="23" borderId="0" applyNumberFormat="0" applyBorder="0" applyAlignment="0" applyProtection="0"/>
    <xf numFmtId="0" fontId="47" fillId="27" borderId="0" applyNumberFormat="0" applyBorder="0" applyAlignment="0" applyProtection="0"/>
    <xf numFmtId="0" fontId="47" fillId="31" borderId="0" applyNumberFormat="0" applyBorder="0" applyAlignment="0" applyProtection="0"/>
    <xf numFmtId="0" fontId="47" fillId="35"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32" borderId="0" applyNumberFormat="0" applyBorder="0" applyAlignment="0" applyProtection="0"/>
    <xf numFmtId="0" fontId="37" fillId="6" borderId="0" applyNumberFormat="0" applyBorder="0" applyAlignment="0" applyProtection="0"/>
    <xf numFmtId="0" fontId="41"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6" fillId="5" borderId="0" applyNumberFormat="0" applyBorder="0" applyAlignment="0" applyProtection="0"/>
    <xf numFmtId="0" fontId="33" fillId="0" borderId="57" applyNumberFormat="0" applyFill="0" applyAlignment="0" applyProtection="0"/>
    <xf numFmtId="0" fontId="34" fillId="0" borderId="58" applyNumberFormat="0" applyFill="0" applyAlignment="0" applyProtection="0"/>
    <xf numFmtId="0" fontId="35" fillId="0" borderId="59" applyNumberFormat="0" applyFill="0" applyAlignment="0" applyProtection="0"/>
    <xf numFmtId="0" fontId="35" fillId="0" borderId="0" applyNumberFormat="0" applyFill="0" applyBorder="0" applyAlignment="0" applyProtection="0"/>
    <xf numFmtId="0" fontId="39" fillId="8" borderId="60" applyNumberFormat="0" applyAlignment="0" applyProtection="0"/>
    <xf numFmtId="0" fontId="42" fillId="0" borderId="62" applyNumberFormat="0" applyFill="0" applyAlignment="0" applyProtection="0"/>
    <xf numFmtId="0" fontId="38" fillId="7" borderId="0" applyNumberFormat="0" applyBorder="0" applyAlignment="0" applyProtection="0"/>
    <xf numFmtId="0" fontId="4" fillId="0" borderId="0"/>
    <xf numFmtId="0" fontId="4" fillId="11" borderId="64" applyNumberFormat="0" applyFont="0" applyAlignment="0" applyProtection="0"/>
    <xf numFmtId="0" fontId="40" fillId="9" borderId="61" applyNumberFormat="0" applyAlignment="0" applyProtection="0"/>
    <xf numFmtId="9" fontId="4" fillId="0" borderId="0" applyFon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166" fontId="54" fillId="0" borderId="0" applyNumberFormat="0" applyFill="0" applyBorder="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0" fontId="62" fillId="0" borderId="68" applyNumberFormat="0" applyFill="0" applyAlignment="0" applyProtection="0"/>
    <xf numFmtId="166" fontId="55" fillId="0" borderId="0" applyNumberFormat="0" applyFill="0" applyBorder="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70"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59"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66" fontId="54"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4" fillId="0" borderId="0"/>
    <xf numFmtId="166" fontId="5" fillId="0" borderId="0"/>
    <xf numFmtId="0" fontId="4" fillId="0" borderId="0"/>
    <xf numFmtId="0" fontId="77" fillId="0" borderId="59" applyNumberFormat="0" applyFill="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44" fontId="5"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48"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5"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8"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3"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6" fillId="0" borderId="65" applyNumberFormat="0" applyFill="0" applyAlignment="0" applyProtection="0"/>
    <xf numFmtId="0" fontId="34"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15" borderId="0" applyNumberFormat="0" applyBorder="0" applyAlignment="0" applyProtection="0"/>
    <xf numFmtId="0" fontId="47" fillId="41" borderId="0" applyNumberFormat="0" applyBorder="0" applyAlignment="0" applyProtection="0"/>
    <xf numFmtId="0" fontId="47" fillId="19" borderId="0" applyNumberFormat="0" applyBorder="0" applyAlignment="0" applyProtection="0"/>
    <xf numFmtId="0" fontId="47" fillId="44" borderId="0" applyNumberFormat="0" applyBorder="0" applyAlignment="0" applyProtection="0"/>
    <xf numFmtId="0" fontId="47" fillId="23" borderId="0" applyNumberFormat="0" applyBorder="0" applyAlignment="0" applyProtection="0"/>
    <xf numFmtId="0" fontId="47" fillId="45" borderId="0" applyNumberFormat="0" applyBorder="0" applyAlignment="0" applyProtection="0"/>
    <xf numFmtId="0" fontId="47" fillId="27" borderId="0" applyNumberFormat="0" applyBorder="0" applyAlignment="0" applyProtection="0"/>
    <xf numFmtId="0" fontId="47" fillId="43" borderId="0" applyNumberFormat="0" applyBorder="0" applyAlignment="0" applyProtection="0"/>
    <xf numFmtId="0" fontId="47" fillId="31" borderId="0" applyNumberFormat="0" applyBorder="0" applyAlignment="0" applyProtection="0"/>
    <xf numFmtId="0" fontId="47" fillId="41" borderId="0" applyNumberFormat="0" applyBorder="0" applyAlignment="0" applyProtection="0"/>
    <xf numFmtId="0" fontId="47" fillId="35" borderId="0" applyNumberFormat="0" applyBorder="0" applyAlignment="0" applyProtection="0"/>
    <xf numFmtId="0" fontId="47" fillId="38" borderId="0" applyNumberFormat="0" applyBorder="0" applyAlignment="0" applyProtection="0"/>
    <xf numFmtId="0" fontId="47" fillId="12" borderId="0" applyNumberFormat="0" applyBorder="0" applyAlignment="0" applyProtection="0"/>
    <xf numFmtId="0" fontId="47" fillId="46" borderId="0" applyNumberFormat="0" applyBorder="0" applyAlignment="0" applyProtection="0"/>
    <xf numFmtId="0" fontId="47" fillId="16" borderId="0" applyNumberFormat="0" applyBorder="0" applyAlignment="0" applyProtection="0"/>
    <xf numFmtId="0" fontId="47" fillId="44" borderId="0" applyNumberFormat="0" applyBorder="0" applyAlignment="0" applyProtection="0"/>
    <xf numFmtId="0" fontId="47" fillId="20" borderId="0" applyNumberFormat="0" applyBorder="0" applyAlignment="0" applyProtection="0"/>
    <xf numFmtId="0" fontId="47" fillId="45" borderId="0" applyNumberFormat="0" applyBorder="0" applyAlignment="0" applyProtection="0"/>
    <xf numFmtId="0" fontId="47" fillId="24" borderId="0" applyNumberFormat="0" applyBorder="0" applyAlignment="0" applyProtection="0"/>
    <xf numFmtId="0" fontId="47" fillId="47" borderId="0" applyNumberFormat="0" applyBorder="0" applyAlignment="0" applyProtection="0"/>
    <xf numFmtId="0" fontId="47" fillId="32" borderId="0" applyNumberFormat="0" applyBorder="0" applyAlignment="0" applyProtection="0"/>
    <xf numFmtId="0" fontId="47" fillId="48" borderId="0" applyNumberFormat="0" applyBorder="0" applyAlignment="0" applyProtection="0"/>
    <xf numFmtId="0" fontId="37" fillId="6" borderId="0" applyNumberFormat="0" applyBorder="0" applyAlignment="0" applyProtection="0"/>
    <xf numFmtId="0" fontId="37" fillId="49" borderId="0" applyNumberFormat="0" applyBorder="0" applyAlignment="0" applyProtection="0"/>
    <xf numFmtId="0" fontId="41" fillId="9" borderId="60" applyNumberFormat="0" applyAlignment="0" applyProtection="0"/>
    <xf numFmtId="0" fontId="68"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4" fontId="66" fillId="0" borderId="0"/>
    <xf numFmtId="43" fontId="5" fillId="0" borderId="0" applyFont="0" applyFill="0" applyBorder="0" applyAlignment="0" applyProtection="0"/>
    <xf numFmtId="174" fontId="66" fillId="0" borderId="0"/>
    <xf numFmtId="44" fontId="5" fillId="0" borderId="0" applyFont="0" applyFill="0" applyBorder="0" applyAlignment="0" applyProtection="0"/>
    <xf numFmtId="175" fontId="66" fillId="0" borderId="0"/>
    <xf numFmtId="44" fontId="5"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5" fontId="66" fillId="0" borderId="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5" borderId="0" applyNumberFormat="0" applyBorder="0" applyAlignment="0" applyProtection="0"/>
    <xf numFmtId="0" fontId="36" fillId="41" borderId="0" applyNumberFormat="0" applyBorder="0" applyAlignment="0" applyProtection="0"/>
    <xf numFmtId="0" fontId="70" fillId="0" borderId="68" applyNumberFormat="0" applyFill="0" applyAlignment="0" applyProtection="0"/>
    <xf numFmtId="0" fontId="62" fillId="0" borderId="68" applyNumberFormat="0" applyFill="0" applyAlignment="0" applyProtection="0"/>
    <xf numFmtId="0" fontId="33" fillId="0" borderId="57" applyNumberFormat="0" applyFill="0" applyAlignment="0" applyProtection="0"/>
    <xf numFmtId="0" fontId="62" fillId="0" borderId="68" applyNumberFormat="0" applyFill="0" applyAlignment="0" applyProtection="0"/>
    <xf numFmtId="0" fontId="71" fillId="0" borderId="69" applyNumberFormat="0" applyFill="0" applyAlignment="0" applyProtection="0"/>
    <xf numFmtId="0" fontId="63" fillId="0" borderId="69" applyNumberFormat="0" applyFill="0" applyAlignment="0" applyProtection="0"/>
    <xf numFmtId="0" fontId="34" fillId="0" borderId="58" applyNumberFormat="0" applyFill="0" applyAlignment="0" applyProtection="0"/>
    <xf numFmtId="0" fontId="63"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64" fillId="0" borderId="70" applyNumberFormat="0" applyFill="0" applyAlignment="0" applyProtection="0"/>
    <xf numFmtId="0" fontId="35" fillId="0" borderId="59"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64" fillId="0" borderId="0" applyNumberFormat="0" applyFill="0" applyBorder="0" applyAlignment="0" applyProtection="0"/>
    <xf numFmtId="0" fontId="35" fillId="0" borderId="0" applyNumberFormat="0" applyFill="0" applyBorder="0" applyAlignment="0" applyProtection="0"/>
    <xf numFmtId="0" fontId="39" fillId="8" borderId="60" applyNumberFormat="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59" fillId="0" borderId="71" applyNumberFormat="0" applyFill="0" applyAlignment="0" applyProtection="0"/>
    <xf numFmtId="0" fontId="42" fillId="0" borderId="62" applyNumberFormat="0" applyFill="0" applyAlignment="0" applyProtection="0"/>
    <xf numFmtId="0" fontId="38" fillId="7" borderId="0" applyNumberFormat="0" applyBorder="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applyNumberFormat="0" applyFill="0" applyBorder="0" applyProtection="0">
      <alignment vertical="top" wrapText="1"/>
    </xf>
    <xf numFmtId="0" fontId="4" fillId="0" borderId="0"/>
    <xf numFmtId="0" fontId="66" fillId="0" borderId="0"/>
    <xf numFmtId="0" fontId="4" fillId="0" borderId="0"/>
    <xf numFmtId="0" fontId="5" fillId="0" borderId="0"/>
    <xf numFmtId="0" fontId="5" fillId="0" borderId="0"/>
    <xf numFmtId="0" fontId="5" fillId="0" borderId="0"/>
    <xf numFmtId="0" fontId="5" fillId="0" borderId="0"/>
    <xf numFmtId="0" fontId="60" fillId="0" borderId="0" applyNumberFormat="0" applyFill="0" applyBorder="0" applyProtection="0">
      <alignment vertical="top" wrapText="1"/>
    </xf>
    <xf numFmtId="0" fontId="66" fillId="0" borderId="0"/>
    <xf numFmtId="0" fontId="60"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9" borderId="61" applyNumberFormat="0" applyAlignment="0" applyProtection="0"/>
    <xf numFmtId="0" fontId="40" fillId="50" borderId="61" applyNumberFormat="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66" fillId="0" borderId="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 fillId="0" borderId="0" applyFont="0" applyFill="0" applyBorder="0" applyAlignment="0" applyProtection="0"/>
    <xf numFmtId="9" fontId="66" fillId="0" borderId="0"/>
    <xf numFmtId="9" fontId="5"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65" fillId="0" borderId="0" applyNumberFormat="0" applyFill="0" applyBorder="0" applyAlignment="0" applyProtection="0"/>
    <xf numFmtId="0" fontId="32" fillId="0" borderId="0" applyNumberFormat="0" applyFill="0" applyBorder="0" applyAlignment="0" applyProtection="0"/>
    <xf numFmtId="0" fontId="46" fillId="0" borderId="65" applyNumberFormat="0" applyFill="0" applyAlignment="0" applyProtection="0"/>
    <xf numFmtId="0" fontId="46"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3" borderId="0" applyNumberFormat="0" applyBorder="0" applyAlignment="0" applyProtection="0"/>
    <xf numFmtId="0" fontId="47" fillId="41" borderId="0" applyNumberFormat="0" applyBorder="0" applyAlignment="0" applyProtection="0"/>
    <xf numFmtId="0" fontId="47" fillId="38" borderId="0" applyNumberFormat="0" applyBorder="0" applyAlignment="0" applyProtection="0"/>
    <xf numFmtId="0" fontId="47" fillId="46"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37" fillId="49" borderId="0" applyNumberFormat="0" applyBorder="0" applyAlignment="0" applyProtection="0"/>
    <xf numFmtId="0" fontId="68" fillId="50" borderId="60" applyNumberFormat="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0" fontId="36" fillId="41" borderId="0" applyNumberFormat="0" applyBorder="0" applyAlignment="0" applyProtection="0"/>
    <xf numFmtId="0" fontId="62"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70" fillId="0" borderId="68" applyNumberFormat="0" applyFill="0" applyAlignment="0" applyProtection="0"/>
    <xf numFmtId="0" fontId="63"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71" fillId="0" borderId="69" applyNumberFormat="0" applyFill="0" applyAlignment="0" applyProtection="0"/>
    <xf numFmtId="0" fontId="64" fillId="0" borderId="70" applyNumberFormat="0" applyFill="0" applyAlignment="0" applyProtection="0"/>
    <xf numFmtId="0" fontId="72" fillId="0" borderId="70" applyNumberFormat="0" applyFill="0" applyAlignment="0" applyProtection="0"/>
    <xf numFmtId="0" fontId="72" fillId="0" borderId="70" applyNumberFormat="0" applyFill="0" applyAlignment="0" applyProtection="0"/>
    <xf numFmtId="0" fontId="64"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39" fillId="42" borderId="60" applyNumberFormat="0" applyAlignment="0" applyProtection="0"/>
    <xf numFmtId="0" fontId="59" fillId="0" borderId="71" applyNumberFormat="0" applyFill="0" applyAlignment="0" applyProtection="0"/>
    <xf numFmtId="0" fontId="74" fillId="0" borderId="71" applyNumberFormat="0" applyFill="0" applyAlignment="0" applyProtection="0"/>
    <xf numFmtId="0" fontId="74" fillId="0" borderId="71" applyNumberFormat="0" applyFill="0" applyAlignment="0" applyProtection="0"/>
    <xf numFmtId="0" fontId="75"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53" fillId="11" borderId="64" applyNumberFormat="0" applyFont="0" applyAlignment="0" applyProtection="0"/>
    <xf numFmtId="0" fontId="40" fillId="50" borderId="61" applyNumberFormat="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0" fontId="6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46" fillId="0" borderId="73" applyNumberFormat="0" applyFill="0" applyAlignment="0" applyProtection="0"/>
    <xf numFmtId="0" fontId="46"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7" fillId="42" borderId="74" applyNumberFormat="0" applyProtection="0">
      <alignment vertical="center"/>
    </xf>
    <xf numFmtId="4" fontId="78" fillId="42" borderId="74" applyNumberFormat="0" applyProtection="0">
      <alignment vertical="center"/>
    </xf>
    <xf numFmtId="4" fontId="67" fillId="42" borderId="74" applyNumberFormat="0" applyProtection="0">
      <alignment horizontal="left" vertical="center" indent="1"/>
    </xf>
    <xf numFmtId="0" fontId="67" fillId="42" borderId="74" applyNumberFormat="0" applyProtection="0">
      <alignment horizontal="left" vertical="top" indent="1"/>
    </xf>
    <xf numFmtId="4" fontId="67" fillId="52" borderId="0" applyNumberFormat="0" applyProtection="0">
      <alignment horizontal="left" vertical="center" indent="1"/>
    </xf>
    <xf numFmtId="4" fontId="61" fillId="43" borderId="74" applyNumberFormat="0" applyProtection="0">
      <alignment horizontal="right" vertical="center"/>
    </xf>
    <xf numFmtId="4" fontId="61" fillId="38" borderId="74" applyNumberFormat="0" applyProtection="0">
      <alignment horizontal="right" vertical="center"/>
    </xf>
    <xf numFmtId="4" fontId="61" fillId="48" borderId="74" applyNumberFormat="0" applyProtection="0">
      <alignment horizontal="right" vertical="center"/>
    </xf>
    <xf numFmtId="4" fontId="61" fillId="45" borderId="74" applyNumberFormat="0" applyProtection="0">
      <alignment horizontal="right" vertical="center"/>
    </xf>
    <xf numFmtId="4" fontId="61" fillId="53" borderId="74" applyNumberFormat="0" applyProtection="0">
      <alignment horizontal="right" vertical="center"/>
    </xf>
    <xf numFmtId="4" fontId="61" fillId="44" borderId="74" applyNumberFormat="0" applyProtection="0">
      <alignment horizontal="right" vertical="center"/>
    </xf>
    <xf numFmtId="4" fontId="61" fillId="54" borderId="74" applyNumberFormat="0" applyProtection="0">
      <alignment horizontal="right" vertical="center"/>
    </xf>
    <xf numFmtId="4" fontId="61" fillId="55" borderId="74" applyNumberFormat="0" applyProtection="0">
      <alignment horizontal="right" vertical="center"/>
    </xf>
    <xf numFmtId="4" fontId="61" fillId="56" borderId="74" applyNumberFormat="0" applyProtection="0">
      <alignment horizontal="right" vertical="center"/>
    </xf>
    <xf numFmtId="4" fontId="67" fillId="57" borderId="75" applyNumberFormat="0" applyProtection="0">
      <alignment horizontal="left" vertical="center" indent="1"/>
    </xf>
    <xf numFmtId="4" fontId="61" fillId="58" borderId="0" applyNumberFormat="0" applyProtection="0">
      <alignment horizontal="left" vertical="center" indent="1"/>
    </xf>
    <xf numFmtId="4" fontId="79" fillId="47" borderId="0" applyNumberFormat="0" applyProtection="0">
      <alignment horizontal="left" vertical="center" indent="1"/>
    </xf>
    <xf numFmtId="4" fontId="61" fillId="52" borderId="74" applyNumberFormat="0" applyProtection="0">
      <alignment horizontal="right" vertical="center"/>
    </xf>
    <xf numFmtId="4" fontId="61" fillId="58" borderId="0" applyNumberFormat="0" applyProtection="0">
      <alignment horizontal="left" vertical="center" indent="1"/>
    </xf>
    <xf numFmtId="4" fontId="61"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61" fillId="39" borderId="74" applyNumberFormat="0" applyProtection="0">
      <alignment vertical="center"/>
    </xf>
    <xf numFmtId="4" fontId="80" fillId="39" borderId="74" applyNumberFormat="0" applyProtection="0">
      <alignment vertical="center"/>
    </xf>
    <xf numFmtId="4" fontId="61" fillId="39" borderId="74" applyNumberFormat="0" applyProtection="0">
      <alignment horizontal="left" vertical="center" indent="1"/>
    </xf>
    <xf numFmtId="0" fontId="61" fillId="39" borderId="74" applyNumberFormat="0" applyProtection="0">
      <alignment horizontal="left" vertical="top" indent="1"/>
    </xf>
    <xf numFmtId="4" fontId="61" fillId="58" borderId="74" applyNumberFormat="0" applyProtection="0">
      <alignment horizontal="right" vertical="center"/>
    </xf>
    <xf numFmtId="4" fontId="80" fillId="58" borderId="74" applyNumberFormat="0" applyProtection="0">
      <alignment horizontal="right" vertical="center"/>
    </xf>
    <xf numFmtId="4" fontId="61" fillId="52" borderId="74" applyNumberFormat="0" applyProtection="0">
      <alignment horizontal="left" vertical="center" indent="1"/>
    </xf>
    <xf numFmtId="0" fontId="61" fillId="52" borderId="74" applyNumberFormat="0" applyProtection="0">
      <alignment horizontal="left" vertical="top" indent="1"/>
    </xf>
    <xf numFmtId="4" fontId="81" fillId="59" borderId="0" applyNumberFormat="0" applyProtection="0">
      <alignment horizontal="left" vertical="center" indent="1"/>
    </xf>
    <xf numFmtId="4" fontId="56" fillId="58" borderId="74" applyNumberFormat="0" applyProtection="0">
      <alignment horizontal="right" vertical="center"/>
    </xf>
    <xf numFmtId="0" fontId="65"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50" fillId="0" borderId="0"/>
    <xf numFmtId="0" fontId="50" fillId="0" borderId="0"/>
    <xf numFmtId="0" fontId="50" fillId="0" borderId="0"/>
    <xf numFmtId="0" fontId="50" fillId="0" borderId="0"/>
    <xf numFmtId="0" fontId="50" fillId="0" borderId="0"/>
    <xf numFmtId="41" fontId="86" fillId="0" borderId="0"/>
    <xf numFmtId="0" fontId="87" fillId="0" borderId="0"/>
    <xf numFmtId="0" fontId="5" fillId="0" borderId="0"/>
    <xf numFmtId="0" fontId="3" fillId="0" borderId="0"/>
    <xf numFmtId="0" fontId="5" fillId="0" borderId="0"/>
    <xf numFmtId="0" fontId="3" fillId="0" borderId="0"/>
    <xf numFmtId="0" fontId="87" fillId="0" borderId="0"/>
    <xf numFmtId="0" fontId="88" fillId="0" borderId="57" applyNumberFormat="0" applyFill="0" applyAlignment="0" applyProtection="0"/>
    <xf numFmtId="0" fontId="89" fillId="0" borderId="58" applyNumberFormat="0" applyFill="0" applyAlignment="0" applyProtection="0"/>
    <xf numFmtId="0" fontId="90" fillId="0" borderId="59" applyNumberFormat="0" applyFill="0" applyAlignment="0" applyProtection="0"/>
    <xf numFmtId="0" fontId="90" fillId="0" borderId="0" applyNumberFormat="0" applyFill="0" applyBorder="0" applyAlignment="0" applyProtection="0"/>
    <xf numFmtId="0" fontId="91" fillId="5" borderId="0" applyNumberFormat="0" applyBorder="0" applyAlignment="0" applyProtection="0"/>
    <xf numFmtId="0" fontId="92" fillId="6" borderId="0" applyNumberFormat="0" applyBorder="0" applyAlignment="0" applyProtection="0"/>
    <xf numFmtId="0" fontId="93" fillId="7" borderId="0" applyNumberFormat="0" applyBorder="0" applyAlignment="0" applyProtection="0"/>
    <xf numFmtId="0" fontId="94" fillId="8" borderId="60" applyNumberFormat="0" applyAlignment="0" applyProtection="0"/>
    <xf numFmtId="0" fontId="95" fillId="9" borderId="61" applyNumberFormat="0" applyAlignment="0" applyProtection="0"/>
    <xf numFmtId="0" fontId="96" fillId="9" borderId="60" applyNumberFormat="0" applyAlignment="0" applyProtection="0"/>
    <xf numFmtId="0" fontId="97" fillId="0" borderId="62" applyNumberFormat="0" applyFill="0" applyAlignment="0" applyProtection="0"/>
    <xf numFmtId="0" fontId="98" fillId="10" borderId="63" applyNumberFormat="0" applyAlignment="0" applyProtection="0"/>
    <xf numFmtId="0" fontId="99" fillId="0" borderId="0" applyNumberFormat="0" applyFill="0" applyBorder="0" applyAlignment="0" applyProtection="0"/>
    <xf numFmtId="0" fontId="87" fillId="11" borderId="64" applyNumberFormat="0" applyFont="0" applyAlignment="0" applyProtection="0"/>
    <xf numFmtId="0" fontId="100" fillId="0" borderId="0" applyNumberFormat="0" applyFill="0" applyBorder="0" applyAlignment="0" applyProtection="0"/>
    <xf numFmtId="0" fontId="101" fillId="0" borderId="65" applyNumberFormat="0" applyFill="0" applyAlignment="0" applyProtection="0"/>
    <xf numFmtId="0" fontId="102" fillId="12"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102" fillId="15" borderId="0" applyNumberFormat="0" applyBorder="0" applyAlignment="0" applyProtection="0"/>
    <xf numFmtId="0" fontId="102" fillId="16"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87" fillId="25" borderId="0" applyNumberFormat="0" applyBorder="0" applyAlignment="0" applyProtection="0"/>
    <xf numFmtId="0" fontId="87" fillId="26" borderId="0" applyNumberFormat="0" applyBorder="0" applyAlignment="0" applyProtection="0"/>
    <xf numFmtId="0" fontId="102" fillId="27" borderId="0" applyNumberFormat="0" applyBorder="0" applyAlignment="0" applyProtection="0"/>
    <xf numFmtId="0" fontId="102" fillId="28" borderId="0" applyNumberFormat="0" applyBorder="0" applyAlignment="0" applyProtection="0"/>
    <xf numFmtId="0" fontId="87" fillId="29" borderId="0" applyNumberFormat="0" applyBorder="0" applyAlignment="0" applyProtection="0"/>
    <xf numFmtId="0" fontId="87" fillId="30" borderId="0" applyNumberFormat="0" applyBorder="0" applyAlignment="0" applyProtection="0"/>
    <xf numFmtId="0" fontId="102" fillId="31" borderId="0" applyNumberFormat="0" applyBorder="0" applyAlignment="0" applyProtection="0"/>
    <xf numFmtId="0" fontId="102" fillId="32" borderId="0" applyNumberFormat="0" applyBorder="0" applyAlignment="0" applyProtection="0"/>
    <xf numFmtId="0" fontId="87" fillId="33" borderId="0" applyNumberFormat="0" applyBorder="0" applyAlignment="0" applyProtection="0"/>
    <xf numFmtId="0" fontId="87" fillId="34" borderId="0" applyNumberFormat="0" applyBorder="0" applyAlignment="0" applyProtection="0"/>
    <xf numFmtId="0" fontId="102" fillId="35" borderId="0" applyNumberFormat="0" applyBorder="0" applyAlignment="0" applyProtection="0"/>
    <xf numFmtId="0" fontId="5" fillId="0" borderId="0"/>
    <xf numFmtId="44" fontId="87" fillId="0" borderId="0" applyFont="0" applyFill="0" applyBorder="0" applyAlignment="0" applyProtection="0"/>
    <xf numFmtId="43" fontId="8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103" fillId="0" borderId="0" applyNumberFormat="0" applyFont="0" applyFill="0" applyAlignment="0" applyProtection="0"/>
    <xf numFmtId="0" fontId="17"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7" fillId="0" borderId="0" applyFont="0" applyFill="0" applyBorder="0" applyAlignment="0" applyProtection="0"/>
    <xf numFmtId="9" fontId="87" fillId="0" borderId="0" applyFont="0" applyFill="0" applyBorder="0" applyAlignment="0" applyProtection="0"/>
    <xf numFmtId="0" fontId="3" fillId="0" borderId="0"/>
    <xf numFmtId="0" fontId="3" fillId="0" borderId="0"/>
    <xf numFmtId="0" fontId="57"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5" fillId="0" borderId="0" applyFont="0" applyFill="0" applyBorder="0" applyAlignment="0" applyProtection="0"/>
    <xf numFmtId="0" fontId="107" fillId="0" borderId="3">
      <alignment horizontal="left"/>
    </xf>
    <xf numFmtId="49" fontId="15" fillId="0" borderId="27" applyFont="0" applyFill="0" applyBorder="0" applyAlignment="0" applyProtection="0">
      <alignment horizontal="right"/>
    </xf>
    <xf numFmtId="0" fontId="108" fillId="61" borderId="81" applyNumberFormat="0" applyAlignment="0" applyProtection="0">
      <alignment horizontal="center" vertical="top"/>
    </xf>
    <xf numFmtId="0" fontId="109"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626">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9" fillId="0" borderId="0" xfId="0" applyFont="1" applyProtection="1">
      <protection hidden="1"/>
    </xf>
    <xf numFmtId="168" fontId="9" fillId="0" borderId="1" xfId="0" applyNumberFormat="1" applyFont="1" applyBorder="1" applyAlignment="1" applyProtection="1">
      <alignment horizontal="center" wrapText="1"/>
      <protection hidden="1"/>
    </xf>
    <xf numFmtId="0" fontId="9" fillId="0" borderId="2" xfId="0" applyFont="1" applyBorder="1" applyAlignment="1" applyProtection="1">
      <alignment horizontal="center"/>
      <protection hidden="1"/>
    </xf>
    <xf numFmtId="0" fontId="9"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8" fillId="0" borderId="0" xfId="0" applyFont="1" applyAlignment="1" applyProtection="1">
      <alignment horizontal="right"/>
    </xf>
    <xf numFmtId="0" fontId="8" fillId="0" borderId="0" xfId="0" applyFont="1" applyAlignment="1" applyProtection="1">
      <alignment horizontal="center"/>
    </xf>
    <xf numFmtId="0" fontId="8" fillId="0" borderId="0" xfId="0" applyFont="1" applyAlignment="1" applyProtection="1">
      <alignment horizontal="left"/>
    </xf>
    <xf numFmtId="5" fontId="8" fillId="0" borderId="0" xfId="0" applyNumberFormat="1" applyFont="1" applyFill="1" applyBorder="1" applyProtection="1"/>
    <xf numFmtId="0" fontId="7" fillId="0" borderId="0" xfId="0" applyFont="1" applyAlignment="1" applyProtection="1">
      <alignment horizontal="right"/>
    </xf>
    <xf numFmtId="169" fontId="7" fillId="0" borderId="0" xfId="1" applyNumberFormat="1" applyFont="1" applyAlignment="1" applyProtection="1">
      <alignment horizontal="center"/>
    </xf>
    <xf numFmtId="170" fontId="7" fillId="0" borderId="6" xfId="1" applyNumberFormat="1" applyFont="1" applyBorder="1" applyProtection="1"/>
    <xf numFmtId="44" fontId="7" fillId="0" borderId="3" xfId="2" applyFont="1" applyFill="1" applyBorder="1" applyProtection="1"/>
    <xf numFmtId="44" fontId="7" fillId="0" borderId="3" xfId="2" applyFont="1" applyBorder="1" applyProtection="1"/>
    <xf numFmtId="5" fontId="7" fillId="0" borderId="0" xfId="0" applyNumberFormat="1" applyFont="1" applyBorder="1" applyProtection="1"/>
    <xf numFmtId="49" fontId="10" fillId="0" borderId="0" xfId="0" applyNumberFormat="1" applyFont="1" applyAlignment="1" applyProtection="1">
      <alignment horizontal="left"/>
    </xf>
    <xf numFmtId="14" fontId="7" fillId="0" borderId="0" xfId="0" applyNumberFormat="1" applyFont="1" applyAlignment="1" applyProtection="1">
      <alignment horizontal="right"/>
    </xf>
    <xf numFmtId="14" fontId="9" fillId="0" borderId="7" xfId="0" applyNumberFormat="1"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9" xfId="0" applyFont="1" applyBorder="1" applyAlignment="1" applyProtection="1">
      <alignment horizontal="center"/>
      <protection hidden="1"/>
    </xf>
    <xf numFmtId="14" fontId="9" fillId="0" borderId="9" xfId="0" applyNumberFormat="1" applyFont="1" applyBorder="1" applyAlignment="1" applyProtection="1">
      <alignment horizontal="center"/>
      <protection hidden="1"/>
    </xf>
    <xf numFmtId="0" fontId="9" fillId="0" borderId="0" xfId="0" applyFont="1" applyBorder="1" applyAlignment="1" applyProtection="1">
      <protection hidden="1"/>
    </xf>
    <xf numFmtId="0" fontId="12" fillId="0" borderId="0" xfId="0" applyFont="1" applyProtection="1"/>
    <xf numFmtId="0" fontId="12" fillId="0" borderId="8" xfId="0" applyFont="1" applyBorder="1" applyProtection="1"/>
    <xf numFmtId="0" fontId="9" fillId="0" borderId="0" xfId="0" applyFont="1" applyProtection="1"/>
    <xf numFmtId="0" fontId="17" fillId="0" borderId="0" xfId="0" applyFont="1" applyBorder="1" applyProtection="1"/>
    <xf numFmtId="0" fontId="12" fillId="0" borderId="8" xfId="0" applyFont="1" applyBorder="1" applyAlignment="1" applyProtection="1">
      <alignment horizontal="center"/>
    </xf>
    <xf numFmtId="0" fontId="12" fillId="0" borderId="10" xfId="0" quotePrefix="1" applyFont="1" applyBorder="1" applyAlignment="1" applyProtection="1">
      <alignment horizontal="center"/>
    </xf>
    <xf numFmtId="0" fontId="12" fillId="0" borderId="8" xfId="0" quotePrefix="1" applyFont="1" applyBorder="1" applyAlignment="1" applyProtection="1">
      <alignment horizontal="center"/>
    </xf>
    <xf numFmtId="0" fontId="9" fillId="0" borderId="3" xfId="0" applyFont="1" applyBorder="1" applyProtection="1"/>
    <xf numFmtId="0" fontId="9" fillId="0" borderId="1" xfId="0" applyFont="1" applyBorder="1" applyAlignment="1" applyProtection="1">
      <alignment horizontal="center"/>
    </xf>
    <xf numFmtId="0" fontId="12" fillId="0" borderId="11" xfId="0" applyFont="1" applyBorder="1" applyAlignment="1" applyProtection="1">
      <alignment horizontal="center"/>
    </xf>
    <xf numFmtId="0" fontId="12" fillId="0" borderId="1" xfId="0" applyFont="1" applyBorder="1" applyAlignment="1" applyProtection="1">
      <alignment horizontal="center"/>
    </xf>
    <xf numFmtId="0" fontId="9" fillId="0" borderId="8" xfId="0" applyFont="1" applyBorder="1" applyProtection="1"/>
    <xf numFmtId="0" fontId="9" fillId="0" borderId="9" xfId="0" applyFont="1" applyBorder="1" applyAlignment="1" applyProtection="1">
      <alignment horizontal="center"/>
    </xf>
    <xf numFmtId="0" fontId="9" fillId="0" borderId="8" xfId="0" applyFont="1" applyBorder="1" applyAlignment="1" applyProtection="1">
      <alignment horizontal="center"/>
    </xf>
    <xf numFmtId="0" fontId="9" fillId="0" borderId="0" xfId="0" applyFont="1" applyAlignment="1" applyProtection="1">
      <alignment horizontal="center"/>
    </xf>
    <xf numFmtId="0" fontId="9" fillId="0" borderId="1" xfId="0" applyFont="1" applyBorder="1" applyProtection="1"/>
    <xf numFmtId="0" fontId="9" fillId="0" borderId="12" xfId="0" applyFont="1" applyBorder="1" applyProtection="1"/>
    <xf numFmtId="0" fontId="9" fillId="0" borderId="13" xfId="0" applyFont="1" applyBorder="1" applyProtection="1"/>
    <xf numFmtId="0" fontId="9" fillId="0" borderId="14" xfId="0" applyFont="1" applyBorder="1" applyProtection="1"/>
    <xf numFmtId="41" fontId="9" fillId="0" borderId="1" xfId="0" applyNumberFormat="1" applyFont="1" applyBorder="1" applyProtection="1"/>
    <xf numFmtId="0" fontId="12" fillId="0" borderId="15" xfId="0" applyFont="1" applyBorder="1" applyProtection="1"/>
    <xf numFmtId="0" fontId="9" fillId="0" borderId="15" xfId="0" applyFont="1" applyBorder="1" applyProtection="1"/>
    <xf numFmtId="0" fontId="9" fillId="0" borderId="0" xfId="0" applyFont="1" applyBorder="1" applyProtection="1"/>
    <xf numFmtId="44" fontId="7" fillId="0" borderId="3" xfId="0" applyNumberFormat="1" applyFont="1" applyBorder="1" applyProtection="1"/>
    <xf numFmtId="171" fontId="7" fillId="0" borderId="3" xfId="0" applyNumberFormat="1" applyFont="1" applyBorder="1" applyProtection="1"/>
    <xf numFmtId="41" fontId="7" fillId="0" borderId="0" xfId="0" applyNumberFormat="1" applyFont="1" applyFill="1" applyBorder="1" applyProtection="1"/>
    <xf numFmtId="171" fontId="7" fillId="0" borderId="0" xfId="0" applyNumberFormat="1" applyFont="1" applyBorder="1" applyProtection="1"/>
    <xf numFmtId="0" fontId="16" fillId="0" borderId="0" xfId="0" applyFont="1" applyProtection="1"/>
    <xf numFmtId="0" fontId="16" fillId="0" borderId="0" xfId="0" applyFont="1" applyAlignment="1" applyProtection="1">
      <alignment horizontal="left"/>
    </xf>
    <xf numFmtId="166" fontId="16" fillId="0" borderId="0" xfId="0" applyNumberFormat="1" applyFont="1" applyProtection="1"/>
    <xf numFmtId="0" fontId="16" fillId="0" borderId="0" xfId="0" applyFont="1" applyBorder="1" applyProtection="1"/>
    <xf numFmtId="38" fontId="16" fillId="0" borderId="0" xfId="0" applyNumberFormat="1" applyFont="1" applyBorder="1" applyAlignment="1" applyProtection="1">
      <alignment horizontal="center"/>
    </xf>
    <xf numFmtId="0" fontId="16" fillId="0" borderId="0" xfId="0" applyFont="1" applyAlignment="1" applyProtection="1">
      <alignment horizontal="right"/>
    </xf>
    <xf numFmtId="0" fontId="16" fillId="0" borderId="17" xfId="0" applyFont="1" applyBorder="1" applyProtection="1"/>
    <xf numFmtId="0" fontId="16" fillId="0" borderId="0" xfId="0" applyFont="1" applyAlignment="1" applyProtection="1">
      <alignment horizontal="center"/>
    </xf>
    <xf numFmtId="167" fontId="16" fillId="0" borderId="0" xfId="0" applyNumberFormat="1" applyFont="1" applyBorder="1" applyAlignment="1" applyProtection="1">
      <alignment horizontal="center"/>
    </xf>
    <xf numFmtId="0" fontId="16" fillId="0" borderId="0" xfId="0" applyFont="1" applyBorder="1" applyAlignment="1" applyProtection="1">
      <alignment horizontal="left"/>
    </xf>
    <xf numFmtId="0" fontId="0" fillId="0" borderId="0" xfId="0" applyBorder="1" applyProtection="1"/>
    <xf numFmtId="168" fontId="0" fillId="0" borderId="0" xfId="0" quotePrefix="1" applyNumberFormat="1" applyBorder="1" applyProtection="1"/>
    <xf numFmtId="14" fontId="0" fillId="0" borderId="0" xfId="0" quotePrefix="1" applyNumberFormat="1" applyBorder="1" applyAlignment="1" applyProtection="1">
      <alignment horizontal="left"/>
    </xf>
    <xf numFmtId="14" fontId="16" fillId="0" borderId="0" xfId="0" applyNumberFormat="1" applyFont="1" applyBorder="1" applyAlignment="1" applyProtection="1">
      <alignment horizontal="left"/>
    </xf>
    <xf numFmtId="0" fontId="21" fillId="0" borderId="0" xfId="0" applyFont="1" applyBorder="1" applyProtection="1"/>
    <xf numFmtId="14" fontId="21" fillId="0" borderId="0" xfId="0" applyNumberFormat="1" applyFont="1" applyBorder="1" applyProtection="1"/>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170" fontId="7" fillId="0" borderId="3" xfId="0" applyNumberFormat="1" applyFont="1" applyFill="1" applyBorder="1" applyProtection="1"/>
    <xf numFmtId="49" fontId="9" fillId="0" borderId="20" xfId="0" applyNumberFormat="1" applyFont="1" applyBorder="1" applyAlignment="1" applyProtection="1">
      <alignment horizontal="left"/>
    </xf>
    <xf numFmtId="0" fontId="9" fillId="0" borderId="21" xfId="0" applyFont="1" applyBorder="1" applyProtection="1"/>
    <xf numFmtId="164" fontId="9" fillId="0" borderId="10" xfId="0" applyNumberFormat="1" applyFont="1" applyBorder="1" applyAlignment="1" applyProtection="1">
      <alignment horizontal="center"/>
    </xf>
    <xf numFmtId="164" fontId="9" fillId="0" borderId="21" xfId="0" applyNumberFormat="1" applyFont="1" applyBorder="1" applyAlignment="1" applyProtection="1">
      <alignment horizontal="center"/>
    </xf>
    <xf numFmtId="164" fontId="9" fillId="0" borderId="19" xfId="0" applyNumberFormat="1" applyFont="1" applyBorder="1" applyAlignment="1" applyProtection="1">
      <alignment horizontal="center"/>
    </xf>
    <xf numFmtId="49" fontId="9" fillId="0" borderId="0" xfId="0" applyNumberFormat="1" applyFont="1" applyBorder="1" applyAlignment="1" applyProtection="1">
      <alignment horizontal="left"/>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9" fillId="0" borderId="8" xfId="0" applyFont="1" applyBorder="1" applyAlignment="1" applyProtection="1">
      <alignment horizontal="center" wrapText="1"/>
    </xf>
    <xf numFmtId="0" fontId="9" fillId="0" borderId="9" xfId="0" applyFont="1" applyBorder="1" applyAlignment="1" applyProtection="1">
      <alignment wrapText="1"/>
    </xf>
    <xf numFmtId="0" fontId="9" fillId="0" borderId="0" xfId="0" applyFont="1" applyAlignment="1" applyProtection="1">
      <alignment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wrapText="1"/>
    </xf>
    <xf numFmtId="168" fontId="9" fillId="0" borderId="1" xfId="0" applyNumberFormat="1" applyFont="1" applyBorder="1" applyAlignment="1" applyProtection="1">
      <alignment horizontal="center" wrapText="1"/>
    </xf>
    <xf numFmtId="0" fontId="9" fillId="0" borderId="11" xfId="0" applyFont="1" applyBorder="1" applyAlignment="1" applyProtection="1">
      <alignment horizontal="center" wrapText="1"/>
    </xf>
    <xf numFmtId="49" fontId="12" fillId="0" borderId="16" xfId="0" applyNumberFormat="1" applyFont="1" applyBorder="1" applyAlignment="1" applyProtection="1">
      <alignment horizontal="left"/>
    </xf>
    <xf numFmtId="0" fontId="12" fillId="0" borderId="22" xfId="0" applyFont="1" applyBorder="1" applyProtection="1"/>
    <xf numFmtId="4" fontId="9" fillId="0" borderId="8" xfId="0" applyNumberFormat="1" applyFont="1" applyBorder="1" applyProtection="1"/>
    <xf numFmtId="49" fontId="9" fillId="0" borderId="16" xfId="0" applyNumberFormat="1" applyFont="1" applyBorder="1" applyAlignment="1" applyProtection="1">
      <alignment horizontal="left"/>
    </xf>
    <xf numFmtId="49" fontId="9" fillId="0" borderId="3" xfId="0" applyNumberFormat="1" applyFont="1" applyBorder="1" applyAlignment="1" applyProtection="1">
      <alignment horizontal="left"/>
    </xf>
    <xf numFmtId="37" fontId="9" fillId="0" borderId="6" xfId="0" applyNumberFormat="1" applyFont="1" applyBorder="1" applyProtection="1"/>
    <xf numFmtId="37" fontId="9" fillId="0" borderId="1" xfId="0" applyNumberFormat="1" applyFont="1" applyBorder="1" applyProtection="1"/>
    <xf numFmtId="0" fontId="9" fillId="0" borderId="1" xfId="0" applyFont="1" applyBorder="1" applyAlignment="1" applyProtection="1">
      <alignment wrapText="1"/>
    </xf>
    <xf numFmtId="0" fontId="9" fillId="0" borderId="22" xfId="0" applyFont="1" applyBorder="1" applyProtection="1"/>
    <xf numFmtId="49" fontId="9" fillId="0" borderId="0" xfId="0" applyNumberFormat="1" applyFont="1" applyAlignment="1" applyProtection="1">
      <alignment horizontal="left"/>
    </xf>
    <xf numFmtId="49" fontId="12" fillId="0" borderId="4" xfId="0" applyNumberFormat="1" applyFont="1" applyBorder="1" applyAlignment="1" applyProtection="1">
      <alignment horizontal="left"/>
    </xf>
    <xf numFmtId="49" fontId="9" fillId="0" borderId="4" xfId="0" applyNumberFormat="1" applyFont="1" applyBorder="1" applyAlignment="1" applyProtection="1">
      <alignment horizontal="left"/>
    </xf>
    <xf numFmtId="0" fontId="9" fillId="0" borderId="23" xfId="0" applyFont="1" applyBorder="1" applyProtection="1"/>
    <xf numFmtId="37" fontId="9" fillId="0" borderId="23" xfId="0" applyNumberFormat="1" applyFont="1" applyBorder="1" applyProtection="1"/>
    <xf numFmtId="49" fontId="12" fillId="0" borderId="24" xfId="0" applyNumberFormat="1" applyFont="1" applyBorder="1" applyAlignment="1" applyProtection="1">
      <alignment horizontal="left"/>
    </xf>
    <xf numFmtId="49" fontId="9" fillId="0" borderId="24" xfId="0" applyNumberFormat="1" applyFont="1" applyBorder="1" applyAlignment="1" applyProtection="1">
      <alignment horizontal="left"/>
    </xf>
    <xf numFmtId="0" fontId="12" fillId="0" borderId="25" xfId="0" applyFont="1" applyFill="1" applyBorder="1" applyProtection="1"/>
    <xf numFmtId="41" fontId="9" fillId="0" borderId="8" xfId="0" applyNumberFormat="1" applyFont="1" applyBorder="1" applyProtection="1"/>
    <xf numFmtId="49" fontId="9" fillId="0" borderId="6"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9" fillId="0" borderId="22" xfId="0" applyFont="1" applyFill="1" applyBorder="1" applyProtection="1"/>
    <xf numFmtId="0" fontId="9" fillId="0" borderId="1" xfId="0" applyFont="1" applyFill="1" applyBorder="1" applyProtection="1"/>
    <xf numFmtId="41" fontId="9" fillId="0" borderId="0" xfId="0" applyNumberFormat="1" applyFont="1" applyProtection="1"/>
    <xf numFmtId="49" fontId="9" fillId="0" borderId="5" xfId="0" applyNumberFormat="1" applyFont="1" applyBorder="1" applyAlignment="1" applyProtection="1">
      <alignment horizontal="left"/>
    </xf>
    <xf numFmtId="0" fontId="9" fillId="0" borderId="0" xfId="0" applyNumberFormat="1" applyFont="1" applyBorder="1" applyAlignment="1" applyProtection="1">
      <alignment horizontal="left"/>
    </xf>
    <xf numFmtId="0" fontId="9" fillId="0" borderId="21" xfId="0" applyFont="1" applyBorder="1" applyAlignment="1" applyProtection="1">
      <alignment wrapText="1"/>
    </xf>
    <xf numFmtId="0" fontId="9" fillId="0" borderId="8" xfId="0" applyFont="1" applyBorder="1" applyAlignment="1" applyProtection="1">
      <alignment wrapText="1"/>
    </xf>
    <xf numFmtId="49" fontId="12" fillId="0" borderId="16" xfId="0" applyNumberFormat="1" applyFont="1" applyBorder="1" applyProtection="1"/>
    <xf numFmtId="0" fontId="12" fillId="0" borderId="22" xfId="0" applyFont="1" applyBorder="1" applyAlignment="1" applyProtection="1">
      <alignment wrapText="1"/>
    </xf>
    <xf numFmtId="49" fontId="9" fillId="0" borderId="3" xfId="0" applyNumberFormat="1" applyFont="1" applyBorder="1" applyProtection="1"/>
    <xf numFmtId="3" fontId="9" fillId="0" borderId="6" xfId="0" applyNumberFormat="1" applyFont="1" applyBorder="1" applyProtection="1"/>
    <xf numFmtId="3" fontId="9" fillId="0" borderId="22" xfId="0" applyNumberFormat="1" applyFont="1" applyBorder="1" applyProtection="1"/>
    <xf numFmtId="3" fontId="9" fillId="0" borderId="1" xfId="0" applyNumberFormat="1" applyFont="1" applyBorder="1" applyProtection="1"/>
    <xf numFmtId="49" fontId="9" fillId="0" borderId="4" xfId="0" applyNumberFormat="1" applyFont="1" applyBorder="1" applyProtection="1"/>
    <xf numFmtId="0" fontId="9" fillId="0" borderId="23" xfId="0" applyFont="1" applyBorder="1" applyAlignment="1" applyProtection="1">
      <alignment wrapText="1"/>
    </xf>
    <xf numFmtId="3" fontId="9" fillId="0" borderId="23" xfId="0" applyNumberFormat="1" applyFont="1" applyBorder="1" applyProtection="1"/>
    <xf numFmtId="37" fontId="9" fillId="0" borderId="8" xfId="0" applyNumberFormat="1" applyFont="1" applyBorder="1" applyProtection="1"/>
    <xf numFmtId="37" fontId="9" fillId="0" borderId="0" xfId="0" applyNumberFormat="1" applyFont="1" applyProtection="1"/>
    <xf numFmtId="0" fontId="12" fillId="0" borderId="1" xfId="0" applyFont="1" applyBorder="1" applyAlignment="1" applyProtection="1">
      <alignment wrapText="1"/>
    </xf>
    <xf numFmtId="49" fontId="9" fillId="0" borderId="12" xfId="0" applyNumberFormat="1" applyFont="1" applyBorder="1" applyProtection="1"/>
    <xf numFmtId="37" fontId="9" fillId="0" borderId="13" xfId="0" applyNumberFormat="1" applyFont="1" applyBorder="1" applyProtection="1"/>
    <xf numFmtId="49" fontId="9" fillId="0" borderId="0" xfId="0" applyNumberFormat="1" applyFont="1" applyProtection="1"/>
    <xf numFmtId="49" fontId="9" fillId="0" borderId="0" xfId="0" applyNumberFormat="1" applyFont="1" applyBorder="1" applyProtection="1"/>
    <xf numFmtId="14" fontId="9" fillId="0" borderId="0" xfId="0" applyNumberFormat="1" applyFont="1" applyProtection="1"/>
    <xf numFmtId="49" fontId="12" fillId="0" borderId="0" xfId="0" applyNumberFormat="1" applyFont="1" applyBorder="1" applyProtection="1"/>
    <xf numFmtId="37" fontId="9" fillId="0" borderId="0" xfId="0" applyNumberFormat="1" applyFont="1" applyBorder="1" applyProtection="1"/>
    <xf numFmtId="49" fontId="12" fillId="0" borderId="0" xfId="0" applyNumberFormat="1" applyFont="1" applyBorder="1" applyAlignment="1" applyProtection="1">
      <alignment horizontal="left"/>
    </xf>
    <xf numFmtId="49" fontId="12" fillId="0" borderId="27"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9" fillId="0" borderId="9" xfId="0" applyFont="1" applyBorder="1" applyProtection="1"/>
    <xf numFmtId="49" fontId="11" fillId="0" borderId="0" xfId="0" applyNumberFormat="1" applyFont="1" applyBorder="1" applyAlignment="1" applyProtection="1">
      <alignment horizontal="left"/>
    </xf>
    <xf numFmtId="0" fontId="9" fillId="0" borderId="6" xfId="0" applyFont="1" applyBorder="1" applyProtection="1"/>
    <xf numFmtId="3" fontId="9" fillId="0" borderId="15" xfId="0" applyNumberFormat="1" applyFont="1" applyBorder="1" applyProtection="1"/>
    <xf numFmtId="0" fontId="12" fillId="0" borderId="25" xfId="0" applyFont="1" applyBorder="1" applyProtection="1"/>
    <xf numFmtId="0" fontId="9" fillId="0" borderId="28" xfId="0" applyFont="1" applyBorder="1" applyProtection="1"/>
    <xf numFmtId="3" fontId="9" fillId="0" borderId="8" xfId="0" applyNumberFormat="1" applyFont="1" applyBorder="1" applyProtection="1"/>
    <xf numFmtId="3" fontId="9" fillId="0" borderId="0" xfId="0" applyNumberFormat="1" applyFont="1" applyBorder="1" applyProtection="1"/>
    <xf numFmtId="3" fontId="9" fillId="0" borderId="11" xfId="0" applyNumberFormat="1" applyFont="1" applyBorder="1" applyProtection="1"/>
    <xf numFmtId="3" fontId="9" fillId="0" borderId="29" xfId="0" applyNumberFormat="1" applyFont="1" applyBorder="1" applyProtection="1"/>
    <xf numFmtId="0" fontId="12" fillId="0" borderId="23" xfId="0" applyFont="1" applyBorder="1" applyProtection="1"/>
    <xf numFmtId="3" fontId="9" fillId="0" borderId="30" xfId="0" applyNumberFormat="1" applyFont="1" applyBorder="1" applyProtection="1"/>
    <xf numFmtId="0" fontId="10" fillId="0" borderId="22" xfId="0" applyFont="1" applyBorder="1" applyProtection="1"/>
    <xf numFmtId="49" fontId="10" fillId="0" borderId="4" xfId="0" applyNumberFormat="1" applyFont="1" applyBorder="1" applyAlignment="1" applyProtection="1">
      <alignment horizontal="left"/>
    </xf>
    <xf numFmtId="49" fontId="12" fillId="0" borderId="3" xfId="0" applyNumberFormat="1" applyFont="1" applyBorder="1" applyAlignment="1" applyProtection="1">
      <alignment horizontal="left"/>
    </xf>
    <xf numFmtId="0" fontId="17" fillId="0" borderId="3" xfId="0" applyFont="1" applyBorder="1" applyAlignment="1" applyProtection="1">
      <alignment horizontal="center" vertical="center" wrapText="1"/>
    </xf>
    <xf numFmtId="0" fontId="17" fillId="0" borderId="3" xfId="0" applyFont="1" applyBorder="1" applyAlignment="1" applyProtection="1">
      <alignment horizontal="left"/>
    </xf>
    <xf numFmtId="0" fontId="17" fillId="0" borderId="1" xfId="0" applyFont="1" applyBorder="1" applyAlignment="1" applyProtection="1">
      <alignment horizontal="center" vertical="center" wrapText="1"/>
    </xf>
    <xf numFmtId="0" fontId="9" fillId="0" borderId="1" xfId="0" applyFont="1" applyBorder="1" applyAlignment="1" applyProtection="1">
      <alignment horizontal="center" wrapText="1"/>
    </xf>
    <xf numFmtId="49" fontId="12" fillId="0" borderId="3" xfId="0" quotePrefix="1" applyNumberFormat="1" applyFont="1" applyBorder="1" applyAlignment="1" applyProtection="1">
      <alignment horizontal="left" vertical="center"/>
    </xf>
    <xf numFmtId="49" fontId="12" fillId="0" borderId="22" xfId="0" applyNumberFormat="1" applyFont="1" applyBorder="1" applyAlignment="1" applyProtection="1">
      <alignment horizontal="left" wrapText="1"/>
    </xf>
    <xf numFmtId="3" fontId="9" fillId="0" borderId="1" xfId="0" applyNumberFormat="1" applyFont="1" applyBorder="1" applyAlignment="1" applyProtection="1">
      <alignment horizontal="center" wrapText="1"/>
    </xf>
    <xf numFmtId="49" fontId="9" fillId="0" borderId="12" xfId="0" applyNumberFormat="1" applyFont="1" applyBorder="1" applyAlignment="1" applyProtection="1">
      <alignment horizontal="left"/>
    </xf>
    <xf numFmtId="49" fontId="12" fillId="0" borderId="12" xfId="0" applyNumberFormat="1" applyFont="1" applyBorder="1" applyAlignment="1" applyProtection="1">
      <alignment horizontal="left"/>
    </xf>
    <xf numFmtId="3" fontId="9" fillId="0" borderId="13" xfId="0" applyNumberFormat="1" applyFont="1" applyBorder="1" applyProtection="1"/>
    <xf numFmtId="0" fontId="12" fillId="0" borderId="1" xfId="0" applyFont="1" applyBorder="1" applyProtection="1"/>
    <xf numFmtId="3" fontId="9" fillId="0" borderId="14" xfId="0" applyNumberFormat="1" applyFont="1" applyBorder="1" applyProtection="1"/>
    <xf numFmtId="49" fontId="12" fillId="0" borderId="3" xfId="0" applyNumberFormat="1" applyFont="1" applyBorder="1" applyAlignment="1" applyProtection="1">
      <alignment horizontal="left" vertical="top"/>
    </xf>
    <xf numFmtId="37" fontId="9" fillId="0" borderId="14" xfId="0" applyNumberFormat="1" applyFont="1" applyBorder="1" applyProtection="1"/>
    <xf numFmtId="37" fontId="12" fillId="0" borderId="30" xfId="0" applyNumberFormat="1" applyFont="1" applyBorder="1" applyProtection="1"/>
    <xf numFmtId="37" fontId="9" fillId="0" borderId="11" xfId="0" applyNumberFormat="1" applyFont="1" applyBorder="1" applyProtection="1"/>
    <xf numFmtId="3" fontId="12" fillId="0" borderId="23" xfId="0" applyNumberFormat="1" applyFont="1" applyBorder="1" applyProtection="1"/>
    <xf numFmtId="49" fontId="12" fillId="0" borderId="31" xfId="0" applyNumberFormat="1" applyFont="1" applyBorder="1" applyAlignment="1" applyProtection="1">
      <alignment horizontal="left" vertical="top"/>
    </xf>
    <xf numFmtId="49" fontId="9" fillId="0" borderId="31" xfId="0" applyNumberFormat="1" applyFont="1" applyBorder="1" applyAlignment="1" applyProtection="1">
      <alignment horizontal="left"/>
    </xf>
    <xf numFmtId="3" fontId="9" fillId="0" borderId="32" xfId="0" applyNumberFormat="1" applyFont="1" applyBorder="1" applyProtection="1"/>
    <xf numFmtId="49" fontId="12" fillId="0" borderId="31" xfId="0" applyNumberFormat="1" applyFont="1" applyBorder="1" applyAlignment="1" applyProtection="1">
      <alignment horizontal="left"/>
    </xf>
    <xf numFmtId="0" fontId="9" fillId="0" borderId="32" xfId="0" applyFont="1" applyBorder="1" applyProtection="1"/>
    <xf numFmtId="3" fontId="12" fillId="0" borderId="32" xfId="0" applyNumberFormat="1" applyFont="1" applyBorder="1" applyProtection="1"/>
    <xf numFmtId="0" fontId="12" fillId="0" borderId="32" xfId="0" applyFont="1" applyBorder="1" applyAlignment="1" applyProtection="1">
      <alignment horizontal="center" wrapText="1"/>
    </xf>
    <xf numFmtId="3" fontId="9" fillId="0" borderId="32" xfId="0" applyNumberFormat="1" applyFont="1" applyBorder="1" applyAlignment="1" applyProtection="1">
      <alignment horizontal="center" wrapText="1"/>
    </xf>
    <xf numFmtId="164" fontId="9" fillId="0" borderId="10" xfId="0" applyNumberFormat="1" applyFont="1" applyBorder="1" applyAlignment="1" applyProtection="1">
      <alignment horizontal="center"/>
      <protection hidden="1"/>
    </xf>
    <xf numFmtId="164" fontId="9" fillId="0" borderId="21" xfId="0" applyNumberFormat="1" applyFont="1" applyBorder="1" applyAlignment="1" applyProtection="1">
      <alignment horizontal="center"/>
      <protection hidden="1"/>
    </xf>
    <xf numFmtId="0" fontId="9" fillId="0" borderId="9" xfId="0" applyFont="1" applyBorder="1" applyProtection="1">
      <protection hidden="1"/>
    </xf>
    <xf numFmtId="0" fontId="9" fillId="0" borderId="8" xfId="0" applyFont="1" applyBorder="1" applyAlignment="1" applyProtection="1">
      <alignment horizontal="center" wrapText="1"/>
      <protection hidden="1"/>
    </xf>
    <xf numFmtId="0" fontId="9" fillId="0" borderId="9" xfId="0" applyFont="1" applyBorder="1" applyAlignment="1" applyProtection="1">
      <alignment wrapText="1"/>
      <protection hidden="1"/>
    </xf>
    <xf numFmtId="0" fontId="9" fillId="0" borderId="9" xfId="0" applyFont="1" applyBorder="1" applyAlignment="1" applyProtection="1">
      <alignment horizontal="center" wrapText="1"/>
      <protection hidden="1"/>
    </xf>
    <xf numFmtId="0" fontId="9" fillId="0" borderId="11" xfId="0" applyFont="1" applyBorder="1" applyAlignment="1" applyProtection="1">
      <alignment horizontal="center" wrapText="1"/>
      <protection hidden="1"/>
    </xf>
    <xf numFmtId="0" fontId="9" fillId="0" borderId="8" xfId="0" applyFont="1" applyBorder="1" applyProtection="1">
      <protection hidden="1"/>
    </xf>
    <xf numFmtId="0" fontId="9" fillId="0" borderId="10" xfId="0" applyFont="1" applyBorder="1" applyAlignment="1" applyProtection="1">
      <alignment wrapText="1"/>
      <protection hidden="1"/>
    </xf>
    <xf numFmtId="3" fontId="12" fillId="0" borderId="0" xfId="0" applyNumberFormat="1" applyFont="1" applyBorder="1" applyProtection="1"/>
    <xf numFmtId="49" fontId="12" fillId="0" borderId="33" xfId="0" applyNumberFormat="1" applyFont="1" applyBorder="1" applyAlignment="1" applyProtection="1">
      <alignment horizontal="left"/>
    </xf>
    <xf numFmtId="49" fontId="9" fillId="0" borderId="33" xfId="0" applyNumberFormat="1" applyFont="1" applyBorder="1" applyAlignment="1" applyProtection="1">
      <alignment horizontal="left"/>
    </xf>
    <xf numFmtId="0" fontId="9" fillId="0" borderId="33" xfId="0" applyFont="1" applyBorder="1" applyProtection="1"/>
    <xf numFmtId="0" fontId="12" fillId="0" borderId="27" xfId="0" applyFont="1" applyBorder="1" applyProtection="1"/>
    <xf numFmtId="0" fontId="12" fillId="0" borderId="0" xfId="0" applyFont="1" applyBorder="1" applyProtection="1"/>
    <xf numFmtId="49" fontId="10" fillId="0" borderId="27" xfId="0" applyNumberFormat="1" applyFont="1" applyBorder="1" applyAlignment="1" applyProtection="1">
      <alignment horizontal="left"/>
    </xf>
    <xf numFmtId="0" fontId="9" fillId="0" borderId="11" xfId="0" applyFont="1" applyBorder="1" applyProtection="1"/>
    <xf numFmtId="37" fontId="9" fillId="0" borderId="13" xfId="0" applyNumberFormat="1" applyFont="1" applyBorder="1" applyAlignment="1" applyProtection="1">
      <alignment horizontal="center" wrapText="1"/>
    </xf>
    <xf numFmtId="0" fontId="9" fillId="0" borderId="34" xfId="0" applyFont="1" applyBorder="1" applyProtection="1"/>
    <xf numFmtId="3" fontId="9" fillId="0" borderId="6" xfId="0" applyNumberFormat="1" applyFont="1" applyFill="1" applyBorder="1" applyProtection="1"/>
    <xf numFmtId="3" fontId="9" fillId="0" borderId="22" xfId="0" applyNumberFormat="1" applyFont="1" applyFill="1" applyBorder="1" applyProtection="1"/>
    <xf numFmtId="3" fontId="9" fillId="0" borderId="1" xfId="0" applyNumberFormat="1" applyFont="1" applyFill="1" applyBorder="1" applyProtection="1"/>
    <xf numFmtId="3" fontId="9" fillId="3" borderId="1" xfId="0" applyNumberFormat="1" applyFont="1" applyFill="1" applyBorder="1" applyProtection="1"/>
    <xf numFmtId="3" fontId="9" fillId="3" borderId="22" xfId="0" applyNumberFormat="1" applyFont="1" applyFill="1" applyBorder="1" applyProtection="1"/>
    <xf numFmtId="0" fontId="9" fillId="0" borderId="16" xfId="0" applyFont="1" applyBorder="1" applyProtection="1"/>
    <xf numFmtId="3" fontId="9" fillId="0" borderId="20" xfId="0" applyNumberFormat="1" applyFont="1" applyFill="1" applyBorder="1" applyProtection="1"/>
    <xf numFmtId="3" fontId="9" fillId="0" borderId="3" xfId="0" applyNumberFormat="1" applyFont="1" applyFill="1" applyBorder="1" applyProtection="1"/>
    <xf numFmtId="0" fontId="9" fillId="0" borderId="1" xfId="0" applyFont="1" applyBorder="1" applyAlignment="1" applyProtection="1">
      <alignment horizontal="left"/>
    </xf>
    <xf numFmtId="0" fontId="12" fillId="0" borderId="35" xfId="0" applyFont="1" applyBorder="1" applyAlignment="1" applyProtection="1">
      <alignment horizontal="left"/>
    </xf>
    <xf numFmtId="3" fontId="9" fillId="0" borderId="35" xfId="0" applyNumberFormat="1" applyFont="1" applyBorder="1" applyProtection="1"/>
    <xf numFmtId="3" fontId="9" fillId="0" borderId="36" xfId="0" applyNumberFormat="1" applyFont="1" applyBorder="1" applyProtection="1"/>
    <xf numFmtId="0" fontId="9" fillId="0" borderId="0" xfId="0" applyFont="1" applyAlignment="1" applyProtection="1">
      <alignment horizontal="left"/>
    </xf>
    <xf numFmtId="3" fontId="9" fillId="0" borderId="6" xfId="0" applyNumberFormat="1" applyFont="1" applyFill="1" applyBorder="1" applyAlignment="1" applyProtection="1">
      <alignment horizontal="right"/>
    </xf>
    <xf numFmtId="3" fontId="9" fillId="0" borderId="22" xfId="0" applyNumberFormat="1" applyFont="1" applyFill="1" applyBorder="1" applyAlignment="1" applyProtection="1">
      <alignment horizontal="right"/>
    </xf>
    <xf numFmtId="3" fontId="9" fillId="0" borderId="1" xfId="0" applyNumberFormat="1" applyFont="1" applyFill="1" applyBorder="1" applyAlignment="1" applyProtection="1">
      <alignment horizontal="right"/>
    </xf>
    <xf numFmtId="3" fontId="9" fillId="3" borderId="1" xfId="0" applyNumberFormat="1" applyFont="1" applyFill="1" applyBorder="1" applyAlignment="1" applyProtection="1">
      <alignment horizontal="right"/>
    </xf>
    <xf numFmtId="37" fontId="9" fillId="0" borderId="6" xfId="0" applyNumberFormat="1" applyFont="1" applyBorder="1" applyAlignment="1" applyProtection="1">
      <alignment horizontal="right"/>
    </xf>
    <xf numFmtId="49" fontId="9" fillId="0" borderId="10" xfId="0" applyNumberFormat="1" applyFont="1" applyBorder="1" applyAlignment="1" applyProtection="1">
      <alignment horizontal="center"/>
    </xf>
    <xf numFmtId="49" fontId="9" fillId="0" borderId="21" xfId="0" applyNumberFormat="1" applyFont="1" applyBorder="1" applyAlignment="1" applyProtection="1">
      <alignment horizontal="center"/>
    </xf>
    <xf numFmtId="49" fontId="9" fillId="0" borderId="20" xfId="0" applyNumberFormat="1" applyFont="1" applyBorder="1" applyAlignment="1" applyProtection="1">
      <alignment horizontal="center"/>
    </xf>
    <xf numFmtId="49" fontId="9" fillId="0" borderId="19" xfId="0" applyNumberFormat="1" applyFont="1" applyBorder="1" applyAlignment="1" applyProtection="1">
      <alignment horizontal="center"/>
    </xf>
    <xf numFmtId="49" fontId="9" fillId="0" borderId="0" xfId="0" applyNumberFormat="1" applyFont="1" applyAlignment="1" applyProtection="1">
      <alignment horizontal="center"/>
    </xf>
    <xf numFmtId="0" fontId="9" fillId="0" borderId="0" xfId="0" applyFont="1" applyBorder="1" applyAlignment="1" applyProtection="1">
      <alignment horizontal="center"/>
    </xf>
    <xf numFmtId="49" fontId="9" fillId="0" borderId="18" xfId="0" applyNumberFormat="1" applyFont="1" applyBorder="1" applyAlignment="1" applyProtection="1"/>
    <xf numFmtId="49" fontId="9" fillId="0" borderId="8" xfId="0" applyNumberFormat="1" applyFont="1" applyBorder="1" applyAlignment="1" applyProtection="1"/>
    <xf numFmtId="49" fontId="9" fillId="0" borderId="9" xfId="0" applyNumberFormat="1" applyFont="1" applyBorder="1" applyAlignment="1" applyProtection="1">
      <alignment horizontal="center"/>
    </xf>
    <xf numFmtId="49" fontId="9" fillId="0" borderId="8" xfId="0" applyNumberFormat="1" applyFont="1" applyBorder="1" applyAlignment="1" applyProtection="1">
      <alignment horizontal="center"/>
    </xf>
    <xf numFmtId="49" fontId="9" fillId="0" borderId="0" xfId="0" applyNumberFormat="1" applyFont="1" applyBorder="1" applyAlignment="1" applyProtection="1">
      <alignment horizontal="center"/>
    </xf>
    <xf numFmtId="0" fontId="12" fillId="0" borderId="37" xfId="0" applyFont="1" applyBorder="1" applyAlignment="1" applyProtection="1">
      <alignment horizontal="center"/>
    </xf>
    <xf numFmtId="0" fontId="9" fillId="0" borderId="35" xfId="0" applyFont="1" applyBorder="1" applyAlignment="1" applyProtection="1">
      <alignment horizontal="center"/>
    </xf>
    <xf numFmtId="0" fontId="9" fillId="0" borderId="37" xfId="0" applyFont="1" applyBorder="1" applyAlignment="1" applyProtection="1">
      <alignment horizontal="center"/>
    </xf>
    <xf numFmtId="49" fontId="9" fillId="0" borderId="37" xfId="0" applyNumberFormat="1" applyFont="1" applyBorder="1" applyAlignment="1" applyProtection="1">
      <alignment horizontal="center"/>
    </xf>
    <xf numFmtId="49" fontId="9" fillId="0" borderId="35" xfId="0" applyNumberFormat="1" applyFont="1" applyBorder="1" applyAlignment="1" applyProtection="1">
      <alignment horizontal="center"/>
    </xf>
    <xf numFmtId="0" fontId="9" fillId="0" borderId="11" xfId="0" applyFont="1" applyBorder="1" applyAlignment="1" applyProtection="1">
      <alignment horizontal="center"/>
    </xf>
    <xf numFmtId="165" fontId="9" fillId="0" borderId="11" xfId="0" applyNumberFormat="1" applyFont="1" applyBorder="1" applyAlignment="1" applyProtection="1">
      <alignment horizontal="center"/>
    </xf>
    <xf numFmtId="10" fontId="9" fillId="0" borderId="11" xfId="0" applyNumberFormat="1" applyFont="1" applyBorder="1" applyAlignment="1" applyProtection="1">
      <alignment horizontal="center"/>
    </xf>
    <xf numFmtId="37" fontId="9" fillId="0" borderId="34" xfId="0" applyNumberFormat="1" applyFont="1" applyBorder="1" applyProtection="1"/>
    <xf numFmtId="0" fontId="12" fillId="0" borderId="6" xfId="0" applyFont="1" applyBorder="1" applyProtection="1"/>
    <xf numFmtId="0" fontId="9" fillId="0" borderId="0" xfId="0" applyFont="1" applyBorder="1" applyAlignment="1" applyProtection="1">
      <alignment horizontal="left"/>
    </xf>
    <xf numFmtId="0" fontId="12" fillId="0" borderId="20" xfId="0" applyFont="1" applyBorder="1" applyProtection="1"/>
    <xf numFmtId="37" fontId="12" fillId="0" borderId="20" xfId="0" applyNumberFormat="1" applyFont="1" applyBorder="1" applyProtection="1"/>
    <xf numFmtId="0" fontId="9" fillId="0" borderId="26" xfId="0" applyFont="1" applyBorder="1" applyProtection="1"/>
    <xf numFmtId="0" fontId="9" fillId="0" borderId="8" xfId="0" applyFont="1" applyFill="1" applyBorder="1" applyProtection="1"/>
    <xf numFmtId="0" fontId="12" fillId="0" borderId="8" xfId="0" applyFont="1" applyFill="1" applyBorder="1" applyAlignment="1" applyProtection="1">
      <alignment horizontal="center"/>
    </xf>
    <xf numFmtId="0" fontId="0" fillId="0" borderId="0" xfId="0" applyProtection="1"/>
    <xf numFmtId="0" fontId="13" fillId="0" borderId="0" xfId="0" applyFont="1" applyProtection="1"/>
    <xf numFmtId="44" fontId="5" fillId="0" borderId="0" xfId="2" applyFont="1" applyProtection="1"/>
    <xf numFmtId="41" fontId="0" fillId="0" borderId="0" xfId="0" applyNumberFormat="1" applyProtection="1"/>
    <xf numFmtId="0" fontId="10"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10" fillId="0" borderId="0" xfId="0" applyFont="1" applyProtection="1"/>
    <xf numFmtId="0" fontId="12" fillId="0" borderId="10" xfId="0" applyFont="1" applyBorder="1" applyProtection="1"/>
    <xf numFmtId="0" fontId="12" fillId="0" borderId="21" xfId="0" applyFont="1" applyBorder="1" applyProtection="1"/>
    <xf numFmtId="0" fontId="9" fillId="0" borderId="2" xfId="0" applyFont="1" applyBorder="1" applyProtection="1"/>
    <xf numFmtId="164" fontId="9" fillId="0" borderId="9" xfId="0" applyNumberFormat="1" applyFont="1" applyBorder="1" applyAlignment="1" applyProtection="1">
      <alignment horizontal="center"/>
    </xf>
    <xf numFmtId="164" fontId="9" fillId="0" borderId="8" xfId="0" applyNumberFormat="1" applyFont="1" applyBorder="1" applyAlignment="1" applyProtection="1">
      <alignment horizontal="center"/>
    </xf>
    <xf numFmtId="164" fontId="9" fillId="4" borderId="8" xfId="0" applyNumberFormat="1" applyFont="1" applyFill="1" applyBorder="1" applyAlignment="1" applyProtection="1">
      <alignment horizontal="center"/>
    </xf>
    <xf numFmtId="0" fontId="9" fillId="4" borderId="7" xfId="0" applyFont="1" applyFill="1" applyBorder="1" applyAlignment="1" applyProtection="1">
      <alignment horizontal="center"/>
    </xf>
    <xf numFmtId="0" fontId="9" fillId="4" borderId="0" xfId="0" applyFont="1" applyFill="1" applyProtection="1"/>
    <xf numFmtId="0" fontId="9" fillId="4" borderId="7" xfId="0" applyFont="1" applyFill="1" applyBorder="1" applyProtection="1"/>
    <xf numFmtId="0" fontId="9" fillId="0" borderId="44" xfId="0" applyFont="1" applyBorder="1" applyProtection="1"/>
    <xf numFmtId="0" fontId="9" fillId="4" borderId="45" xfId="0" applyFont="1" applyFill="1" applyBorder="1" applyProtection="1"/>
    <xf numFmtId="171" fontId="9" fillId="0" borderId="6" xfId="0" quotePrefix="1" applyNumberFormat="1" applyFont="1" applyFill="1" applyBorder="1" applyAlignment="1" applyProtection="1">
      <alignment horizontal="center"/>
    </xf>
    <xf numFmtId="171" fontId="9" fillId="0" borderId="14" xfId="0" applyNumberFormat="1" applyFont="1" applyBorder="1" applyProtection="1"/>
    <xf numFmtId="171" fontId="9" fillId="0" borderId="29" xfId="0" applyNumberFormat="1" applyFont="1" applyBorder="1" applyProtection="1"/>
    <xf numFmtId="49" fontId="12" fillId="4" borderId="0" xfId="0" applyNumberFormat="1" applyFont="1" applyFill="1" applyBorder="1" applyAlignment="1" applyProtection="1">
      <alignment horizontal="left"/>
    </xf>
    <xf numFmtId="49" fontId="9" fillId="4" borderId="0" xfId="0" applyNumberFormat="1" applyFont="1" applyFill="1" applyBorder="1" applyAlignment="1" applyProtection="1">
      <alignment horizontal="left"/>
    </xf>
    <xf numFmtId="0" fontId="12" fillId="4" borderId="0" xfId="0" applyFont="1" applyFill="1" applyBorder="1" applyAlignment="1" applyProtection="1">
      <alignment horizontal="right"/>
    </xf>
    <xf numFmtId="3" fontId="12" fillId="4" borderId="0" xfId="0" applyNumberFormat="1" applyFont="1" applyFill="1" applyBorder="1" applyProtection="1"/>
    <xf numFmtId="3" fontId="12" fillId="4" borderId="0" xfId="0" applyNumberFormat="1" applyFont="1" applyFill="1" applyBorder="1" applyAlignment="1" applyProtection="1">
      <alignment horizontal="right"/>
    </xf>
    <xf numFmtId="37" fontId="12" fillId="4" borderId="0" xfId="0" applyNumberFormat="1" applyFont="1" applyFill="1" applyProtection="1"/>
    <xf numFmtId="3" fontId="9"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2" fontId="7" fillId="0" borderId="3" xfId="0" applyNumberFormat="1" applyFont="1" applyBorder="1" applyAlignment="1" applyProtection="1">
      <alignment horizontal="center"/>
    </xf>
    <xf numFmtId="172" fontId="7" fillId="0" borderId="0" xfId="1" applyNumberFormat="1" applyFont="1" applyAlignment="1" applyProtection="1">
      <alignment horizontal="center"/>
    </xf>
    <xf numFmtId="172" fontId="7" fillId="0" borderId="0" xfId="0" applyNumberFormat="1" applyFont="1" applyAlignment="1" applyProtection="1">
      <alignment horizontal="center"/>
    </xf>
    <xf numFmtId="172" fontId="7" fillId="0" borderId="0" xfId="0" applyNumberFormat="1" applyFont="1" applyProtection="1"/>
    <xf numFmtId="0" fontId="6" fillId="0" borderId="0" xfId="0" applyFont="1" applyProtection="1"/>
    <xf numFmtId="0" fontId="20" fillId="0" borderId="0" xfId="0" applyFont="1" applyProtection="1"/>
    <xf numFmtId="0" fontId="12" fillId="0" borderId="0" xfId="0" applyFont="1" applyAlignment="1" applyProtection="1">
      <alignment horizontal="center"/>
    </xf>
    <xf numFmtId="0" fontId="12" fillId="0" borderId="16" xfId="0" applyFont="1" applyBorder="1" applyProtection="1"/>
    <xf numFmtId="41" fontId="9" fillId="0" borderId="10" xfId="0" applyNumberFormat="1" applyFont="1" applyBorder="1" applyProtection="1"/>
    <xf numFmtId="41" fontId="9" fillId="0" borderId="11" xfId="0" applyNumberFormat="1" applyFont="1" applyBorder="1" applyProtection="1"/>
    <xf numFmtId="168" fontId="9" fillId="0" borderId="11" xfId="0" applyNumberFormat="1" applyFont="1" applyBorder="1" applyAlignment="1" applyProtection="1">
      <alignment horizontal="center" wrapText="1"/>
      <protection hidden="1"/>
    </xf>
    <xf numFmtId="164" fontId="9" fillId="0" borderId="19" xfId="0" applyNumberFormat="1" applyFont="1" applyBorder="1" applyAlignment="1" applyProtection="1">
      <alignment horizontal="center"/>
      <protection hidden="1"/>
    </xf>
    <xf numFmtId="3" fontId="9" fillId="0" borderId="11" xfId="0" applyNumberFormat="1" applyFont="1" applyFill="1" applyBorder="1" applyProtection="1"/>
    <xf numFmtId="37" fontId="9" fillId="0" borderId="22" xfId="0" applyNumberFormat="1" applyFont="1" applyBorder="1" applyProtection="1"/>
    <xf numFmtId="49" fontId="9" fillId="0" borderId="22" xfId="0" applyNumberFormat="1" applyFont="1" applyBorder="1" applyAlignment="1" applyProtection="1">
      <alignment horizontal="left"/>
    </xf>
    <xf numFmtId="3" fontId="9" fillId="0" borderId="9" xfId="0" applyNumberFormat="1" applyFont="1" applyFill="1" applyBorder="1" applyProtection="1"/>
    <xf numFmtId="3" fontId="9" fillId="0" borderId="8" xfId="0" applyNumberFormat="1" applyFont="1" applyFill="1" applyBorder="1" applyProtection="1"/>
    <xf numFmtId="0" fontId="9" fillId="0" borderId="31" xfId="0" applyFont="1" applyBorder="1" applyProtection="1"/>
    <xf numFmtId="3" fontId="9" fillId="0" borderId="46" xfId="0" applyNumberFormat="1" applyFont="1" applyBorder="1" applyProtection="1"/>
    <xf numFmtId="49" fontId="9" fillId="0" borderId="27" xfId="0" applyNumberFormat="1" applyFont="1" applyBorder="1" applyProtection="1"/>
    <xf numFmtId="0" fontId="9" fillId="0" borderId="27" xfId="0" applyFont="1" applyBorder="1" applyProtection="1"/>
    <xf numFmtId="0" fontId="9" fillId="0" borderId="0" xfId="0" applyNumberFormat="1" applyFont="1" applyBorder="1" applyProtection="1"/>
    <xf numFmtId="49" fontId="9" fillId="4" borderId="0" xfId="0" applyNumberFormat="1" applyFont="1" applyFill="1" applyAlignment="1" applyProtection="1">
      <alignment horizontal="left"/>
    </xf>
    <xf numFmtId="0" fontId="9" fillId="4" borderId="0" xfId="0" applyFont="1" applyFill="1" applyAlignment="1" applyProtection="1">
      <alignment horizontal="right"/>
    </xf>
    <xf numFmtId="37" fontId="9" fillId="4" borderId="0" xfId="0" applyNumberFormat="1" applyFont="1" applyFill="1" applyProtection="1"/>
    <xf numFmtId="49" fontId="12" fillId="0" borderId="26" xfId="0" applyNumberFormat="1" applyFont="1" applyBorder="1" applyAlignment="1" applyProtection="1">
      <alignment horizontal="left"/>
    </xf>
    <xf numFmtId="4" fontId="9" fillId="0" borderId="21" xfId="0" applyNumberFormat="1" applyFont="1" applyBorder="1" applyProtection="1"/>
    <xf numFmtId="49" fontId="9" fillId="0" borderId="2" xfId="0" applyNumberFormat="1" applyFont="1" applyBorder="1" applyAlignment="1" applyProtection="1">
      <alignment horizontal="left"/>
    </xf>
    <xf numFmtId="49" fontId="12" fillId="0" borderId="47" xfId="0" applyNumberFormat="1" applyFont="1" applyBorder="1" applyAlignment="1" applyProtection="1">
      <alignment horizontal="left"/>
    </xf>
    <xf numFmtId="49" fontId="12" fillId="0" borderId="41" xfId="0" applyNumberFormat="1" applyFont="1" applyBorder="1" applyAlignment="1" applyProtection="1">
      <alignment horizontal="left"/>
    </xf>
    <xf numFmtId="49" fontId="12" fillId="0" borderId="26" xfId="0" applyNumberFormat="1" applyFont="1" applyBorder="1" applyProtection="1"/>
    <xf numFmtId="49" fontId="9" fillId="0" borderId="26" xfId="0" applyNumberFormat="1" applyFont="1" applyBorder="1" applyProtection="1"/>
    <xf numFmtId="49" fontId="9" fillId="0" borderId="2" xfId="0" applyNumberFormat="1" applyFont="1" applyBorder="1" applyProtection="1"/>
    <xf numFmtId="49" fontId="12" fillId="0" borderId="47" xfId="0" applyNumberFormat="1" applyFont="1" applyBorder="1" applyProtection="1"/>
    <xf numFmtId="49" fontId="12" fillId="0" borderId="2" xfId="0" applyNumberFormat="1" applyFont="1" applyBorder="1" applyProtection="1"/>
    <xf numFmtId="49" fontId="12" fillId="0" borderId="40" xfId="0" applyNumberFormat="1" applyFont="1" applyBorder="1" applyProtection="1"/>
    <xf numFmtId="41" fontId="9" fillId="0" borderId="21" xfId="0" applyNumberFormat="1" applyFont="1" applyBorder="1" applyProtection="1"/>
    <xf numFmtId="49" fontId="9" fillId="0" borderId="19" xfId="0" applyNumberFormat="1" applyFont="1" applyBorder="1" applyAlignment="1" applyProtection="1">
      <alignment horizontal="left"/>
    </xf>
    <xf numFmtId="49" fontId="12" fillId="0" borderId="43" xfId="0" applyNumberFormat="1" applyFont="1" applyBorder="1" applyAlignment="1" applyProtection="1">
      <alignment horizontal="left"/>
    </xf>
    <xf numFmtId="49" fontId="12" fillId="0" borderId="18" xfId="0" applyNumberFormat="1" applyFont="1" applyBorder="1" applyAlignment="1" applyProtection="1">
      <alignment horizontal="left"/>
    </xf>
    <xf numFmtId="49" fontId="9" fillId="0" borderId="43" xfId="0" applyNumberFormat="1" applyFont="1" applyBorder="1" applyAlignment="1" applyProtection="1">
      <alignment horizontal="left"/>
    </xf>
    <xf numFmtId="49" fontId="12" fillId="0" borderId="48" xfId="0" applyNumberFormat="1" applyFont="1" applyBorder="1" applyAlignment="1" applyProtection="1">
      <alignment horizontal="left"/>
    </xf>
    <xf numFmtId="5" fontId="9" fillId="0" borderId="1" xfId="2" applyNumberFormat="1" applyFont="1" applyBorder="1" applyProtection="1"/>
    <xf numFmtId="5" fontId="12" fillId="0" borderId="6" xfId="0" applyNumberFormat="1" applyFont="1" applyBorder="1" applyProtection="1"/>
    <xf numFmtId="5" fontId="12" fillId="0" borderId="1" xfId="0" applyNumberFormat="1" applyFont="1" applyBorder="1" applyProtection="1"/>
    <xf numFmtId="0" fontId="12" fillId="0" borderId="21" xfId="0" applyFont="1" applyBorder="1" applyAlignment="1" applyProtection="1">
      <alignment horizontal="center"/>
    </xf>
    <xf numFmtId="168" fontId="9" fillId="0" borderId="11" xfId="0" applyNumberFormat="1" applyFont="1" applyBorder="1" applyAlignment="1" applyProtection="1">
      <alignment horizontal="center" wrapText="1"/>
    </xf>
    <xf numFmtId="4" fontId="9" fillId="0" borderId="9" xfId="0" applyNumberFormat="1" applyFont="1" applyBorder="1" applyProtection="1"/>
    <xf numFmtId="41" fontId="9" fillId="0" borderId="42" xfId="0" applyNumberFormat="1" applyFont="1" applyBorder="1" applyProtection="1"/>
    <xf numFmtId="37" fontId="9" fillId="0" borderId="9" xfId="0" applyNumberFormat="1" applyFont="1" applyBorder="1" applyProtection="1"/>
    <xf numFmtId="49" fontId="9" fillId="0" borderId="18" xfId="0" applyNumberFormat="1" applyFont="1" applyBorder="1" applyAlignment="1" applyProtection="1">
      <alignment horizontal="left" wrapText="1"/>
    </xf>
    <xf numFmtId="49" fontId="9" fillId="0" borderId="2" xfId="0" applyNumberFormat="1" applyFont="1" applyBorder="1" applyAlignment="1" applyProtection="1">
      <alignment horizontal="left" wrapText="1"/>
    </xf>
    <xf numFmtId="49" fontId="9" fillId="0" borderId="49" xfId="0" applyNumberFormat="1" applyFont="1" applyBorder="1" applyAlignment="1" applyProtection="1">
      <alignment horizontal="left"/>
    </xf>
    <xf numFmtId="49" fontId="9" fillId="0" borderId="18" xfId="0" applyNumberFormat="1" applyFont="1" applyBorder="1" applyAlignment="1" applyProtection="1">
      <alignment horizontal="left"/>
    </xf>
    <xf numFmtId="0" fontId="9" fillId="0" borderId="0" xfId="0" applyFont="1" applyBorder="1" applyAlignment="1" applyProtection="1">
      <alignment horizontal="center"/>
      <protection hidden="1"/>
    </xf>
    <xf numFmtId="0" fontId="9" fillId="0" borderId="8" xfId="0" applyFont="1" applyBorder="1" applyAlignment="1" applyProtection="1">
      <alignment wrapText="1"/>
      <protection hidden="1"/>
    </xf>
    <xf numFmtId="0" fontId="9" fillId="0" borderId="1" xfId="0" applyFont="1" applyBorder="1" applyAlignment="1" applyProtection="1">
      <alignment horizontal="center" wrapText="1"/>
      <protection hidden="1"/>
    </xf>
    <xf numFmtId="49" fontId="12" fillId="0" borderId="2" xfId="0" applyNumberFormat="1" applyFont="1" applyBorder="1" applyAlignment="1" applyProtection="1">
      <alignment horizontal="left"/>
    </xf>
    <xf numFmtId="49" fontId="9" fillId="0" borderId="40" xfId="0" applyNumberFormat="1" applyFont="1" applyBorder="1" applyAlignment="1" applyProtection="1">
      <alignment horizontal="left"/>
    </xf>
    <xf numFmtId="49" fontId="12" fillId="0" borderId="40" xfId="0" applyNumberFormat="1" applyFont="1" applyBorder="1" applyAlignment="1" applyProtection="1">
      <alignment horizontal="left"/>
    </xf>
    <xf numFmtId="49" fontId="12" fillId="0" borderId="47" xfId="0" applyNumberFormat="1" applyFont="1" applyBorder="1" applyAlignment="1" applyProtection="1">
      <alignment horizontal="left" vertical="top"/>
    </xf>
    <xf numFmtId="49" fontId="12" fillId="0" borderId="48" xfId="0" applyNumberFormat="1" applyFont="1" applyBorder="1" applyAlignment="1" applyProtection="1">
      <alignment horizontal="left" vertical="top"/>
    </xf>
    <xf numFmtId="49" fontId="9" fillId="0" borderId="48" xfId="0" applyNumberFormat="1" applyFont="1" applyBorder="1" applyAlignment="1" applyProtection="1">
      <alignment horizontal="left"/>
    </xf>
    <xf numFmtId="3" fontId="9" fillId="0" borderId="27" xfId="0" applyNumberFormat="1" applyFont="1" applyBorder="1" applyProtection="1"/>
    <xf numFmtId="14" fontId="7" fillId="0" borderId="0" xfId="0" applyNumberFormat="1" applyFont="1" applyBorder="1" applyAlignment="1" applyProtection="1">
      <alignment horizontal="right"/>
    </xf>
    <xf numFmtId="0" fontId="9" fillId="0" borderId="20" xfId="0" applyNumberFormat="1" applyFont="1" applyBorder="1" applyAlignment="1" applyProtection="1">
      <alignment horizontal="left"/>
    </xf>
    <xf numFmtId="0" fontId="12" fillId="0" borderId="32" xfId="0" applyFont="1" applyBorder="1" applyProtection="1"/>
    <xf numFmtId="0" fontId="9" fillId="0" borderId="46" xfId="0" applyFont="1" applyBorder="1" applyProtection="1"/>
    <xf numFmtId="3" fontId="9" fillId="0" borderId="33" xfId="0" applyNumberFormat="1" applyFont="1" applyBorder="1" applyProtection="1"/>
    <xf numFmtId="37" fontId="9" fillId="0" borderId="33" xfId="0" applyNumberFormat="1" applyFont="1" applyBorder="1" applyProtection="1"/>
    <xf numFmtId="0" fontId="12" fillId="0" borderId="50" xfId="0" applyFont="1" applyBorder="1" applyAlignment="1" applyProtection="1">
      <alignment horizontal="left"/>
    </xf>
    <xf numFmtId="0" fontId="9" fillId="0" borderId="2" xfId="0" applyFont="1" applyBorder="1" applyAlignment="1" applyProtection="1">
      <alignment horizontal="left"/>
    </xf>
    <xf numFmtId="3" fontId="9" fillId="0" borderId="21" xfId="0" applyNumberFormat="1" applyFont="1" applyBorder="1" applyProtection="1"/>
    <xf numFmtId="0" fontId="9" fillId="0" borderId="2" xfId="0" quotePrefix="1" applyFont="1" applyBorder="1" applyAlignment="1" applyProtection="1">
      <alignment horizontal="left"/>
    </xf>
    <xf numFmtId="0" fontId="9" fillId="0" borderId="2" xfId="0" applyFont="1" applyBorder="1" applyAlignment="1" applyProtection="1">
      <alignment horizontal="left" vertical="top"/>
    </xf>
    <xf numFmtId="0" fontId="9" fillId="0" borderId="51" xfId="0" applyFont="1" applyBorder="1" applyAlignment="1" applyProtection="1">
      <alignment horizontal="left"/>
    </xf>
    <xf numFmtId="3" fontId="9" fillId="0" borderId="22" xfId="0" applyNumberFormat="1" applyFont="1" applyBorder="1" applyAlignment="1" applyProtection="1">
      <alignment horizontal="right"/>
    </xf>
    <xf numFmtId="0" fontId="12" fillId="0" borderId="52" xfId="0" applyFont="1" applyBorder="1" applyAlignment="1" applyProtection="1">
      <alignment horizontal="left"/>
    </xf>
    <xf numFmtId="0" fontId="9" fillId="0" borderId="53" xfId="0" applyFont="1" applyBorder="1" applyProtection="1"/>
    <xf numFmtId="3" fontId="9" fillId="0" borderId="53" xfId="0" applyNumberFormat="1" applyFont="1" applyBorder="1" applyProtection="1"/>
    <xf numFmtId="0" fontId="12" fillId="0" borderId="54" xfId="0" applyFont="1" applyBorder="1" applyAlignment="1" applyProtection="1">
      <alignment horizontal="left"/>
    </xf>
    <xf numFmtId="0" fontId="9" fillId="0" borderId="55" xfId="0" applyFont="1" applyBorder="1" applyProtection="1"/>
    <xf numFmtId="0" fontId="9" fillId="0" borderId="19" xfId="0" applyFont="1" applyBorder="1" applyAlignment="1" applyProtection="1">
      <alignment horizontal="left"/>
    </xf>
    <xf numFmtId="0" fontId="12" fillId="0" borderId="0" xfId="0" applyFont="1" applyBorder="1" applyAlignment="1" applyProtection="1">
      <alignment horizontal="left"/>
    </xf>
    <xf numFmtId="0" fontId="9" fillId="0" borderId="19" xfId="0" applyFont="1" applyBorder="1" applyProtection="1"/>
    <xf numFmtId="0" fontId="9" fillId="0" borderId="20" xfId="0" applyFont="1" applyBorder="1" applyProtection="1"/>
    <xf numFmtId="0" fontId="9" fillId="0" borderId="18" xfId="0" applyFont="1" applyBorder="1" applyProtection="1"/>
    <xf numFmtId="0" fontId="9" fillId="0" borderId="18" xfId="0" applyFont="1" applyBorder="1" applyAlignment="1" applyProtection="1">
      <alignment wrapText="1"/>
    </xf>
    <xf numFmtId="4" fontId="9" fillId="0" borderId="10" xfId="0" applyNumberFormat="1" applyFont="1" applyBorder="1" applyProtection="1"/>
    <xf numFmtId="37" fontId="9" fillId="0" borderId="30" xfId="0" applyNumberFormat="1" applyFont="1" applyBorder="1" applyProtection="1"/>
    <xf numFmtId="41" fontId="9" fillId="0" borderId="9" xfId="0" applyNumberFormat="1" applyFont="1" applyBorder="1" applyProtection="1"/>
    <xf numFmtId="49" fontId="12" fillId="0" borderId="27" xfId="0" applyNumberFormat="1" applyFont="1" applyBorder="1" applyProtection="1"/>
    <xf numFmtId="49" fontId="9" fillId="0" borderId="21"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2" fillId="0" borderId="2" xfId="0" applyFont="1" applyBorder="1" applyProtection="1"/>
    <xf numFmtId="0" fontId="12" fillId="0" borderId="18" xfId="0" applyFont="1" applyFill="1" applyBorder="1" applyProtection="1"/>
    <xf numFmtId="0" fontId="9" fillId="0" borderId="40" xfId="0" applyFont="1" applyBorder="1" applyProtection="1"/>
    <xf numFmtId="0" fontId="12" fillId="0" borderId="26" xfId="0" applyFont="1" applyBorder="1" applyProtection="1"/>
    <xf numFmtId="0" fontId="12" fillId="0" borderId="22" xfId="0" applyFont="1" applyBorder="1" applyAlignment="1" applyProtection="1">
      <alignment horizontal="center" wrapText="1"/>
    </xf>
    <xf numFmtId="0" fontId="9" fillId="0" borderId="43" xfId="0" applyFont="1" applyBorder="1" applyProtection="1"/>
    <xf numFmtId="0" fontId="12" fillId="0" borderId="56" xfId="0" applyFont="1" applyBorder="1" applyProtection="1"/>
    <xf numFmtId="0" fontId="12" fillId="0" borderId="37" xfId="0" applyFont="1" applyBorder="1" applyProtection="1"/>
    <xf numFmtId="0" fontId="12" fillId="0" borderId="44" xfId="0" applyFont="1" applyBorder="1" applyProtection="1"/>
    <xf numFmtId="0" fontId="7" fillId="0" borderId="20" xfId="0" applyFont="1" applyBorder="1" applyAlignment="1" applyProtection="1"/>
    <xf numFmtId="0" fontId="16"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14" fontId="16" fillId="0" borderId="0" xfId="0" applyNumberFormat="1" applyFont="1" applyBorder="1" applyProtection="1"/>
    <xf numFmtId="0" fontId="27" fillId="0" borderId="3" xfId="0" applyNumberFormat="1" applyFont="1" applyBorder="1" applyAlignment="1" applyProtection="1">
      <alignment horizontal="left"/>
    </xf>
    <xf numFmtId="0" fontId="27" fillId="0" borderId="3" xfId="0" applyFont="1" applyBorder="1" applyProtection="1"/>
    <xf numFmtId="0" fontId="9" fillId="0" borderId="0" xfId="0" applyFont="1" applyAlignment="1" applyProtection="1">
      <alignment horizontal="right"/>
    </xf>
    <xf numFmtId="0" fontId="9" fillId="0" borderId="3" xfId="0" applyNumberFormat="1" applyFont="1" applyBorder="1" applyAlignment="1" applyProtection="1">
      <alignment horizontal="left"/>
    </xf>
    <xf numFmtId="0" fontId="9" fillId="0" borderId="0" xfId="0" applyFont="1" applyBorder="1" applyAlignment="1" applyProtection="1">
      <alignment horizontal="right"/>
    </xf>
    <xf numFmtId="0" fontId="7" fillId="0" borderId="0" xfId="0" quotePrefix="1" applyFont="1" applyBorder="1" applyProtection="1"/>
    <xf numFmtId="0" fontId="12" fillId="0" borderId="2" xfId="0" applyFont="1" applyBorder="1" applyAlignment="1" applyProtection="1">
      <alignment horizontal="left"/>
    </xf>
    <xf numFmtId="37" fontId="9" fillId="0" borderId="22" xfId="0" applyNumberFormat="1" applyFont="1" applyBorder="1" applyAlignment="1" applyProtection="1">
      <alignment horizontal="center" wrapText="1"/>
    </xf>
    <xf numFmtId="37" fontId="9"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8" fillId="0" borderId="0" xfId="0" applyFont="1" applyProtection="1"/>
    <xf numFmtId="0" fontId="7" fillId="0" borderId="0" xfId="0" applyFont="1" applyAlignment="1" applyProtection="1"/>
    <xf numFmtId="0" fontId="16" fillId="0" borderId="0" xfId="0" applyFont="1" applyAlignment="1" applyProtection="1"/>
    <xf numFmtId="0" fontId="16" fillId="0" borderId="7" xfId="0" applyFont="1" applyBorder="1" applyAlignment="1" applyProtection="1">
      <protection locked="0"/>
    </xf>
    <xf numFmtId="0" fontId="16" fillId="0" borderId="0" xfId="0" applyFont="1" applyBorder="1" applyAlignment="1" applyProtection="1">
      <protection locked="0"/>
    </xf>
    <xf numFmtId="0" fontId="16" fillId="0" borderId="0" xfId="0" applyFont="1" applyProtection="1">
      <protection locked="0"/>
    </xf>
    <xf numFmtId="0" fontId="16" fillId="0" borderId="7" xfId="0" applyFont="1" applyBorder="1" applyProtection="1">
      <protection locked="0"/>
    </xf>
    <xf numFmtId="14" fontId="16" fillId="0" borderId="0" xfId="0" applyNumberFormat="1" applyFont="1" applyAlignment="1" applyProtection="1">
      <alignment horizontal="left"/>
    </xf>
    <xf numFmtId="3" fontId="7" fillId="36" borderId="3" xfId="0" applyNumberFormat="1" applyFont="1" applyFill="1" applyBorder="1" applyProtection="1">
      <protection locked="0"/>
    </xf>
    <xf numFmtId="38" fontId="16"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2" fontId="7" fillId="36" borderId="0" xfId="0" applyNumberFormat="1" applyFont="1" applyFill="1" applyBorder="1" applyProtection="1">
      <protection locked="0"/>
    </xf>
    <xf numFmtId="169" fontId="29" fillId="36" borderId="0" xfId="1" applyNumberFormat="1" applyFont="1" applyFill="1" applyProtection="1">
      <protection locked="0"/>
    </xf>
    <xf numFmtId="5" fontId="7" fillId="36" borderId="3" xfId="0" applyNumberFormat="1" applyFont="1" applyFill="1" applyBorder="1" applyProtection="1">
      <protection locked="0"/>
    </xf>
    <xf numFmtId="0" fontId="12" fillId="0" borderId="67" xfId="0" applyFont="1" applyFill="1" applyBorder="1" applyProtection="1"/>
    <xf numFmtId="0" fontId="17" fillId="0" borderId="66" xfId="0" applyFont="1" applyFill="1" applyBorder="1" applyAlignment="1" applyProtection="1">
      <alignment horizontal="center" vertical="center" wrapText="1"/>
    </xf>
    <xf numFmtId="49" fontId="9" fillId="51" borderId="26" xfId="0" applyNumberFormat="1" applyFont="1" applyFill="1" applyBorder="1" applyAlignment="1" applyProtection="1">
      <alignment horizontal="left"/>
    </xf>
    <xf numFmtId="0" fontId="52" fillId="0" borderId="0" xfId="0" applyFont="1" applyProtection="1"/>
    <xf numFmtId="37" fontId="9" fillId="36" borderId="6" xfId="0" applyNumberFormat="1" applyFont="1" applyFill="1" applyBorder="1" applyProtection="1">
      <protection locked="0"/>
    </xf>
    <xf numFmtId="0" fontId="9" fillId="51" borderId="0" xfId="48" applyFont="1" applyFill="1" applyBorder="1" applyProtection="1"/>
    <xf numFmtId="164" fontId="9" fillId="51" borderId="18" xfId="48" applyNumberFormat="1" applyFont="1" applyFill="1" applyBorder="1" applyAlignment="1" applyProtection="1">
      <alignment horizontal="right"/>
    </xf>
    <xf numFmtId="37" fontId="9" fillId="36" borderId="22" xfId="0" applyNumberFormat="1" applyFont="1" applyFill="1" applyBorder="1" applyProtection="1">
      <protection locked="0"/>
    </xf>
    <xf numFmtId="37" fontId="9" fillId="36" borderId="11" xfId="0" applyNumberFormat="1" applyFont="1" applyFill="1" applyBorder="1" applyProtection="1">
      <protection locked="0"/>
    </xf>
    <xf numFmtId="37" fontId="9" fillId="36" borderId="1" xfId="0" applyNumberFormat="1" applyFont="1" applyFill="1" applyBorder="1" applyProtection="1">
      <protection locked="0"/>
    </xf>
    <xf numFmtId="3" fontId="9" fillId="36" borderId="6" xfId="0" applyNumberFormat="1" applyFont="1" applyFill="1" applyBorder="1" applyProtection="1">
      <protection locked="0"/>
    </xf>
    <xf numFmtId="3" fontId="9" fillId="36" borderId="22" xfId="0" applyNumberFormat="1" applyFont="1" applyFill="1" applyBorder="1" applyProtection="1">
      <protection locked="0"/>
    </xf>
    <xf numFmtId="3" fontId="9" fillId="36" borderId="11" xfId="0" applyNumberFormat="1" applyFont="1" applyFill="1" applyBorder="1" applyProtection="1">
      <protection locked="0"/>
    </xf>
    <xf numFmtId="3" fontId="9" fillId="36" borderId="1" xfId="0" applyNumberFormat="1" applyFont="1" applyFill="1" applyBorder="1" applyProtection="1">
      <protection locked="0"/>
    </xf>
    <xf numFmtId="0" fontId="12" fillId="0" borderId="3" xfId="0" applyNumberFormat="1" applyFont="1" applyBorder="1" applyAlignment="1" applyProtection="1">
      <alignment horizontal="left"/>
    </xf>
    <xf numFmtId="0" fontId="12" fillId="0" borderId="19" xfId="0" applyNumberFormat="1" applyFont="1" applyBorder="1" applyAlignment="1" applyProtection="1">
      <alignment horizontal="left"/>
    </xf>
    <xf numFmtId="0" fontId="12" fillId="0" borderId="0" xfId="0" applyNumberFormat="1" applyFont="1" applyBorder="1" applyAlignment="1" applyProtection="1">
      <alignment horizontal="left"/>
    </xf>
    <xf numFmtId="3" fontId="9" fillId="36" borderId="8" xfId="0" applyNumberFormat="1" applyFont="1" applyFill="1" applyBorder="1" applyProtection="1">
      <protection locked="0"/>
    </xf>
    <xf numFmtId="3" fontId="9" fillId="36" borderId="32" xfId="0" applyNumberFormat="1" applyFont="1" applyFill="1" applyBorder="1" applyAlignment="1" applyProtection="1">
      <alignment horizontal="center" wrapText="1"/>
      <protection locked="0"/>
    </xf>
    <xf numFmtId="3" fontId="9" fillId="36" borderId="32" xfId="0" applyNumberFormat="1" applyFont="1" applyFill="1" applyBorder="1" applyProtection="1">
      <protection locked="0"/>
    </xf>
    <xf numFmtId="0" fontId="51" fillId="0" borderId="0" xfId="0" applyFont="1" applyProtection="1"/>
    <xf numFmtId="49" fontId="10" fillId="0" borderId="0" xfId="0" applyNumberFormat="1" applyFont="1" applyBorder="1" applyAlignment="1" applyProtection="1">
      <alignment horizontal="left"/>
    </xf>
    <xf numFmtId="0" fontId="9" fillId="36" borderId="8" xfId="0" applyFont="1" applyFill="1" applyBorder="1" applyProtection="1">
      <protection locked="0"/>
    </xf>
    <xf numFmtId="3" fontId="9" fillId="36" borderId="10" xfId="0" applyNumberFormat="1" applyFont="1" applyFill="1" applyBorder="1" applyProtection="1">
      <protection locked="0"/>
    </xf>
    <xf numFmtId="3" fontId="9" fillId="36" borderId="21" xfId="0" applyNumberFormat="1" applyFont="1" applyFill="1" applyBorder="1" applyProtection="1">
      <protection locked="0"/>
    </xf>
    <xf numFmtId="0" fontId="9" fillId="36" borderId="6" xfId="0" applyFont="1" applyFill="1" applyBorder="1" applyProtection="1">
      <protection locked="0"/>
    </xf>
    <xf numFmtId="0" fontId="9" fillId="36" borderId="6" xfId="0" applyFont="1" applyFill="1" applyBorder="1" applyAlignment="1" applyProtection="1">
      <alignment horizontal="center"/>
      <protection locked="0"/>
    </xf>
    <xf numFmtId="5" fontId="9" fillId="36" borderId="6" xfId="2" applyNumberFormat="1" applyFont="1" applyFill="1" applyBorder="1" applyProtection="1">
      <protection locked="0"/>
    </xf>
    <xf numFmtId="165" fontId="9" fillId="36" borderId="6" xfId="0" applyNumberFormat="1" applyFont="1" applyFill="1" applyBorder="1" applyAlignment="1" applyProtection="1">
      <alignment horizontal="center"/>
      <protection locked="0"/>
    </xf>
    <xf numFmtId="10" fontId="9" fillId="36" borderId="6" xfId="0" applyNumberFormat="1" applyFont="1" applyFill="1" applyBorder="1" applyAlignment="1" applyProtection="1">
      <alignment horizontal="center"/>
      <protection locked="0"/>
    </xf>
    <xf numFmtId="5" fontId="9" fillId="36" borderId="1" xfId="2" applyNumberFormat="1" applyFont="1" applyFill="1" applyBorder="1" applyProtection="1">
      <protection locked="0"/>
    </xf>
    <xf numFmtId="0" fontId="9" fillId="36" borderId="11" xfId="0" applyFont="1" applyFill="1" applyBorder="1" applyProtection="1">
      <protection locked="0"/>
    </xf>
    <xf numFmtId="171" fontId="9" fillId="36" borderId="6" xfId="0" quotePrefix="1" applyNumberFormat="1" applyFont="1" applyFill="1" applyBorder="1" applyAlignment="1" applyProtection="1">
      <alignment horizontal="center"/>
      <protection locked="0"/>
    </xf>
    <xf numFmtId="171" fontId="9" fillId="36" borderId="11" xfId="0" applyNumberFormat="1" applyFont="1" applyFill="1" applyBorder="1" applyProtection="1">
      <protection locked="0"/>
    </xf>
    <xf numFmtId="171" fontId="9" fillId="36" borderId="1" xfId="0" applyNumberFormat="1" applyFont="1" applyFill="1" applyBorder="1" applyProtection="1">
      <protection locked="0"/>
    </xf>
    <xf numFmtId="0" fontId="9"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6" fillId="36" borderId="3" xfId="0" applyFont="1" applyFill="1" applyBorder="1" applyProtection="1">
      <protection locked="0"/>
    </xf>
    <xf numFmtId="0" fontId="6" fillId="0" borderId="0" xfId="0" applyFont="1" applyAlignment="1" applyProtection="1">
      <alignment horizontal="left" wrapText="1"/>
    </xf>
    <xf numFmtId="0" fontId="8" fillId="0" borderId="0" xfId="0" applyFont="1" applyAlignment="1" applyProtection="1">
      <alignment horizontal="center"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10"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5" fillId="0" borderId="7" xfId="0" applyFont="1" applyBorder="1"/>
    <xf numFmtId="0" fontId="16" fillId="0" borderId="0" xfId="0" applyFont="1" applyAlignment="1" applyProtection="1">
      <alignment horizontal="center" vertical="top"/>
    </xf>
    <xf numFmtId="0" fontId="6" fillId="0" borderId="0" xfId="0" applyFont="1" applyAlignment="1" applyProtection="1">
      <alignment horizontal="left" vertical="top"/>
    </xf>
    <xf numFmtId="0" fontId="18" fillId="0" borderId="0" xfId="0" applyFont="1" applyBorder="1"/>
    <xf numFmtId="41" fontId="7" fillId="36" borderId="0" xfId="0" applyNumberFormat="1" applyFont="1" applyFill="1" applyBorder="1" applyProtection="1">
      <protection locked="0"/>
    </xf>
    <xf numFmtId="0" fontId="10" fillId="60" borderId="76" xfId="0" applyFont="1" applyFill="1" applyBorder="1" applyAlignment="1">
      <alignment horizontal="left" vertical="top"/>
    </xf>
    <xf numFmtId="0" fontId="10" fillId="60" borderId="33" xfId="0" applyFont="1" applyFill="1" applyBorder="1" applyAlignment="1">
      <alignment horizontal="left"/>
    </xf>
    <xf numFmtId="0" fontId="16" fillId="0" borderId="0" xfId="0" applyFont="1" applyAlignment="1" applyProtection="1">
      <alignment horizontal="right"/>
    </xf>
    <xf numFmtId="0" fontId="6" fillId="0" borderId="0" xfId="0" applyFont="1" applyAlignment="1" applyProtection="1">
      <alignment horizontal="center"/>
    </xf>
    <xf numFmtId="0" fontId="6" fillId="0" borderId="3" xfId="0" applyFont="1" applyBorder="1" applyAlignment="1" applyProtection="1">
      <alignment horizontal="center"/>
    </xf>
    <xf numFmtId="0" fontId="11" fillId="0" borderId="0"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9" fillId="0" borderId="40" xfId="0" quotePrefix="1" applyFont="1" applyBorder="1" applyAlignment="1" applyProtection="1">
      <alignment horizontal="center" wrapText="1"/>
    </xf>
    <xf numFmtId="0" fontId="17" fillId="0" borderId="0" xfId="0" applyFont="1" applyAlignment="1"/>
    <xf numFmtId="0" fontId="20" fillId="0" borderId="0" xfId="0" applyFont="1" applyAlignment="1" applyProtection="1"/>
    <xf numFmtId="0" fontId="6" fillId="0" borderId="0" xfId="0" applyFont="1" applyAlignment="1" applyProtection="1"/>
    <xf numFmtId="0" fontId="6" fillId="0" borderId="0" xfId="0" applyFont="1" applyAlignment="1" applyProtection="1">
      <alignment horizontal="left"/>
    </xf>
    <xf numFmtId="0" fontId="7" fillId="0" borderId="0" xfId="0" applyFont="1" applyAlignment="1" applyProtection="1">
      <alignment horizontal="left" vertical="top"/>
    </xf>
    <xf numFmtId="0" fontId="10" fillId="60" borderId="76" xfId="0" applyFont="1" applyFill="1" applyBorder="1" applyAlignment="1"/>
    <xf numFmtId="0" fontId="10" fillId="60" borderId="33" xfId="0" applyFont="1" applyFill="1" applyBorder="1" applyAlignment="1"/>
    <xf numFmtId="0" fontId="0" fillId="0" borderId="0" xfId="0" applyBorder="1" applyAlignment="1"/>
    <xf numFmtId="0" fontId="13" fillId="0" borderId="0" xfId="0" applyFont="1" applyBorder="1" applyAlignment="1"/>
    <xf numFmtId="0" fontId="5" fillId="0" borderId="0" xfId="0" applyFont="1" applyBorder="1" applyAlignment="1">
      <alignment wrapText="1"/>
    </xf>
    <xf numFmtId="0" fontId="0" fillId="0" borderId="0" xfId="0" applyBorder="1" applyAlignment="1">
      <alignment wrapText="1"/>
    </xf>
    <xf numFmtId="0" fontId="5" fillId="0" borderId="7" xfId="0" applyFont="1" applyBorder="1" applyAlignment="1"/>
    <xf numFmtId="0" fontId="10" fillId="60" borderId="76" xfId="0" applyFont="1" applyFill="1" applyBorder="1" applyAlignment="1">
      <alignment vertical="center"/>
    </xf>
    <xf numFmtId="0" fontId="10"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10" fillId="60" borderId="76" xfId="0" applyFont="1" applyFill="1" applyBorder="1" applyAlignment="1">
      <alignment vertical="top"/>
    </xf>
    <xf numFmtId="0" fontId="10" fillId="60" borderId="33" xfId="0" applyFont="1" applyFill="1" applyBorder="1" applyAlignment="1">
      <alignment vertical="top"/>
    </xf>
    <xf numFmtId="0" fontId="18" fillId="0" borderId="0" xfId="0" applyFont="1" applyBorder="1" applyAlignment="1"/>
    <xf numFmtId="0" fontId="5" fillId="0" borderId="0" xfId="0" applyFont="1" applyBorder="1" applyAlignment="1">
      <alignment vertical="top" wrapText="1"/>
    </xf>
    <xf numFmtId="0" fontId="22" fillId="0" borderId="0" xfId="0" applyFont="1" applyAlignment="1" applyProtection="1"/>
    <xf numFmtId="0" fontId="16" fillId="36" borderId="3" xfId="0" applyFont="1" applyFill="1" applyBorder="1" applyAlignment="1" applyProtection="1">
      <protection locked="0"/>
    </xf>
    <xf numFmtId="0" fontId="7" fillId="36" borderId="20" xfId="0" applyFont="1" applyFill="1" applyBorder="1" applyAlignment="1" applyProtection="1"/>
    <xf numFmtId="0" fontId="16" fillId="36" borderId="20" xfId="0" applyFont="1" applyFill="1" applyBorder="1" applyAlignment="1" applyProtection="1"/>
    <xf numFmtId="167" fontId="16" fillId="36" borderId="3" xfId="0" applyNumberFormat="1" applyFont="1" applyFill="1" applyBorder="1" applyAlignment="1" applyProtection="1">
      <protection locked="0"/>
    </xf>
    <xf numFmtId="0" fontId="16" fillId="36" borderId="16" xfId="0" applyFont="1" applyFill="1" applyBorder="1" applyAlignment="1" applyProtection="1">
      <protection locked="0"/>
    </xf>
    <xf numFmtId="0" fontId="16" fillId="0" borderId="0" xfId="0" applyFont="1" applyBorder="1" applyAlignment="1" applyProtection="1">
      <alignment vertical="center"/>
    </xf>
    <xf numFmtId="0" fontId="7" fillId="36" borderId="0" xfId="0" applyFont="1" applyFill="1" applyAlignment="1" applyProtection="1">
      <protection locked="0"/>
    </xf>
    <xf numFmtId="38" fontId="16" fillId="36" borderId="3" xfId="0" applyNumberFormat="1" applyFont="1" applyFill="1" applyBorder="1" applyAlignment="1" applyProtection="1">
      <protection locked="0"/>
    </xf>
    <xf numFmtId="0" fontId="5" fillId="0" borderId="0" xfId="0" applyFont="1" applyBorder="1" applyProtection="1"/>
    <xf numFmtId="0" fontId="19" fillId="0" borderId="0" xfId="0" applyFont="1" applyBorder="1" applyProtection="1"/>
    <xf numFmtId="0" fontId="20" fillId="0" borderId="0" xfId="0" applyFont="1" applyBorder="1" applyProtection="1"/>
    <xf numFmtId="0" fontId="13"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9" fillId="0" borderId="18" xfId="0" applyFont="1" applyBorder="1" applyAlignment="1" applyProtection="1"/>
    <xf numFmtId="0" fontId="9" fillId="0" borderId="0" xfId="0" applyFont="1" applyBorder="1" applyAlignment="1" applyProtection="1"/>
    <xf numFmtId="0" fontId="9" fillId="0" borderId="8" xfId="0" applyFont="1" applyBorder="1" applyAlignment="1" applyProtection="1"/>
    <xf numFmtId="0" fontId="11" fillId="0" borderId="0" xfId="0" applyFont="1" applyBorder="1" applyAlignment="1" applyProtection="1">
      <alignment vertical="center" wrapText="1"/>
    </xf>
    <xf numFmtId="0" fontId="11" fillId="0" borderId="8" xfId="0" applyFont="1" applyBorder="1" applyAlignment="1" applyProtection="1">
      <alignment vertical="center" wrapText="1"/>
    </xf>
    <xf numFmtId="0" fontId="9" fillId="0" borderId="18" xfId="0" applyFont="1" applyBorder="1" applyAlignment="1" applyProtection="1">
      <protection hidden="1"/>
    </xf>
    <xf numFmtId="0" fontId="9" fillId="0" borderId="8" xfId="0" applyFont="1" applyBorder="1" applyAlignment="1" applyProtection="1">
      <protection hidden="1"/>
    </xf>
    <xf numFmtId="0" fontId="11" fillId="0" borderId="3"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23" xfId="0" applyFont="1" applyBorder="1" applyAlignment="1" applyProtection="1">
      <alignment vertical="center" wrapText="1"/>
    </xf>
    <xf numFmtId="0" fontId="12" fillId="0" borderId="53" xfId="0" applyFont="1" applyBorder="1" applyAlignment="1" applyProtection="1">
      <alignment wrapText="1"/>
    </xf>
    <xf numFmtId="49" fontId="6" fillId="0" borderId="45" xfId="0" applyNumberFormat="1" applyFont="1" applyBorder="1" applyAlignment="1" applyProtection="1">
      <alignment horizontal="left" vertical="top" wrapText="1"/>
    </xf>
    <xf numFmtId="49" fontId="6" fillId="0" borderId="45" xfId="0" applyNumberFormat="1" applyFont="1" applyBorder="1" applyAlignment="1" applyProtection="1">
      <alignment horizontal="left" vertical="top"/>
    </xf>
    <xf numFmtId="0" fontId="12" fillId="0" borderId="32" xfId="0" applyFont="1" applyBorder="1" applyAlignment="1" applyProtection="1"/>
    <xf numFmtId="49" fontId="10" fillId="0" borderId="31" xfId="0" applyNumberFormat="1" applyFont="1" applyBorder="1" applyAlignment="1" applyProtection="1"/>
    <xf numFmtId="0" fontId="9" fillId="0" borderId="26" xfId="0" quotePrefix="1" applyFont="1" applyBorder="1" applyAlignment="1" applyProtection="1"/>
    <xf numFmtId="0" fontId="9" fillId="0" borderId="40" xfId="0" quotePrefix="1" applyFont="1" applyBorder="1" applyAlignment="1" applyProtection="1">
      <alignment wrapText="1"/>
    </xf>
    <xf numFmtId="0" fontId="12" fillId="0" borderId="26" xfId="0" applyFont="1" applyBorder="1" applyAlignment="1" applyProtection="1">
      <protection hidden="1"/>
    </xf>
    <xf numFmtId="0" fontId="12" fillId="0" borderId="22" xfId="0" applyFont="1" applyBorder="1" applyAlignment="1" applyProtection="1">
      <protection hidden="1"/>
    </xf>
    <xf numFmtId="0" fontId="12" fillId="0" borderId="2" xfId="0" applyFont="1" applyBorder="1" applyAlignment="1" applyProtection="1">
      <protection hidden="1"/>
    </xf>
    <xf numFmtId="0" fontId="12" fillId="0" borderId="1" xfId="0" applyFont="1" applyBorder="1" applyAlignment="1" applyProtection="1">
      <protection hidden="1"/>
    </xf>
    <xf numFmtId="0" fontId="9" fillId="0" borderId="2" xfId="0" applyFont="1" applyBorder="1" applyAlignment="1" applyProtection="1"/>
    <xf numFmtId="0" fontId="9" fillId="0" borderId="1" xfId="0" applyFont="1" applyBorder="1" applyAlignment="1" applyProtection="1"/>
    <xf numFmtId="0" fontId="12" fillId="0" borderId="26" xfId="0" applyFont="1" applyBorder="1" applyAlignment="1" applyProtection="1"/>
    <xf numFmtId="0" fontId="12" fillId="0" borderId="22" xfId="0" applyFont="1" applyBorder="1" applyAlignment="1" applyProtection="1"/>
    <xf numFmtId="0" fontId="12" fillId="0" borderId="21" xfId="0" applyFont="1" applyBorder="1" applyAlignment="1" applyProtection="1"/>
    <xf numFmtId="0" fontId="12" fillId="0" borderId="19" xfId="0" applyFont="1" applyBorder="1" applyAlignment="1" applyProtection="1">
      <alignment horizontal="right"/>
    </xf>
    <xf numFmtId="0" fontId="12" fillId="0" borderId="21" xfId="0" applyFont="1" applyBorder="1" applyAlignment="1" applyProtection="1">
      <alignment horizontal="right"/>
    </xf>
    <xf numFmtId="0" fontId="17" fillId="0" borderId="4" xfId="0" applyFont="1" applyBorder="1" applyAlignment="1" applyProtection="1">
      <alignment horizontal="left"/>
    </xf>
    <xf numFmtId="0" fontId="18" fillId="0" borderId="0" xfId="0" applyFont="1" applyAlignment="1" applyProtection="1"/>
    <xf numFmtId="0" fontId="12" fillId="0" borderId="0" xfId="8652" applyNumberFormat="1" applyFont="1" applyBorder="1" applyAlignment="1" applyProtection="1">
      <alignment horizontal="left"/>
    </xf>
    <xf numFmtId="44" fontId="12" fillId="0" borderId="0" xfId="49" applyFont="1" applyProtection="1"/>
    <xf numFmtId="0" fontId="9" fillId="0" borderId="0" xfId="8652" applyFont="1" applyProtection="1"/>
    <xf numFmtId="0" fontId="2" fillId="0" borderId="0" xfId="8672" applyFont="1" applyProtection="1"/>
    <xf numFmtId="0" fontId="105" fillId="0" borderId="0" xfId="8672" applyFont="1" applyProtection="1"/>
    <xf numFmtId="0" fontId="10" fillId="0" borderId="0" xfId="8652" applyFont="1" applyProtection="1"/>
    <xf numFmtId="44" fontId="10" fillId="0" borderId="0" xfId="49" applyFont="1" applyProtection="1"/>
    <xf numFmtId="0" fontId="5" fillId="0" borderId="0" xfId="8652" applyFont="1" applyProtection="1"/>
    <xf numFmtId="0" fontId="24" fillId="0" borderId="0" xfId="8652" applyFont="1" applyProtection="1"/>
    <xf numFmtId="40" fontId="10" fillId="0" borderId="80" xfId="49" applyNumberFormat="1" applyFont="1" applyBorder="1" applyAlignment="1" applyProtection="1">
      <alignment horizontal="center"/>
    </xf>
    <xf numFmtId="40" fontId="10" fillId="0" borderId="8" xfId="49" applyNumberFormat="1" applyFont="1" applyBorder="1" applyAlignment="1" applyProtection="1">
      <alignment horizontal="center"/>
    </xf>
    <xf numFmtId="40" fontId="10" fillId="62" borderId="8" xfId="8652" applyNumberFormat="1" applyFont="1" applyFill="1" applyBorder="1" applyAlignment="1" applyProtection="1">
      <alignment horizontal="center" wrapText="1"/>
    </xf>
    <xf numFmtId="177" fontId="5" fillId="62" borderId="9" xfId="8652" applyNumberFormat="1" applyFont="1" applyFill="1" applyBorder="1" applyProtection="1"/>
    <xf numFmtId="177" fontId="10" fillId="0" borderId="9" xfId="49" applyNumberFormat="1" applyFont="1" applyBorder="1" applyProtection="1"/>
    <xf numFmtId="9" fontId="10" fillId="0" borderId="0" xfId="1616" applyFont="1" applyProtection="1"/>
    <xf numFmtId="178" fontId="10" fillId="0" borderId="11" xfId="1616" applyNumberFormat="1" applyFont="1" applyBorder="1" applyProtection="1"/>
    <xf numFmtId="177" fontId="10" fillId="0" borderId="29" xfId="49" applyNumberFormat="1" applyFont="1" applyBorder="1" applyProtection="1"/>
    <xf numFmtId="44" fontId="5" fillId="0" borderId="0" xfId="8652" applyNumberFormat="1" applyFont="1" applyFill="1" applyBorder="1" applyProtection="1"/>
    <xf numFmtId="44" fontId="5" fillId="0" borderId="0" xfId="49" applyFont="1" applyProtection="1"/>
    <xf numFmtId="177" fontId="10" fillId="62" borderId="29" xfId="49" applyNumberFormat="1" applyFont="1" applyFill="1" applyBorder="1" applyProtection="1"/>
    <xf numFmtId="44" fontId="5" fillId="0" borderId="0" xfId="49" applyFont="1" applyBorder="1" applyProtection="1"/>
    <xf numFmtId="44" fontId="5" fillId="0" borderId="0" xfId="8652" applyNumberFormat="1" applyFont="1" applyBorder="1" applyProtection="1"/>
    <xf numFmtId="177" fontId="5" fillId="62" borderId="80" xfId="49" applyNumberFormat="1" applyFont="1" applyFill="1" applyBorder="1" applyProtection="1"/>
    <xf numFmtId="177" fontId="5" fillId="62" borderId="9" xfId="49" applyNumberFormat="1" applyFont="1" applyFill="1" applyBorder="1" applyProtection="1"/>
    <xf numFmtId="177" fontId="5" fillId="62" borderId="11" xfId="8652" applyNumberFormat="1" applyFont="1" applyFill="1" applyBorder="1" applyProtection="1"/>
    <xf numFmtId="44" fontId="10" fillId="0" borderId="0" xfId="49" applyFont="1" applyBorder="1" applyProtection="1"/>
    <xf numFmtId="0" fontId="106" fillId="0" borderId="0" xfId="8672" applyFont="1" applyProtection="1"/>
    <xf numFmtId="0" fontId="106" fillId="0" borderId="0" xfId="8672" applyFont="1" applyAlignment="1" applyProtection="1">
      <alignment horizontal="right"/>
    </xf>
    <xf numFmtId="0" fontId="104" fillId="0" borderId="0" xfId="8672" applyFont="1" applyAlignment="1" applyProtection="1">
      <alignment horizontal="right"/>
    </xf>
    <xf numFmtId="0" fontId="110" fillId="0" borderId="0" xfId="8672" applyFont="1" applyProtection="1"/>
    <xf numFmtId="44" fontId="111" fillId="0" borderId="0" xfId="49" applyFont="1" applyProtection="1"/>
    <xf numFmtId="0" fontId="10" fillId="62" borderId="83" xfId="8652" applyFont="1" applyFill="1" applyBorder="1" applyAlignment="1" applyProtection="1">
      <alignment horizontal="center" wrapText="1"/>
    </xf>
    <xf numFmtId="44" fontId="112" fillId="0" borderId="0" xfId="49" applyFont="1" applyProtection="1"/>
    <xf numFmtId="44" fontId="10" fillId="64" borderId="38" xfId="49" applyFont="1" applyFill="1" applyBorder="1" applyAlignment="1" applyProtection="1">
      <alignment horizontal="center" vertical="center"/>
    </xf>
    <xf numFmtId="44" fontId="10" fillId="64" borderId="39" xfId="49" applyFont="1" applyFill="1" applyBorder="1" applyAlignment="1" applyProtection="1">
      <alignment horizontal="center"/>
    </xf>
    <xf numFmtId="177" fontId="5" fillId="36" borderId="9" xfId="49" applyNumberFormat="1" applyFont="1" applyFill="1" applyBorder="1" applyProtection="1">
      <protection locked="0"/>
    </xf>
    <xf numFmtId="178" fontId="10" fillId="0" borderId="9" xfId="1616" applyNumberFormat="1" applyFont="1" applyBorder="1" applyProtection="1"/>
    <xf numFmtId="178" fontId="10" fillId="0" borderId="18" xfId="1616" applyNumberFormat="1" applyFont="1" applyBorder="1" applyProtection="1"/>
    <xf numFmtId="38" fontId="5" fillId="0" borderId="0" xfId="8652" applyNumberFormat="1" applyFont="1" applyBorder="1" applyProtection="1"/>
    <xf numFmtId="44" fontId="10" fillId="64" borderId="38" xfId="49" applyFont="1" applyFill="1" applyBorder="1" applyAlignment="1" applyProtection="1">
      <alignment horizontal="center"/>
    </xf>
    <xf numFmtId="177" fontId="5" fillId="36" borderId="8" xfId="49" applyNumberFormat="1" applyFont="1" applyFill="1" applyBorder="1" applyProtection="1">
      <protection locked="0"/>
    </xf>
    <xf numFmtId="0" fontId="5" fillId="0" borderId="78" xfId="8652" applyFont="1" applyBorder="1" applyProtection="1"/>
    <xf numFmtId="0" fontId="105" fillId="0" borderId="0" xfId="8672" applyFont="1" applyBorder="1" applyProtection="1"/>
    <xf numFmtId="177" fontId="10" fillId="0" borderId="30" xfId="49" applyNumberFormat="1" applyFont="1" applyBorder="1" applyAlignment="1" applyProtection="1">
      <alignment horizontal="right"/>
    </xf>
    <xf numFmtId="177" fontId="10" fillId="62" borderId="30" xfId="49" applyNumberFormat="1" applyFont="1" applyFill="1" applyBorder="1" applyAlignment="1" applyProtection="1">
      <alignment horizontal="right"/>
    </xf>
    <xf numFmtId="177" fontId="10" fillId="62" borderId="30" xfId="49" applyNumberFormat="1" applyFont="1" applyFill="1" applyBorder="1" applyProtection="1"/>
    <xf numFmtId="0" fontId="5" fillId="0" borderId="6" xfId="8652" applyFont="1" applyFill="1" applyBorder="1" applyProtection="1"/>
    <xf numFmtId="177" fontId="5" fillId="36" borderId="6" xfId="49" applyNumberFormat="1" applyFont="1" applyFill="1" applyBorder="1" applyProtection="1">
      <protection locked="0"/>
    </xf>
    <xf numFmtId="177" fontId="5" fillId="62" borderId="6" xfId="8652" applyNumberFormat="1" applyFont="1" applyFill="1" applyBorder="1" applyProtection="1"/>
    <xf numFmtId="177" fontId="5" fillId="36" borderId="6" xfId="49" applyNumberFormat="1" applyFont="1" applyFill="1" applyBorder="1" applyAlignment="1" applyProtection="1">
      <protection locked="0"/>
    </xf>
    <xf numFmtId="0" fontId="5" fillId="36" borderId="6" xfId="8652" applyFont="1" applyFill="1" applyBorder="1" applyProtection="1">
      <protection locked="0"/>
    </xf>
    <xf numFmtId="177" fontId="10" fillId="62" borderId="23" xfId="49" applyNumberFormat="1" applyFont="1" applyFill="1" applyBorder="1" applyProtection="1"/>
    <xf numFmtId="0" fontId="5" fillId="0" borderId="6" xfId="8652" applyFont="1" applyBorder="1" applyProtection="1"/>
    <xf numFmtId="177" fontId="10" fillId="0" borderId="6" xfId="49" applyNumberFormat="1" applyFont="1" applyBorder="1" applyProtection="1"/>
    <xf numFmtId="177" fontId="10" fillId="0" borderId="10" xfId="49" applyNumberFormat="1" applyFont="1" applyBorder="1" applyProtection="1"/>
    <xf numFmtId="178" fontId="10" fillId="0" borderId="6" xfId="1616" applyNumberFormat="1" applyFont="1" applyBorder="1" applyProtection="1"/>
    <xf numFmtId="44" fontId="10" fillId="64" borderId="84" xfId="49" applyFont="1" applyFill="1" applyBorder="1" applyAlignment="1" applyProtection="1">
      <alignment horizontal="center"/>
    </xf>
    <xf numFmtId="177" fontId="5" fillId="0" borderId="6" xfId="49" applyNumberFormat="1" applyFont="1" applyBorder="1" applyProtection="1"/>
    <xf numFmtId="177" fontId="5" fillId="0" borderId="6" xfId="49" applyNumberFormat="1" applyFont="1" applyFill="1" applyBorder="1" applyProtection="1"/>
    <xf numFmtId="0" fontId="10" fillId="62" borderId="38" xfId="8652" applyFont="1" applyFill="1" applyBorder="1" applyAlignment="1" applyProtection="1">
      <alignment horizontal="center" wrapText="1"/>
    </xf>
    <xf numFmtId="0" fontId="10" fillId="62" borderId="39" xfId="8652" applyFont="1" applyFill="1" applyBorder="1" applyAlignment="1" applyProtection="1">
      <alignment horizontal="center" wrapText="1"/>
    </xf>
    <xf numFmtId="44" fontId="12" fillId="0" borderId="0" xfId="49" applyFont="1" applyAlignment="1" applyProtection="1"/>
    <xf numFmtId="0" fontId="12" fillId="0" borderId="0" xfId="8652" applyFont="1" applyAlignment="1" applyProtection="1"/>
    <xf numFmtId="170" fontId="113" fillId="0" borderId="0" xfId="1" applyNumberFormat="1" applyFont="1" applyFill="1" applyBorder="1" applyAlignment="1">
      <alignment horizontal="center" vertical="center"/>
    </xf>
    <xf numFmtId="4" fontId="113" fillId="0" borderId="0" xfId="8585" applyNumberFormat="1" applyFont="1" applyFill="1" applyBorder="1" applyAlignment="1">
      <alignment horizontal="right"/>
    </xf>
    <xf numFmtId="0" fontId="12" fillId="36" borderId="0" xfId="8652" applyNumberFormat="1" applyFont="1" applyFill="1" applyBorder="1" applyAlignment="1" applyProtection="1">
      <alignment horizontal="left"/>
      <protection locked="0"/>
    </xf>
    <xf numFmtId="0" fontId="10" fillId="60" borderId="33" xfId="0" applyFont="1" applyFill="1" applyBorder="1" applyAlignment="1">
      <alignment vertical="top" wrapText="1"/>
    </xf>
    <xf numFmtId="0" fontId="7" fillId="36" borderId="3" xfId="48" applyFont="1" applyFill="1" applyBorder="1" applyAlignment="1" applyProtection="1">
      <protection locked="0"/>
    </xf>
    <xf numFmtId="0" fontId="7" fillId="65" borderId="0" xfId="0" applyFont="1" applyFill="1" applyAlignment="1" applyProtection="1">
      <alignment horizontal="right"/>
    </xf>
    <xf numFmtId="0" fontId="7" fillId="65" borderId="0" xfId="0" applyFont="1" applyFill="1" applyAlignment="1" applyProtection="1">
      <alignment horizontal="center"/>
    </xf>
    <xf numFmtId="170" fontId="113" fillId="65" borderId="0" xfId="1" applyNumberFormat="1" applyFont="1" applyFill="1" applyBorder="1" applyAlignment="1">
      <alignment horizontal="center" vertical="center"/>
    </xf>
    <xf numFmtId="0" fontId="7" fillId="65" borderId="0" xfId="0" applyFont="1" applyFill="1" applyAlignment="1" applyProtection="1">
      <alignment horizontal="left"/>
    </xf>
    <xf numFmtId="169" fontId="29" fillId="65" borderId="0" xfId="1" applyNumberFormat="1" applyFont="1" applyFill="1" applyProtection="1">
      <protection locked="0"/>
    </xf>
    <xf numFmtId="5" fontId="7" fillId="65" borderId="0" xfId="0" applyNumberFormat="1" applyFont="1" applyFill="1" applyBorder="1" applyProtection="1"/>
    <xf numFmtId="0" fontId="7" fillId="65" borderId="0" xfId="0" applyFont="1" applyFill="1" applyProtection="1"/>
    <xf numFmtId="4" fontId="113" fillId="65" borderId="0" xfId="8585" applyNumberFormat="1" applyFont="1" applyFill="1" applyBorder="1" applyAlignment="1">
      <alignment horizontal="right"/>
    </xf>
  </cellXfs>
  <cellStyles count="15648">
    <cellStyle name="20% - Accent1" xfId="20" builtinId="30" customBuiltin="1"/>
    <cellStyle name="20% - Accent1 10" xfId="80" xr:uid="{00000000-0005-0000-0000-000001000000}"/>
    <cellStyle name="20% - Accent1 10 2" xfId="1834" xr:uid="{00000000-0005-0000-0000-000002000000}"/>
    <cellStyle name="20% - Accent1 10 2 2" xfId="3743" xr:uid="{00000000-0005-0000-0000-000003000000}"/>
    <cellStyle name="20% - Accent1 10 2 2 2" xfId="11251" xr:uid="{00000000-0005-0000-0000-000004000000}"/>
    <cellStyle name="20% - Accent1 10 2 3" xfId="5888" xr:uid="{00000000-0005-0000-0000-000005000000}"/>
    <cellStyle name="20% - Accent1 10 2 3 2" xfId="13166" xr:uid="{00000000-0005-0000-0000-000006000000}"/>
    <cellStyle name="20% - Accent1 10 2 4" xfId="9630" xr:uid="{00000000-0005-0000-0000-000007000000}"/>
    <cellStyle name="20% - Accent1 10 3" xfId="3702" xr:uid="{00000000-0005-0000-0000-000008000000}"/>
    <cellStyle name="20% - Accent1 10 3 2" xfId="11210" xr:uid="{00000000-0005-0000-0000-000009000000}"/>
    <cellStyle name="20% - Accent1 10 4" xfId="5889" xr:uid="{00000000-0005-0000-0000-00000A000000}"/>
    <cellStyle name="20% - Accent1 10 4 2" xfId="13167" xr:uid="{00000000-0005-0000-0000-00000B000000}"/>
    <cellStyle name="20% - Accent1 10 5" xfId="8474" xr:uid="{00000000-0005-0000-0000-00000C000000}"/>
    <cellStyle name="20% - Accent1 10 5 2" xfId="15517" xr:uid="{00000000-0005-0000-0000-00000D000000}"/>
    <cellStyle name="20% - Accent1 10 6" xfId="8713" xr:uid="{00000000-0005-0000-0000-00000E000000}"/>
    <cellStyle name="20% - Accent1 11" xfId="65" xr:uid="{00000000-0005-0000-0000-00000F000000}"/>
    <cellStyle name="20% - Accent1 11 2" xfId="1835" xr:uid="{00000000-0005-0000-0000-000010000000}"/>
    <cellStyle name="20% - Accent1 11 2 2" xfId="9631" xr:uid="{00000000-0005-0000-0000-000011000000}"/>
    <cellStyle name="20% - Accent1 11 3" xfId="3934" xr:uid="{00000000-0005-0000-0000-000012000000}"/>
    <cellStyle name="20% - Accent1 11 3 2" xfId="11442" xr:uid="{00000000-0005-0000-0000-000013000000}"/>
    <cellStyle name="20% - Accent1 11 4" xfId="5887" xr:uid="{00000000-0005-0000-0000-000014000000}"/>
    <cellStyle name="20% - Accent1 11 4 2" xfId="13165" xr:uid="{00000000-0005-0000-0000-000015000000}"/>
    <cellStyle name="20% - Accent1 11 5" xfId="8563" xr:uid="{00000000-0005-0000-0000-000016000000}"/>
    <cellStyle name="20% - Accent1 11 5 2" xfId="15606" xr:uid="{00000000-0005-0000-0000-000017000000}"/>
    <cellStyle name="20% - Accent1 11 6" xfId="8698" xr:uid="{00000000-0005-0000-0000-000018000000}"/>
    <cellStyle name="20% - Accent1 12" xfId="66" xr:uid="{00000000-0005-0000-0000-000019000000}"/>
    <cellStyle name="20% - Accent1 12 2" xfId="67" xr:uid="{00000000-0005-0000-0000-00001A000000}"/>
    <cellStyle name="20% - Accent1 12 2 2" xfId="1837" xr:uid="{00000000-0005-0000-0000-00001B000000}"/>
    <cellStyle name="20% - Accent1 12 2 2 2" xfId="9633" xr:uid="{00000000-0005-0000-0000-00001C000000}"/>
    <cellStyle name="20% - Accent1 12 2 3" xfId="4054" xr:uid="{00000000-0005-0000-0000-00001D000000}"/>
    <cellStyle name="20% - Accent1 12 2 3 2" xfId="11562" xr:uid="{00000000-0005-0000-0000-00001E000000}"/>
    <cellStyle name="20% - Accent1 12 2 4" xfId="5885" xr:uid="{00000000-0005-0000-0000-00001F000000}"/>
    <cellStyle name="20% - Accent1 12 2 4 2" xfId="13163" xr:uid="{00000000-0005-0000-0000-000020000000}"/>
    <cellStyle name="20% - Accent1 12 2 5" xfId="8700" xr:uid="{00000000-0005-0000-0000-000021000000}"/>
    <cellStyle name="20% - Accent1 12 3" xfId="1836" xr:uid="{00000000-0005-0000-0000-000022000000}"/>
    <cellStyle name="20% - Accent1 12 3 2" xfId="9632" xr:uid="{00000000-0005-0000-0000-000023000000}"/>
    <cellStyle name="20% - Accent1 12 4" xfId="3722" xr:uid="{00000000-0005-0000-0000-000024000000}"/>
    <cellStyle name="20% - Accent1 12 4 2" xfId="11230" xr:uid="{00000000-0005-0000-0000-000025000000}"/>
    <cellStyle name="20% - Accent1 12 5" xfId="5886" xr:uid="{00000000-0005-0000-0000-000026000000}"/>
    <cellStyle name="20% - Accent1 12 5 2" xfId="13164" xr:uid="{00000000-0005-0000-0000-000027000000}"/>
    <cellStyle name="20% - Accent1 12 6" xfId="7715" xr:uid="{00000000-0005-0000-0000-000028000000}"/>
    <cellStyle name="20% - Accent1 12 6 2" xfId="14807" xr:uid="{00000000-0005-0000-0000-000029000000}"/>
    <cellStyle name="20% - Accent1 12 7" xfId="8699" xr:uid="{00000000-0005-0000-0000-00002A000000}"/>
    <cellStyle name="20% - Accent1 13" xfId="79" xr:uid="{00000000-0005-0000-0000-00002B000000}"/>
    <cellStyle name="20% - Accent1 13 2" xfId="1838" xr:uid="{00000000-0005-0000-0000-00002C000000}"/>
    <cellStyle name="20% - Accent1 13 2 2" xfId="9634" xr:uid="{00000000-0005-0000-0000-00002D000000}"/>
    <cellStyle name="20% - Accent1 13 3" xfId="3923" xr:uid="{00000000-0005-0000-0000-00002E000000}"/>
    <cellStyle name="20% - Accent1 13 3 2" xfId="11431" xr:uid="{00000000-0005-0000-0000-00002F000000}"/>
    <cellStyle name="20% - Accent1 13 4" xfId="5884" xr:uid="{00000000-0005-0000-0000-000030000000}"/>
    <cellStyle name="20% - Accent1 13 4 2" xfId="13162" xr:uid="{00000000-0005-0000-0000-000031000000}"/>
    <cellStyle name="20% - Accent1 13 5" xfId="8712" xr:uid="{00000000-0005-0000-0000-000032000000}"/>
    <cellStyle name="20% - Accent1 14" xfId="71" xr:uid="{00000000-0005-0000-0000-000033000000}"/>
    <cellStyle name="20% - Accent1 14 2" xfId="1839" xr:uid="{00000000-0005-0000-0000-000034000000}"/>
    <cellStyle name="20% - Accent1 14 2 2" xfId="9635" xr:uid="{00000000-0005-0000-0000-000035000000}"/>
    <cellStyle name="20% - Accent1 14 3" xfId="3891" xr:uid="{00000000-0005-0000-0000-000036000000}"/>
    <cellStyle name="20% - Accent1 14 3 2" xfId="11399" xr:uid="{00000000-0005-0000-0000-000037000000}"/>
    <cellStyle name="20% - Accent1 14 4" xfId="5883" xr:uid="{00000000-0005-0000-0000-000038000000}"/>
    <cellStyle name="20% - Accent1 14 4 2" xfId="13161" xr:uid="{00000000-0005-0000-0000-000039000000}"/>
    <cellStyle name="20% - Accent1 14 5" xfId="8704" xr:uid="{00000000-0005-0000-0000-00003A000000}"/>
    <cellStyle name="20% - Accent1 15" xfId="64" xr:uid="{00000000-0005-0000-0000-00003B000000}"/>
    <cellStyle name="20% - Accent1 15 2" xfId="1840" xr:uid="{00000000-0005-0000-0000-00003C000000}"/>
    <cellStyle name="20% - Accent1 15 2 2" xfId="9636" xr:uid="{00000000-0005-0000-0000-00003D000000}"/>
    <cellStyle name="20% - Accent1 15 3" xfId="3764" xr:uid="{00000000-0005-0000-0000-00003E000000}"/>
    <cellStyle name="20% - Accent1 15 3 2" xfId="11272" xr:uid="{00000000-0005-0000-0000-00003F000000}"/>
    <cellStyle name="20% - Accent1 15 4" xfId="5882" xr:uid="{00000000-0005-0000-0000-000040000000}"/>
    <cellStyle name="20% - Accent1 15 4 2" xfId="13160" xr:uid="{00000000-0005-0000-0000-000041000000}"/>
    <cellStyle name="20% - Accent1 15 5" xfId="8697" xr:uid="{00000000-0005-0000-0000-000042000000}"/>
    <cellStyle name="20% - Accent1 16" xfId="70" xr:uid="{00000000-0005-0000-0000-000043000000}"/>
    <cellStyle name="20% - Accent1 16 2" xfId="1841" xr:uid="{00000000-0005-0000-0000-000044000000}"/>
    <cellStyle name="20% - Accent1 16 2 2" xfId="9637" xr:uid="{00000000-0005-0000-0000-000045000000}"/>
    <cellStyle name="20% - Accent1 16 3" xfId="3787" xr:uid="{00000000-0005-0000-0000-000046000000}"/>
    <cellStyle name="20% - Accent1 16 3 2" xfId="11295" xr:uid="{00000000-0005-0000-0000-000047000000}"/>
    <cellStyle name="20% - Accent1 16 4" xfId="5881" xr:uid="{00000000-0005-0000-0000-000048000000}"/>
    <cellStyle name="20% - Accent1 16 4 2" xfId="13159" xr:uid="{00000000-0005-0000-0000-000049000000}"/>
    <cellStyle name="20% - Accent1 16 5" xfId="8703" xr:uid="{00000000-0005-0000-0000-00004A000000}"/>
    <cellStyle name="20% - Accent1 17" xfId="75" xr:uid="{00000000-0005-0000-0000-00004B000000}"/>
    <cellStyle name="20% - Accent1 17 2" xfId="1842" xr:uid="{00000000-0005-0000-0000-00004C000000}"/>
    <cellStyle name="20% - Accent1 17 2 2" xfId="9638" xr:uid="{00000000-0005-0000-0000-00004D000000}"/>
    <cellStyle name="20% - Accent1 17 3" xfId="3401" xr:uid="{00000000-0005-0000-0000-00004E000000}"/>
    <cellStyle name="20% - Accent1 17 3 2" xfId="10909" xr:uid="{00000000-0005-0000-0000-00004F000000}"/>
    <cellStyle name="20% - Accent1 17 4" xfId="5880" xr:uid="{00000000-0005-0000-0000-000050000000}"/>
    <cellStyle name="20% - Accent1 17 4 2" xfId="13158" xr:uid="{00000000-0005-0000-0000-000051000000}"/>
    <cellStyle name="20% - Accent1 17 5" xfId="8708" xr:uid="{00000000-0005-0000-0000-000052000000}"/>
    <cellStyle name="20% - Accent1 18" xfId="78" xr:uid="{00000000-0005-0000-0000-000053000000}"/>
    <cellStyle name="20% - Accent1 18 2" xfId="1843" xr:uid="{00000000-0005-0000-0000-000054000000}"/>
    <cellStyle name="20% - Accent1 18 2 2" xfId="9639" xr:uid="{00000000-0005-0000-0000-000055000000}"/>
    <cellStyle name="20% - Accent1 18 3" xfId="4091" xr:uid="{00000000-0005-0000-0000-000056000000}"/>
    <cellStyle name="20% - Accent1 18 3 2" xfId="11599" xr:uid="{00000000-0005-0000-0000-000057000000}"/>
    <cellStyle name="20% - Accent1 18 4" xfId="5829" xr:uid="{00000000-0005-0000-0000-000058000000}"/>
    <cellStyle name="20% - Accent1 18 4 2" xfId="13107" xr:uid="{00000000-0005-0000-0000-000059000000}"/>
    <cellStyle name="20% - Accent1 18 5" xfId="8711" xr:uid="{00000000-0005-0000-0000-00005A000000}"/>
    <cellStyle name="20% - Accent1 19" xfId="1749" xr:uid="{00000000-0005-0000-0000-00005B000000}"/>
    <cellStyle name="20% - Accent1 19 2" xfId="2999" xr:uid="{00000000-0005-0000-0000-00005C000000}"/>
    <cellStyle name="20% - Accent1 19 2 2" xfId="10516" xr:uid="{00000000-0005-0000-0000-00005D000000}"/>
    <cellStyle name="20% - Accent1 19 3" xfId="4046" xr:uid="{00000000-0005-0000-0000-00005E000000}"/>
    <cellStyle name="20% - Accent1 19 3 2" xfId="11554" xr:uid="{00000000-0005-0000-0000-00005F000000}"/>
    <cellStyle name="20% - Accent1 19 4" xfId="5879" xr:uid="{00000000-0005-0000-0000-000060000000}"/>
    <cellStyle name="20% - Accent1 19 4 2" xfId="13157" xr:uid="{00000000-0005-0000-0000-000061000000}"/>
    <cellStyle name="20% - Accent1 19 5" xfId="9578" xr:uid="{00000000-0005-0000-0000-000062000000}"/>
    <cellStyle name="20% - Accent1 2" xfId="74" xr:uid="{00000000-0005-0000-0000-000063000000}"/>
    <cellStyle name="20% - Accent1 2 10" xfId="3124" xr:uid="{00000000-0005-0000-0000-000064000000}"/>
    <cellStyle name="20% - Accent1 2 10 2" xfId="5877" xr:uid="{00000000-0005-0000-0000-000065000000}"/>
    <cellStyle name="20% - Accent1 2 10 2 2" xfId="13155" xr:uid="{00000000-0005-0000-0000-000066000000}"/>
    <cellStyle name="20% - Accent1 2 10 3" xfId="10635" xr:uid="{00000000-0005-0000-0000-000067000000}"/>
    <cellStyle name="20% - Accent1 2 11" xfId="4007" xr:uid="{00000000-0005-0000-0000-000068000000}"/>
    <cellStyle name="20% - Accent1 2 11 2" xfId="11515" xr:uid="{00000000-0005-0000-0000-000069000000}"/>
    <cellStyle name="20% - Accent1 2 12" xfId="4724" xr:uid="{00000000-0005-0000-0000-00006A000000}"/>
    <cellStyle name="20% - Accent1 2 12 2" xfId="12002" xr:uid="{00000000-0005-0000-0000-00006B000000}"/>
    <cellStyle name="20% - Accent1 2 13" xfId="5305" xr:uid="{00000000-0005-0000-0000-00006C000000}"/>
    <cellStyle name="20% - Accent1 2 13 2" xfId="12583" xr:uid="{00000000-0005-0000-0000-00006D000000}"/>
    <cellStyle name="20% - Accent1 2 14" xfId="5878" xr:uid="{00000000-0005-0000-0000-00006E000000}"/>
    <cellStyle name="20% - Accent1 2 14 2" xfId="13156" xr:uid="{00000000-0005-0000-0000-00006F000000}"/>
    <cellStyle name="20% - Accent1 2 15" xfId="7191" xr:uid="{00000000-0005-0000-0000-000070000000}"/>
    <cellStyle name="20% - Accent1 2 15 2" xfId="14283" xr:uid="{00000000-0005-0000-0000-000071000000}"/>
    <cellStyle name="20% - Accent1 2 16" xfId="8629" xr:uid="{00000000-0005-0000-0000-000072000000}"/>
    <cellStyle name="20% - Accent1 2 17" xfId="8707" xr:uid="{00000000-0005-0000-0000-000073000000}"/>
    <cellStyle name="20% - Accent1 2 2" xfId="62" xr:uid="{00000000-0005-0000-0000-000074000000}"/>
    <cellStyle name="20% - Accent1 2 2 10" xfId="5876" xr:uid="{00000000-0005-0000-0000-000075000000}"/>
    <cellStyle name="20% - Accent1 2 2 10 2" xfId="13154" xr:uid="{00000000-0005-0000-0000-000076000000}"/>
    <cellStyle name="20% - Accent1 2 2 11" xfId="7237" xr:uid="{00000000-0005-0000-0000-000077000000}"/>
    <cellStyle name="20% - Accent1 2 2 11 2" xfId="14329" xr:uid="{00000000-0005-0000-0000-000078000000}"/>
    <cellStyle name="20% - Accent1 2 2 12" xfId="8695" xr:uid="{00000000-0005-0000-0000-000079000000}"/>
    <cellStyle name="20% - Accent1 2 2 2" xfId="73" xr:uid="{00000000-0005-0000-0000-00007A000000}"/>
    <cellStyle name="20% - Accent1 2 2 2 10" xfId="7380" xr:uid="{00000000-0005-0000-0000-00007B000000}"/>
    <cellStyle name="20% - Accent1 2 2 2 10 2" xfId="14472" xr:uid="{00000000-0005-0000-0000-00007C000000}"/>
    <cellStyle name="20% - Accent1 2 2 2 11" xfId="8706" xr:uid="{00000000-0005-0000-0000-00007D000000}"/>
    <cellStyle name="20% - Accent1 2 2 2 2" xfId="77" xr:uid="{00000000-0005-0000-0000-00007E000000}"/>
    <cellStyle name="20% - Accent1 2 2 2 2 10" xfId="8710" xr:uid="{00000000-0005-0000-0000-00007F000000}"/>
    <cellStyle name="20% - Accent1 2 2 2 2 2" xfId="68" xr:uid="{00000000-0005-0000-0000-000080000000}"/>
    <cellStyle name="20% - Accent1 2 2 2 2 2 2" xfId="1848" xr:uid="{00000000-0005-0000-0000-000081000000}"/>
    <cellStyle name="20% - Accent1 2 2 2 2 2 2 2" xfId="9644" xr:uid="{00000000-0005-0000-0000-000082000000}"/>
    <cellStyle name="20% - Accent1 2 2 2 2 2 3" xfId="3778" xr:uid="{00000000-0005-0000-0000-000083000000}"/>
    <cellStyle name="20% - Accent1 2 2 2 2 2 3 2" xfId="11286" xr:uid="{00000000-0005-0000-0000-000084000000}"/>
    <cellStyle name="20% - Accent1 2 2 2 2 2 4" xfId="5873" xr:uid="{00000000-0005-0000-0000-000085000000}"/>
    <cellStyle name="20% - Accent1 2 2 2 2 2 4 2" xfId="13151" xr:uid="{00000000-0005-0000-0000-000086000000}"/>
    <cellStyle name="20% - Accent1 2 2 2 2 2 5" xfId="8250" xr:uid="{00000000-0005-0000-0000-000087000000}"/>
    <cellStyle name="20% - Accent1 2 2 2 2 2 5 2" xfId="15342" xr:uid="{00000000-0005-0000-0000-000088000000}"/>
    <cellStyle name="20% - Accent1 2 2 2 2 2 6" xfId="8701" xr:uid="{00000000-0005-0000-0000-000089000000}"/>
    <cellStyle name="20% - Accent1 2 2 2 2 3" xfId="1847" xr:uid="{00000000-0005-0000-0000-00008A000000}"/>
    <cellStyle name="20% - Accent1 2 2 2 2 3 2" xfId="5872" xr:uid="{00000000-0005-0000-0000-00008B000000}"/>
    <cellStyle name="20% - Accent1 2 2 2 2 3 2 2" xfId="13150" xr:uid="{00000000-0005-0000-0000-00008C000000}"/>
    <cellStyle name="20% - Accent1 2 2 2 2 3 3" xfId="9643" xr:uid="{00000000-0005-0000-0000-00008D000000}"/>
    <cellStyle name="20% - Accent1 2 2 2 2 4" xfId="3638" xr:uid="{00000000-0005-0000-0000-00008E000000}"/>
    <cellStyle name="20% - Accent1 2 2 2 2 4 2" xfId="11146" xr:uid="{00000000-0005-0000-0000-00008F000000}"/>
    <cellStyle name="20% - Accent1 2 2 2 2 5" xfId="4066" xr:uid="{00000000-0005-0000-0000-000090000000}"/>
    <cellStyle name="20% - Accent1 2 2 2 2 5 2" xfId="11574" xr:uid="{00000000-0005-0000-0000-000091000000}"/>
    <cellStyle name="20% - Accent1 2 2 2 2 6" xfId="5202" xr:uid="{00000000-0005-0000-0000-000092000000}"/>
    <cellStyle name="20% - Accent1 2 2 2 2 6 2" xfId="12480" xr:uid="{00000000-0005-0000-0000-000093000000}"/>
    <cellStyle name="20% - Accent1 2 2 2 2 7" xfId="5783" xr:uid="{00000000-0005-0000-0000-000094000000}"/>
    <cellStyle name="20% - Accent1 2 2 2 2 7 2" xfId="13061" xr:uid="{00000000-0005-0000-0000-000095000000}"/>
    <cellStyle name="20% - Accent1 2 2 2 2 8" xfId="5874" xr:uid="{00000000-0005-0000-0000-000096000000}"/>
    <cellStyle name="20% - Accent1 2 2 2 2 8 2" xfId="13152" xr:uid="{00000000-0005-0000-0000-000097000000}"/>
    <cellStyle name="20% - Accent1 2 2 2 2 9" xfId="7669" xr:uid="{00000000-0005-0000-0000-000098000000}"/>
    <cellStyle name="20% - Accent1 2 2 2 2 9 2" xfId="14761" xr:uid="{00000000-0005-0000-0000-000099000000}"/>
    <cellStyle name="20% - Accent1 2 2 2 3" xfId="69" xr:uid="{00000000-0005-0000-0000-00009A000000}"/>
    <cellStyle name="20% - Accent1 2 2 2 3 2" xfId="1849" xr:uid="{00000000-0005-0000-0000-00009B000000}"/>
    <cellStyle name="20% - Accent1 2 2 2 3 2 2" xfId="9645" xr:uid="{00000000-0005-0000-0000-00009C000000}"/>
    <cellStyle name="20% - Accent1 2 2 2 3 3" xfId="3065" xr:uid="{00000000-0005-0000-0000-00009D000000}"/>
    <cellStyle name="20% - Accent1 2 2 2 3 3 2" xfId="10576" xr:uid="{00000000-0005-0000-0000-00009E000000}"/>
    <cellStyle name="20% - Accent1 2 2 2 3 4" xfId="5871" xr:uid="{00000000-0005-0000-0000-00009F000000}"/>
    <cellStyle name="20% - Accent1 2 2 2 3 4 2" xfId="13149" xr:uid="{00000000-0005-0000-0000-0000A0000000}"/>
    <cellStyle name="20% - Accent1 2 2 2 3 5" xfId="7961" xr:uid="{00000000-0005-0000-0000-0000A1000000}"/>
    <cellStyle name="20% - Accent1 2 2 2 3 5 2" xfId="15053" xr:uid="{00000000-0005-0000-0000-0000A2000000}"/>
    <cellStyle name="20% - Accent1 2 2 2 3 6" xfId="8702" xr:uid="{00000000-0005-0000-0000-0000A3000000}"/>
    <cellStyle name="20% - Accent1 2 2 2 4" xfId="1846" xr:uid="{00000000-0005-0000-0000-0000A4000000}"/>
    <cellStyle name="20% - Accent1 2 2 2 4 2" xfId="5870" xr:uid="{00000000-0005-0000-0000-0000A5000000}"/>
    <cellStyle name="20% - Accent1 2 2 2 4 2 2" xfId="13148" xr:uid="{00000000-0005-0000-0000-0000A6000000}"/>
    <cellStyle name="20% - Accent1 2 2 2 4 3" xfId="9642" xr:uid="{00000000-0005-0000-0000-0000A7000000}"/>
    <cellStyle name="20% - Accent1 2 2 2 5" xfId="3338" xr:uid="{00000000-0005-0000-0000-0000A8000000}"/>
    <cellStyle name="20% - Accent1 2 2 2 5 2" xfId="10849" xr:uid="{00000000-0005-0000-0000-0000A9000000}"/>
    <cellStyle name="20% - Accent1 2 2 2 6" xfId="4039" xr:uid="{00000000-0005-0000-0000-0000AA000000}"/>
    <cellStyle name="20% - Accent1 2 2 2 6 2" xfId="11547" xr:uid="{00000000-0005-0000-0000-0000AB000000}"/>
    <cellStyle name="20% - Accent1 2 2 2 7" xfId="4913" xr:uid="{00000000-0005-0000-0000-0000AC000000}"/>
    <cellStyle name="20% - Accent1 2 2 2 7 2" xfId="12191" xr:uid="{00000000-0005-0000-0000-0000AD000000}"/>
    <cellStyle name="20% - Accent1 2 2 2 8" xfId="5494" xr:uid="{00000000-0005-0000-0000-0000AE000000}"/>
    <cellStyle name="20% - Accent1 2 2 2 8 2" xfId="12772" xr:uid="{00000000-0005-0000-0000-0000AF000000}"/>
    <cellStyle name="20% - Accent1 2 2 2 9" xfId="5875" xr:uid="{00000000-0005-0000-0000-0000B0000000}"/>
    <cellStyle name="20% - Accent1 2 2 2 9 2" xfId="13153" xr:uid="{00000000-0005-0000-0000-0000B1000000}"/>
    <cellStyle name="20% - Accent1 2 2 3" xfId="82" xr:uid="{00000000-0005-0000-0000-0000B2000000}"/>
    <cellStyle name="20% - Accent1 2 2 3 10" xfId="8715" xr:uid="{00000000-0005-0000-0000-0000B3000000}"/>
    <cellStyle name="20% - Accent1 2 2 3 2" xfId="63" xr:uid="{00000000-0005-0000-0000-0000B4000000}"/>
    <cellStyle name="20% - Accent1 2 2 3 2 2" xfId="1851" xr:uid="{00000000-0005-0000-0000-0000B5000000}"/>
    <cellStyle name="20% - Accent1 2 2 3 2 2 2" xfId="9647" xr:uid="{00000000-0005-0000-0000-0000B6000000}"/>
    <cellStyle name="20% - Accent1 2 2 3 2 3" xfId="4002" xr:uid="{00000000-0005-0000-0000-0000B7000000}"/>
    <cellStyle name="20% - Accent1 2 2 3 2 3 2" xfId="11510" xr:uid="{00000000-0005-0000-0000-0000B8000000}"/>
    <cellStyle name="20% - Accent1 2 2 3 2 4" xfId="5868" xr:uid="{00000000-0005-0000-0000-0000B9000000}"/>
    <cellStyle name="20% - Accent1 2 2 3 2 4 2" xfId="13146" xr:uid="{00000000-0005-0000-0000-0000BA000000}"/>
    <cellStyle name="20% - Accent1 2 2 3 2 5" xfId="8107" xr:uid="{00000000-0005-0000-0000-0000BB000000}"/>
    <cellStyle name="20% - Accent1 2 2 3 2 5 2" xfId="15199" xr:uid="{00000000-0005-0000-0000-0000BC000000}"/>
    <cellStyle name="20% - Accent1 2 2 3 2 6" xfId="8696" xr:uid="{00000000-0005-0000-0000-0000BD000000}"/>
    <cellStyle name="20% - Accent1 2 2 3 3" xfId="1850" xr:uid="{00000000-0005-0000-0000-0000BE000000}"/>
    <cellStyle name="20% - Accent1 2 2 3 3 2" xfId="5867" xr:uid="{00000000-0005-0000-0000-0000BF000000}"/>
    <cellStyle name="20% - Accent1 2 2 3 3 2 2" xfId="13145" xr:uid="{00000000-0005-0000-0000-0000C0000000}"/>
    <cellStyle name="20% - Accent1 2 2 3 3 3" xfId="9646" xr:uid="{00000000-0005-0000-0000-0000C1000000}"/>
    <cellStyle name="20% - Accent1 2 2 3 4" xfId="3495" xr:uid="{00000000-0005-0000-0000-0000C2000000}"/>
    <cellStyle name="20% - Accent1 2 2 3 4 2" xfId="11003" xr:uid="{00000000-0005-0000-0000-0000C3000000}"/>
    <cellStyle name="20% - Accent1 2 2 3 5" xfId="3868" xr:uid="{00000000-0005-0000-0000-0000C4000000}"/>
    <cellStyle name="20% - Accent1 2 2 3 5 2" xfId="11376" xr:uid="{00000000-0005-0000-0000-0000C5000000}"/>
    <cellStyle name="20% - Accent1 2 2 3 6" xfId="5059" xr:uid="{00000000-0005-0000-0000-0000C6000000}"/>
    <cellStyle name="20% - Accent1 2 2 3 6 2" xfId="12337" xr:uid="{00000000-0005-0000-0000-0000C7000000}"/>
    <cellStyle name="20% - Accent1 2 2 3 7" xfId="5640" xr:uid="{00000000-0005-0000-0000-0000C8000000}"/>
    <cellStyle name="20% - Accent1 2 2 3 7 2" xfId="12918" xr:uid="{00000000-0005-0000-0000-0000C9000000}"/>
    <cellStyle name="20% - Accent1 2 2 3 8" xfId="5869" xr:uid="{00000000-0005-0000-0000-0000CA000000}"/>
    <cellStyle name="20% - Accent1 2 2 3 8 2" xfId="13147" xr:uid="{00000000-0005-0000-0000-0000CB000000}"/>
    <cellStyle name="20% - Accent1 2 2 3 9" xfId="7526" xr:uid="{00000000-0005-0000-0000-0000CC000000}"/>
    <cellStyle name="20% - Accent1 2 2 3 9 2" xfId="14618" xr:uid="{00000000-0005-0000-0000-0000CD000000}"/>
    <cellStyle name="20% - Accent1 2 2 4" xfId="81" xr:uid="{00000000-0005-0000-0000-0000CE000000}"/>
    <cellStyle name="20% - Accent1 2 2 4 2" xfId="1852" xr:uid="{00000000-0005-0000-0000-0000CF000000}"/>
    <cellStyle name="20% - Accent1 2 2 4 2 2" xfId="9648" xr:uid="{00000000-0005-0000-0000-0000D0000000}"/>
    <cellStyle name="20% - Accent1 2 2 4 3" xfId="3404" xr:uid="{00000000-0005-0000-0000-0000D1000000}"/>
    <cellStyle name="20% - Accent1 2 2 4 3 2" xfId="10912" xr:uid="{00000000-0005-0000-0000-0000D2000000}"/>
    <cellStyle name="20% - Accent1 2 2 4 4" xfId="5866" xr:uid="{00000000-0005-0000-0000-0000D3000000}"/>
    <cellStyle name="20% - Accent1 2 2 4 4 2" xfId="13144" xr:uid="{00000000-0005-0000-0000-0000D4000000}"/>
    <cellStyle name="20% - Accent1 2 2 4 5" xfId="8454" xr:uid="{00000000-0005-0000-0000-0000D5000000}"/>
    <cellStyle name="20% - Accent1 2 2 4 5 2" xfId="15497" xr:uid="{00000000-0005-0000-0000-0000D6000000}"/>
    <cellStyle name="20% - Accent1 2 2 4 6" xfId="8714" xr:uid="{00000000-0005-0000-0000-0000D7000000}"/>
    <cellStyle name="20% - Accent1 2 2 5" xfId="1845" xr:uid="{00000000-0005-0000-0000-0000D8000000}"/>
    <cellStyle name="20% - Accent1 2 2 5 2" xfId="5865" xr:uid="{00000000-0005-0000-0000-0000D9000000}"/>
    <cellStyle name="20% - Accent1 2 2 5 2 2" xfId="13143" xr:uid="{00000000-0005-0000-0000-0000DA000000}"/>
    <cellStyle name="20% - Accent1 2 2 5 3" xfId="8543" xr:uid="{00000000-0005-0000-0000-0000DB000000}"/>
    <cellStyle name="20% - Accent1 2 2 5 3 2" xfId="15586" xr:uid="{00000000-0005-0000-0000-0000DC000000}"/>
    <cellStyle name="20% - Accent1 2 2 5 4" xfId="9641" xr:uid="{00000000-0005-0000-0000-0000DD000000}"/>
    <cellStyle name="20% - Accent1 2 2 6" xfId="3193" xr:uid="{00000000-0005-0000-0000-0000DE000000}"/>
    <cellStyle name="20% - Accent1 2 2 6 2" xfId="7818" xr:uid="{00000000-0005-0000-0000-0000DF000000}"/>
    <cellStyle name="20% - Accent1 2 2 6 2 2" xfId="14910" xr:uid="{00000000-0005-0000-0000-0000E0000000}"/>
    <cellStyle name="20% - Accent1 2 2 6 3" xfId="10704" xr:uid="{00000000-0005-0000-0000-0000E1000000}"/>
    <cellStyle name="20% - Accent1 2 2 7" xfId="3705" xr:uid="{00000000-0005-0000-0000-0000E2000000}"/>
    <cellStyle name="20% - Accent1 2 2 7 2" xfId="11213" xr:uid="{00000000-0005-0000-0000-0000E3000000}"/>
    <cellStyle name="20% - Accent1 2 2 8" xfId="4770" xr:uid="{00000000-0005-0000-0000-0000E4000000}"/>
    <cellStyle name="20% - Accent1 2 2 8 2" xfId="12048" xr:uid="{00000000-0005-0000-0000-0000E5000000}"/>
    <cellStyle name="20% - Accent1 2 2 9" xfId="5351" xr:uid="{00000000-0005-0000-0000-0000E6000000}"/>
    <cellStyle name="20% - Accent1 2 2 9 2" xfId="12629" xr:uid="{00000000-0005-0000-0000-0000E7000000}"/>
    <cellStyle name="20% - Accent1 2 3" xfId="72" xr:uid="{00000000-0005-0000-0000-0000E8000000}"/>
    <cellStyle name="20% - Accent1 2 3 10" xfId="7334" xr:uid="{00000000-0005-0000-0000-0000E9000000}"/>
    <cellStyle name="20% - Accent1 2 3 10 2" xfId="14426" xr:uid="{00000000-0005-0000-0000-0000EA000000}"/>
    <cellStyle name="20% - Accent1 2 3 11" xfId="8705" xr:uid="{00000000-0005-0000-0000-0000EB000000}"/>
    <cellStyle name="20% - Accent1 2 3 2" xfId="96" xr:uid="{00000000-0005-0000-0000-0000EC000000}"/>
    <cellStyle name="20% - Accent1 2 3 2 10" xfId="8729" xr:uid="{00000000-0005-0000-0000-0000ED000000}"/>
    <cellStyle name="20% - Accent1 2 3 2 2" xfId="89" xr:uid="{00000000-0005-0000-0000-0000EE000000}"/>
    <cellStyle name="20% - Accent1 2 3 2 2 2" xfId="1855" xr:uid="{00000000-0005-0000-0000-0000EF000000}"/>
    <cellStyle name="20% - Accent1 2 3 2 2 2 2" xfId="9651" xr:uid="{00000000-0005-0000-0000-0000F0000000}"/>
    <cellStyle name="20% - Accent1 2 3 2 2 3" xfId="3720" xr:uid="{00000000-0005-0000-0000-0000F1000000}"/>
    <cellStyle name="20% - Accent1 2 3 2 2 3 2" xfId="11228" xr:uid="{00000000-0005-0000-0000-0000F2000000}"/>
    <cellStyle name="20% - Accent1 2 3 2 2 4" xfId="5906" xr:uid="{00000000-0005-0000-0000-0000F3000000}"/>
    <cellStyle name="20% - Accent1 2 3 2 2 4 2" xfId="13184" xr:uid="{00000000-0005-0000-0000-0000F4000000}"/>
    <cellStyle name="20% - Accent1 2 3 2 2 5" xfId="8204" xr:uid="{00000000-0005-0000-0000-0000F5000000}"/>
    <cellStyle name="20% - Accent1 2 3 2 2 5 2" xfId="15296" xr:uid="{00000000-0005-0000-0000-0000F6000000}"/>
    <cellStyle name="20% - Accent1 2 3 2 2 6" xfId="8722" xr:uid="{00000000-0005-0000-0000-0000F7000000}"/>
    <cellStyle name="20% - Accent1 2 3 2 3" xfId="1854" xr:uid="{00000000-0005-0000-0000-0000F8000000}"/>
    <cellStyle name="20% - Accent1 2 3 2 3 2" xfId="5864" xr:uid="{00000000-0005-0000-0000-0000F9000000}"/>
    <cellStyle name="20% - Accent1 2 3 2 3 2 2" xfId="13142" xr:uid="{00000000-0005-0000-0000-0000FA000000}"/>
    <cellStyle name="20% - Accent1 2 3 2 3 3" xfId="9650" xr:uid="{00000000-0005-0000-0000-0000FB000000}"/>
    <cellStyle name="20% - Accent1 2 3 2 4" xfId="3592" xr:uid="{00000000-0005-0000-0000-0000FC000000}"/>
    <cellStyle name="20% - Accent1 2 3 2 4 2" xfId="11100" xr:uid="{00000000-0005-0000-0000-0000FD000000}"/>
    <cellStyle name="20% - Accent1 2 3 2 5" xfId="3831" xr:uid="{00000000-0005-0000-0000-0000FE000000}"/>
    <cellStyle name="20% - Accent1 2 3 2 5 2" xfId="11339" xr:uid="{00000000-0005-0000-0000-0000FF000000}"/>
    <cellStyle name="20% - Accent1 2 3 2 6" xfId="5156" xr:uid="{00000000-0005-0000-0000-000000010000}"/>
    <cellStyle name="20% - Accent1 2 3 2 6 2" xfId="12434" xr:uid="{00000000-0005-0000-0000-000001010000}"/>
    <cellStyle name="20% - Accent1 2 3 2 7" xfId="5737" xr:uid="{00000000-0005-0000-0000-000002010000}"/>
    <cellStyle name="20% - Accent1 2 3 2 7 2" xfId="13015" xr:uid="{00000000-0005-0000-0000-000003010000}"/>
    <cellStyle name="20% - Accent1 2 3 2 8" xfId="5904" xr:uid="{00000000-0005-0000-0000-000004010000}"/>
    <cellStyle name="20% - Accent1 2 3 2 8 2" xfId="13182" xr:uid="{00000000-0005-0000-0000-000005010000}"/>
    <cellStyle name="20% - Accent1 2 3 2 9" xfId="7623" xr:uid="{00000000-0005-0000-0000-000006010000}"/>
    <cellStyle name="20% - Accent1 2 3 2 9 2" xfId="14715" xr:uid="{00000000-0005-0000-0000-000007010000}"/>
    <cellStyle name="20% - Accent1 2 3 3" xfId="105" xr:uid="{00000000-0005-0000-0000-000008010000}"/>
    <cellStyle name="20% - Accent1 2 3 3 2" xfId="1856" xr:uid="{00000000-0005-0000-0000-000009010000}"/>
    <cellStyle name="20% - Accent1 2 3 3 2 2" xfId="9652" xr:uid="{00000000-0005-0000-0000-00000A010000}"/>
    <cellStyle name="20% - Accent1 2 3 3 3" xfId="3141" xr:uid="{00000000-0005-0000-0000-00000B010000}"/>
    <cellStyle name="20% - Accent1 2 3 3 3 2" xfId="10652" xr:uid="{00000000-0005-0000-0000-00000C010000}"/>
    <cellStyle name="20% - Accent1 2 3 3 4" xfId="5863" xr:uid="{00000000-0005-0000-0000-00000D010000}"/>
    <cellStyle name="20% - Accent1 2 3 3 4 2" xfId="13141" xr:uid="{00000000-0005-0000-0000-00000E010000}"/>
    <cellStyle name="20% - Accent1 2 3 3 5" xfId="7915" xr:uid="{00000000-0005-0000-0000-00000F010000}"/>
    <cellStyle name="20% - Accent1 2 3 3 5 2" xfId="15007" xr:uid="{00000000-0005-0000-0000-000010010000}"/>
    <cellStyle name="20% - Accent1 2 3 3 6" xfId="8738" xr:uid="{00000000-0005-0000-0000-000011010000}"/>
    <cellStyle name="20% - Accent1 2 3 4" xfId="1853" xr:uid="{00000000-0005-0000-0000-000012010000}"/>
    <cellStyle name="20% - Accent1 2 3 4 2" xfId="5862" xr:uid="{00000000-0005-0000-0000-000013010000}"/>
    <cellStyle name="20% - Accent1 2 3 4 2 2" xfId="13140" xr:uid="{00000000-0005-0000-0000-000014010000}"/>
    <cellStyle name="20% - Accent1 2 3 4 3" xfId="9649" xr:uid="{00000000-0005-0000-0000-000015010000}"/>
    <cellStyle name="20% - Accent1 2 3 5" xfId="3292" xr:uid="{00000000-0005-0000-0000-000016010000}"/>
    <cellStyle name="20% - Accent1 2 3 5 2" xfId="10803" xr:uid="{00000000-0005-0000-0000-000017010000}"/>
    <cellStyle name="20% - Accent1 2 3 6" xfId="3983" xr:uid="{00000000-0005-0000-0000-000018010000}"/>
    <cellStyle name="20% - Accent1 2 3 6 2" xfId="11491" xr:uid="{00000000-0005-0000-0000-000019010000}"/>
    <cellStyle name="20% - Accent1 2 3 7" xfId="4867" xr:uid="{00000000-0005-0000-0000-00001A010000}"/>
    <cellStyle name="20% - Accent1 2 3 7 2" xfId="12145" xr:uid="{00000000-0005-0000-0000-00001B010000}"/>
    <cellStyle name="20% - Accent1 2 3 8" xfId="5448" xr:uid="{00000000-0005-0000-0000-00001C010000}"/>
    <cellStyle name="20% - Accent1 2 3 8 2" xfId="12726" xr:uid="{00000000-0005-0000-0000-00001D010000}"/>
    <cellStyle name="20% - Accent1 2 3 9" xfId="5905" xr:uid="{00000000-0005-0000-0000-00001E010000}"/>
    <cellStyle name="20% - Accent1 2 3 9 2" xfId="13183" xr:uid="{00000000-0005-0000-0000-00001F010000}"/>
    <cellStyle name="20% - Accent1 2 4" xfId="98" xr:uid="{00000000-0005-0000-0000-000020010000}"/>
    <cellStyle name="20% - Accent1 2 4 10" xfId="8731" xr:uid="{00000000-0005-0000-0000-000021010000}"/>
    <cellStyle name="20% - Accent1 2 4 2" xfId="87" xr:uid="{00000000-0005-0000-0000-000022010000}"/>
    <cellStyle name="20% - Accent1 2 4 2 2" xfId="1858" xr:uid="{00000000-0005-0000-0000-000023010000}"/>
    <cellStyle name="20% - Accent1 2 4 2 2 2" xfId="9654" xr:uid="{00000000-0005-0000-0000-000024010000}"/>
    <cellStyle name="20% - Accent1 2 4 2 3" xfId="3046" xr:uid="{00000000-0005-0000-0000-000025010000}"/>
    <cellStyle name="20% - Accent1 2 4 2 3 2" xfId="10557" xr:uid="{00000000-0005-0000-0000-000026010000}"/>
    <cellStyle name="20% - Accent1 2 4 2 4" xfId="5860" xr:uid="{00000000-0005-0000-0000-000027010000}"/>
    <cellStyle name="20% - Accent1 2 4 2 4 2" xfId="13138" xr:uid="{00000000-0005-0000-0000-000028010000}"/>
    <cellStyle name="20% - Accent1 2 4 2 5" xfId="8061" xr:uid="{00000000-0005-0000-0000-000029010000}"/>
    <cellStyle name="20% - Accent1 2 4 2 5 2" xfId="15153" xr:uid="{00000000-0005-0000-0000-00002A010000}"/>
    <cellStyle name="20% - Accent1 2 4 2 6" xfId="8720" xr:uid="{00000000-0005-0000-0000-00002B010000}"/>
    <cellStyle name="20% - Accent1 2 4 3" xfId="1857" xr:uid="{00000000-0005-0000-0000-00002C010000}"/>
    <cellStyle name="20% - Accent1 2 4 3 2" xfId="5859" xr:uid="{00000000-0005-0000-0000-00002D010000}"/>
    <cellStyle name="20% - Accent1 2 4 3 2 2" xfId="13137" xr:uid="{00000000-0005-0000-0000-00002E010000}"/>
    <cellStyle name="20% - Accent1 2 4 3 3" xfId="9653" xr:uid="{00000000-0005-0000-0000-00002F010000}"/>
    <cellStyle name="20% - Accent1 2 4 4" xfId="3449" xr:uid="{00000000-0005-0000-0000-000030010000}"/>
    <cellStyle name="20% - Accent1 2 4 4 2" xfId="10957" xr:uid="{00000000-0005-0000-0000-000031010000}"/>
    <cellStyle name="20% - Accent1 2 4 5" xfId="3798" xr:uid="{00000000-0005-0000-0000-000032010000}"/>
    <cellStyle name="20% - Accent1 2 4 5 2" xfId="11306" xr:uid="{00000000-0005-0000-0000-000033010000}"/>
    <cellStyle name="20% - Accent1 2 4 6" xfId="5013" xr:uid="{00000000-0005-0000-0000-000034010000}"/>
    <cellStyle name="20% - Accent1 2 4 6 2" xfId="12291" xr:uid="{00000000-0005-0000-0000-000035010000}"/>
    <cellStyle name="20% - Accent1 2 4 7" xfId="5594" xr:uid="{00000000-0005-0000-0000-000036010000}"/>
    <cellStyle name="20% - Accent1 2 4 7 2" xfId="12872" xr:uid="{00000000-0005-0000-0000-000037010000}"/>
    <cellStyle name="20% - Accent1 2 4 8" xfId="5861" xr:uid="{00000000-0005-0000-0000-000038010000}"/>
    <cellStyle name="20% - Accent1 2 4 8 2" xfId="13139" xr:uid="{00000000-0005-0000-0000-000039010000}"/>
    <cellStyle name="20% - Accent1 2 4 9" xfId="7480" xr:uid="{00000000-0005-0000-0000-00003A010000}"/>
    <cellStyle name="20% - Accent1 2 4 9 2" xfId="14572" xr:uid="{00000000-0005-0000-0000-00003B010000}"/>
    <cellStyle name="20% - Accent1 2 5" xfId="103" xr:uid="{00000000-0005-0000-0000-00003C010000}"/>
    <cellStyle name="20% - Accent1 2 5 2" xfId="84" xr:uid="{00000000-0005-0000-0000-00003D010000}"/>
    <cellStyle name="20% - Accent1 2 5 2 2" xfId="1860" xr:uid="{00000000-0005-0000-0000-00003E010000}"/>
    <cellStyle name="20% - Accent1 2 5 2 2 2" xfId="9656" xr:uid="{00000000-0005-0000-0000-00003F010000}"/>
    <cellStyle name="20% - Accent1 2 5 2 3" xfId="3970" xr:uid="{00000000-0005-0000-0000-000040010000}"/>
    <cellStyle name="20% - Accent1 2 5 2 3 2" xfId="11478" xr:uid="{00000000-0005-0000-0000-000041010000}"/>
    <cellStyle name="20% - Accent1 2 5 2 4" xfId="5857" xr:uid="{00000000-0005-0000-0000-000042010000}"/>
    <cellStyle name="20% - Accent1 2 5 2 4 2" xfId="13135" xr:uid="{00000000-0005-0000-0000-000043010000}"/>
    <cellStyle name="20% - Accent1 2 5 2 5" xfId="8717" xr:uid="{00000000-0005-0000-0000-000044010000}"/>
    <cellStyle name="20% - Accent1 2 5 3" xfId="1859" xr:uid="{00000000-0005-0000-0000-000045010000}"/>
    <cellStyle name="20% - Accent1 2 5 3 2" xfId="9655" xr:uid="{00000000-0005-0000-0000-000046010000}"/>
    <cellStyle name="20% - Accent1 2 5 4" xfId="3880" xr:uid="{00000000-0005-0000-0000-000047010000}"/>
    <cellStyle name="20% - Accent1 2 5 4 2" xfId="11388" xr:uid="{00000000-0005-0000-0000-000048010000}"/>
    <cellStyle name="20% - Accent1 2 5 5" xfId="5858" xr:uid="{00000000-0005-0000-0000-000049010000}"/>
    <cellStyle name="20% - Accent1 2 5 5 2" xfId="13136" xr:uid="{00000000-0005-0000-0000-00004A010000}"/>
    <cellStyle name="20% - Accent1 2 5 6" xfId="8296" xr:uid="{00000000-0005-0000-0000-00004B010000}"/>
    <cellStyle name="20% - Accent1 2 5 6 2" xfId="15388" xr:uid="{00000000-0005-0000-0000-00004C010000}"/>
    <cellStyle name="20% - Accent1 2 5 7" xfId="8736" xr:uid="{00000000-0005-0000-0000-00004D010000}"/>
    <cellStyle name="20% - Accent1 2 6" xfId="100" xr:uid="{00000000-0005-0000-0000-00004E010000}"/>
    <cellStyle name="20% - Accent1 2 6 2" xfId="1861" xr:uid="{00000000-0005-0000-0000-00004F010000}"/>
    <cellStyle name="20% - Accent1 2 6 2 2" xfId="9657" xr:uid="{00000000-0005-0000-0000-000050010000}"/>
    <cellStyle name="20% - Accent1 2 6 3" xfId="3047" xr:uid="{00000000-0005-0000-0000-000051010000}"/>
    <cellStyle name="20% - Accent1 2 6 3 2" xfId="10558" xr:uid="{00000000-0005-0000-0000-000052010000}"/>
    <cellStyle name="20% - Accent1 2 6 4" xfId="5856" xr:uid="{00000000-0005-0000-0000-000053010000}"/>
    <cellStyle name="20% - Accent1 2 6 4 2" xfId="13134" xr:uid="{00000000-0005-0000-0000-000054010000}"/>
    <cellStyle name="20% - Accent1 2 6 5" xfId="8408" xr:uid="{00000000-0005-0000-0000-000055010000}"/>
    <cellStyle name="20% - Accent1 2 6 5 2" xfId="15451" xr:uid="{00000000-0005-0000-0000-000056010000}"/>
    <cellStyle name="20% - Accent1 2 6 6" xfId="8733" xr:uid="{00000000-0005-0000-0000-000057010000}"/>
    <cellStyle name="20% - Accent1 2 7" xfId="93" xr:uid="{00000000-0005-0000-0000-000058010000}"/>
    <cellStyle name="20% - Accent1 2 7 2" xfId="1862" xr:uid="{00000000-0005-0000-0000-000059010000}"/>
    <cellStyle name="20% - Accent1 2 7 2 2" xfId="9658" xr:uid="{00000000-0005-0000-0000-00005A010000}"/>
    <cellStyle name="20% - Accent1 2 7 3" xfId="3708" xr:uid="{00000000-0005-0000-0000-00005B010000}"/>
    <cellStyle name="20% - Accent1 2 7 3 2" xfId="11216" xr:uid="{00000000-0005-0000-0000-00005C010000}"/>
    <cellStyle name="20% - Accent1 2 7 4" xfId="5855" xr:uid="{00000000-0005-0000-0000-00005D010000}"/>
    <cellStyle name="20% - Accent1 2 7 4 2" xfId="13133" xr:uid="{00000000-0005-0000-0000-00005E010000}"/>
    <cellStyle name="20% - Accent1 2 7 5" xfId="8497" xr:uid="{00000000-0005-0000-0000-00005F010000}"/>
    <cellStyle name="20% - Accent1 2 7 5 2" xfId="15540" xr:uid="{00000000-0005-0000-0000-000060010000}"/>
    <cellStyle name="20% - Accent1 2 7 6" xfId="8726" xr:uid="{00000000-0005-0000-0000-000061010000}"/>
    <cellStyle name="20% - Accent1 2 8" xfId="1816" xr:uid="{00000000-0005-0000-0000-000062010000}"/>
    <cellStyle name="20% - Accent1 2 8 2" xfId="3771" xr:uid="{00000000-0005-0000-0000-000063010000}"/>
    <cellStyle name="20% - Accent1 2 8 2 2" xfId="11279" xr:uid="{00000000-0005-0000-0000-000064010000}"/>
    <cellStyle name="20% - Accent1 2 8 3" xfId="5854" xr:uid="{00000000-0005-0000-0000-000065010000}"/>
    <cellStyle name="20% - Accent1 2 8 3 2" xfId="13132" xr:uid="{00000000-0005-0000-0000-000066010000}"/>
    <cellStyle name="20% - Accent1 2 8 4" xfId="7772" xr:uid="{00000000-0005-0000-0000-000067010000}"/>
    <cellStyle name="20% - Accent1 2 8 4 2" xfId="14864" xr:uid="{00000000-0005-0000-0000-000068010000}"/>
    <cellStyle name="20% - Accent1 2 8 5" xfId="9612" xr:uid="{00000000-0005-0000-0000-000069010000}"/>
    <cellStyle name="20% - Accent1 2 9" xfId="1844" xr:uid="{00000000-0005-0000-0000-00006A010000}"/>
    <cellStyle name="20% - Accent1 2 9 2" xfId="3933" xr:uid="{00000000-0005-0000-0000-00006B010000}"/>
    <cellStyle name="20% - Accent1 2 9 2 2" xfId="11441" xr:uid="{00000000-0005-0000-0000-00006C010000}"/>
    <cellStyle name="20% - Accent1 2 9 3" xfId="5853" xr:uid="{00000000-0005-0000-0000-00006D010000}"/>
    <cellStyle name="20% - Accent1 2 9 3 2" xfId="13131" xr:uid="{00000000-0005-0000-0000-00006E010000}"/>
    <cellStyle name="20% - Accent1 2 9 4" xfId="9640" xr:uid="{00000000-0005-0000-0000-00006F010000}"/>
    <cellStyle name="20% - Accent1 20" xfId="1790" xr:uid="{00000000-0005-0000-0000-000070010000}"/>
    <cellStyle name="20% - Accent1 20 2" xfId="3766" xr:uid="{00000000-0005-0000-0000-000071010000}"/>
    <cellStyle name="20% - Accent1 20 2 2" xfId="11274" xr:uid="{00000000-0005-0000-0000-000072010000}"/>
    <cellStyle name="20% - Accent1 20 3" xfId="5852" xr:uid="{00000000-0005-0000-0000-000073010000}"/>
    <cellStyle name="20% - Accent1 20 3 2" xfId="13130" xr:uid="{00000000-0005-0000-0000-000074010000}"/>
    <cellStyle name="20% - Accent1 20 4" xfId="9595" xr:uid="{00000000-0005-0000-0000-000075010000}"/>
    <cellStyle name="20% - Accent1 21" xfId="1833" xr:uid="{00000000-0005-0000-0000-000076010000}"/>
    <cellStyle name="20% - Accent1 21 2" xfId="4055" xr:uid="{00000000-0005-0000-0000-000077010000}"/>
    <cellStyle name="20% - Accent1 21 2 2" xfId="11563" xr:uid="{00000000-0005-0000-0000-000078010000}"/>
    <cellStyle name="20% - Accent1 21 3" xfId="5851" xr:uid="{00000000-0005-0000-0000-000079010000}"/>
    <cellStyle name="20% - Accent1 21 3 2" xfId="13129" xr:uid="{00000000-0005-0000-0000-00007A010000}"/>
    <cellStyle name="20% - Accent1 21 4" xfId="9629" xr:uid="{00000000-0005-0000-0000-00007B010000}"/>
    <cellStyle name="20% - Accent1 22" xfId="3028" xr:uid="{00000000-0005-0000-0000-00007C010000}"/>
    <cellStyle name="20% - Accent1 22 2" xfId="10539" xr:uid="{00000000-0005-0000-0000-00007D010000}"/>
    <cellStyle name="20% - Accent1 23" xfId="3969" xr:uid="{00000000-0005-0000-0000-00007E010000}"/>
    <cellStyle name="20% - Accent1 23 2" xfId="11477" xr:uid="{00000000-0005-0000-0000-00007F010000}"/>
    <cellStyle name="20% - Accent1 24" xfId="4667" xr:uid="{00000000-0005-0000-0000-000080010000}"/>
    <cellStyle name="20% - Accent1 24 2" xfId="11945" xr:uid="{00000000-0005-0000-0000-000081010000}"/>
    <cellStyle name="20% - Accent1 25" xfId="5248" xr:uid="{00000000-0005-0000-0000-000082010000}"/>
    <cellStyle name="20% - Accent1 25 2" xfId="12526" xr:uid="{00000000-0005-0000-0000-000083010000}"/>
    <cellStyle name="20% - Accent1 26" xfId="5890" xr:uid="{00000000-0005-0000-0000-000084010000}"/>
    <cellStyle name="20% - Accent1 26 2" xfId="13168" xr:uid="{00000000-0005-0000-0000-000085010000}"/>
    <cellStyle name="20% - Accent1 27" xfId="7129" xr:uid="{00000000-0005-0000-0000-000086010000}"/>
    <cellStyle name="20% - Accent1 27 2" xfId="14221" xr:uid="{00000000-0005-0000-0000-000087010000}"/>
    <cellStyle name="20% - Accent1 28" xfId="7134" xr:uid="{00000000-0005-0000-0000-000088010000}"/>
    <cellStyle name="20% - Accent1 28 2" xfId="14226" xr:uid="{00000000-0005-0000-0000-000089010000}"/>
    <cellStyle name="20% - Accent1 29" xfId="76" xr:uid="{00000000-0005-0000-0000-00008A010000}"/>
    <cellStyle name="20% - Accent1 29 2" xfId="8709" xr:uid="{00000000-0005-0000-0000-00008B010000}"/>
    <cellStyle name="20% - Accent1 3" xfId="86" xr:uid="{00000000-0005-0000-0000-00008C010000}"/>
    <cellStyle name="20% - Accent1 3 10" xfId="5328" xr:uid="{00000000-0005-0000-0000-00008D010000}"/>
    <cellStyle name="20% - Accent1 3 10 2" xfId="12606" xr:uid="{00000000-0005-0000-0000-00008E010000}"/>
    <cellStyle name="20% - Accent1 3 11" xfId="5850" xr:uid="{00000000-0005-0000-0000-00008F010000}"/>
    <cellStyle name="20% - Accent1 3 11 2" xfId="13128" xr:uid="{00000000-0005-0000-0000-000090010000}"/>
    <cellStyle name="20% - Accent1 3 12" xfId="7214" xr:uid="{00000000-0005-0000-0000-000091010000}"/>
    <cellStyle name="20% - Accent1 3 12 2" xfId="14306" xr:uid="{00000000-0005-0000-0000-000092010000}"/>
    <cellStyle name="20% - Accent1 3 13" xfId="8719" xr:uid="{00000000-0005-0000-0000-000093010000}"/>
    <cellStyle name="20% - Accent1 3 2" xfId="102" xr:uid="{00000000-0005-0000-0000-000094010000}"/>
    <cellStyle name="20% - Accent1 3 2 10" xfId="7357" xr:uid="{00000000-0005-0000-0000-000095010000}"/>
    <cellStyle name="20% - Accent1 3 2 10 2" xfId="14449" xr:uid="{00000000-0005-0000-0000-000096010000}"/>
    <cellStyle name="20% - Accent1 3 2 11" xfId="8735" xr:uid="{00000000-0005-0000-0000-000097010000}"/>
    <cellStyle name="20% - Accent1 3 2 2" xfId="91" xr:uid="{00000000-0005-0000-0000-000098010000}"/>
    <cellStyle name="20% - Accent1 3 2 2 10" xfId="8724" xr:uid="{00000000-0005-0000-0000-000099010000}"/>
    <cellStyle name="20% - Accent1 3 2 2 2" xfId="88" xr:uid="{00000000-0005-0000-0000-00009A010000}"/>
    <cellStyle name="20% - Accent1 3 2 2 2 2" xfId="1866" xr:uid="{00000000-0005-0000-0000-00009B010000}"/>
    <cellStyle name="20% - Accent1 3 2 2 2 2 2" xfId="9662" xr:uid="{00000000-0005-0000-0000-00009C010000}"/>
    <cellStyle name="20% - Accent1 3 2 2 2 3" xfId="3883" xr:uid="{00000000-0005-0000-0000-00009D010000}"/>
    <cellStyle name="20% - Accent1 3 2 2 2 3 2" xfId="11391" xr:uid="{00000000-0005-0000-0000-00009E010000}"/>
    <cellStyle name="20% - Accent1 3 2 2 2 4" xfId="5847" xr:uid="{00000000-0005-0000-0000-00009F010000}"/>
    <cellStyle name="20% - Accent1 3 2 2 2 4 2" xfId="13125" xr:uid="{00000000-0005-0000-0000-0000A0010000}"/>
    <cellStyle name="20% - Accent1 3 2 2 2 5" xfId="8227" xr:uid="{00000000-0005-0000-0000-0000A1010000}"/>
    <cellStyle name="20% - Accent1 3 2 2 2 5 2" xfId="15319" xr:uid="{00000000-0005-0000-0000-0000A2010000}"/>
    <cellStyle name="20% - Accent1 3 2 2 2 6" xfId="8721" xr:uid="{00000000-0005-0000-0000-0000A3010000}"/>
    <cellStyle name="20% - Accent1 3 2 2 3" xfId="1865" xr:uid="{00000000-0005-0000-0000-0000A4010000}"/>
    <cellStyle name="20% - Accent1 3 2 2 3 2" xfId="5846" xr:uid="{00000000-0005-0000-0000-0000A5010000}"/>
    <cellStyle name="20% - Accent1 3 2 2 3 2 2" xfId="13124" xr:uid="{00000000-0005-0000-0000-0000A6010000}"/>
    <cellStyle name="20% - Accent1 3 2 2 3 3" xfId="9661" xr:uid="{00000000-0005-0000-0000-0000A7010000}"/>
    <cellStyle name="20% - Accent1 3 2 2 4" xfId="3615" xr:uid="{00000000-0005-0000-0000-0000A8010000}"/>
    <cellStyle name="20% - Accent1 3 2 2 4 2" xfId="11123" xr:uid="{00000000-0005-0000-0000-0000A9010000}"/>
    <cellStyle name="20% - Accent1 3 2 2 5" xfId="3815" xr:uid="{00000000-0005-0000-0000-0000AA010000}"/>
    <cellStyle name="20% - Accent1 3 2 2 5 2" xfId="11323" xr:uid="{00000000-0005-0000-0000-0000AB010000}"/>
    <cellStyle name="20% - Accent1 3 2 2 6" xfId="5179" xr:uid="{00000000-0005-0000-0000-0000AC010000}"/>
    <cellStyle name="20% - Accent1 3 2 2 6 2" xfId="12457" xr:uid="{00000000-0005-0000-0000-0000AD010000}"/>
    <cellStyle name="20% - Accent1 3 2 2 7" xfId="5760" xr:uid="{00000000-0005-0000-0000-0000AE010000}"/>
    <cellStyle name="20% - Accent1 3 2 2 7 2" xfId="13038" xr:uid="{00000000-0005-0000-0000-0000AF010000}"/>
    <cellStyle name="20% - Accent1 3 2 2 8" xfId="5848" xr:uid="{00000000-0005-0000-0000-0000B0010000}"/>
    <cellStyle name="20% - Accent1 3 2 2 8 2" xfId="13126" xr:uid="{00000000-0005-0000-0000-0000B1010000}"/>
    <cellStyle name="20% - Accent1 3 2 2 9" xfId="7646" xr:uid="{00000000-0005-0000-0000-0000B2010000}"/>
    <cellStyle name="20% - Accent1 3 2 2 9 2" xfId="14738" xr:uid="{00000000-0005-0000-0000-0000B3010000}"/>
    <cellStyle name="20% - Accent1 3 2 3" xfId="104" xr:uid="{00000000-0005-0000-0000-0000B4010000}"/>
    <cellStyle name="20% - Accent1 3 2 3 2" xfId="1867" xr:uid="{00000000-0005-0000-0000-0000B5010000}"/>
    <cellStyle name="20% - Accent1 3 2 3 2 2" xfId="9663" xr:uid="{00000000-0005-0000-0000-0000B6010000}"/>
    <cellStyle name="20% - Accent1 3 2 3 3" xfId="3886" xr:uid="{00000000-0005-0000-0000-0000B7010000}"/>
    <cellStyle name="20% - Accent1 3 2 3 3 2" xfId="11394" xr:uid="{00000000-0005-0000-0000-0000B8010000}"/>
    <cellStyle name="20% - Accent1 3 2 3 4" xfId="5845" xr:uid="{00000000-0005-0000-0000-0000B9010000}"/>
    <cellStyle name="20% - Accent1 3 2 3 4 2" xfId="13123" xr:uid="{00000000-0005-0000-0000-0000BA010000}"/>
    <cellStyle name="20% - Accent1 3 2 3 5" xfId="7938" xr:uid="{00000000-0005-0000-0000-0000BB010000}"/>
    <cellStyle name="20% - Accent1 3 2 3 5 2" xfId="15030" xr:uid="{00000000-0005-0000-0000-0000BC010000}"/>
    <cellStyle name="20% - Accent1 3 2 3 6" xfId="8737" xr:uid="{00000000-0005-0000-0000-0000BD010000}"/>
    <cellStyle name="20% - Accent1 3 2 4" xfId="1864" xr:uid="{00000000-0005-0000-0000-0000BE010000}"/>
    <cellStyle name="20% - Accent1 3 2 4 2" xfId="5907" xr:uid="{00000000-0005-0000-0000-0000BF010000}"/>
    <cellStyle name="20% - Accent1 3 2 4 2 2" xfId="13185" xr:uid="{00000000-0005-0000-0000-0000C0010000}"/>
    <cellStyle name="20% - Accent1 3 2 4 3" xfId="9660" xr:uid="{00000000-0005-0000-0000-0000C1010000}"/>
    <cellStyle name="20% - Accent1 3 2 5" xfId="3315" xr:uid="{00000000-0005-0000-0000-0000C2010000}"/>
    <cellStyle name="20% - Accent1 3 2 5 2" xfId="10826" xr:uid="{00000000-0005-0000-0000-0000C3010000}"/>
    <cellStyle name="20% - Accent1 3 2 6" xfId="3731" xr:uid="{00000000-0005-0000-0000-0000C4010000}"/>
    <cellStyle name="20% - Accent1 3 2 6 2" xfId="11239" xr:uid="{00000000-0005-0000-0000-0000C5010000}"/>
    <cellStyle name="20% - Accent1 3 2 7" xfId="4890" xr:uid="{00000000-0005-0000-0000-0000C6010000}"/>
    <cellStyle name="20% - Accent1 3 2 7 2" xfId="12168" xr:uid="{00000000-0005-0000-0000-0000C7010000}"/>
    <cellStyle name="20% - Accent1 3 2 8" xfId="5471" xr:uid="{00000000-0005-0000-0000-0000C8010000}"/>
    <cellStyle name="20% - Accent1 3 2 8 2" xfId="12749" xr:uid="{00000000-0005-0000-0000-0000C9010000}"/>
    <cellStyle name="20% - Accent1 3 2 9" xfId="5849" xr:uid="{00000000-0005-0000-0000-0000CA010000}"/>
    <cellStyle name="20% - Accent1 3 2 9 2" xfId="13127" xr:uid="{00000000-0005-0000-0000-0000CB010000}"/>
    <cellStyle name="20% - Accent1 3 3" xfId="97" xr:uid="{00000000-0005-0000-0000-0000CC010000}"/>
    <cellStyle name="20% - Accent1 3 3 10" xfId="8730" xr:uid="{00000000-0005-0000-0000-0000CD010000}"/>
    <cellStyle name="20% - Accent1 3 3 2" xfId="90" xr:uid="{00000000-0005-0000-0000-0000CE010000}"/>
    <cellStyle name="20% - Accent1 3 3 2 2" xfId="1869" xr:uid="{00000000-0005-0000-0000-0000CF010000}"/>
    <cellStyle name="20% - Accent1 3 3 2 2 2" xfId="9665" xr:uid="{00000000-0005-0000-0000-0000D0010000}"/>
    <cellStyle name="20% - Accent1 3 3 2 3" xfId="3759" xr:uid="{00000000-0005-0000-0000-0000D1010000}"/>
    <cellStyle name="20% - Accent1 3 3 2 3 2" xfId="11267" xr:uid="{00000000-0005-0000-0000-0000D2010000}"/>
    <cellStyle name="20% - Accent1 3 3 2 4" xfId="5891" xr:uid="{00000000-0005-0000-0000-0000D3010000}"/>
    <cellStyle name="20% - Accent1 3 3 2 4 2" xfId="13169" xr:uid="{00000000-0005-0000-0000-0000D4010000}"/>
    <cellStyle name="20% - Accent1 3 3 2 5" xfId="8084" xr:uid="{00000000-0005-0000-0000-0000D5010000}"/>
    <cellStyle name="20% - Accent1 3 3 2 5 2" xfId="15176" xr:uid="{00000000-0005-0000-0000-0000D6010000}"/>
    <cellStyle name="20% - Accent1 3 3 2 6" xfId="8723" xr:uid="{00000000-0005-0000-0000-0000D7010000}"/>
    <cellStyle name="20% - Accent1 3 3 3" xfId="1868" xr:uid="{00000000-0005-0000-0000-0000D8010000}"/>
    <cellStyle name="20% - Accent1 3 3 3 2" xfId="5892" xr:uid="{00000000-0005-0000-0000-0000D9010000}"/>
    <cellStyle name="20% - Accent1 3 3 3 2 2" xfId="13170" xr:uid="{00000000-0005-0000-0000-0000DA010000}"/>
    <cellStyle name="20% - Accent1 3 3 3 3" xfId="9664" xr:uid="{00000000-0005-0000-0000-0000DB010000}"/>
    <cellStyle name="20% - Accent1 3 3 4" xfId="3472" xr:uid="{00000000-0005-0000-0000-0000DC010000}"/>
    <cellStyle name="20% - Accent1 3 3 4 2" xfId="10980" xr:uid="{00000000-0005-0000-0000-0000DD010000}"/>
    <cellStyle name="20% - Accent1 3 3 5" xfId="3976" xr:uid="{00000000-0005-0000-0000-0000DE010000}"/>
    <cellStyle name="20% - Accent1 3 3 5 2" xfId="11484" xr:uid="{00000000-0005-0000-0000-0000DF010000}"/>
    <cellStyle name="20% - Accent1 3 3 6" xfId="5036" xr:uid="{00000000-0005-0000-0000-0000E0010000}"/>
    <cellStyle name="20% - Accent1 3 3 6 2" xfId="12314" xr:uid="{00000000-0005-0000-0000-0000E1010000}"/>
    <cellStyle name="20% - Accent1 3 3 7" xfId="5617" xr:uid="{00000000-0005-0000-0000-0000E2010000}"/>
    <cellStyle name="20% - Accent1 3 3 7 2" xfId="12895" xr:uid="{00000000-0005-0000-0000-0000E3010000}"/>
    <cellStyle name="20% - Accent1 3 3 8" xfId="5844" xr:uid="{00000000-0005-0000-0000-0000E4010000}"/>
    <cellStyle name="20% - Accent1 3 3 8 2" xfId="13122" xr:uid="{00000000-0005-0000-0000-0000E5010000}"/>
    <cellStyle name="20% - Accent1 3 3 9" xfId="7503" xr:uid="{00000000-0005-0000-0000-0000E6010000}"/>
    <cellStyle name="20% - Accent1 3 3 9 2" xfId="14595" xr:uid="{00000000-0005-0000-0000-0000E7010000}"/>
    <cellStyle name="20% - Accent1 3 4" xfId="106" xr:uid="{00000000-0005-0000-0000-0000E8010000}"/>
    <cellStyle name="20% - Accent1 3 4 2" xfId="1870" xr:uid="{00000000-0005-0000-0000-0000E9010000}"/>
    <cellStyle name="20% - Accent1 3 4 2 2" xfId="9666" xr:uid="{00000000-0005-0000-0000-0000EA010000}"/>
    <cellStyle name="20% - Accent1 3 4 3" xfId="3072" xr:uid="{00000000-0005-0000-0000-0000EB010000}"/>
    <cellStyle name="20% - Accent1 3 4 3 2" xfId="10583" xr:uid="{00000000-0005-0000-0000-0000EC010000}"/>
    <cellStyle name="20% - Accent1 3 4 4" xfId="5843" xr:uid="{00000000-0005-0000-0000-0000ED010000}"/>
    <cellStyle name="20% - Accent1 3 4 4 2" xfId="13121" xr:uid="{00000000-0005-0000-0000-0000EE010000}"/>
    <cellStyle name="20% - Accent1 3 4 5" xfId="8431" xr:uid="{00000000-0005-0000-0000-0000EF010000}"/>
    <cellStyle name="20% - Accent1 3 4 5 2" xfId="15474" xr:uid="{00000000-0005-0000-0000-0000F0010000}"/>
    <cellStyle name="20% - Accent1 3 4 6" xfId="8739" xr:uid="{00000000-0005-0000-0000-0000F1010000}"/>
    <cellStyle name="20% - Accent1 3 5" xfId="95" xr:uid="{00000000-0005-0000-0000-0000F2010000}"/>
    <cellStyle name="20% - Accent1 3 5 2" xfId="1871" xr:uid="{00000000-0005-0000-0000-0000F3010000}"/>
    <cellStyle name="20% - Accent1 3 5 2 2" xfId="9667" xr:uid="{00000000-0005-0000-0000-0000F4010000}"/>
    <cellStyle name="20% - Accent1 3 5 3" xfId="3999" xr:uid="{00000000-0005-0000-0000-0000F5010000}"/>
    <cellStyle name="20% - Accent1 3 5 3 2" xfId="11507" xr:uid="{00000000-0005-0000-0000-0000F6010000}"/>
    <cellStyle name="20% - Accent1 3 5 4" xfId="5842" xr:uid="{00000000-0005-0000-0000-0000F7010000}"/>
    <cellStyle name="20% - Accent1 3 5 4 2" xfId="13120" xr:uid="{00000000-0005-0000-0000-0000F8010000}"/>
    <cellStyle name="20% - Accent1 3 5 5" xfId="8520" xr:uid="{00000000-0005-0000-0000-0000F9010000}"/>
    <cellStyle name="20% - Accent1 3 5 5 2" xfId="15563" xr:uid="{00000000-0005-0000-0000-0000FA010000}"/>
    <cellStyle name="20% - Accent1 3 5 6" xfId="8728" xr:uid="{00000000-0005-0000-0000-0000FB010000}"/>
    <cellStyle name="20% - Accent1 3 6" xfId="1863" xr:uid="{00000000-0005-0000-0000-0000FC010000}"/>
    <cellStyle name="20% - Accent1 3 6 2" xfId="5841" xr:uid="{00000000-0005-0000-0000-0000FD010000}"/>
    <cellStyle name="20% - Accent1 3 6 2 2" xfId="13119" xr:uid="{00000000-0005-0000-0000-0000FE010000}"/>
    <cellStyle name="20% - Accent1 3 6 3" xfId="7795" xr:uid="{00000000-0005-0000-0000-0000FF010000}"/>
    <cellStyle name="20% - Accent1 3 6 3 2" xfId="14887" xr:uid="{00000000-0005-0000-0000-000000020000}"/>
    <cellStyle name="20% - Accent1 3 6 4" xfId="9659" xr:uid="{00000000-0005-0000-0000-000001020000}"/>
    <cellStyle name="20% - Accent1 3 7" xfId="3167" xr:uid="{00000000-0005-0000-0000-000002020000}"/>
    <cellStyle name="20% - Accent1 3 7 2" xfId="10678" xr:uid="{00000000-0005-0000-0000-000003020000}"/>
    <cellStyle name="20% - Accent1 3 8" xfId="3858" xr:uid="{00000000-0005-0000-0000-000004020000}"/>
    <cellStyle name="20% - Accent1 3 8 2" xfId="11366" xr:uid="{00000000-0005-0000-0000-000005020000}"/>
    <cellStyle name="20% - Accent1 3 9" xfId="4747" xr:uid="{00000000-0005-0000-0000-000006020000}"/>
    <cellStyle name="20% - Accent1 3 9 2" xfId="12025" xr:uid="{00000000-0005-0000-0000-000007020000}"/>
    <cellStyle name="20% - Accent1 30" xfId="8588" xr:uid="{00000000-0005-0000-0000-000008020000}"/>
    <cellStyle name="20% - Accent1 30 2" xfId="15631" xr:uid="{00000000-0005-0000-0000-000009020000}"/>
    <cellStyle name="20% - Accent1 31" xfId="8678" xr:uid="{00000000-0005-0000-0000-00000A020000}"/>
    <cellStyle name="20% - Accent1 4" xfId="92" xr:uid="{00000000-0005-0000-0000-00000B020000}"/>
    <cellStyle name="20% - Accent1 4 10" xfId="5840" xr:uid="{00000000-0005-0000-0000-00000C020000}"/>
    <cellStyle name="20% - Accent1 4 10 2" xfId="13118" xr:uid="{00000000-0005-0000-0000-00000D020000}"/>
    <cellStyle name="20% - Accent1 4 11" xfId="7168" xr:uid="{00000000-0005-0000-0000-00000E020000}"/>
    <cellStyle name="20% - Accent1 4 11 2" xfId="14260" xr:uid="{00000000-0005-0000-0000-00000F020000}"/>
    <cellStyle name="20% - Accent1 4 12" xfId="8725" xr:uid="{00000000-0005-0000-0000-000010020000}"/>
    <cellStyle name="20% - Accent1 4 2" xfId="85" xr:uid="{00000000-0005-0000-0000-000011020000}"/>
    <cellStyle name="20% - Accent1 4 2 10" xfId="7311" xr:uid="{00000000-0005-0000-0000-000012020000}"/>
    <cellStyle name="20% - Accent1 4 2 10 2" xfId="14403" xr:uid="{00000000-0005-0000-0000-000013020000}"/>
    <cellStyle name="20% - Accent1 4 2 11" xfId="8718" xr:uid="{00000000-0005-0000-0000-000014020000}"/>
    <cellStyle name="20% - Accent1 4 2 2" xfId="101" xr:uid="{00000000-0005-0000-0000-000015020000}"/>
    <cellStyle name="20% - Accent1 4 2 2 10" xfId="8734" xr:uid="{00000000-0005-0000-0000-000016020000}"/>
    <cellStyle name="20% - Accent1 4 2 2 2" xfId="94" xr:uid="{00000000-0005-0000-0000-000017020000}"/>
    <cellStyle name="20% - Accent1 4 2 2 2 2" xfId="1875" xr:uid="{00000000-0005-0000-0000-000018020000}"/>
    <cellStyle name="20% - Accent1 4 2 2 2 2 2" xfId="9671" xr:uid="{00000000-0005-0000-0000-000019020000}"/>
    <cellStyle name="20% - Accent1 4 2 2 2 3" xfId="3692" xr:uid="{00000000-0005-0000-0000-00001A020000}"/>
    <cellStyle name="20% - Accent1 4 2 2 2 3 2" xfId="11200" xr:uid="{00000000-0005-0000-0000-00001B020000}"/>
    <cellStyle name="20% - Accent1 4 2 2 2 4" xfId="5837" xr:uid="{00000000-0005-0000-0000-00001C020000}"/>
    <cellStyle name="20% - Accent1 4 2 2 2 4 2" xfId="13115" xr:uid="{00000000-0005-0000-0000-00001D020000}"/>
    <cellStyle name="20% - Accent1 4 2 2 2 5" xfId="8181" xr:uid="{00000000-0005-0000-0000-00001E020000}"/>
    <cellStyle name="20% - Accent1 4 2 2 2 5 2" xfId="15273" xr:uid="{00000000-0005-0000-0000-00001F020000}"/>
    <cellStyle name="20% - Accent1 4 2 2 2 6" xfId="8727" xr:uid="{00000000-0005-0000-0000-000020020000}"/>
    <cellStyle name="20% - Accent1 4 2 2 3" xfId="1874" xr:uid="{00000000-0005-0000-0000-000021020000}"/>
    <cellStyle name="20% - Accent1 4 2 2 3 2" xfId="5836" xr:uid="{00000000-0005-0000-0000-000022020000}"/>
    <cellStyle name="20% - Accent1 4 2 2 3 2 2" xfId="13114" xr:uid="{00000000-0005-0000-0000-000023020000}"/>
    <cellStyle name="20% - Accent1 4 2 2 3 3" xfId="9670" xr:uid="{00000000-0005-0000-0000-000024020000}"/>
    <cellStyle name="20% - Accent1 4 2 2 4" xfId="3569" xr:uid="{00000000-0005-0000-0000-000025020000}"/>
    <cellStyle name="20% - Accent1 4 2 2 4 2" xfId="11077" xr:uid="{00000000-0005-0000-0000-000026020000}"/>
    <cellStyle name="20% - Accent1 4 2 2 5" xfId="4010" xr:uid="{00000000-0005-0000-0000-000027020000}"/>
    <cellStyle name="20% - Accent1 4 2 2 5 2" xfId="11518" xr:uid="{00000000-0005-0000-0000-000028020000}"/>
    <cellStyle name="20% - Accent1 4 2 2 6" xfId="5133" xr:uid="{00000000-0005-0000-0000-000029020000}"/>
    <cellStyle name="20% - Accent1 4 2 2 6 2" xfId="12411" xr:uid="{00000000-0005-0000-0000-00002A020000}"/>
    <cellStyle name="20% - Accent1 4 2 2 7" xfId="5714" xr:uid="{00000000-0005-0000-0000-00002B020000}"/>
    <cellStyle name="20% - Accent1 4 2 2 7 2" xfId="12992" xr:uid="{00000000-0005-0000-0000-00002C020000}"/>
    <cellStyle name="20% - Accent1 4 2 2 8" xfId="5838" xr:uid="{00000000-0005-0000-0000-00002D020000}"/>
    <cellStyle name="20% - Accent1 4 2 2 8 2" xfId="13116" xr:uid="{00000000-0005-0000-0000-00002E020000}"/>
    <cellStyle name="20% - Accent1 4 2 2 9" xfId="7600" xr:uid="{00000000-0005-0000-0000-00002F020000}"/>
    <cellStyle name="20% - Accent1 4 2 2 9 2" xfId="14692" xr:uid="{00000000-0005-0000-0000-000030020000}"/>
    <cellStyle name="20% - Accent1 4 2 3" xfId="83" xr:uid="{00000000-0005-0000-0000-000031020000}"/>
    <cellStyle name="20% - Accent1 4 2 3 2" xfId="1876" xr:uid="{00000000-0005-0000-0000-000032020000}"/>
    <cellStyle name="20% - Accent1 4 2 3 2 2" xfId="9672" xr:uid="{00000000-0005-0000-0000-000033020000}"/>
    <cellStyle name="20% - Accent1 4 2 3 3" xfId="3988" xr:uid="{00000000-0005-0000-0000-000034020000}"/>
    <cellStyle name="20% - Accent1 4 2 3 3 2" xfId="11496" xr:uid="{00000000-0005-0000-0000-000035020000}"/>
    <cellStyle name="20% - Accent1 4 2 3 4" xfId="5835" xr:uid="{00000000-0005-0000-0000-000036020000}"/>
    <cellStyle name="20% - Accent1 4 2 3 4 2" xfId="13113" xr:uid="{00000000-0005-0000-0000-000037020000}"/>
    <cellStyle name="20% - Accent1 4 2 3 5" xfId="7892" xr:uid="{00000000-0005-0000-0000-000038020000}"/>
    <cellStyle name="20% - Accent1 4 2 3 5 2" xfId="14984" xr:uid="{00000000-0005-0000-0000-000039020000}"/>
    <cellStyle name="20% - Accent1 4 2 3 6" xfId="8716" xr:uid="{00000000-0005-0000-0000-00003A020000}"/>
    <cellStyle name="20% - Accent1 4 2 4" xfId="1873" xr:uid="{00000000-0005-0000-0000-00003B020000}"/>
    <cellStyle name="20% - Accent1 4 2 4 2" xfId="5834" xr:uid="{00000000-0005-0000-0000-00003C020000}"/>
    <cellStyle name="20% - Accent1 4 2 4 2 2" xfId="13112" xr:uid="{00000000-0005-0000-0000-00003D020000}"/>
    <cellStyle name="20% - Accent1 4 2 4 3" xfId="9669" xr:uid="{00000000-0005-0000-0000-00003E020000}"/>
    <cellStyle name="20% - Accent1 4 2 5" xfId="3269" xr:uid="{00000000-0005-0000-0000-00003F020000}"/>
    <cellStyle name="20% - Accent1 4 2 5 2" xfId="10780" xr:uid="{00000000-0005-0000-0000-000040020000}"/>
    <cellStyle name="20% - Accent1 4 2 6" xfId="3909" xr:uid="{00000000-0005-0000-0000-000041020000}"/>
    <cellStyle name="20% - Accent1 4 2 6 2" xfId="11417" xr:uid="{00000000-0005-0000-0000-000042020000}"/>
    <cellStyle name="20% - Accent1 4 2 7" xfId="4844" xr:uid="{00000000-0005-0000-0000-000043020000}"/>
    <cellStyle name="20% - Accent1 4 2 7 2" xfId="12122" xr:uid="{00000000-0005-0000-0000-000044020000}"/>
    <cellStyle name="20% - Accent1 4 2 8" xfId="5425" xr:uid="{00000000-0005-0000-0000-000045020000}"/>
    <cellStyle name="20% - Accent1 4 2 8 2" xfId="12703" xr:uid="{00000000-0005-0000-0000-000046020000}"/>
    <cellStyle name="20% - Accent1 4 2 9" xfId="5839" xr:uid="{00000000-0005-0000-0000-000047020000}"/>
    <cellStyle name="20% - Accent1 4 2 9 2" xfId="13117" xr:uid="{00000000-0005-0000-0000-000048020000}"/>
    <cellStyle name="20% - Accent1 4 3" xfId="99" xr:uid="{00000000-0005-0000-0000-000049020000}"/>
    <cellStyle name="20% - Accent1 4 3 10" xfId="8732" xr:uid="{00000000-0005-0000-0000-00004A020000}"/>
    <cellStyle name="20% - Accent1 4 3 2" xfId="107" xr:uid="{00000000-0005-0000-0000-00004B020000}"/>
    <cellStyle name="20% - Accent1 4 3 2 2" xfId="1878" xr:uid="{00000000-0005-0000-0000-00004C020000}"/>
    <cellStyle name="20% - Accent1 4 3 2 2 2" xfId="9674" xr:uid="{00000000-0005-0000-0000-00004D020000}"/>
    <cellStyle name="20% - Accent1 4 3 2 3" xfId="3859" xr:uid="{00000000-0005-0000-0000-00004E020000}"/>
    <cellStyle name="20% - Accent1 4 3 2 3 2" xfId="11367" xr:uid="{00000000-0005-0000-0000-00004F020000}"/>
    <cellStyle name="20% - Accent1 4 3 2 4" xfId="5832" xr:uid="{00000000-0005-0000-0000-000050020000}"/>
    <cellStyle name="20% - Accent1 4 3 2 4 2" xfId="13110" xr:uid="{00000000-0005-0000-0000-000051020000}"/>
    <cellStyle name="20% - Accent1 4 3 2 5" xfId="8041" xr:uid="{00000000-0005-0000-0000-000052020000}"/>
    <cellStyle name="20% - Accent1 4 3 2 5 2" xfId="15133" xr:uid="{00000000-0005-0000-0000-000053020000}"/>
    <cellStyle name="20% - Accent1 4 3 2 6" xfId="8740" xr:uid="{00000000-0005-0000-0000-000054020000}"/>
    <cellStyle name="20% - Accent1 4 3 3" xfId="1877" xr:uid="{00000000-0005-0000-0000-000055020000}"/>
    <cellStyle name="20% - Accent1 4 3 3 2" xfId="5831" xr:uid="{00000000-0005-0000-0000-000056020000}"/>
    <cellStyle name="20% - Accent1 4 3 3 2 2" xfId="13109" xr:uid="{00000000-0005-0000-0000-000057020000}"/>
    <cellStyle name="20% - Accent1 4 3 3 3" xfId="9673" xr:uid="{00000000-0005-0000-0000-000058020000}"/>
    <cellStyle name="20% - Accent1 4 3 4" xfId="3429" xr:uid="{00000000-0005-0000-0000-000059020000}"/>
    <cellStyle name="20% - Accent1 4 3 4 2" xfId="10937" xr:uid="{00000000-0005-0000-0000-00005A020000}"/>
    <cellStyle name="20% - Accent1 4 3 5" xfId="4009" xr:uid="{00000000-0005-0000-0000-00005B020000}"/>
    <cellStyle name="20% - Accent1 4 3 5 2" xfId="11517" xr:uid="{00000000-0005-0000-0000-00005C020000}"/>
    <cellStyle name="20% - Accent1 4 3 6" xfId="4993" xr:uid="{00000000-0005-0000-0000-00005D020000}"/>
    <cellStyle name="20% - Accent1 4 3 6 2" xfId="12271" xr:uid="{00000000-0005-0000-0000-00005E020000}"/>
    <cellStyle name="20% - Accent1 4 3 7" xfId="5574" xr:uid="{00000000-0005-0000-0000-00005F020000}"/>
    <cellStyle name="20% - Accent1 4 3 7 2" xfId="12852" xr:uid="{00000000-0005-0000-0000-000060020000}"/>
    <cellStyle name="20% - Accent1 4 3 8" xfId="5833" xr:uid="{00000000-0005-0000-0000-000061020000}"/>
    <cellStyle name="20% - Accent1 4 3 8 2" xfId="13111" xr:uid="{00000000-0005-0000-0000-000062020000}"/>
    <cellStyle name="20% - Accent1 4 3 9" xfId="7460" xr:uid="{00000000-0005-0000-0000-000063020000}"/>
    <cellStyle name="20% - Accent1 4 3 9 2" xfId="14552" xr:uid="{00000000-0005-0000-0000-000064020000}"/>
    <cellStyle name="20% - Accent1 4 4" xfId="108" xr:uid="{00000000-0005-0000-0000-000065020000}"/>
    <cellStyle name="20% - Accent1 4 4 2" xfId="1879" xr:uid="{00000000-0005-0000-0000-000066020000}"/>
    <cellStyle name="20% - Accent1 4 4 2 2" xfId="9675" xr:uid="{00000000-0005-0000-0000-000067020000}"/>
    <cellStyle name="20% - Accent1 4 4 3" xfId="3987" xr:uid="{00000000-0005-0000-0000-000068020000}"/>
    <cellStyle name="20% - Accent1 4 4 3 2" xfId="11495" xr:uid="{00000000-0005-0000-0000-000069020000}"/>
    <cellStyle name="20% - Accent1 4 4 4" xfId="5830" xr:uid="{00000000-0005-0000-0000-00006A020000}"/>
    <cellStyle name="20% - Accent1 4 4 4 2" xfId="13108" xr:uid="{00000000-0005-0000-0000-00006B020000}"/>
    <cellStyle name="20% - Accent1 4 4 5" xfId="7749" xr:uid="{00000000-0005-0000-0000-00006C020000}"/>
    <cellStyle name="20% - Accent1 4 4 5 2" xfId="14841" xr:uid="{00000000-0005-0000-0000-00006D020000}"/>
    <cellStyle name="20% - Accent1 4 4 6" xfId="8741" xr:uid="{00000000-0005-0000-0000-00006E020000}"/>
    <cellStyle name="20% - Accent1 4 5" xfId="1872" xr:uid="{00000000-0005-0000-0000-00006F020000}"/>
    <cellStyle name="20% - Accent1 4 5 2" xfId="5893" xr:uid="{00000000-0005-0000-0000-000070020000}"/>
    <cellStyle name="20% - Accent1 4 5 2 2" xfId="13171" xr:uid="{00000000-0005-0000-0000-000071020000}"/>
    <cellStyle name="20% - Accent1 4 5 3" xfId="9668" xr:uid="{00000000-0005-0000-0000-000072020000}"/>
    <cellStyle name="20% - Accent1 4 6" xfId="3100" xr:uid="{00000000-0005-0000-0000-000073020000}"/>
    <cellStyle name="20% - Accent1 4 6 2" xfId="10611" xr:uid="{00000000-0005-0000-0000-000074020000}"/>
    <cellStyle name="20% - Accent1 4 7" xfId="4005" xr:uid="{00000000-0005-0000-0000-000075020000}"/>
    <cellStyle name="20% - Accent1 4 7 2" xfId="11513" xr:uid="{00000000-0005-0000-0000-000076020000}"/>
    <cellStyle name="20% - Accent1 4 8" xfId="4701" xr:uid="{00000000-0005-0000-0000-000077020000}"/>
    <cellStyle name="20% - Accent1 4 8 2" xfId="11979" xr:uid="{00000000-0005-0000-0000-000078020000}"/>
    <cellStyle name="20% - Accent1 4 9" xfId="5282" xr:uid="{00000000-0005-0000-0000-000079020000}"/>
    <cellStyle name="20% - Accent1 4 9 2" xfId="12560" xr:uid="{00000000-0005-0000-0000-00007A020000}"/>
    <cellStyle name="20% - Accent1 5" xfId="109" xr:uid="{00000000-0005-0000-0000-00007B020000}"/>
    <cellStyle name="20% - Accent1 5 10" xfId="5894" xr:uid="{00000000-0005-0000-0000-00007C020000}"/>
    <cellStyle name="20% - Accent1 5 10 2" xfId="13172" xr:uid="{00000000-0005-0000-0000-00007D020000}"/>
    <cellStyle name="20% - Accent1 5 11" xfId="7151" xr:uid="{00000000-0005-0000-0000-00007E020000}"/>
    <cellStyle name="20% - Accent1 5 11 2" xfId="14243" xr:uid="{00000000-0005-0000-0000-00007F020000}"/>
    <cellStyle name="20% - Accent1 5 12" xfId="8742" xr:uid="{00000000-0005-0000-0000-000080020000}"/>
    <cellStyle name="20% - Accent1 5 2" xfId="110" xr:uid="{00000000-0005-0000-0000-000081020000}"/>
    <cellStyle name="20% - Accent1 5 2 10" xfId="7294" xr:uid="{00000000-0005-0000-0000-000082020000}"/>
    <cellStyle name="20% - Accent1 5 2 10 2" xfId="14386" xr:uid="{00000000-0005-0000-0000-000083020000}"/>
    <cellStyle name="20% - Accent1 5 2 11" xfId="8743" xr:uid="{00000000-0005-0000-0000-000084020000}"/>
    <cellStyle name="20% - Accent1 5 2 2" xfId="111" xr:uid="{00000000-0005-0000-0000-000085020000}"/>
    <cellStyle name="20% - Accent1 5 2 2 10" xfId="8744" xr:uid="{00000000-0005-0000-0000-000086020000}"/>
    <cellStyle name="20% - Accent1 5 2 2 2" xfId="112" xr:uid="{00000000-0005-0000-0000-000087020000}"/>
    <cellStyle name="20% - Accent1 5 2 2 2 2" xfId="1883" xr:uid="{00000000-0005-0000-0000-000088020000}"/>
    <cellStyle name="20% - Accent1 5 2 2 2 2 2" xfId="9679" xr:uid="{00000000-0005-0000-0000-000089020000}"/>
    <cellStyle name="20% - Accent1 5 2 2 2 3" xfId="3833" xr:uid="{00000000-0005-0000-0000-00008A020000}"/>
    <cellStyle name="20% - Accent1 5 2 2 2 3 2" xfId="11341" xr:uid="{00000000-0005-0000-0000-00008B020000}"/>
    <cellStyle name="20% - Accent1 5 2 2 2 4" xfId="5897" xr:uid="{00000000-0005-0000-0000-00008C020000}"/>
    <cellStyle name="20% - Accent1 5 2 2 2 4 2" xfId="13175" xr:uid="{00000000-0005-0000-0000-00008D020000}"/>
    <cellStyle name="20% - Accent1 5 2 2 2 5" xfId="8164" xr:uid="{00000000-0005-0000-0000-00008E020000}"/>
    <cellStyle name="20% - Accent1 5 2 2 2 5 2" xfId="15256" xr:uid="{00000000-0005-0000-0000-00008F020000}"/>
    <cellStyle name="20% - Accent1 5 2 2 2 6" xfId="8745" xr:uid="{00000000-0005-0000-0000-000090020000}"/>
    <cellStyle name="20% - Accent1 5 2 2 3" xfId="1882" xr:uid="{00000000-0005-0000-0000-000091020000}"/>
    <cellStyle name="20% - Accent1 5 2 2 3 2" xfId="5898" xr:uid="{00000000-0005-0000-0000-000092020000}"/>
    <cellStyle name="20% - Accent1 5 2 2 3 2 2" xfId="13176" xr:uid="{00000000-0005-0000-0000-000093020000}"/>
    <cellStyle name="20% - Accent1 5 2 2 3 3" xfId="9678" xr:uid="{00000000-0005-0000-0000-000094020000}"/>
    <cellStyle name="20% - Accent1 5 2 2 4" xfId="3552" xr:uid="{00000000-0005-0000-0000-000095020000}"/>
    <cellStyle name="20% - Accent1 5 2 2 4 2" xfId="11060" xr:uid="{00000000-0005-0000-0000-000096020000}"/>
    <cellStyle name="20% - Accent1 5 2 2 5" xfId="3902" xr:uid="{00000000-0005-0000-0000-000097020000}"/>
    <cellStyle name="20% - Accent1 5 2 2 5 2" xfId="11410" xr:uid="{00000000-0005-0000-0000-000098020000}"/>
    <cellStyle name="20% - Accent1 5 2 2 6" xfId="5116" xr:uid="{00000000-0005-0000-0000-000099020000}"/>
    <cellStyle name="20% - Accent1 5 2 2 6 2" xfId="12394" xr:uid="{00000000-0005-0000-0000-00009A020000}"/>
    <cellStyle name="20% - Accent1 5 2 2 7" xfId="5697" xr:uid="{00000000-0005-0000-0000-00009B020000}"/>
    <cellStyle name="20% - Accent1 5 2 2 7 2" xfId="12975" xr:uid="{00000000-0005-0000-0000-00009C020000}"/>
    <cellStyle name="20% - Accent1 5 2 2 8" xfId="5896" xr:uid="{00000000-0005-0000-0000-00009D020000}"/>
    <cellStyle name="20% - Accent1 5 2 2 8 2" xfId="13174" xr:uid="{00000000-0005-0000-0000-00009E020000}"/>
    <cellStyle name="20% - Accent1 5 2 2 9" xfId="7583" xr:uid="{00000000-0005-0000-0000-00009F020000}"/>
    <cellStyle name="20% - Accent1 5 2 2 9 2" xfId="14675" xr:uid="{00000000-0005-0000-0000-0000A0020000}"/>
    <cellStyle name="20% - Accent1 5 2 3" xfId="113" xr:uid="{00000000-0005-0000-0000-0000A1020000}"/>
    <cellStyle name="20% - Accent1 5 2 3 2" xfId="1884" xr:uid="{00000000-0005-0000-0000-0000A2020000}"/>
    <cellStyle name="20% - Accent1 5 2 3 2 2" xfId="9680" xr:uid="{00000000-0005-0000-0000-0000A3020000}"/>
    <cellStyle name="20% - Accent1 5 2 3 3" xfId="3945" xr:uid="{00000000-0005-0000-0000-0000A4020000}"/>
    <cellStyle name="20% - Accent1 5 2 3 3 2" xfId="11453" xr:uid="{00000000-0005-0000-0000-0000A5020000}"/>
    <cellStyle name="20% - Accent1 5 2 3 4" xfId="5899" xr:uid="{00000000-0005-0000-0000-0000A6020000}"/>
    <cellStyle name="20% - Accent1 5 2 3 4 2" xfId="13177" xr:uid="{00000000-0005-0000-0000-0000A7020000}"/>
    <cellStyle name="20% - Accent1 5 2 3 5" xfId="7875" xr:uid="{00000000-0005-0000-0000-0000A8020000}"/>
    <cellStyle name="20% - Accent1 5 2 3 5 2" xfId="14967" xr:uid="{00000000-0005-0000-0000-0000A9020000}"/>
    <cellStyle name="20% - Accent1 5 2 3 6" xfId="8746" xr:uid="{00000000-0005-0000-0000-0000AA020000}"/>
    <cellStyle name="20% - Accent1 5 2 4" xfId="1881" xr:uid="{00000000-0005-0000-0000-0000AB020000}"/>
    <cellStyle name="20% - Accent1 5 2 4 2" xfId="5900" xr:uid="{00000000-0005-0000-0000-0000AC020000}"/>
    <cellStyle name="20% - Accent1 5 2 4 2 2" xfId="13178" xr:uid="{00000000-0005-0000-0000-0000AD020000}"/>
    <cellStyle name="20% - Accent1 5 2 4 3" xfId="9677" xr:uid="{00000000-0005-0000-0000-0000AE020000}"/>
    <cellStyle name="20% - Accent1 5 2 5" xfId="3252" xr:uid="{00000000-0005-0000-0000-0000AF020000}"/>
    <cellStyle name="20% - Accent1 5 2 5 2" xfId="10763" xr:uid="{00000000-0005-0000-0000-0000B0020000}"/>
    <cellStyle name="20% - Accent1 5 2 6" xfId="3403" xr:uid="{00000000-0005-0000-0000-0000B1020000}"/>
    <cellStyle name="20% - Accent1 5 2 6 2" xfId="10911" xr:uid="{00000000-0005-0000-0000-0000B2020000}"/>
    <cellStyle name="20% - Accent1 5 2 7" xfId="4827" xr:uid="{00000000-0005-0000-0000-0000B3020000}"/>
    <cellStyle name="20% - Accent1 5 2 7 2" xfId="12105" xr:uid="{00000000-0005-0000-0000-0000B4020000}"/>
    <cellStyle name="20% - Accent1 5 2 8" xfId="5408" xr:uid="{00000000-0005-0000-0000-0000B5020000}"/>
    <cellStyle name="20% - Accent1 5 2 8 2" xfId="12686" xr:uid="{00000000-0005-0000-0000-0000B6020000}"/>
    <cellStyle name="20% - Accent1 5 2 9" xfId="5895" xr:uid="{00000000-0005-0000-0000-0000B7020000}"/>
    <cellStyle name="20% - Accent1 5 2 9 2" xfId="13173" xr:uid="{00000000-0005-0000-0000-0000B8020000}"/>
    <cellStyle name="20% - Accent1 5 3" xfId="114" xr:uid="{00000000-0005-0000-0000-0000B9020000}"/>
    <cellStyle name="20% - Accent1 5 3 10" xfId="8747" xr:uid="{00000000-0005-0000-0000-0000BA020000}"/>
    <cellStyle name="20% - Accent1 5 3 2" xfId="115" xr:uid="{00000000-0005-0000-0000-0000BB020000}"/>
    <cellStyle name="20% - Accent1 5 3 2 2" xfId="1886" xr:uid="{00000000-0005-0000-0000-0000BC020000}"/>
    <cellStyle name="20% - Accent1 5 3 2 2 2" xfId="9682" xr:uid="{00000000-0005-0000-0000-0000BD020000}"/>
    <cellStyle name="20% - Accent1 5 3 2 3" xfId="3753" xr:uid="{00000000-0005-0000-0000-0000BE020000}"/>
    <cellStyle name="20% - Accent1 5 3 2 3 2" xfId="11261" xr:uid="{00000000-0005-0000-0000-0000BF020000}"/>
    <cellStyle name="20% - Accent1 5 3 2 4" xfId="5902" xr:uid="{00000000-0005-0000-0000-0000C0020000}"/>
    <cellStyle name="20% - Accent1 5 3 2 4 2" xfId="13180" xr:uid="{00000000-0005-0000-0000-0000C1020000}"/>
    <cellStyle name="20% - Accent1 5 3 2 5" xfId="8014" xr:uid="{00000000-0005-0000-0000-0000C2020000}"/>
    <cellStyle name="20% - Accent1 5 3 2 5 2" xfId="15106" xr:uid="{00000000-0005-0000-0000-0000C3020000}"/>
    <cellStyle name="20% - Accent1 5 3 2 6" xfId="8748" xr:uid="{00000000-0005-0000-0000-0000C4020000}"/>
    <cellStyle name="20% - Accent1 5 3 3" xfId="1885" xr:uid="{00000000-0005-0000-0000-0000C5020000}"/>
    <cellStyle name="20% - Accent1 5 3 3 2" xfId="5903" xr:uid="{00000000-0005-0000-0000-0000C6020000}"/>
    <cellStyle name="20% - Accent1 5 3 3 2 2" xfId="13181" xr:uid="{00000000-0005-0000-0000-0000C7020000}"/>
    <cellStyle name="20% - Accent1 5 3 3 3" xfId="9681" xr:uid="{00000000-0005-0000-0000-0000C8020000}"/>
    <cellStyle name="20% - Accent1 5 3 4" xfId="3394" xr:uid="{00000000-0005-0000-0000-0000C9020000}"/>
    <cellStyle name="20% - Accent1 5 3 4 2" xfId="10902" xr:uid="{00000000-0005-0000-0000-0000CA020000}"/>
    <cellStyle name="20% - Accent1 5 3 5" xfId="3723" xr:uid="{00000000-0005-0000-0000-0000CB020000}"/>
    <cellStyle name="20% - Accent1 5 3 5 2" xfId="11231" xr:uid="{00000000-0005-0000-0000-0000CC020000}"/>
    <cellStyle name="20% - Accent1 5 3 6" xfId="4966" xr:uid="{00000000-0005-0000-0000-0000CD020000}"/>
    <cellStyle name="20% - Accent1 5 3 6 2" xfId="12244" xr:uid="{00000000-0005-0000-0000-0000CE020000}"/>
    <cellStyle name="20% - Accent1 5 3 7" xfId="5547" xr:uid="{00000000-0005-0000-0000-0000CF020000}"/>
    <cellStyle name="20% - Accent1 5 3 7 2" xfId="12825" xr:uid="{00000000-0005-0000-0000-0000D0020000}"/>
    <cellStyle name="20% - Accent1 5 3 8" xfId="5901" xr:uid="{00000000-0005-0000-0000-0000D1020000}"/>
    <cellStyle name="20% - Accent1 5 3 8 2" xfId="13179" xr:uid="{00000000-0005-0000-0000-0000D2020000}"/>
    <cellStyle name="20% - Accent1 5 3 9" xfId="7433" xr:uid="{00000000-0005-0000-0000-0000D3020000}"/>
    <cellStyle name="20% - Accent1 5 3 9 2" xfId="14525" xr:uid="{00000000-0005-0000-0000-0000D4020000}"/>
    <cellStyle name="20% - Accent1 5 4" xfId="116" xr:uid="{00000000-0005-0000-0000-0000D5020000}"/>
    <cellStyle name="20% - Accent1 5 4 2" xfId="1887" xr:uid="{00000000-0005-0000-0000-0000D6020000}"/>
    <cellStyle name="20% - Accent1 5 4 2 2" xfId="9683" xr:uid="{00000000-0005-0000-0000-0000D7020000}"/>
    <cellStyle name="20% - Accent1 5 4 3" xfId="3717" xr:uid="{00000000-0005-0000-0000-0000D8020000}"/>
    <cellStyle name="20% - Accent1 5 4 3 2" xfId="11225" xr:uid="{00000000-0005-0000-0000-0000D9020000}"/>
    <cellStyle name="20% - Accent1 5 4 4" xfId="5908" xr:uid="{00000000-0005-0000-0000-0000DA020000}"/>
    <cellStyle name="20% - Accent1 5 4 4 2" xfId="13186" xr:uid="{00000000-0005-0000-0000-0000DB020000}"/>
    <cellStyle name="20% - Accent1 5 4 5" xfId="7732" xr:uid="{00000000-0005-0000-0000-0000DC020000}"/>
    <cellStyle name="20% - Accent1 5 4 5 2" xfId="14824" xr:uid="{00000000-0005-0000-0000-0000DD020000}"/>
    <cellStyle name="20% - Accent1 5 4 6" xfId="8749" xr:uid="{00000000-0005-0000-0000-0000DE020000}"/>
    <cellStyle name="20% - Accent1 5 5" xfId="1880" xr:uid="{00000000-0005-0000-0000-0000DF020000}"/>
    <cellStyle name="20% - Accent1 5 5 2" xfId="5909" xr:uid="{00000000-0005-0000-0000-0000E0020000}"/>
    <cellStyle name="20% - Accent1 5 5 2 2" xfId="13187" xr:uid="{00000000-0005-0000-0000-0000E1020000}"/>
    <cellStyle name="20% - Accent1 5 5 3" xfId="9676" xr:uid="{00000000-0005-0000-0000-0000E2020000}"/>
    <cellStyle name="20% - Accent1 5 6" xfId="3083" xr:uid="{00000000-0005-0000-0000-0000E3020000}"/>
    <cellStyle name="20% - Accent1 5 6 2" xfId="10594" xr:uid="{00000000-0005-0000-0000-0000E4020000}"/>
    <cellStyle name="20% - Accent1 5 7" xfId="3845" xr:uid="{00000000-0005-0000-0000-0000E5020000}"/>
    <cellStyle name="20% - Accent1 5 7 2" xfId="11353" xr:uid="{00000000-0005-0000-0000-0000E6020000}"/>
    <cellStyle name="20% - Accent1 5 8" xfId="4684" xr:uid="{00000000-0005-0000-0000-0000E7020000}"/>
    <cellStyle name="20% - Accent1 5 8 2" xfId="11962" xr:uid="{00000000-0005-0000-0000-0000E8020000}"/>
    <cellStyle name="20% - Accent1 5 9" xfId="5265" xr:uid="{00000000-0005-0000-0000-0000E9020000}"/>
    <cellStyle name="20% - Accent1 5 9 2" xfId="12543" xr:uid="{00000000-0005-0000-0000-0000EA020000}"/>
    <cellStyle name="20% - Accent1 6" xfId="117" xr:uid="{00000000-0005-0000-0000-0000EB020000}"/>
    <cellStyle name="20% - Accent1 6 10" xfId="5910" xr:uid="{00000000-0005-0000-0000-0000EC020000}"/>
    <cellStyle name="20% - Accent1 6 10 2" xfId="13188" xr:uid="{00000000-0005-0000-0000-0000ED020000}"/>
    <cellStyle name="20% - Accent1 6 11" xfId="7257" xr:uid="{00000000-0005-0000-0000-0000EE020000}"/>
    <cellStyle name="20% - Accent1 6 11 2" xfId="14349" xr:uid="{00000000-0005-0000-0000-0000EF020000}"/>
    <cellStyle name="20% - Accent1 6 12" xfId="8750" xr:uid="{00000000-0005-0000-0000-0000F0020000}"/>
    <cellStyle name="20% - Accent1 6 2" xfId="118" xr:uid="{00000000-0005-0000-0000-0000F1020000}"/>
    <cellStyle name="20% - Accent1 6 2 10" xfId="7400" xr:uid="{00000000-0005-0000-0000-0000F2020000}"/>
    <cellStyle name="20% - Accent1 6 2 10 2" xfId="14492" xr:uid="{00000000-0005-0000-0000-0000F3020000}"/>
    <cellStyle name="20% - Accent1 6 2 11" xfId="8751" xr:uid="{00000000-0005-0000-0000-0000F4020000}"/>
    <cellStyle name="20% - Accent1 6 2 2" xfId="119" xr:uid="{00000000-0005-0000-0000-0000F5020000}"/>
    <cellStyle name="20% - Accent1 6 2 2 10" xfId="8752" xr:uid="{00000000-0005-0000-0000-0000F6020000}"/>
    <cellStyle name="20% - Accent1 6 2 2 2" xfId="120" xr:uid="{00000000-0005-0000-0000-0000F7020000}"/>
    <cellStyle name="20% - Accent1 6 2 2 2 2" xfId="1891" xr:uid="{00000000-0005-0000-0000-0000F8020000}"/>
    <cellStyle name="20% - Accent1 6 2 2 2 2 2" xfId="9687" xr:uid="{00000000-0005-0000-0000-0000F9020000}"/>
    <cellStyle name="20% - Accent1 6 2 2 2 3" xfId="4100" xr:uid="{00000000-0005-0000-0000-0000FA020000}"/>
    <cellStyle name="20% - Accent1 6 2 2 2 3 2" xfId="11608" xr:uid="{00000000-0005-0000-0000-0000FB020000}"/>
    <cellStyle name="20% - Accent1 6 2 2 2 4" xfId="5913" xr:uid="{00000000-0005-0000-0000-0000FC020000}"/>
    <cellStyle name="20% - Accent1 6 2 2 2 4 2" xfId="13191" xr:uid="{00000000-0005-0000-0000-0000FD020000}"/>
    <cellStyle name="20% - Accent1 6 2 2 2 5" xfId="8270" xr:uid="{00000000-0005-0000-0000-0000FE020000}"/>
    <cellStyle name="20% - Accent1 6 2 2 2 5 2" xfId="15362" xr:uid="{00000000-0005-0000-0000-0000FF020000}"/>
    <cellStyle name="20% - Accent1 6 2 2 2 6" xfId="8753" xr:uid="{00000000-0005-0000-0000-000000030000}"/>
    <cellStyle name="20% - Accent1 6 2 2 3" xfId="1890" xr:uid="{00000000-0005-0000-0000-000001030000}"/>
    <cellStyle name="20% - Accent1 6 2 2 3 2" xfId="5914" xr:uid="{00000000-0005-0000-0000-000002030000}"/>
    <cellStyle name="20% - Accent1 6 2 2 3 2 2" xfId="13192" xr:uid="{00000000-0005-0000-0000-000003030000}"/>
    <cellStyle name="20% - Accent1 6 2 2 3 3" xfId="9686" xr:uid="{00000000-0005-0000-0000-000004030000}"/>
    <cellStyle name="20% - Accent1 6 2 2 4" xfId="3658" xr:uid="{00000000-0005-0000-0000-000005030000}"/>
    <cellStyle name="20% - Accent1 6 2 2 4 2" xfId="11166" xr:uid="{00000000-0005-0000-0000-000006030000}"/>
    <cellStyle name="20% - Accent1 6 2 2 5" xfId="4090" xr:uid="{00000000-0005-0000-0000-000007030000}"/>
    <cellStyle name="20% - Accent1 6 2 2 5 2" xfId="11598" xr:uid="{00000000-0005-0000-0000-000008030000}"/>
    <cellStyle name="20% - Accent1 6 2 2 6" xfId="5222" xr:uid="{00000000-0005-0000-0000-000009030000}"/>
    <cellStyle name="20% - Accent1 6 2 2 6 2" xfId="12500" xr:uid="{00000000-0005-0000-0000-00000A030000}"/>
    <cellStyle name="20% - Accent1 6 2 2 7" xfId="5803" xr:uid="{00000000-0005-0000-0000-00000B030000}"/>
    <cellStyle name="20% - Accent1 6 2 2 7 2" xfId="13081" xr:uid="{00000000-0005-0000-0000-00000C030000}"/>
    <cellStyle name="20% - Accent1 6 2 2 8" xfId="5912" xr:uid="{00000000-0005-0000-0000-00000D030000}"/>
    <cellStyle name="20% - Accent1 6 2 2 8 2" xfId="13190" xr:uid="{00000000-0005-0000-0000-00000E030000}"/>
    <cellStyle name="20% - Accent1 6 2 2 9" xfId="7689" xr:uid="{00000000-0005-0000-0000-00000F030000}"/>
    <cellStyle name="20% - Accent1 6 2 2 9 2" xfId="14781" xr:uid="{00000000-0005-0000-0000-000010030000}"/>
    <cellStyle name="20% - Accent1 6 2 3" xfId="121" xr:uid="{00000000-0005-0000-0000-000011030000}"/>
    <cellStyle name="20% - Accent1 6 2 3 2" xfId="1892" xr:uid="{00000000-0005-0000-0000-000012030000}"/>
    <cellStyle name="20% - Accent1 6 2 3 2 2" xfId="9688" xr:uid="{00000000-0005-0000-0000-000013030000}"/>
    <cellStyle name="20% - Accent1 6 2 3 3" xfId="3803" xr:uid="{00000000-0005-0000-0000-000014030000}"/>
    <cellStyle name="20% - Accent1 6 2 3 3 2" xfId="11311" xr:uid="{00000000-0005-0000-0000-000015030000}"/>
    <cellStyle name="20% - Accent1 6 2 3 4" xfId="5915" xr:uid="{00000000-0005-0000-0000-000016030000}"/>
    <cellStyle name="20% - Accent1 6 2 3 4 2" xfId="13193" xr:uid="{00000000-0005-0000-0000-000017030000}"/>
    <cellStyle name="20% - Accent1 6 2 3 5" xfId="7981" xr:uid="{00000000-0005-0000-0000-000018030000}"/>
    <cellStyle name="20% - Accent1 6 2 3 5 2" xfId="15073" xr:uid="{00000000-0005-0000-0000-000019030000}"/>
    <cellStyle name="20% - Accent1 6 2 3 6" xfId="8754" xr:uid="{00000000-0005-0000-0000-00001A030000}"/>
    <cellStyle name="20% - Accent1 6 2 4" xfId="1889" xr:uid="{00000000-0005-0000-0000-00001B030000}"/>
    <cellStyle name="20% - Accent1 6 2 4 2" xfId="5916" xr:uid="{00000000-0005-0000-0000-00001C030000}"/>
    <cellStyle name="20% - Accent1 6 2 4 2 2" xfId="13194" xr:uid="{00000000-0005-0000-0000-00001D030000}"/>
    <cellStyle name="20% - Accent1 6 2 4 3" xfId="9685" xr:uid="{00000000-0005-0000-0000-00001E030000}"/>
    <cellStyle name="20% - Accent1 6 2 5" xfId="3358" xr:uid="{00000000-0005-0000-0000-00001F030000}"/>
    <cellStyle name="20% - Accent1 6 2 5 2" xfId="10869" xr:uid="{00000000-0005-0000-0000-000020030000}"/>
    <cellStyle name="20% - Accent1 6 2 6" xfId="3854" xr:uid="{00000000-0005-0000-0000-000021030000}"/>
    <cellStyle name="20% - Accent1 6 2 6 2" xfId="11362" xr:uid="{00000000-0005-0000-0000-000022030000}"/>
    <cellStyle name="20% - Accent1 6 2 7" xfId="4933" xr:uid="{00000000-0005-0000-0000-000023030000}"/>
    <cellStyle name="20% - Accent1 6 2 7 2" xfId="12211" xr:uid="{00000000-0005-0000-0000-000024030000}"/>
    <cellStyle name="20% - Accent1 6 2 8" xfId="5514" xr:uid="{00000000-0005-0000-0000-000025030000}"/>
    <cellStyle name="20% - Accent1 6 2 8 2" xfId="12792" xr:uid="{00000000-0005-0000-0000-000026030000}"/>
    <cellStyle name="20% - Accent1 6 2 9" xfId="5911" xr:uid="{00000000-0005-0000-0000-000027030000}"/>
    <cellStyle name="20% - Accent1 6 2 9 2" xfId="13189" xr:uid="{00000000-0005-0000-0000-000028030000}"/>
    <cellStyle name="20% - Accent1 6 3" xfId="122" xr:uid="{00000000-0005-0000-0000-000029030000}"/>
    <cellStyle name="20% - Accent1 6 3 10" xfId="8755" xr:uid="{00000000-0005-0000-0000-00002A030000}"/>
    <cellStyle name="20% - Accent1 6 3 2" xfId="123" xr:uid="{00000000-0005-0000-0000-00002B030000}"/>
    <cellStyle name="20% - Accent1 6 3 2 2" xfId="1894" xr:uid="{00000000-0005-0000-0000-00002C030000}"/>
    <cellStyle name="20% - Accent1 6 3 2 2 2" xfId="9690" xr:uid="{00000000-0005-0000-0000-00002D030000}"/>
    <cellStyle name="20% - Accent1 6 3 2 3" xfId="3826" xr:uid="{00000000-0005-0000-0000-00002E030000}"/>
    <cellStyle name="20% - Accent1 6 3 2 3 2" xfId="11334" xr:uid="{00000000-0005-0000-0000-00002F030000}"/>
    <cellStyle name="20% - Accent1 6 3 2 4" xfId="5918" xr:uid="{00000000-0005-0000-0000-000030030000}"/>
    <cellStyle name="20% - Accent1 6 3 2 4 2" xfId="13196" xr:uid="{00000000-0005-0000-0000-000031030000}"/>
    <cellStyle name="20% - Accent1 6 3 2 5" xfId="8127" xr:uid="{00000000-0005-0000-0000-000032030000}"/>
    <cellStyle name="20% - Accent1 6 3 2 5 2" xfId="15219" xr:uid="{00000000-0005-0000-0000-000033030000}"/>
    <cellStyle name="20% - Accent1 6 3 2 6" xfId="8756" xr:uid="{00000000-0005-0000-0000-000034030000}"/>
    <cellStyle name="20% - Accent1 6 3 3" xfId="1893" xr:uid="{00000000-0005-0000-0000-000035030000}"/>
    <cellStyle name="20% - Accent1 6 3 3 2" xfId="5919" xr:uid="{00000000-0005-0000-0000-000036030000}"/>
    <cellStyle name="20% - Accent1 6 3 3 2 2" xfId="13197" xr:uid="{00000000-0005-0000-0000-000037030000}"/>
    <cellStyle name="20% - Accent1 6 3 3 3" xfId="9689" xr:uid="{00000000-0005-0000-0000-000038030000}"/>
    <cellStyle name="20% - Accent1 6 3 4" xfId="3515" xr:uid="{00000000-0005-0000-0000-000039030000}"/>
    <cellStyle name="20% - Accent1 6 3 4 2" xfId="11023" xr:uid="{00000000-0005-0000-0000-00003A030000}"/>
    <cellStyle name="20% - Accent1 6 3 5" xfId="3799" xr:uid="{00000000-0005-0000-0000-00003B030000}"/>
    <cellStyle name="20% - Accent1 6 3 5 2" xfId="11307" xr:uid="{00000000-0005-0000-0000-00003C030000}"/>
    <cellStyle name="20% - Accent1 6 3 6" xfId="5079" xr:uid="{00000000-0005-0000-0000-00003D030000}"/>
    <cellStyle name="20% - Accent1 6 3 6 2" xfId="12357" xr:uid="{00000000-0005-0000-0000-00003E030000}"/>
    <cellStyle name="20% - Accent1 6 3 7" xfId="5660" xr:uid="{00000000-0005-0000-0000-00003F030000}"/>
    <cellStyle name="20% - Accent1 6 3 7 2" xfId="12938" xr:uid="{00000000-0005-0000-0000-000040030000}"/>
    <cellStyle name="20% - Accent1 6 3 8" xfId="5917" xr:uid="{00000000-0005-0000-0000-000041030000}"/>
    <cellStyle name="20% - Accent1 6 3 8 2" xfId="13195" xr:uid="{00000000-0005-0000-0000-000042030000}"/>
    <cellStyle name="20% - Accent1 6 3 9" xfId="7546" xr:uid="{00000000-0005-0000-0000-000043030000}"/>
    <cellStyle name="20% - Accent1 6 3 9 2" xfId="14638" xr:uid="{00000000-0005-0000-0000-000044030000}"/>
    <cellStyle name="20% - Accent1 6 4" xfId="124" xr:uid="{00000000-0005-0000-0000-000045030000}"/>
    <cellStyle name="20% - Accent1 6 4 2" xfId="1895" xr:uid="{00000000-0005-0000-0000-000046030000}"/>
    <cellStyle name="20% - Accent1 6 4 2 2" xfId="9691" xr:uid="{00000000-0005-0000-0000-000047030000}"/>
    <cellStyle name="20% - Accent1 6 4 3" xfId="3770" xr:uid="{00000000-0005-0000-0000-000048030000}"/>
    <cellStyle name="20% - Accent1 6 4 3 2" xfId="11278" xr:uid="{00000000-0005-0000-0000-000049030000}"/>
    <cellStyle name="20% - Accent1 6 4 4" xfId="5920" xr:uid="{00000000-0005-0000-0000-00004A030000}"/>
    <cellStyle name="20% - Accent1 6 4 4 2" xfId="13198" xr:uid="{00000000-0005-0000-0000-00004B030000}"/>
    <cellStyle name="20% - Accent1 6 4 5" xfId="7838" xr:uid="{00000000-0005-0000-0000-00004C030000}"/>
    <cellStyle name="20% - Accent1 6 4 5 2" xfId="14930" xr:uid="{00000000-0005-0000-0000-00004D030000}"/>
    <cellStyle name="20% - Accent1 6 4 6" xfId="8757" xr:uid="{00000000-0005-0000-0000-00004E030000}"/>
    <cellStyle name="20% - Accent1 6 5" xfId="1888" xr:uid="{00000000-0005-0000-0000-00004F030000}"/>
    <cellStyle name="20% - Accent1 6 5 2" xfId="5921" xr:uid="{00000000-0005-0000-0000-000050030000}"/>
    <cellStyle name="20% - Accent1 6 5 2 2" xfId="13199" xr:uid="{00000000-0005-0000-0000-000051030000}"/>
    <cellStyle name="20% - Accent1 6 5 3" xfId="9684" xr:uid="{00000000-0005-0000-0000-000052030000}"/>
    <cellStyle name="20% - Accent1 6 6" xfId="3213" xr:uid="{00000000-0005-0000-0000-000053030000}"/>
    <cellStyle name="20% - Accent1 6 6 2" xfId="10724" xr:uid="{00000000-0005-0000-0000-000054030000}"/>
    <cellStyle name="20% - Accent1 6 7" xfId="3853" xr:uid="{00000000-0005-0000-0000-000055030000}"/>
    <cellStyle name="20% - Accent1 6 7 2" xfId="11361" xr:uid="{00000000-0005-0000-0000-000056030000}"/>
    <cellStyle name="20% - Accent1 6 8" xfId="4790" xr:uid="{00000000-0005-0000-0000-000057030000}"/>
    <cellStyle name="20% - Accent1 6 8 2" xfId="12068" xr:uid="{00000000-0005-0000-0000-000058030000}"/>
    <cellStyle name="20% - Accent1 6 9" xfId="5371" xr:uid="{00000000-0005-0000-0000-000059030000}"/>
    <cellStyle name="20% - Accent1 6 9 2" xfId="12649" xr:uid="{00000000-0005-0000-0000-00005A030000}"/>
    <cellStyle name="20% - Accent1 7" xfId="125" xr:uid="{00000000-0005-0000-0000-00005B030000}"/>
    <cellStyle name="20% - Accent1 7 10" xfId="7277" xr:uid="{00000000-0005-0000-0000-00005C030000}"/>
    <cellStyle name="20% - Accent1 7 10 2" xfId="14369" xr:uid="{00000000-0005-0000-0000-00005D030000}"/>
    <cellStyle name="20% - Accent1 7 11" xfId="8758" xr:uid="{00000000-0005-0000-0000-00005E030000}"/>
    <cellStyle name="20% - Accent1 7 2" xfId="126" xr:uid="{00000000-0005-0000-0000-00005F030000}"/>
    <cellStyle name="20% - Accent1 7 2 10" xfId="8759" xr:uid="{00000000-0005-0000-0000-000060030000}"/>
    <cellStyle name="20% - Accent1 7 2 2" xfId="127" xr:uid="{00000000-0005-0000-0000-000061030000}"/>
    <cellStyle name="20% - Accent1 7 2 2 2" xfId="1898" xr:uid="{00000000-0005-0000-0000-000062030000}"/>
    <cellStyle name="20% - Accent1 7 2 2 2 2" xfId="9694" xr:uid="{00000000-0005-0000-0000-000063030000}"/>
    <cellStyle name="20% - Accent1 7 2 2 3" xfId="3071" xr:uid="{00000000-0005-0000-0000-000064030000}"/>
    <cellStyle name="20% - Accent1 7 2 2 3 2" xfId="10582" xr:uid="{00000000-0005-0000-0000-000065030000}"/>
    <cellStyle name="20% - Accent1 7 2 2 4" xfId="5924" xr:uid="{00000000-0005-0000-0000-000066030000}"/>
    <cellStyle name="20% - Accent1 7 2 2 4 2" xfId="13202" xr:uid="{00000000-0005-0000-0000-000067030000}"/>
    <cellStyle name="20% - Accent1 7 2 2 5" xfId="8147" xr:uid="{00000000-0005-0000-0000-000068030000}"/>
    <cellStyle name="20% - Accent1 7 2 2 5 2" xfId="15239" xr:uid="{00000000-0005-0000-0000-000069030000}"/>
    <cellStyle name="20% - Accent1 7 2 2 6" xfId="8760" xr:uid="{00000000-0005-0000-0000-00006A030000}"/>
    <cellStyle name="20% - Accent1 7 2 3" xfId="1897" xr:uid="{00000000-0005-0000-0000-00006B030000}"/>
    <cellStyle name="20% - Accent1 7 2 3 2" xfId="5925" xr:uid="{00000000-0005-0000-0000-00006C030000}"/>
    <cellStyle name="20% - Accent1 7 2 3 2 2" xfId="13203" xr:uid="{00000000-0005-0000-0000-00006D030000}"/>
    <cellStyle name="20% - Accent1 7 2 3 3" xfId="9693" xr:uid="{00000000-0005-0000-0000-00006E030000}"/>
    <cellStyle name="20% - Accent1 7 2 4" xfId="3535" xr:uid="{00000000-0005-0000-0000-00006F030000}"/>
    <cellStyle name="20% - Accent1 7 2 4 2" xfId="11043" xr:uid="{00000000-0005-0000-0000-000070030000}"/>
    <cellStyle name="20% - Accent1 7 2 5" xfId="3971" xr:uid="{00000000-0005-0000-0000-000071030000}"/>
    <cellStyle name="20% - Accent1 7 2 5 2" xfId="11479" xr:uid="{00000000-0005-0000-0000-000072030000}"/>
    <cellStyle name="20% - Accent1 7 2 6" xfId="5099" xr:uid="{00000000-0005-0000-0000-000073030000}"/>
    <cellStyle name="20% - Accent1 7 2 6 2" xfId="12377" xr:uid="{00000000-0005-0000-0000-000074030000}"/>
    <cellStyle name="20% - Accent1 7 2 7" xfId="5680" xr:uid="{00000000-0005-0000-0000-000075030000}"/>
    <cellStyle name="20% - Accent1 7 2 7 2" xfId="12958" xr:uid="{00000000-0005-0000-0000-000076030000}"/>
    <cellStyle name="20% - Accent1 7 2 8" xfId="5923" xr:uid="{00000000-0005-0000-0000-000077030000}"/>
    <cellStyle name="20% - Accent1 7 2 8 2" xfId="13201" xr:uid="{00000000-0005-0000-0000-000078030000}"/>
    <cellStyle name="20% - Accent1 7 2 9" xfId="7566" xr:uid="{00000000-0005-0000-0000-000079030000}"/>
    <cellStyle name="20% - Accent1 7 2 9 2" xfId="14658" xr:uid="{00000000-0005-0000-0000-00007A030000}"/>
    <cellStyle name="20% - Accent1 7 3" xfId="128" xr:uid="{00000000-0005-0000-0000-00007B030000}"/>
    <cellStyle name="20% - Accent1 7 3 2" xfId="1899" xr:uid="{00000000-0005-0000-0000-00007C030000}"/>
    <cellStyle name="20% - Accent1 7 3 2 2" xfId="9695" xr:uid="{00000000-0005-0000-0000-00007D030000}"/>
    <cellStyle name="20% - Accent1 7 3 3" xfId="3862" xr:uid="{00000000-0005-0000-0000-00007E030000}"/>
    <cellStyle name="20% - Accent1 7 3 3 2" xfId="11370" xr:uid="{00000000-0005-0000-0000-00007F030000}"/>
    <cellStyle name="20% - Accent1 7 3 4" xfId="5926" xr:uid="{00000000-0005-0000-0000-000080030000}"/>
    <cellStyle name="20% - Accent1 7 3 4 2" xfId="13204" xr:uid="{00000000-0005-0000-0000-000081030000}"/>
    <cellStyle name="20% - Accent1 7 3 5" xfId="7858" xr:uid="{00000000-0005-0000-0000-000082030000}"/>
    <cellStyle name="20% - Accent1 7 3 5 2" xfId="14950" xr:uid="{00000000-0005-0000-0000-000083030000}"/>
    <cellStyle name="20% - Accent1 7 3 6" xfId="8761" xr:uid="{00000000-0005-0000-0000-000084030000}"/>
    <cellStyle name="20% - Accent1 7 4" xfId="1896" xr:uid="{00000000-0005-0000-0000-000085030000}"/>
    <cellStyle name="20% - Accent1 7 4 2" xfId="5927" xr:uid="{00000000-0005-0000-0000-000086030000}"/>
    <cellStyle name="20% - Accent1 7 4 2 2" xfId="13205" xr:uid="{00000000-0005-0000-0000-000087030000}"/>
    <cellStyle name="20% - Accent1 7 4 3" xfId="9692" xr:uid="{00000000-0005-0000-0000-000088030000}"/>
    <cellStyle name="20% - Accent1 7 5" xfId="3233" xr:uid="{00000000-0005-0000-0000-000089030000}"/>
    <cellStyle name="20% - Accent1 7 5 2" xfId="10744" xr:uid="{00000000-0005-0000-0000-00008A030000}"/>
    <cellStyle name="20% - Accent1 7 6" xfId="3881" xr:uid="{00000000-0005-0000-0000-00008B030000}"/>
    <cellStyle name="20% - Accent1 7 6 2" xfId="11389" xr:uid="{00000000-0005-0000-0000-00008C030000}"/>
    <cellStyle name="20% - Accent1 7 7" xfId="4810" xr:uid="{00000000-0005-0000-0000-00008D030000}"/>
    <cellStyle name="20% - Accent1 7 7 2" xfId="12088" xr:uid="{00000000-0005-0000-0000-00008E030000}"/>
    <cellStyle name="20% - Accent1 7 8" xfId="5391" xr:uid="{00000000-0005-0000-0000-00008F030000}"/>
    <cellStyle name="20% - Accent1 7 8 2" xfId="12669" xr:uid="{00000000-0005-0000-0000-000090030000}"/>
    <cellStyle name="20% - Accent1 7 9" xfId="5922" xr:uid="{00000000-0005-0000-0000-000091030000}"/>
    <cellStyle name="20% - Accent1 7 9 2" xfId="13200" xr:uid="{00000000-0005-0000-0000-000092030000}"/>
    <cellStyle name="20% - Accent1 8" xfId="129" xr:uid="{00000000-0005-0000-0000-000093030000}"/>
    <cellStyle name="20% - Accent1 8 10" xfId="8762" xr:uid="{00000000-0005-0000-0000-000094030000}"/>
    <cellStyle name="20% - Accent1 8 2" xfId="130" xr:uid="{00000000-0005-0000-0000-000095030000}"/>
    <cellStyle name="20% - Accent1 8 2 2" xfId="1901" xr:uid="{00000000-0005-0000-0000-000096030000}"/>
    <cellStyle name="20% - Accent1 8 2 2 2" xfId="9697" xr:uid="{00000000-0005-0000-0000-000097030000}"/>
    <cellStyle name="20% - Accent1 8 2 3" xfId="4003" xr:uid="{00000000-0005-0000-0000-000098030000}"/>
    <cellStyle name="20% - Accent1 8 2 3 2" xfId="11511" xr:uid="{00000000-0005-0000-0000-000099030000}"/>
    <cellStyle name="20% - Accent1 8 2 4" xfId="5929" xr:uid="{00000000-0005-0000-0000-00009A030000}"/>
    <cellStyle name="20% - Accent1 8 2 4 2" xfId="13207" xr:uid="{00000000-0005-0000-0000-00009B030000}"/>
    <cellStyle name="20% - Accent1 8 2 5" xfId="8001" xr:uid="{00000000-0005-0000-0000-00009C030000}"/>
    <cellStyle name="20% - Accent1 8 2 5 2" xfId="15093" xr:uid="{00000000-0005-0000-0000-00009D030000}"/>
    <cellStyle name="20% - Accent1 8 2 6" xfId="8763" xr:uid="{00000000-0005-0000-0000-00009E030000}"/>
    <cellStyle name="20% - Accent1 8 3" xfId="1900" xr:uid="{00000000-0005-0000-0000-00009F030000}"/>
    <cellStyle name="20% - Accent1 8 3 2" xfId="5930" xr:uid="{00000000-0005-0000-0000-0000A0030000}"/>
    <cellStyle name="20% - Accent1 8 3 2 2" xfId="13208" xr:uid="{00000000-0005-0000-0000-0000A1030000}"/>
    <cellStyle name="20% - Accent1 8 3 3" xfId="9696" xr:uid="{00000000-0005-0000-0000-0000A2030000}"/>
    <cellStyle name="20% - Accent1 8 4" xfId="3379" xr:uid="{00000000-0005-0000-0000-0000A3030000}"/>
    <cellStyle name="20% - Accent1 8 4 2" xfId="10889" xr:uid="{00000000-0005-0000-0000-0000A4030000}"/>
    <cellStyle name="20% - Accent1 8 5" xfId="3869" xr:uid="{00000000-0005-0000-0000-0000A5030000}"/>
    <cellStyle name="20% - Accent1 8 5 2" xfId="11377" xr:uid="{00000000-0005-0000-0000-0000A6030000}"/>
    <cellStyle name="20% - Accent1 8 6" xfId="4953" xr:uid="{00000000-0005-0000-0000-0000A7030000}"/>
    <cellStyle name="20% - Accent1 8 6 2" xfId="12231" xr:uid="{00000000-0005-0000-0000-0000A8030000}"/>
    <cellStyle name="20% - Accent1 8 7" xfId="5534" xr:uid="{00000000-0005-0000-0000-0000A9030000}"/>
    <cellStyle name="20% - Accent1 8 7 2" xfId="12812" xr:uid="{00000000-0005-0000-0000-0000AA030000}"/>
    <cellStyle name="20% - Accent1 8 8" xfId="5928" xr:uid="{00000000-0005-0000-0000-0000AB030000}"/>
    <cellStyle name="20% - Accent1 8 8 2" xfId="13206" xr:uid="{00000000-0005-0000-0000-0000AC030000}"/>
    <cellStyle name="20% - Accent1 8 9" xfId="7420" xr:uid="{00000000-0005-0000-0000-0000AD030000}"/>
    <cellStyle name="20% - Accent1 8 9 2" xfId="14512" xr:uid="{00000000-0005-0000-0000-0000AE030000}"/>
    <cellStyle name="20% - Accent1 9" xfId="131" xr:uid="{00000000-0005-0000-0000-0000AF030000}"/>
    <cellStyle name="20% - Accent1 9 2" xfId="1902" xr:uid="{00000000-0005-0000-0000-0000B0030000}"/>
    <cellStyle name="20% - Accent1 9 2 2" xfId="9698" xr:uid="{00000000-0005-0000-0000-0000B1030000}"/>
    <cellStyle name="20% - Accent1 9 3" xfId="3872" xr:uid="{00000000-0005-0000-0000-0000B2030000}"/>
    <cellStyle name="20% - Accent1 9 3 2" xfId="11380" xr:uid="{00000000-0005-0000-0000-0000B3030000}"/>
    <cellStyle name="20% - Accent1 9 4" xfId="5931" xr:uid="{00000000-0005-0000-0000-0000B4030000}"/>
    <cellStyle name="20% - Accent1 9 4 2" xfId="13209" xr:uid="{00000000-0005-0000-0000-0000B5030000}"/>
    <cellStyle name="20% - Accent1 9 5" xfId="8385" xr:uid="{00000000-0005-0000-0000-0000B6030000}"/>
    <cellStyle name="20% - Accent1 9 5 2" xfId="15428" xr:uid="{00000000-0005-0000-0000-0000B7030000}"/>
    <cellStyle name="20% - Accent1 9 6" xfId="8764" xr:uid="{00000000-0005-0000-0000-0000B8030000}"/>
    <cellStyle name="20% - Accent2" xfId="24" builtinId="34" customBuiltin="1"/>
    <cellStyle name="20% - Accent2 10" xfId="133" xr:uid="{00000000-0005-0000-0000-0000BA030000}"/>
    <cellStyle name="20% - Accent2 10 2" xfId="1904" xr:uid="{00000000-0005-0000-0000-0000BB030000}"/>
    <cellStyle name="20% - Accent2 10 2 2" xfId="3871" xr:uid="{00000000-0005-0000-0000-0000BC030000}"/>
    <cellStyle name="20% - Accent2 10 2 2 2" xfId="11379" xr:uid="{00000000-0005-0000-0000-0000BD030000}"/>
    <cellStyle name="20% - Accent2 10 2 3" xfId="5934" xr:uid="{00000000-0005-0000-0000-0000BE030000}"/>
    <cellStyle name="20% - Accent2 10 2 3 2" xfId="13212" xr:uid="{00000000-0005-0000-0000-0000BF030000}"/>
    <cellStyle name="20% - Accent2 10 2 4" xfId="9700" xr:uid="{00000000-0005-0000-0000-0000C0030000}"/>
    <cellStyle name="20% - Accent2 10 3" xfId="3693" xr:uid="{00000000-0005-0000-0000-0000C1030000}"/>
    <cellStyle name="20% - Accent2 10 3 2" xfId="11201" xr:uid="{00000000-0005-0000-0000-0000C2030000}"/>
    <cellStyle name="20% - Accent2 10 4" xfId="5933" xr:uid="{00000000-0005-0000-0000-0000C3030000}"/>
    <cellStyle name="20% - Accent2 10 4 2" xfId="13211" xr:uid="{00000000-0005-0000-0000-0000C4030000}"/>
    <cellStyle name="20% - Accent2 10 5" xfId="8475" xr:uid="{00000000-0005-0000-0000-0000C5030000}"/>
    <cellStyle name="20% - Accent2 10 5 2" xfId="15518" xr:uid="{00000000-0005-0000-0000-0000C6030000}"/>
    <cellStyle name="20% - Accent2 10 6" xfId="8766" xr:uid="{00000000-0005-0000-0000-0000C7030000}"/>
    <cellStyle name="20% - Accent2 11" xfId="134" xr:uid="{00000000-0005-0000-0000-0000C8030000}"/>
    <cellStyle name="20% - Accent2 11 2" xfId="1905" xr:uid="{00000000-0005-0000-0000-0000C9030000}"/>
    <cellStyle name="20% - Accent2 11 2 2" xfId="9701" xr:uid="{00000000-0005-0000-0000-0000CA030000}"/>
    <cellStyle name="20% - Accent2 11 3" xfId="3827" xr:uid="{00000000-0005-0000-0000-0000CB030000}"/>
    <cellStyle name="20% - Accent2 11 3 2" xfId="11335" xr:uid="{00000000-0005-0000-0000-0000CC030000}"/>
    <cellStyle name="20% - Accent2 11 4" xfId="5935" xr:uid="{00000000-0005-0000-0000-0000CD030000}"/>
    <cellStyle name="20% - Accent2 11 4 2" xfId="13213" xr:uid="{00000000-0005-0000-0000-0000CE030000}"/>
    <cellStyle name="20% - Accent2 11 5" xfId="8564" xr:uid="{00000000-0005-0000-0000-0000CF030000}"/>
    <cellStyle name="20% - Accent2 11 5 2" xfId="15607" xr:uid="{00000000-0005-0000-0000-0000D0030000}"/>
    <cellStyle name="20% - Accent2 11 6" xfId="8767" xr:uid="{00000000-0005-0000-0000-0000D1030000}"/>
    <cellStyle name="20% - Accent2 12" xfId="135" xr:uid="{00000000-0005-0000-0000-0000D2030000}"/>
    <cellStyle name="20% - Accent2 12 2" xfId="136" xr:uid="{00000000-0005-0000-0000-0000D3030000}"/>
    <cellStyle name="20% - Accent2 12 2 2" xfId="1907" xr:uid="{00000000-0005-0000-0000-0000D4030000}"/>
    <cellStyle name="20% - Accent2 12 2 2 2" xfId="9703" xr:uid="{00000000-0005-0000-0000-0000D5030000}"/>
    <cellStyle name="20% - Accent2 12 2 3" xfId="3745" xr:uid="{00000000-0005-0000-0000-0000D6030000}"/>
    <cellStyle name="20% - Accent2 12 2 3 2" xfId="11253" xr:uid="{00000000-0005-0000-0000-0000D7030000}"/>
    <cellStyle name="20% - Accent2 12 2 4" xfId="5937" xr:uid="{00000000-0005-0000-0000-0000D8030000}"/>
    <cellStyle name="20% - Accent2 12 2 4 2" xfId="13215" xr:uid="{00000000-0005-0000-0000-0000D9030000}"/>
    <cellStyle name="20% - Accent2 12 2 5" xfId="8769" xr:uid="{00000000-0005-0000-0000-0000DA030000}"/>
    <cellStyle name="20% - Accent2 12 3" xfId="1906" xr:uid="{00000000-0005-0000-0000-0000DB030000}"/>
    <cellStyle name="20% - Accent2 12 3 2" xfId="9702" xr:uid="{00000000-0005-0000-0000-0000DC030000}"/>
    <cellStyle name="20% - Accent2 12 4" xfId="3847" xr:uid="{00000000-0005-0000-0000-0000DD030000}"/>
    <cellStyle name="20% - Accent2 12 4 2" xfId="11355" xr:uid="{00000000-0005-0000-0000-0000DE030000}"/>
    <cellStyle name="20% - Accent2 12 5" xfId="5936" xr:uid="{00000000-0005-0000-0000-0000DF030000}"/>
    <cellStyle name="20% - Accent2 12 5 2" xfId="13214" xr:uid="{00000000-0005-0000-0000-0000E0030000}"/>
    <cellStyle name="20% - Accent2 12 6" xfId="7716" xr:uid="{00000000-0005-0000-0000-0000E1030000}"/>
    <cellStyle name="20% - Accent2 12 6 2" xfId="14808" xr:uid="{00000000-0005-0000-0000-0000E2030000}"/>
    <cellStyle name="20% - Accent2 12 7" xfId="8768" xr:uid="{00000000-0005-0000-0000-0000E3030000}"/>
    <cellStyle name="20% - Accent2 13" xfId="137" xr:uid="{00000000-0005-0000-0000-0000E4030000}"/>
    <cellStyle name="20% - Accent2 13 2" xfId="1908" xr:uid="{00000000-0005-0000-0000-0000E5030000}"/>
    <cellStyle name="20% - Accent2 13 2 2" xfId="9704" xr:uid="{00000000-0005-0000-0000-0000E6030000}"/>
    <cellStyle name="20% - Accent2 13 3" xfId="3849" xr:uid="{00000000-0005-0000-0000-0000E7030000}"/>
    <cellStyle name="20% - Accent2 13 3 2" xfId="11357" xr:uid="{00000000-0005-0000-0000-0000E8030000}"/>
    <cellStyle name="20% - Accent2 13 4" xfId="5938" xr:uid="{00000000-0005-0000-0000-0000E9030000}"/>
    <cellStyle name="20% - Accent2 13 4 2" xfId="13216" xr:uid="{00000000-0005-0000-0000-0000EA030000}"/>
    <cellStyle name="20% - Accent2 13 5" xfId="8770" xr:uid="{00000000-0005-0000-0000-0000EB030000}"/>
    <cellStyle name="20% - Accent2 14" xfId="138" xr:uid="{00000000-0005-0000-0000-0000EC030000}"/>
    <cellStyle name="20% - Accent2 14 2" xfId="1909" xr:uid="{00000000-0005-0000-0000-0000ED030000}"/>
    <cellStyle name="20% - Accent2 14 2 2" xfId="9705" xr:uid="{00000000-0005-0000-0000-0000EE030000}"/>
    <cellStyle name="20% - Accent2 14 3" xfId="4065" xr:uid="{00000000-0005-0000-0000-0000EF030000}"/>
    <cellStyle name="20% - Accent2 14 3 2" xfId="11573" xr:uid="{00000000-0005-0000-0000-0000F0030000}"/>
    <cellStyle name="20% - Accent2 14 4" xfId="5939" xr:uid="{00000000-0005-0000-0000-0000F1030000}"/>
    <cellStyle name="20% - Accent2 14 4 2" xfId="13217" xr:uid="{00000000-0005-0000-0000-0000F2030000}"/>
    <cellStyle name="20% - Accent2 14 5" xfId="8771" xr:uid="{00000000-0005-0000-0000-0000F3030000}"/>
    <cellStyle name="20% - Accent2 15" xfId="139" xr:uid="{00000000-0005-0000-0000-0000F4030000}"/>
    <cellStyle name="20% - Accent2 15 2" xfId="1910" xr:uid="{00000000-0005-0000-0000-0000F5030000}"/>
    <cellStyle name="20% - Accent2 15 2 2" xfId="9706" xr:uid="{00000000-0005-0000-0000-0000F6030000}"/>
    <cellStyle name="20% - Accent2 15 3" xfId="3954" xr:uid="{00000000-0005-0000-0000-0000F7030000}"/>
    <cellStyle name="20% - Accent2 15 3 2" xfId="11462" xr:uid="{00000000-0005-0000-0000-0000F8030000}"/>
    <cellStyle name="20% - Accent2 15 4" xfId="5940" xr:uid="{00000000-0005-0000-0000-0000F9030000}"/>
    <cellStyle name="20% - Accent2 15 4 2" xfId="13218" xr:uid="{00000000-0005-0000-0000-0000FA030000}"/>
    <cellStyle name="20% - Accent2 15 5" xfId="8772" xr:uid="{00000000-0005-0000-0000-0000FB030000}"/>
    <cellStyle name="20% - Accent2 16" xfId="140" xr:uid="{00000000-0005-0000-0000-0000FC030000}"/>
    <cellStyle name="20% - Accent2 16 2" xfId="1911" xr:uid="{00000000-0005-0000-0000-0000FD030000}"/>
    <cellStyle name="20% - Accent2 16 2 2" xfId="9707" xr:uid="{00000000-0005-0000-0000-0000FE030000}"/>
    <cellStyle name="20% - Accent2 16 3" xfId="3706" xr:uid="{00000000-0005-0000-0000-0000FF030000}"/>
    <cellStyle name="20% - Accent2 16 3 2" xfId="11214" xr:uid="{00000000-0005-0000-0000-000000040000}"/>
    <cellStyle name="20% - Accent2 16 4" xfId="5941" xr:uid="{00000000-0005-0000-0000-000001040000}"/>
    <cellStyle name="20% - Accent2 16 4 2" xfId="13219" xr:uid="{00000000-0005-0000-0000-000002040000}"/>
    <cellStyle name="20% - Accent2 16 5" xfId="8773" xr:uid="{00000000-0005-0000-0000-000003040000}"/>
    <cellStyle name="20% - Accent2 17" xfId="141" xr:uid="{00000000-0005-0000-0000-000004040000}"/>
    <cellStyle name="20% - Accent2 17 2" xfId="1912" xr:uid="{00000000-0005-0000-0000-000005040000}"/>
    <cellStyle name="20% - Accent2 17 2 2" xfId="9708" xr:uid="{00000000-0005-0000-0000-000006040000}"/>
    <cellStyle name="20% - Accent2 17 3" xfId="3814" xr:uid="{00000000-0005-0000-0000-000007040000}"/>
    <cellStyle name="20% - Accent2 17 3 2" xfId="11322" xr:uid="{00000000-0005-0000-0000-000008040000}"/>
    <cellStyle name="20% - Accent2 17 4" xfId="5942" xr:uid="{00000000-0005-0000-0000-000009040000}"/>
    <cellStyle name="20% - Accent2 17 4 2" xfId="13220" xr:uid="{00000000-0005-0000-0000-00000A040000}"/>
    <cellStyle name="20% - Accent2 17 5" xfId="8774" xr:uid="{00000000-0005-0000-0000-00000B040000}"/>
    <cellStyle name="20% - Accent2 18" xfId="142" xr:uid="{00000000-0005-0000-0000-00000C040000}"/>
    <cellStyle name="20% - Accent2 18 2" xfId="1913" xr:uid="{00000000-0005-0000-0000-00000D040000}"/>
    <cellStyle name="20% - Accent2 18 2 2" xfId="9709" xr:uid="{00000000-0005-0000-0000-00000E040000}"/>
    <cellStyle name="20% - Accent2 18 3" xfId="4029" xr:uid="{00000000-0005-0000-0000-00000F040000}"/>
    <cellStyle name="20% - Accent2 18 3 2" xfId="11537" xr:uid="{00000000-0005-0000-0000-000010040000}"/>
    <cellStyle name="20% - Accent2 18 4" xfId="5943" xr:uid="{00000000-0005-0000-0000-000011040000}"/>
    <cellStyle name="20% - Accent2 18 4 2" xfId="13221" xr:uid="{00000000-0005-0000-0000-000012040000}"/>
    <cellStyle name="20% - Accent2 18 5" xfId="8775" xr:uid="{00000000-0005-0000-0000-000013040000}"/>
    <cellStyle name="20% - Accent2 19" xfId="1750" xr:uid="{00000000-0005-0000-0000-000014040000}"/>
    <cellStyle name="20% - Accent2 19 2" xfId="3000" xr:uid="{00000000-0005-0000-0000-000015040000}"/>
    <cellStyle name="20% - Accent2 19 2 2" xfId="10517" xr:uid="{00000000-0005-0000-0000-000016040000}"/>
    <cellStyle name="20% - Accent2 19 3" xfId="3919" xr:uid="{00000000-0005-0000-0000-000017040000}"/>
    <cellStyle name="20% - Accent2 19 3 2" xfId="11427" xr:uid="{00000000-0005-0000-0000-000018040000}"/>
    <cellStyle name="20% - Accent2 19 4" xfId="5944" xr:uid="{00000000-0005-0000-0000-000019040000}"/>
    <cellStyle name="20% - Accent2 19 4 2" xfId="13222" xr:uid="{00000000-0005-0000-0000-00001A040000}"/>
    <cellStyle name="20% - Accent2 19 5" xfId="9579" xr:uid="{00000000-0005-0000-0000-00001B040000}"/>
    <cellStyle name="20% - Accent2 2" xfId="143" xr:uid="{00000000-0005-0000-0000-00001C040000}"/>
    <cellStyle name="20% - Accent2 2 10" xfId="3127" xr:uid="{00000000-0005-0000-0000-00001D040000}"/>
    <cellStyle name="20% - Accent2 2 10 2" xfId="5946" xr:uid="{00000000-0005-0000-0000-00001E040000}"/>
    <cellStyle name="20% - Accent2 2 10 2 2" xfId="13224" xr:uid="{00000000-0005-0000-0000-00001F040000}"/>
    <cellStyle name="20% - Accent2 2 10 3" xfId="10638" xr:uid="{00000000-0005-0000-0000-000020040000}"/>
    <cellStyle name="20% - Accent2 2 11" xfId="3053" xr:uid="{00000000-0005-0000-0000-000021040000}"/>
    <cellStyle name="20% - Accent2 2 11 2" xfId="10564" xr:uid="{00000000-0005-0000-0000-000022040000}"/>
    <cellStyle name="20% - Accent2 2 12" xfId="4726" xr:uid="{00000000-0005-0000-0000-000023040000}"/>
    <cellStyle name="20% - Accent2 2 12 2" xfId="12004" xr:uid="{00000000-0005-0000-0000-000024040000}"/>
    <cellStyle name="20% - Accent2 2 13" xfId="5307" xr:uid="{00000000-0005-0000-0000-000025040000}"/>
    <cellStyle name="20% - Accent2 2 13 2" xfId="12585" xr:uid="{00000000-0005-0000-0000-000026040000}"/>
    <cellStyle name="20% - Accent2 2 14" xfId="5945" xr:uid="{00000000-0005-0000-0000-000027040000}"/>
    <cellStyle name="20% - Accent2 2 14 2" xfId="13223" xr:uid="{00000000-0005-0000-0000-000028040000}"/>
    <cellStyle name="20% - Accent2 2 15" xfId="7193" xr:uid="{00000000-0005-0000-0000-000029040000}"/>
    <cellStyle name="20% - Accent2 2 15 2" xfId="14285" xr:uid="{00000000-0005-0000-0000-00002A040000}"/>
    <cellStyle name="20% - Accent2 2 16" xfId="8633" xr:uid="{00000000-0005-0000-0000-00002B040000}"/>
    <cellStyle name="20% - Accent2 2 17" xfId="8776" xr:uid="{00000000-0005-0000-0000-00002C040000}"/>
    <cellStyle name="20% - Accent2 2 2" xfId="144" xr:uid="{00000000-0005-0000-0000-00002D040000}"/>
    <cellStyle name="20% - Accent2 2 2 10" xfId="5947" xr:uid="{00000000-0005-0000-0000-00002E040000}"/>
    <cellStyle name="20% - Accent2 2 2 10 2" xfId="13225" xr:uid="{00000000-0005-0000-0000-00002F040000}"/>
    <cellStyle name="20% - Accent2 2 2 11" xfId="7239" xr:uid="{00000000-0005-0000-0000-000030040000}"/>
    <cellStyle name="20% - Accent2 2 2 11 2" xfId="14331" xr:uid="{00000000-0005-0000-0000-000031040000}"/>
    <cellStyle name="20% - Accent2 2 2 12" xfId="8777" xr:uid="{00000000-0005-0000-0000-000032040000}"/>
    <cellStyle name="20% - Accent2 2 2 2" xfId="145" xr:uid="{00000000-0005-0000-0000-000033040000}"/>
    <cellStyle name="20% - Accent2 2 2 2 10" xfId="7382" xr:uid="{00000000-0005-0000-0000-000034040000}"/>
    <cellStyle name="20% - Accent2 2 2 2 10 2" xfId="14474" xr:uid="{00000000-0005-0000-0000-000035040000}"/>
    <cellStyle name="20% - Accent2 2 2 2 11" xfId="8778" xr:uid="{00000000-0005-0000-0000-000036040000}"/>
    <cellStyle name="20% - Accent2 2 2 2 2" xfId="146" xr:uid="{00000000-0005-0000-0000-000037040000}"/>
    <cellStyle name="20% - Accent2 2 2 2 2 10" xfId="8779" xr:uid="{00000000-0005-0000-0000-000038040000}"/>
    <cellStyle name="20% - Accent2 2 2 2 2 2" xfId="147" xr:uid="{00000000-0005-0000-0000-000039040000}"/>
    <cellStyle name="20% - Accent2 2 2 2 2 2 2" xfId="1918" xr:uid="{00000000-0005-0000-0000-00003A040000}"/>
    <cellStyle name="20% - Accent2 2 2 2 2 2 2 2" xfId="9714" xr:uid="{00000000-0005-0000-0000-00003B040000}"/>
    <cellStyle name="20% - Accent2 2 2 2 2 2 3" xfId="3951" xr:uid="{00000000-0005-0000-0000-00003C040000}"/>
    <cellStyle name="20% - Accent2 2 2 2 2 2 3 2" xfId="11459" xr:uid="{00000000-0005-0000-0000-00003D040000}"/>
    <cellStyle name="20% - Accent2 2 2 2 2 2 4" xfId="5950" xr:uid="{00000000-0005-0000-0000-00003E040000}"/>
    <cellStyle name="20% - Accent2 2 2 2 2 2 4 2" xfId="13228" xr:uid="{00000000-0005-0000-0000-00003F040000}"/>
    <cellStyle name="20% - Accent2 2 2 2 2 2 5" xfId="8252" xr:uid="{00000000-0005-0000-0000-000040040000}"/>
    <cellStyle name="20% - Accent2 2 2 2 2 2 5 2" xfId="15344" xr:uid="{00000000-0005-0000-0000-000041040000}"/>
    <cellStyle name="20% - Accent2 2 2 2 2 2 6" xfId="8780" xr:uid="{00000000-0005-0000-0000-000042040000}"/>
    <cellStyle name="20% - Accent2 2 2 2 2 3" xfId="1917" xr:uid="{00000000-0005-0000-0000-000043040000}"/>
    <cellStyle name="20% - Accent2 2 2 2 2 3 2" xfId="5951" xr:uid="{00000000-0005-0000-0000-000044040000}"/>
    <cellStyle name="20% - Accent2 2 2 2 2 3 2 2" xfId="13229" xr:uid="{00000000-0005-0000-0000-000045040000}"/>
    <cellStyle name="20% - Accent2 2 2 2 2 3 3" xfId="9713" xr:uid="{00000000-0005-0000-0000-000046040000}"/>
    <cellStyle name="20% - Accent2 2 2 2 2 4" xfId="3640" xr:uid="{00000000-0005-0000-0000-000047040000}"/>
    <cellStyle name="20% - Accent2 2 2 2 2 4 2" xfId="11148" xr:uid="{00000000-0005-0000-0000-000048040000}"/>
    <cellStyle name="20% - Accent2 2 2 2 2 5" xfId="4079" xr:uid="{00000000-0005-0000-0000-000049040000}"/>
    <cellStyle name="20% - Accent2 2 2 2 2 5 2" xfId="11587" xr:uid="{00000000-0005-0000-0000-00004A040000}"/>
    <cellStyle name="20% - Accent2 2 2 2 2 6" xfId="5204" xr:uid="{00000000-0005-0000-0000-00004B040000}"/>
    <cellStyle name="20% - Accent2 2 2 2 2 6 2" xfId="12482" xr:uid="{00000000-0005-0000-0000-00004C040000}"/>
    <cellStyle name="20% - Accent2 2 2 2 2 7" xfId="5785" xr:uid="{00000000-0005-0000-0000-00004D040000}"/>
    <cellStyle name="20% - Accent2 2 2 2 2 7 2" xfId="13063" xr:uid="{00000000-0005-0000-0000-00004E040000}"/>
    <cellStyle name="20% - Accent2 2 2 2 2 8" xfId="5949" xr:uid="{00000000-0005-0000-0000-00004F040000}"/>
    <cellStyle name="20% - Accent2 2 2 2 2 8 2" xfId="13227" xr:uid="{00000000-0005-0000-0000-000050040000}"/>
    <cellStyle name="20% - Accent2 2 2 2 2 9" xfId="7671" xr:uid="{00000000-0005-0000-0000-000051040000}"/>
    <cellStyle name="20% - Accent2 2 2 2 2 9 2" xfId="14763" xr:uid="{00000000-0005-0000-0000-000052040000}"/>
    <cellStyle name="20% - Accent2 2 2 2 3" xfId="148" xr:uid="{00000000-0005-0000-0000-000053040000}"/>
    <cellStyle name="20% - Accent2 2 2 2 3 2" xfId="1919" xr:uid="{00000000-0005-0000-0000-000054040000}"/>
    <cellStyle name="20% - Accent2 2 2 2 3 2 2" xfId="9715" xr:uid="{00000000-0005-0000-0000-000055040000}"/>
    <cellStyle name="20% - Accent2 2 2 2 3 3" xfId="3846" xr:uid="{00000000-0005-0000-0000-000056040000}"/>
    <cellStyle name="20% - Accent2 2 2 2 3 3 2" xfId="11354" xr:uid="{00000000-0005-0000-0000-000057040000}"/>
    <cellStyle name="20% - Accent2 2 2 2 3 4" xfId="5952" xr:uid="{00000000-0005-0000-0000-000058040000}"/>
    <cellStyle name="20% - Accent2 2 2 2 3 4 2" xfId="13230" xr:uid="{00000000-0005-0000-0000-000059040000}"/>
    <cellStyle name="20% - Accent2 2 2 2 3 5" xfId="7963" xr:uid="{00000000-0005-0000-0000-00005A040000}"/>
    <cellStyle name="20% - Accent2 2 2 2 3 5 2" xfId="15055" xr:uid="{00000000-0005-0000-0000-00005B040000}"/>
    <cellStyle name="20% - Accent2 2 2 2 3 6" xfId="8781" xr:uid="{00000000-0005-0000-0000-00005C040000}"/>
    <cellStyle name="20% - Accent2 2 2 2 4" xfId="1916" xr:uid="{00000000-0005-0000-0000-00005D040000}"/>
    <cellStyle name="20% - Accent2 2 2 2 4 2" xfId="5953" xr:uid="{00000000-0005-0000-0000-00005E040000}"/>
    <cellStyle name="20% - Accent2 2 2 2 4 2 2" xfId="13231" xr:uid="{00000000-0005-0000-0000-00005F040000}"/>
    <cellStyle name="20% - Accent2 2 2 2 4 3" xfId="9712" xr:uid="{00000000-0005-0000-0000-000060040000}"/>
    <cellStyle name="20% - Accent2 2 2 2 5" xfId="3340" xr:uid="{00000000-0005-0000-0000-000061040000}"/>
    <cellStyle name="20% - Accent2 2 2 2 5 2" xfId="10851" xr:uid="{00000000-0005-0000-0000-000062040000}"/>
    <cellStyle name="20% - Accent2 2 2 2 6" xfId="4049" xr:uid="{00000000-0005-0000-0000-000063040000}"/>
    <cellStyle name="20% - Accent2 2 2 2 6 2" xfId="11557" xr:uid="{00000000-0005-0000-0000-000064040000}"/>
    <cellStyle name="20% - Accent2 2 2 2 7" xfId="4915" xr:uid="{00000000-0005-0000-0000-000065040000}"/>
    <cellStyle name="20% - Accent2 2 2 2 7 2" xfId="12193" xr:uid="{00000000-0005-0000-0000-000066040000}"/>
    <cellStyle name="20% - Accent2 2 2 2 8" xfId="5496" xr:uid="{00000000-0005-0000-0000-000067040000}"/>
    <cellStyle name="20% - Accent2 2 2 2 8 2" xfId="12774" xr:uid="{00000000-0005-0000-0000-000068040000}"/>
    <cellStyle name="20% - Accent2 2 2 2 9" xfId="5948" xr:uid="{00000000-0005-0000-0000-000069040000}"/>
    <cellStyle name="20% - Accent2 2 2 2 9 2" xfId="13226" xr:uid="{00000000-0005-0000-0000-00006A040000}"/>
    <cellStyle name="20% - Accent2 2 2 3" xfId="149" xr:uid="{00000000-0005-0000-0000-00006B040000}"/>
    <cellStyle name="20% - Accent2 2 2 3 10" xfId="8782" xr:uid="{00000000-0005-0000-0000-00006C040000}"/>
    <cellStyle name="20% - Accent2 2 2 3 2" xfId="150" xr:uid="{00000000-0005-0000-0000-00006D040000}"/>
    <cellStyle name="20% - Accent2 2 2 3 2 2" xfId="1921" xr:uid="{00000000-0005-0000-0000-00006E040000}"/>
    <cellStyle name="20% - Accent2 2 2 3 2 2 2" xfId="9717" xr:uid="{00000000-0005-0000-0000-00006F040000}"/>
    <cellStyle name="20% - Accent2 2 2 3 2 3" xfId="4038" xr:uid="{00000000-0005-0000-0000-000070040000}"/>
    <cellStyle name="20% - Accent2 2 2 3 2 3 2" xfId="11546" xr:uid="{00000000-0005-0000-0000-000071040000}"/>
    <cellStyle name="20% - Accent2 2 2 3 2 4" xfId="5955" xr:uid="{00000000-0005-0000-0000-000072040000}"/>
    <cellStyle name="20% - Accent2 2 2 3 2 4 2" xfId="13233" xr:uid="{00000000-0005-0000-0000-000073040000}"/>
    <cellStyle name="20% - Accent2 2 2 3 2 5" xfId="8109" xr:uid="{00000000-0005-0000-0000-000074040000}"/>
    <cellStyle name="20% - Accent2 2 2 3 2 5 2" xfId="15201" xr:uid="{00000000-0005-0000-0000-000075040000}"/>
    <cellStyle name="20% - Accent2 2 2 3 2 6" xfId="8783" xr:uid="{00000000-0005-0000-0000-000076040000}"/>
    <cellStyle name="20% - Accent2 2 2 3 3" xfId="1920" xr:uid="{00000000-0005-0000-0000-000077040000}"/>
    <cellStyle name="20% - Accent2 2 2 3 3 2" xfId="5956" xr:uid="{00000000-0005-0000-0000-000078040000}"/>
    <cellStyle name="20% - Accent2 2 2 3 3 2 2" xfId="13234" xr:uid="{00000000-0005-0000-0000-000079040000}"/>
    <cellStyle name="20% - Accent2 2 2 3 3 3" xfId="9716" xr:uid="{00000000-0005-0000-0000-00007A040000}"/>
    <cellStyle name="20% - Accent2 2 2 3 4" xfId="3497" xr:uid="{00000000-0005-0000-0000-00007B040000}"/>
    <cellStyle name="20% - Accent2 2 2 3 4 2" xfId="11005" xr:uid="{00000000-0005-0000-0000-00007C040000}"/>
    <cellStyle name="20% - Accent2 2 2 3 5" xfId="3952" xr:uid="{00000000-0005-0000-0000-00007D040000}"/>
    <cellStyle name="20% - Accent2 2 2 3 5 2" xfId="11460" xr:uid="{00000000-0005-0000-0000-00007E040000}"/>
    <cellStyle name="20% - Accent2 2 2 3 6" xfId="5061" xr:uid="{00000000-0005-0000-0000-00007F040000}"/>
    <cellStyle name="20% - Accent2 2 2 3 6 2" xfId="12339" xr:uid="{00000000-0005-0000-0000-000080040000}"/>
    <cellStyle name="20% - Accent2 2 2 3 7" xfId="5642" xr:uid="{00000000-0005-0000-0000-000081040000}"/>
    <cellStyle name="20% - Accent2 2 2 3 7 2" xfId="12920" xr:uid="{00000000-0005-0000-0000-000082040000}"/>
    <cellStyle name="20% - Accent2 2 2 3 8" xfId="5954" xr:uid="{00000000-0005-0000-0000-000083040000}"/>
    <cellStyle name="20% - Accent2 2 2 3 8 2" xfId="13232" xr:uid="{00000000-0005-0000-0000-000084040000}"/>
    <cellStyle name="20% - Accent2 2 2 3 9" xfId="7528" xr:uid="{00000000-0005-0000-0000-000085040000}"/>
    <cellStyle name="20% - Accent2 2 2 3 9 2" xfId="14620" xr:uid="{00000000-0005-0000-0000-000086040000}"/>
    <cellStyle name="20% - Accent2 2 2 4" xfId="151" xr:uid="{00000000-0005-0000-0000-000087040000}"/>
    <cellStyle name="20% - Accent2 2 2 4 2" xfId="1922" xr:uid="{00000000-0005-0000-0000-000088040000}"/>
    <cellStyle name="20% - Accent2 2 2 4 2 2" xfId="9718" xr:uid="{00000000-0005-0000-0000-000089040000}"/>
    <cellStyle name="20% - Accent2 2 2 4 3" xfId="3839" xr:uid="{00000000-0005-0000-0000-00008A040000}"/>
    <cellStyle name="20% - Accent2 2 2 4 3 2" xfId="11347" xr:uid="{00000000-0005-0000-0000-00008B040000}"/>
    <cellStyle name="20% - Accent2 2 2 4 4" xfId="5957" xr:uid="{00000000-0005-0000-0000-00008C040000}"/>
    <cellStyle name="20% - Accent2 2 2 4 4 2" xfId="13235" xr:uid="{00000000-0005-0000-0000-00008D040000}"/>
    <cellStyle name="20% - Accent2 2 2 4 5" xfId="8456" xr:uid="{00000000-0005-0000-0000-00008E040000}"/>
    <cellStyle name="20% - Accent2 2 2 4 5 2" xfId="15499" xr:uid="{00000000-0005-0000-0000-00008F040000}"/>
    <cellStyle name="20% - Accent2 2 2 4 6" xfId="8784" xr:uid="{00000000-0005-0000-0000-000090040000}"/>
    <cellStyle name="20% - Accent2 2 2 5" xfId="1915" xr:uid="{00000000-0005-0000-0000-000091040000}"/>
    <cellStyle name="20% - Accent2 2 2 5 2" xfId="5958" xr:uid="{00000000-0005-0000-0000-000092040000}"/>
    <cellStyle name="20% - Accent2 2 2 5 2 2" xfId="13236" xr:uid="{00000000-0005-0000-0000-000093040000}"/>
    <cellStyle name="20% - Accent2 2 2 5 3" xfId="8545" xr:uid="{00000000-0005-0000-0000-000094040000}"/>
    <cellStyle name="20% - Accent2 2 2 5 3 2" xfId="15588" xr:uid="{00000000-0005-0000-0000-000095040000}"/>
    <cellStyle name="20% - Accent2 2 2 5 4" xfId="9711" xr:uid="{00000000-0005-0000-0000-000096040000}"/>
    <cellStyle name="20% - Accent2 2 2 6" xfId="3195" xr:uid="{00000000-0005-0000-0000-000097040000}"/>
    <cellStyle name="20% - Accent2 2 2 6 2" xfId="7820" xr:uid="{00000000-0005-0000-0000-000098040000}"/>
    <cellStyle name="20% - Accent2 2 2 6 2 2" xfId="14912" xr:uid="{00000000-0005-0000-0000-000099040000}"/>
    <cellStyle name="20% - Accent2 2 2 6 3" xfId="10706" xr:uid="{00000000-0005-0000-0000-00009A040000}"/>
    <cellStyle name="20% - Accent2 2 2 7" xfId="3162" xr:uid="{00000000-0005-0000-0000-00009B040000}"/>
    <cellStyle name="20% - Accent2 2 2 7 2" xfId="10673" xr:uid="{00000000-0005-0000-0000-00009C040000}"/>
    <cellStyle name="20% - Accent2 2 2 8" xfId="4772" xr:uid="{00000000-0005-0000-0000-00009D040000}"/>
    <cellStyle name="20% - Accent2 2 2 8 2" xfId="12050" xr:uid="{00000000-0005-0000-0000-00009E040000}"/>
    <cellStyle name="20% - Accent2 2 2 9" xfId="5353" xr:uid="{00000000-0005-0000-0000-00009F040000}"/>
    <cellStyle name="20% - Accent2 2 2 9 2" xfId="12631" xr:uid="{00000000-0005-0000-0000-0000A0040000}"/>
    <cellStyle name="20% - Accent2 2 3" xfId="152" xr:uid="{00000000-0005-0000-0000-0000A1040000}"/>
    <cellStyle name="20% - Accent2 2 3 10" xfId="7336" xr:uid="{00000000-0005-0000-0000-0000A2040000}"/>
    <cellStyle name="20% - Accent2 2 3 10 2" xfId="14428" xr:uid="{00000000-0005-0000-0000-0000A3040000}"/>
    <cellStyle name="20% - Accent2 2 3 11" xfId="8785" xr:uid="{00000000-0005-0000-0000-0000A4040000}"/>
    <cellStyle name="20% - Accent2 2 3 2" xfId="153" xr:uid="{00000000-0005-0000-0000-0000A5040000}"/>
    <cellStyle name="20% - Accent2 2 3 2 10" xfId="8786" xr:uid="{00000000-0005-0000-0000-0000A6040000}"/>
    <cellStyle name="20% - Accent2 2 3 2 2" xfId="154" xr:uid="{00000000-0005-0000-0000-0000A7040000}"/>
    <cellStyle name="20% - Accent2 2 3 2 2 2" xfId="1925" xr:uid="{00000000-0005-0000-0000-0000A8040000}"/>
    <cellStyle name="20% - Accent2 2 3 2 2 2 2" xfId="9721" xr:uid="{00000000-0005-0000-0000-0000A9040000}"/>
    <cellStyle name="20% - Accent2 2 3 2 2 3" xfId="3936" xr:uid="{00000000-0005-0000-0000-0000AA040000}"/>
    <cellStyle name="20% - Accent2 2 3 2 2 3 2" xfId="11444" xr:uid="{00000000-0005-0000-0000-0000AB040000}"/>
    <cellStyle name="20% - Accent2 2 3 2 2 4" xfId="5961" xr:uid="{00000000-0005-0000-0000-0000AC040000}"/>
    <cellStyle name="20% - Accent2 2 3 2 2 4 2" xfId="13239" xr:uid="{00000000-0005-0000-0000-0000AD040000}"/>
    <cellStyle name="20% - Accent2 2 3 2 2 5" xfId="8206" xr:uid="{00000000-0005-0000-0000-0000AE040000}"/>
    <cellStyle name="20% - Accent2 2 3 2 2 5 2" xfId="15298" xr:uid="{00000000-0005-0000-0000-0000AF040000}"/>
    <cellStyle name="20% - Accent2 2 3 2 2 6" xfId="8787" xr:uid="{00000000-0005-0000-0000-0000B0040000}"/>
    <cellStyle name="20% - Accent2 2 3 2 3" xfId="1924" xr:uid="{00000000-0005-0000-0000-0000B1040000}"/>
    <cellStyle name="20% - Accent2 2 3 2 3 2" xfId="5962" xr:uid="{00000000-0005-0000-0000-0000B2040000}"/>
    <cellStyle name="20% - Accent2 2 3 2 3 2 2" xfId="13240" xr:uid="{00000000-0005-0000-0000-0000B3040000}"/>
    <cellStyle name="20% - Accent2 2 3 2 3 3" xfId="9720" xr:uid="{00000000-0005-0000-0000-0000B4040000}"/>
    <cellStyle name="20% - Accent2 2 3 2 4" xfId="3594" xr:uid="{00000000-0005-0000-0000-0000B5040000}"/>
    <cellStyle name="20% - Accent2 2 3 2 4 2" xfId="11102" xr:uid="{00000000-0005-0000-0000-0000B6040000}"/>
    <cellStyle name="20% - Accent2 2 3 2 5" xfId="3712" xr:uid="{00000000-0005-0000-0000-0000B7040000}"/>
    <cellStyle name="20% - Accent2 2 3 2 5 2" xfId="11220" xr:uid="{00000000-0005-0000-0000-0000B8040000}"/>
    <cellStyle name="20% - Accent2 2 3 2 6" xfId="5158" xr:uid="{00000000-0005-0000-0000-0000B9040000}"/>
    <cellStyle name="20% - Accent2 2 3 2 6 2" xfId="12436" xr:uid="{00000000-0005-0000-0000-0000BA040000}"/>
    <cellStyle name="20% - Accent2 2 3 2 7" xfId="5739" xr:uid="{00000000-0005-0000-0000-0000BB040000}"/>
    <cellStyle name="20% - Accent2 2 3 2 7 2" xfId="13017" xr:uid="{00000000-0005-0000-0000-0000BC040000}"/>
    <cellStyle name="20% - Accent2 2 3 2 8" xfId="5960" xr:uid="{00000000-0005-0000-0000-0000BD040000}"/>
    <cellStyle name="20% - Accent2 2 3 2 8 2" xfId="13238" xr:uid="{00000000-0005-0000-0000-0000BE040000}"/>
    <cellStyle name="20% - Accent2 2 3 2 9" xfId="7625" xr:uid="{00000000-0005-0000-0000-0000BF040000}"/>
    <cellStyle name="20% - Accent2 2 3 2 9 2" xfId="14717" xr:uid="{00000000-0005-0000-0000-0000C0040000}"/>
    <cellStyle name="20% - Accent2 2 3 3" xfId="155" xr:uid="{00000000-0005-0000-0000-0000C1040000}"/>
    <cellStyle name="20% - Accent2 2 3 3 2" xfId="1926" xr:uid="{00000000-0005-0000-0000-0000C2040000}"/>
    <cellStyle name="20% - Accent2 2 3 3 2 2" xfId="9722" xr:uid="{00000000-0005-0000-0000-0000C3040000}"/>
    <cellStyle name="20% - Accent2 2 3 3 3" xfId="3967" xr:uid="{00000000-0005-0000-0000-0000C4040000}"/>
    <cellStyle name="20% - Accent2 2 3 3 3 2" xfId="11475" xr:uid="{00000000-0005-0000-0000-0000C5040000}"/>
    <cellStyle name="20% - Accent2 2 3 3 4" xfId="5963" xr:uid="{00000000-0005-0000-0000-0000C6040000}"/>
    <cellStyle name="20% - Accent2 2 3 3 4 2" xfId="13241" xr:uid="{00000000-0005-0000-0000-0000C7040000}"/>
    <cellStyle name="20% - Accent2 2 3 3 5" xfId="7917" xr:uid="{00000000-0005-0000-0000-0000C8040000}"/>
    <cellStyle name="20% - Accent2 2 3 3 5 2" xfId="15009" xr:uid="{00000000-0005-0000-0000-0000C9040000}"/>
    <cellStyle name="20% - Accent2 2 3 3 6" xfId="8788" xr:uid="{00000000-0005-0000-0000-0000CA040000}"/>
    <cellStyle name="20% - Accent2 2 3 4" xfId="1923" xr:uid="{00000000-0005-0000-0000-0000CB040000}"/>
    <cellStyle name="20% - Accent2 2 3 4 2" xfId="5964" xr:uid="{00000000-0005-0000-0000-0000CC040000}"/>
    <cellStyle name="20% - Accent2 2 3 4 2 2" xfId="13242" xr:uid="{00000000-0005-0000-0000-0000CD040000}"/>
    <cellStyle name="20% - Accent2 2 3 4 3" xfId="9719" xr:uid="{00000000-0005-0000-0000-0000CE040000}"/>
    <cellStyle name="20% - Accent2 2 3 5" xfId="3294" xr:uid="{00000000-0005-0000-0000-0000CF040000}"/>
    <cellStyle name="20% - Accent2 2 3 5 2" xfId="10805" xr:uid="{00000000-0005-0000-0000-0000D0040000}"/>
    <cellStyle name="20% - Accent2 2 3 6" xfId="3894" xr:uid="{00000000-0005-0000-0000-0000D1040000}"/>
    <cellStyle name="20% - Accent2 2 3 6 2" xfId="11402" xr:uid="{00000000-0005-0000-0000-0000D2040000}"/>
    <cellStyle name="20% - Accent2 2 3 7" xfId="4869" xr:uid="{00000000-0005-0000-0000-0000D3040000}"/>
    <cellStyle name="20% - Accent2 2 3 7 2" xfId="12147" xr:uid="{00000000-0005-0000-0000-0000D4040000}"/>
    <cellStyle name="20% - Accent2 2 3 8" xfId="5450" xr:uid="{00000000-0005-0000-0000-0000D5040000}"/>
    <cellStyle name="20% - Accent2 2 3 8 2" xfId="12728" xr:uid="{00000000-0005-0000-0000-0000D6040000}"/>
    <cellStyle name="20% - Accent2 2 3 9" xfId="5959" xr:uid="{00000000-0005-0000-0000-0000D7040000}"/>
    <cellStyle name="20% - Accent2 2 3 9 2" xfId="13237" xr:uid="{00000000-0005-0000-0000-0000D8040000}"/>
    <cellStyle name="20% - Accent2 2 4" xfId="156" xr:uid="{00000000-0005-0000-0000-0000D9040000}"/>
    <cellStyle name="20% - Accent2 2 4 10" xfId="8789" xr:uid="{00000000-0005-0000-0000-0000DA040000}"/>
    <cellStyle name="20% - Accent2 2 4 2" xfId="157" xr:uid="{00000000-0005-0000-0000-0000DB040000}"/>
    <cellStyle name="20% - Accent2 2 4 2 2" xfId="1928" xr:uid="{00000000-0005-0000-0000-0000DC040000}"/>
    <cellStyle name="20% - Accent2 2 4 2 2 2" xfId="9724" xr:uid="{00000000-0005-0000-0000-0000DD040000}"/>
    <cellStyle name="20% - Accent2 2 4 2 3" xfId="4063" xr:uid="{00000000-0005-0000-0000-0000DE040000}"/>
    <cellStyle name="20% - Accent2 2 4 2 3 2" xfId="11571" xr:uid="{00000000-0005-0000-0000-0000DF040000}"/>
    <cellStyle name="20% - Accent2 2 4 2 4" xfId="5966" xr:uid="{00000000-0005-0000-0000-0000E0040000}"/>
    <cellStyle name="20% - Accent2 2 4 2 4 2" xfId="13244" xr:uid="{00000000-0005-0000-0000-0000E1040000}"/>
    <cellStyle name="20% - Accent2 2 4 2 5" xfId="8063" xr:uid="{00000000-0005-0000-0000-0000E2040000}"/>
    <cellStyle name="20% - Accent2 2 4 2 5 2" xfId="15155" xr:uid="{00000000-0005-0000-0000-0000E3040000}"/>
    <cellStyle name="20% - Accent2 2 4 2 6" xfId="8790" xr:uid="{00000000-0005-0000-0000-0000E4040000}"/>
    <cellStyle name="20% - Accent2 2 4 3" xfId="1927" xr:uid="{00000000-0005-0000-0000-0000E5040000}"/>
    <cellStyle name="20% - Accent2 2 4 3 2" xfId="5967" xr:uid="{00000000-0005-0000-0000-0000E6040000}"/>
    <cellStyle name="20% - Accent2 2 4 3 2 2" xfId="13245" xr:uid="{00000000-0005-0000-0000-0000E7040000}"/>
    <cellStyle name="20% - Accent2 2 4 3 3" xfId="9723" xr:uid="{00000000-0005-0000-0000-0000E8040000}"/>
    <cellStyle name="20% - Accent2 2 4 4" xfId="3451" xr:uid="{00000000-0005-0000-0000-0000E9040000}"/>
    <cellStyle name="20% - Accent2 2 4 4 2" xfId="10959" xr:uid="{00000000-0005-0000-0000-0000EA040000}"/>
    <cellStyle name="20% - Accent2 2 4 5" xfId="3968" xr:uid="{00000000-0005-0000-0000-0000EB040000}"/>
    <cellStyle name="20% - Accent2 2 4 5 2" xfId="11476" xr:uid="{00000000-0005-0000-0000-0000EC040000}"/>
    <cellStyle name="20% - Accent2 2 4 6" xfId="5015" xr:uid="{00000000-0005-0000-0000-0000ED040000}"/>
    <cellStyle name="20% - Accent2 2 4 6 2" xfId="12293" xr:uid="{00000000-0005-0000-0000-0000EE040000}"/>
    <cellStyle name="20% - Accent2 2 4 7" xfId="5596" xr:uid="{00000000-0005-0000-0000-0000EF040000}"/>
    <cellStyle name="20% - Accent2 2 4 7 2" xfId="12874" xr:uid="{00000000-0005-0000-0000-0000F0040000}"/>
    <cellStyle name="20% - Accent2 2 4 8" xfId="5965" xr:uid="{00000000-0005-0000-0000-0000F1040000}"/>
    <cellStyle name="20% - Accent2 2 4 8 2" xfId="13243" xr:uid="{00000000-0005-0000-0000-0000F2040000}"/>
    <cellStyle name="20% - Accent2 2 4 9" xfId="7482" xr:uid="{00000000-0005-0000-0000-0000F3040000}"/>
    <cellStyle name="20% - Accent2 2 4 9 2" xfId="14574" xr:uid="{00000000-0005-0000-0000-0000F4040000}"/>
    <cellStyle name="20% - Accent2 2 5" xfId="158" xr:uid="{00000000-0005-0000-0000-0000F5040000}"/>
    <cellStyle name="20% - Accent2 2 5 2" xfId="159" xr:uid="{00000000-0005-0000-0000-0000F6040000}"/>
    <cellStyle name="20% - Accent2 2 5 2 2" xfId="1930" xr:uid="{00000000-0005-0000-0000-0000F7040000}"/>
    <cellStyle name="20% - Accent2 2 5 2 2 2" xfId="9726" xr:uid="{00000000-0005-0000-0000-0000F8040000}"/>
    <cellStyle name="20% - Accent2 2 5 2 3" xfId="3822" xr:uid="{00000000-0005-0000-0000-0000F9040000}"/>
    <cellStyle name="20% - Accent2 2 5 2 3 2" xfId="11330" xr:uid="{00000000-0005-0000-0000-0000FA040000}"/>
    <cellStyle name="20% - Accent2 2 5 2 4" xfId="5969" xr:uid="{00000000-0005-0000-0000-0000FB040000}"/>
    <cellStyle name="20% - Accent2 2 5 2 4 2" xfId="13247" xr:uid="{00000000-0005-0000-0000-0000FC040000}"/>
    <cellStyle name="20% - Accent2 2 5 2 5" xfId="8792" xr:uid="{00000000-0005-0000-0000-0000FD040000}"/>
    <cellStyle name="20% - Accent2 2 5 3" xfId="1929" xr:uid="{00000000-0005-0000-0000-0000FE040000}"/>
    <cellStyle name="20% - Accent2 2 5 3 2" xfId="9725" xr:uid="{00000000-0005-0000-0000-0000FF040000}"/>
    <cellStyle name="20% - Accent2 2 5 4" xfId="3812" xr:uid="{00000000-0005-0000-0000-000000050000}"/>
    <cellStyle name="20% - Accent2 2 5 4 2" xfId="11320" xr:uid="{00000000-0005-0000-0000-000001050000}"/>
    <cellStyle name="20% - Accent2 2 5 5" xfId="5968" xr:uid="{00000000-0005-0000-0000-000002050000}"/>
    <cellStyle name="20% - Accent2 2 5 5 2" xfId="13246" xr:uid="{00000000-0005-0000-0000-000003050000}"/>
    <cellStyle name="20% - Accent2 2 5 6" xfId="8297" xr:uid="{00000000-0005-0000-0000-000004050000}"/>
    <cellStyle name="20% - Accent2 2 5 6 2" xfId="15389" xr:uid="{00000000-0005-0000-0000-000005050000}"/>
    <cellStyle name="20% - Accent2 2 5 7" xfId="8791" xr:uid="{00000000-0005-0000-0000-000006050000}"/>
    <cellStyle name="20% - Accent2 2 6" xfId="160" xr:uid="{00000000-0005-0000-0000-000007050000}"/>
    <cellStyle name="20% - Accent2 2 6 2" xfId="1931" xr:uid="{00000000-0005-0000-0000-000008050000}"/>
    <cellStyle name="20% - Accent2 2 6 2 2" xfId="9727" xr:uid="{00000000-0005-0000-0000-000009050000}"/>
    <cellStyle name="20% - Accent2 2 6 3" xfId="3979" xr:uid="{00000000-0005-0000-0000-00000A050000}"/>
    <cellStyle name="20% - Accent2 2 6 3 2" xfId="11487" xr:uid="{00000000-0005-0000-0000-00000B050000}"/>
    <cellStyle name="20% - Accent2 2 6 4" xfId="5970" xr:uid="{00000000-0005-0000-0000-00000C050000}"/>
    <cellStyle name="20% - Accent2 2 6 4 2" xfId="13248" xr:uid="{00000000-0005-0000-0000-00000D050000}"/>
    <cellStyle name="20% - Accent2 2 6 5" xfId="8410" xr:uid="{00000000-0005-0000-0000-00000E050000}"/>
    <cellStyle name="20% - Accent2 2 6 5 2" xfId="15453" xr:uid="{00000000-0005-0000-0000-00000F050000}"/>
    <cellStyle name="20% - Accent2 2 6 6" xfId="8793" xr:uid="{00000000-0005-0000-0000-000010050000}"/>
    <cellStyle name="20% - Accent2 2 7" xfId="161" xr:uid="{00000000-0005-0000-0000-000011050000}"/>
    <cellStyle name="20% - Accent2 2 7 2" xfId="1932" xr:uid="{00000000-0005-0000-0000-000012050000}"/>
    <cellStyle name="20% - Accent2 2 7 2 2" xfId="9728" xr:uid="{00000000-0005-0000-0000-000013050000}"/>
    <cellStyle name="20% - Accent2 2 7 3" xfId="3755" xr:uid="{00000000-0005-0000-0000-000014050000}"/>
    <cellStyle name="20% - Accent2 2 7 3 2" xfId="11263" xr:uid="{00000000-0005-0000-0000-000015050000}"/>
    <cellStyle name="20% - Accent2 2 7 4" xfId="5971" xr:uid="{00000000-0005-0000-0000-000016050000}"/>
    <cellStyle name="20% - Accent2 2 7 4 2" xfId="13249" xr:uid="{00000000-0005-0000-0000-000017050000}"/>
    <cellStyle name="20% - Accent2 2 7 5" xfId="8499" xr:uid="{00000000-0005-0000-0000-000018050000}"/>
    <cellStyle name="20% - Accent2 2 7 5 2" xfId="15542" xr:uid="{00000000-0005-0000-0000-000019050000}"/>
    <cellStyle name="20% - Accent2 2 7 6" xfId="8794" xr:uid="{00000000-0005-0000-0000-00001A050000}"/>
    <cellStyle name="20% - Accent2 2 8" xfId="1817" xr:uid="{00000000-0005-0000-0000-00001B050000}"/>
    <cellStyle name="20% - Accent2 2 8 2" xfId="3861" xr:uid="{00000000-0005-0000-0000-00001C050000}"/>
    <cellStyle name="20% - Accent2 2 8 2 2" xfId="11369" xr:uid="{00000000-0005-0000-0000-00001D050000}"/>
    <cellStyle name="20% - Accent2 2 8 3" xfId="5972" xr:uid="{00000000-0005-0000-0000-00001E050000}"/>
    <cellStyle name="20% - Accent2 2 8 3 2" xfId="13250" xr:uid="{00000000-0005-0000-0000-00001F050000}"/>
    <cellStyle name="20% - Accent2 2 8 4" xfId="7774" xr:uid="{00000000-0005-0000-0000-000020050000}"/>
    <cellStyle name="20% - Accent2 2 8 4 2" xfId="14866" xr:uid="{00000000-0005-0000-0000-000021050000}"/>
    <cellStyle name="20% - Accent2 2 8 5" xfId="9613" xr:uid="{00000000-0005-0000-0000-000022050000}"/>
    <cellStyle name="20% - Accent2 2 9" xfId="1914" xr:uid="{00000000-0005-0000-0000-000023050000}"/>
    <cellStyle name="20% - Accent2 2 9 2" xfId="4078" xr:uid="{00000000-0005-0000-0000-000024050000}"/>
    <cellStyle name="20% - Accent2 2 9 2 2" xfId="11586" xr:uid="{00000000-0005-0000-0000-000025050000}"/>
    <cellStyle name="20% - Accent2 2 9 3" xfId="5973" xr:uid="{00000000-0005-0000-0000-000026050000}"/>
    <cellStyle name="20% - Accent2 2 9 3 2" xfId="13251" xr:uid="{00000000-0005-0000-0000-000027050000}"/>
    <cellStyle name="20% - Accent2 2 9 4" xfId="9710" xr:uid="{00000000-0005-0000-0000-000028050000}"/>
    <cellStyle name="20% - Accent2 20" xfId="1791" xr:uid="{00000000-0005-0000-0000-000029050000}"/>
    <cellStyle name="20% - Accent2 20 2" xfId="3966" xr:uid="{00000000-0005-0000-0000-00002A050000}"/>
    <cellStyle name="20% - Accent2 20 2 2" xfId="11474" xr:uid="{00000000-0005-0000-0000-00002B050000}"/>
    <cellStyle name="20% - Accent2 20 3" xfId="5974" xr:uid="{00000000-0005-0000-0000-00002C050000}"/>
    <cellStyle name="20% - Accent2 20 3 2" xfId="13252" xr:uid="{00000000-0005-0000-0000-00002D050000}"/>
    <cellStyle name="20% - Accent2 20 4" xfId="9596" xr:uid="{00000000-0005-0000-0000-00002E050000}"/>
    <cellStyle name="20% - Accent2 21" xfId="1903" xr:uid="{00000000-0005-0000-0000-00002F050000}"/>
    <cellStyle name="20% - Accent2 21 2" xfId="3828" xr:uid="{00000000-0005-0000-0000-000030050000}"/>
    <cellStyle name="20% - Accent2 21 2 2" xfId="11336" xr:uid="{00000000-0005-0000-0000-000031050000}"/>
    <cellStyle name="20% - Accent2 21 3" xfId="5975" xr:uid="{00000000-0005-0000-0000-000032050000}"/>
    <cellStyle name="20% - Accent2 21 3 2" xfId="13253" xr:uid="{00000000-0005-0000-0000-000033050000}"/>
    <cellStyle name="20% - Accent2 21 4" xfId="9699" xr:uid="{00000000-0005-0000-0000-000034050000}"/>
    <cellStyle name="20% - Accent2 22" xfId="3029" xr:uid="{00000000-0005-0000-0000-000035050000}"/>
    <cellStyle name="20% - Accent2 22 2" xfId="10540" xr:uid="{00000000-0005-0000-0000-000036050000}"/>
    <cellStyle name="20% - Accent2 23" xfId="4067" xr:uid="{00000000-0005-0000-0000-000037050000}"/>
    <cellStyle name="20% - Accent2 23 2" xfId="11575" xr:uid="{00000000-0005-0000-0000-000038050000}"/>
    <cellStyle name="20% - Accent2 24" xfId="4668" xr:uid="{00000000-0005-0000-0000-000039050000}"/>
    <cellStyle name="20% - Accent2 24 2" xfId="11946" xr:uid="{00000000-0005-0000-0000-00003A050000}"/>
    <cellStyle name="20% - Accent2 25" xfId="5249" xr:uid="{00000000-0005-0000-0000-00003B050000}"/>
    <cellStyle name="20% - Accent2 25 2" xfId="12527" xr:uid="{00000000-0005-0000-0000-00003C050000}"/>
    <cellStyle name="20% - Accent2 26" xfId="5932" xr:uid="{00000000-0005-0000-0000-00003D050000}"/>
    <cellStyle name="20% - Accent2 26 2" xfId="13210" xr:uid="{00000000-0005-0000-0000-00003E050000}"/>
    <cellStyle name="20% - Accent2 27" xfId="7128" xr:uid="{00000000-0005-0000-0000-00003F050000}"/>
    <cellStyle name="20% - Accent2 27 2" xfId="14220" xr:uid="{00000000-0005-0000-0000-000040050000}"/>
    <cellStyle name="20% - Accent2 28" xfId="7135" xr:uid="{00000000-0005-0000-0000-000041050000}"/>
    <cellStyle name="20% - Accent2 28 2" xfId="14227" xr:uid="{00000000-0005-0000-0000-000042050000}"/>
    <cellStyle name="20% - Accent2 29" xfId="132" xr:uid="{00000000-0005-0000-0000-000043050000}"/>
    <cellStyle name="20% - Accent2 29 2" xfId="8765" xr:uid="{00000000-0005-0000-0000-000044050000}"/>
    <cellStyle name="20% - Accent2 3" xfId="162" xr:uid="{00000000-0005-0000-0000-000045050000}"/>
    <cellStyle name="20% - Accent2 3 10" xfId="5330" xr:uid="{00000000-0005-0000-0000-000046050000}"/>
    <cellStyle name="20% - Accent2 3 10 2" xfId="12608" xr:uid="{00000000-0005-0000-0000-000047050000}"/>
    <cellStyle name="20% - Accent2 3 11" xfId="5976" xr:uid="{00000000-0005-0000-0000-000048050000}"/>
    <cellStyle name="20% - Accent2 3 11 2" xfId="13254" xr:uid="{00000000-0005-0000-0000-000049050000}"/>
    <cellStyle name="20% - Accent2 3 12" xfId="7216" xr:uid="{00000000-0005-0000-0000-00004A050000}"/>
    <cellStyle name="20% - Accent2 3 12 2" xfId="14308" xr:uid="{00000000-0005-0000-0000-00004B050000}"/>
    <cellStyle name="20% - Accent2 3 13" xfId="8795" xr:uid="{00000000-0005-0000-0000-00004C050000}"/>
    <cellStyle name="20% - Accent2 3 2" xfId="163" xr:uid="{00000000-0005-0000-0000-00004D050000}"/>
    <cellStyle name="20% - Accent2 3 2 10" xfId="7359" xr:uid="{00000000-0005-0000-0000-00004E050000}"/>
    <cellStyle name="20% - Accent2 3 2 10 2" xfId="14451" xr:uid="{00000000-0005-0000-0000-00004F050000}"/>
    <cellStyle name="20% - Accent2 3 2 11" xfId="8796" xr:uid="{00000000-0005-0000-0000-000050050000}"/>
    <cellStyle name="20% - Accent2 3 2 2" xfId="164" xr:uid="{00000000-0005-0000-0000-000051050000}"/>
    <cellStyle name="20% - Accent2 3 2 2 10" xfId="8797" xr:uid="{00000000-0005-0000-0000-000052050000}"/>
    <cellStyle name="20% - Accent2 3 2 2 2" xfId="165" xr:uid="{00000000-0005-0000-0000-000053050000}"/>
    <cellStyle name="20% - Accent2 3 2 2 2 2" xfId="1936" xr:uid="{00000000-0005-0000-0000-000054050000}"/>
    <cellStyle name="20% - Accent2 3 2 2 2 2 2" xfId="9732" xr:uid="{00000000-0005-0000-0000-000055050000}"/>
    <cellStyle name="20% - Accent2 3 2 2 2 3" xfId="4019" xr:uid="{00000000-0005-0000-0000-000056050000}"/>
    <cellStyle name="20% - Accent2 3 2 2 2 3 2" xfId="11527" xr:uid="{00000000-0005-0000-0000-000057050000}"/>
    <cellStyle name="20% - Accent2 3 2 2 2 4" xfId="5979" xr:uid="{00000000-0005-0000-0000-000058050000}"/>
    <cellStyle name="20% - Accent2 3 2 2 2 4 2" xfId="13257" xr:uid="{00000000-0005-0000-0000-000059050000}"/>
    <cellStyle name="20% - Accent2 3 2 2 2 5" xfId="8229" xr:uid="{00000000-0005-0000-0000-00005A050000}"/>
    <cellStyle name="20% - Accent2 3 2 2 2 5 2" xfId="15321" xr:uid="{00000000-0005-0000-0000-00005B050000}"/>
    <cellStyle name="20% - Accent2 3 2 2 2 6" xfId="8798" xr:uid="{00000000-0005-0000-0000-00005C050000}"/>
    <cellStyle name="20% - Accent2 3 2 2 3" xfId="1935" xr:uid="{00000000-0005-0000-0000-00005D050000}"/>
    <cellStyle name="20% - Accent2 3 2 2 3 2" xfId="5980" xr:uid="{00000000-0005-0000-0000-00005E050000}"/>
    <cellStyle name="20% - Accent2 3 2 2 3 2 2" xfId="13258" xr:uid="{00000000-0005-0000-0000-00005F050000}"/>
    <cellStyle name="20% - Accent2 3 2 2 3 3" xfId="9731" xr:uid="{00000000-0005-0000-0000-000060050000}"/>
    <cellStyle name="20% - Accent2 3 2 2 4" xfId="3617" xr:uid="{00000000-0005-0000-0000-000061050000}"/>
    <cellStyle name="20% - Accent2 3 2 2 4 2" xfId="11125" xr:uid="{00000000-0005-0000-0000-000062050000}"/>
    <cellStyle name="20% - Accent2 3 2 2 5" xfId="4045" xr:uid="{00000000-0005-0000-0000-000063050000}"/>
    <cellStyle name="20% - Accent2 3 2 2 5 2" xfId="11553" xr:uid="{00000000-0005-0000-0000-000064050000}"/>
    <cellStyle name="20% - Accent2 3 2 2 6" xfId="5181" xr:uid="{00000000-0005-0000-0000-000065050000}"/>
    <cellStyle name="20% - Accent2 3 2 2 6 2" xfId="12459" xr:uid="{00000000-0005-0000-0000-000066050000}"/>
    <cellStyle name="20% - Accent2 3 2 2 7" xfId="5762" xr:uid="{00000000-0005-0000-0000-000067050000}"/>
    <cellStyle name="20% - Accent2 3 2 2 7 2" xfId="13040" xr:uid="{00000000-0005-0000-0000-000068050000}"/>
    <cellStyle name="20% - Accent2 3 2 2 8" xfId="5978" xr:uid="{00000000-0005-0000-0000-000069050000}"/>
    <cellStyle name="20% - Accent2 3 2 2 8 2" xfId="13256" xr:uid="{00000000-0005-0000-0000-00006A050000}"/>
    <cellStyle name="20% - Accent2 3 2 2 9" xfId="7648" xr:uid="{00000000-0005-0000-0000-00006B050000}"/>
    <cellStyle name="20% - Accent2 3 2 2 9 2" xfId="14740" xr:uid="{00000000-0005-0000-0000-00006C050000}"/>
    <cellStyle name="20% - Accent2 3 2 3" xfId="166" xr:uid="{00000000-0005-0000-0000-00006D050000}"/>
    <cellStyle name="20% - Accent2 3 2 3 2" xfId="1937" xr:uid="{00000000-0005-0000-0000-00006E050000}"/>
    <cellStyle name="20% - Accent2 3 2 3 2 2" xfId="9733" xr:uid="{00000000-0005-0000-0000-00006F050000}"/>
    <cellStyle name="20% - Accent2 3 2 3 3" xfId="3941" xr:uid="{00000000-0005-0000-0000-000070050000}"/>
    <cellStyle name="20% - Accent2 3 2 3 3 2" xfId="11449" xr:uid="{00000000-0005-0000-0000-000071050000}"/>
    <cellStyle name="20% - Accent2 3 2 3 4" xfId="5981" xr:uid="{00000000-0005-0000-0000-000072050000}"/>
    <cellStyle name="20% - Accent2 3 2 3 4 2" xfId="13259" xr:uid="{00000000-0005-0000-0000-000073050000}"/>
    <cellStyle name="20% - Accent2 3 2 3 5" xfId="7940" xr:uid="{00000000-0005-0000-0000-000074050000}"/>
    <cellStyle name="20% - Accent2 3 2 3 5 2" xfId="15032" xr:uid="{00000000-0005-0000-0000-000075050000}"/>
    <cellStyle name="20% - Accent2 3 2 3 6" xfId="8799" xr:uid="{00000000-0005-0000-0000-000076050000}"/>
    <cellStyle name="20% - Accent2 3 2 4" xfId="1934" xr:uid="{00000000-0005-0000-0000-000077050000}"/>
    <cellStyle name="20% - Accent2 3 2 4 2" xfId="5982" xr:uid="{00000000-0005-0000-0000-000078050000}"/>
    <cellStyle name="20% - Accent2 3 2 4 2 2" xfId="13260" xr:uid="{00000000-0005-0000-0000-000079050000}"/>
    <cellStyle name="20% - Accent2 3 2 4 3" xfId="9730" xr:uid="{00000000-0005-0000-0000-00007A050000}"/>
    <cellStyle name="20% - Accent2 3 2 5" xfId="3317" xr:uid="{00000000-0005-0000-0000-00007B050000}"/>
    <cellStyle name="20% - Accent2 3 2 5 2" xfId="10828" xr:uid="{00000000-0005-0000-0000-00007C050000}"/>
    <cellStyle name="20% - Accent2 3 2 6" xfId="3931" xr:uid="{00000000-0005-0000-0000-00007D050000}"/>
    <cellStyle name="20% - Accent2 3 2 6 2" xfId="11439" xr:uid="{00000000-0005-0000-0000-00007E050000}"/>
    <cellStyle name="20% - Accent2 3 2 7" xfId="4892" xr:uid="{00000000-0005-0000-0000-00007F050000}"/>
    <cellStyle name="20% - Accent2 3 2 7 2" xfId="12170" xr:uid="{00000000-0005-0000-0000-000080050000}"/>
    <cellStyle name="20% - Accent2 3 2 8" xfId="5473" xr:uid="{00000000-0005-0000-0000-000081050000}"/>
    <cellStyle name="20% - Accent2 3 2 8 2" xfId="12751" xr:uid="{00000000-0005-0000-0000-000082050000}"/>
    <cellStyle name="20% - Accent2 3 2 9" xfId="5977" xr:uid="{00000000-0005-0000-0000-000083050000}"/>
    <cellStyle name="20% - Accent2 3 2 9 2" xfId="13255" xr:uid="{00000000-0005-0000-0000-000084050000}"/>
    <cellStyle name="20% - Accent2 3 3" xfId="167" xr:uid="{00000000-0005-0000-0000-000085050000}"/>
    <cellStyle name="20% - Accent2 3 3 10" xfId="8800" xr:uid="{00000000-0005-0000-0000-000086050000}"/>
    <cellStyle name="20% - Accent2 3 3 2" xfId="168" xr:uid="{00000000-0005-0000-0000-000087050000}"/>
    <cellStyle name="20% - Accent2 3 3 2 2" xfId="1939" xr:uid="{00000000-0005-0000-0000-000088050000}"/>
    <cellStyle name="20% - Accent2 3 3 2 2 2" xfId="9735" xr:uid="{00000000-0005-0000-0000-000089050000}"/>
    <cellStyle name="20% - Accent2 3 3 2 3" xfId="4080" xr:uid="{00000000-0005-0000-0000-00008A050000}"/>
    <cellStyle name="20% - Accent2 3 3 2 3 2" xfId="11588" xr:uid="{00000000-0005-0000-0000-00008B050000}"/>
    <cellStyle name="20% - Accent2 3 3 2 4" xfId="5984" xr:uid="{00000000-0005-0000-0000-00008C050000}"/>
    <cellStyle name="20% - Accent2 3 3 2 4 2" xfId="13262" xr:uid="{00000000-0005-0000-0000-00008D050000}"/>
    <cellStyle name="20% - Accent2 3 3 2 5" xfId="8086" xr:uid="{00000000-0005-0000-0000-00008E050000}"/>
    <cellStyle name="20% - Accent2 3 3 2 5 2" xfId="15178" xr:uid="{00000000-0005-0000-0000-00008F050000}"/>
    <cellStyle name="20% - Accent2 3 3 2 6" xfId="8801" xr:uid="{00000000-0005-0000-0000-000090050000}"/>
    <cellStyle name="20% - Accent2 3 3 3" xfId="1938" xr:uid="{00000000-0005-0000-0000-000091050000}"/>
    <cellStyle name="20% - Accent2 3 3 3 2" xfId="5985" xr:uid="{00000000-0005-0000-0000-000092050000}"/>
    <cellStyle name="20% - Accent2 3 3 3 2 2" xfId="13263" xr:uid="{00000000-0005-0000-0000-000093050000}"/>
    <cellStyle name="20% - Accent2 3 3 3 3" xfId="9734" xr:uid="{00000000-0005-0000-0000-000094050000}"/>
    <cellStyle name="20% - Accent2 3 3 4" xfId="3474" xr:uid="{00000000-0005-0000-0000-000095050000}"/>
    <cellStyle name="20% - Accent2 3 3 4 2" xfId="10982" xr:uid="{00000000-0005-0000-0000-000096050000}"/>
    <cellStyle name="20% - Accent2 3 3 5" xfId="4023" xr:uid="{00000000-0005-0000-0000-000097050000}"/>
    <cellStyle name="20% - Accent2 3 3 5 2" xfId="11531" xr:uid="{00000000-0005-0000-0000-000098050000}"/>
    <cellStyle name="20% - Accent2 3 3 6" xfId="5038" xr:uid="{00000000-0005-0000-0000-000099050000}"/>
    <cellStyle name="20% - Accent2 3 3 6 2" xfId="12316" xr:uid="{00000000-0005-0000-0000-00009A050000}"/>
    <cellStyle name="20% - Accent2 3 3 7" xfId="5619" xr:uid="{00000000-0005-0000-0000-00009B050000}"/>
    <cellStyle name="20% - Accent2 3 3 7 2" xfId="12897" xr:uid="{00000000-0005-0000-0000-00009C050000}"/>
    <cellStyle name="20% - Accent2 3 3 8" xfId="5983" xr:uid="{00000000-0005-0000-0000-00009D050000}"/>
    <cellStyle name="20% - Accent2 3 3 8 2" xfId="13261" xr:uid="{00000000-0005-0000-0000-00009E050000}"/>
    <cellStyle name="20% - Accent2 3 3 9" xfId="7505" xr:uid="{00000000-0005-0000-0000-00009F050000}"/>
    <cellStyle name="20% - Accent2 3 3 9 2" xfId="14597" xr:uid="{00000000-0005-0000-0000-0000A0050000}"/>
    <cellStyle name="20% - Accent2 3 4" xfId="169" xr:uid="{00000000-0005-0000-0000-0000A1050000}"/>
    <cellStyle name="20% - Accent2 3 4 2" xfId="1940" xr:uid="{00000000-0005-0000-0000-0000A2050000}"/>
    <cellStyle name="20% - Accent2 3 4 2 2" xfId="9736" xr:uid="{00000000-0005-0000-0000-0000A3050000}"/>
    <cellStyle name="20% - Accent2 3 4 3" xfId="4047" xr:uid="{00000000-0005-0000-0000-0000A4050000}"/>
    <cellStyle name="20% - Accent2 3 4 3 2" xfId="11555" xr:uid="{00000000-0005-0000-0000-0000A5050000}"/>
    <cellStyle name="20% - Accent2 3 4 4" xfId="5986" xr:uid="{00000000-0005-0000-0000-0000A6050000}"/>
    <cellStyle name="20% - Accent2 3 4 4 2" xfId="13264" xr:uid="{00000000-0005-0000-0000-0000A7050000}"/>
    <cellStyle name="20% - Accent2 3 4 5" xfId="8433" xr:uid="{00000000-0005-0000-0000-0000A8050000}"/>
    <cellStyle name="20% - Accent2 3 4 5 2" xfId="15476" xr:uid="{00000000-0005-0000-0000-0000A9050000}"/>
    <cellStyle name="20% - Accent2 3 4 6" xfId="8802" xr:uid="{00000000-0005-0000-0000-0000AA050000}"/>
    <cellStyle name="20% - Accent2 3 5" xfId="170" xr:uid="{00000000-0005-0000-0000-0000AB050000}"/>
    <cellStyle name="20% - Accent2 3 5 2" xfId="1941" xr:uid="{00000000-0005-0000-0000-0000AC050000}"/>
    <cellStyle name="20% - Accent2 3 5 2 2" xfId="9737" xr:uid="{00000000-0005-0000-0000-0000AD050000}"/>
    <cellStyle name="20% - Accent2 3 5 3" xfId="3713" xr:uid="{00000000-0005-0000-0000-0000AE050000}"/>
    <cellStyle name="20% - Accent2 3 5 3 2" xfId="11221" xr:uid="{00000000-0005-0000-0000-0000AF050000}"/>
    <cellStyle name="20% - Accent2 3 5 4" xfId="5987" xr:uid="{00000000-0005-0000-0000-0000B0050000}"/>
    <cellStyle name="20% - Accent2 3 5 4 2" xfId="13265" xr:uid="{00000000-0005-0000-0000-0000B1050000}"/>
    <cellStyle name="20% - Accent2 3 5 5" xfId="8522" xr:uid="{00000000-0005-0000-0000-0000B2050000}"/>
    <cellStyle name="20% - Accent2 3 5 5 2" xfId="15565" xr:uid="{00000000-0005-0000-0000-0000B3050000}"/>
    <cellStyle name="20% - Accent2 3 5 6" xfId="8803" xr:uid="{00000000-0005-0000-0000-0000B4050000}"/>
    <cellStyle name="20% - Accent2 3 6" xfId="1933" xr:uid="{00000000-0005-0000-0000-0000B5050000}"/>
    <cellStyle name="20% - Accent2 3 6 2" xfId="5988" xr:uid="{00000000-0005-0000-0000-0000B6050000}"/>
    <cellStyle name="20% - Accent2 3 6 2 2" xfId="13266" xr:uid="{00000000-0005-0000-0000-0000B7050000}"/>
    <cellStyle name="20% - Accent2 3 6 3" xfId="7797" xr:uid="{00000000-0005-0000-0000-0000B8050000}"/>
    <cellStyle name="20% - Accent2 3 6 3 2" xfId="14889" xr:uid="{00000000-0005-0000-0000-0000B9050000}"/>
    <cellStyle name="20% - Accent2 3 6 4" xfId="9729" xr:uid="{00000000-0005-0000-0000-0000BA050000}"/>
    <cellStyle name="20% - Accent2 3 7" xfId="3169" xr:uid="{00000000-0005-0000-0000-0000BB050000}"/>
    <cellStyle name="20% - Accent2 3 7 2" xfId="10680" xr:uid="{00000000-0005-0000-0000-0000BC050000}"/>
    <cellStyle name="20% - Accent2 3 8" xfId="4044" xr:uid="{00000000-0005-0000-0000-0000BD050000}"/>
    <cellStyle name="20% - Accent2 3 8 2" xfId="11552" xr:uid="{00000000-0005-0000-0000-0000BE050000}"/>
    <cellStyle name="20% - Accent2 3 9" xfId="4749" xr:uid="{00000000-0005-0000-0000-0000BF050000}"/>
    <cellStyle name="20% - Accent2 3 9 2" xfId="12027" xr:uid="{00000000-0005-0000-0000-0000C0050000}"/>
    <cellStyle name="20% - Accent2 30" xfId="8590" xr:uid="{00000000-0005-0000-0000-0000C1050000}"/>
    <cellStyle name="20% - Accent2 30 2" xfId="15633" xr:uid="{00000000-0005-0000-0000-0000C2050000}"/>
    <cellStyle name="20% - Accent2 31" xfId="8680" xr:uid="{00000000-0005-0000-0000-0000C3050000}"/>
    <cellStyle name="20% - Accent2 4" xfId="171" xr:uid="{00000000-0005-0000-0000-0000C4050000}"/>
    <cellStyle name="20% - Accent2 4 10" xfId="5989" xr:uid="{00000000-0005-0000-0000-0000C5050000}"/>
    <cellStyle name="20% - Accent2 4 10 2" xfId="13267" xr:uid="{00000000-0005-0000-0000-0000C6050000}"/>
    <cellStyle name="20% - Accent2 4 11" xfId="7169" xr:uid="{00000000-0005-0000-0000-0000C7050000}"/>
    <cellStyle name="20% - Accent2 4 11 2" xfId="14261" xr:uid="{00000000-0005-0000-0000-0000C8050000}"/>
    <cellStyle name="20% - Accent2 4 12" xfId="8804" xr:uid="{00000000-0005-0000-0000-0000C9050000}"/>
    <cellStyle name="20% - Accent2 4 2" xfId="172" xr:uid="{00000000-0005-0000-0000-0000CA050000}"/>
    <cellStyle name="20% - Accent2 4 2 10" xfId="7312" xr:uid="{00000000-0005-0000-0000-0000CB050000}"/>
    <cellStyle name="20% - Accent2 4 2 10 2" xfId="14404" xr:uid="{00000000-0005-0000-0000-0000CC050000}"/>
    <cellStyle name="20% - Accent2 4 2 11" xfId="8805" xr:uid="{00000000-0005-0000-0000-0000CD050000}"/>
    <cellStyle name="20% - Accent2 4 2 2" xfId="173" xr:uid="{00000000-0005-0000-0000-0000CE050000}"/>
    <cellStyle name="20% - Accent2 4 2 2 10" xfId="8806" xr:uid="{00000000-0005-0000-0000-0000CF050000}"/>
    <cellStyle name="20% - Accent2 4 2 2 2" xfId="174" xr:uid="{00000000-0005-0000-0000-0000D0050000}"/>
    <cellStyle name="20% - Accent2 4 2 2 2 2" xfId="1945" xr:uid="{00000000-0005-0000-0000-0000D1050000}"/>
    <cellStyle name="20% - Accent2 4 2 2 2 2 2" xfId="9741" xr:uid="{00000000-0005-0000-0000-0000D2050000}"/>
    <cellStyle name="20% - Accent2 4 2 2 2 3" xfId="3904" xr:uid="{00000000-0005-0000-0000-0000D3050000}"/>
    <cellStyle name="20% - Accent2 4 2 2 2 3 2" xfId="11412" xr:uid="{00000000-0005-0000-0000-0000D4050000}"/>
    <cellStyle name="20% - Accent2 4 2 2 2 4" xfId="5992" xr:uid="{00000000-0005-0000-0000-0000D5050000}"/>
    <cellStyle name="20% - Accent2 4 2 2 2 4 2" xfId="13270" xr:uid="{00000000-0005-0000-0000-0000D6050000}"/>
    <cellStyle name="20% - Accent2 4 2 2 2 5" xfId="8182" xr:uid="{00000000-0005-0000-0000-0000D7050000}"/>
    <cellStyle name="20% - Accent2 4 2 2 2 5 2" xfId="15274" xr:uid="{00000000-0005-0000-0000-0000D8050000}"/>
    <cellStyle name="20% - Accent2 4 2 2 2 6" xfId="8807" xr:uid="{00000000-0005-0000-0000-0000D9050000}"/>
    <cellStyle name="20% - Accent2 4 2 2 3" xfId="1944" xr:uid="{00000000-0005-0000-0000-0000DA050000}"/>
    <cellStyle name="20% - Accent2 4 2 2 3 2" xfId="5993" xr:uid="{00000000-0005-0000-0000-0000DB050000}"/>
    <cellStyle name="20% - Accent2 4 2 2 3 2 2" xfId="13271" xr:uid="{00000000-0005-0000-0000-0000DC050000}"/>
    <cellStyle name="20% - Accent2 4 2 2 3 3" xfId="9740" xr:uid="{00000000-0005-0000-0000-0000DD050000}"/>
    <cellStyle name="20% - Accent2 4 2 2 4" xfId="3570" xr:uid="{00000000-0005-0000-0000-0000DE050000}"/>
    <cellStyle name="20% - Accent2 4 2 2 4 2" xfId="11078" xr:uid="{00000000-0005-0000-0000-0000DF050000}"/>
    <cellStyle name="20% - Accent2 4 2 2 5" xfId="3068" xr:uid="{00000000-0005-0000-0000-0000E0050000}"/>
    <cellStyle name="20% - Accent2 4 2 2 5 2" xfId="10579" xr:uid="{00000000-0005-0000-0000-0000E1050000}"/>
    <cellStyle name="20% - Accent2 4 2 2 6" xfId="5134" xr:uid="{00000000-0005-0000-0000-0000E2050000}"/>
    <cellStyle name="20% - Accent2 4 2 2 6 2" xfId="12412" xr:uid="{00000000-0005-0000-0000-0000E3050000}"/>
    <cellStyle name="20% - Accent2 4 2 2 7" xfId="5715" xr:uid="{00000000-0005-0000-0000-0000E4050000}"/>
    <cellStyle name="20% - Accent2 4 2 2 7 2" xfId="12993" xr:uid="{00000000-0005-0000-0000-0000E5050000}"/>
    <cellStyle name="20% - Accent2 4 2 2 8" xfId="5991" xr:uid="{00000000-0005-0000-0000-0000E6050000}"/>
    <cellStyle name="20% - Accent2 4 2 2 8 2" xfId="13269" xr:uid="{00000000-0005-0000-0000-0000E7050000}"/>
    <cellStyle name="20% - Accent2 4 2 2 9" xfId="7601" xr:uid="{00000000-0005-0000-0000-0000E8050000}"/>
    <cellStyle name="20% - Accent2 4 2 2 9 2" xfId="14693" xr:uid="{00000000-0005-0000-0000-0000E9050000}"/>
    <cellStyle name="20% - Accent2 4 2 3" xfId="175" xr:uid="{00000000-0005-0000-0000-0000EA050000}"/>
    <cellStyle name="20% - Accent2 4 2 3 2" xfId="1946" xr:uid="{00000000-0005-0000-0000-0000EB050000}"/>
    <cellStyle name="20% - Accent2 4 2 3 2 2" xfId="9742" xr:uid="{00000000-0005-0000-0000-0000EC050000}"/>
    <cellStyle name="20% - Accent2 4 2 3 3" xfId="3051" xr:uid="{00000000-0005-0000-0000-0000ED050000}"/>
    <cellStyle name="20% - Accent2 4 2 3 3 2" xfId="10562" xr:uid="{00000000-0005-0000-0000-0000EE050000}"/>
    <cellStyle name="20% - Accent2 4 2 3 4" xfId="5994" xr:uid="{00000000-0005-0000-0000-0000EF050000}"/>
    <cellStyle name="20% - Accent2 4 2 3 4 2" xfId="13272" xr:uid="{00000000-0005-0000-0000-0000F0050000}"/>
    <cellStyle name="20% - Accent2 4 2 3 5" xfId="7893" xr:uid="{00000000-0005-0000-0000-0000F1050000}"/>
    <cellStyle name="20% - Accent2 4 2 3 5 2" xfId="14985" xr:uid="{00000000-0005-0000-0000-0000F2050000}"/>
    <cellStyle name="20% - Accent2 4 2 3 6" xfId="8808" xr:uid="{00000000-0005-0000-0000-0000F3050000}"/>
    <cellStyle name="20% - Accent2 4 2 4" xfId="1943" xr:uid="{00000000-0005-0000-0000-0000F4050000}"/>
    <cellStyle name="20% - Accent2 4 2 4 2" xfId="5995" xr:uid="{00000000-0005-0000-0000-0000F5050000}"/>
    <cellStyle name="20% - Accent2 4 2 4 2 2" xfId="13273" xr:uid="{00000000-0005-0000-0000-0000F6050000}"/>
    <cellStyle name="20% - Accent2 4 2 4 3" xfId="9739" xr:uid="{00000000-0005-0000-0000-0000F7050000}"/>
    <cellStyle name="20% - Accent2 4 2 5" xfId="3270" xr:uid="{00000000-0005-0000-0000-0000F8050000}"/>
    <cellStyle name="20% - Accent2 4 2 5 2" xfId="10781" xr:uid="{00000000-0005-0000-0000-0000F9050000}"/>
    <cellStyle name="20% - Accent2 4 2 6" xfId="4035" xr:uid="{00000000-0005-0000-0000-0000FA050000}"/>
    <cellStyle name="20% - Accent2 4 2 6 2" xfId="11543" xr:uid="{00000000-0005-0000-0000-0000FB050000}"/>
    <cellStyle name="20% - Accent2 4 2 7" xfId="4845" xr:uid="{00000000-0005-0000-0000-0000FC050000}"/>
    <cellStyle name="20% - Accent2 4 2 7 2" xfId="12123" xr:uid="{00000000-0005-0000-0000-0000FD050000}"/>
    <cellStyle name="20% - Accent2 4 2 8" xfId="5426" xr:uid="{00000000-0005-0000-0000-0000FE050000}"/>
    <cellStyle name="20% - Accent2 4 2 8 2" xfId="12704" xr:uid="{00000000-0005-0000-0000-0000FF050000}"/>
    <cellStyle name="20% - Accent2 4 2 9" xfId="5990" xr:uid="{00000000-0005-0000-0000-000000060000}"/>
    <cellStyle name="20% - Accent2 4 2 9 2" xfId="13268" xr:uid="{00000000-0005-0000-0000-000001060000}"/>
    <cellStyle name="20% - Accent2 4 3" xfId="176" xr:uid="{00000000-0005-0000-0000-000002060000}"/>
    <cellStyle name="20% - Accent2 4 3 10" xfId="8809" xr:uid="{00000000-0005-0000-0000-000003060000}"/>
    <cellStyle name="20% - Accent2 4 3 2" xfId="177" xr:uid="{00000000-0005-0000-0000-000004060000}"/>
    <cellStyle name="20% - Accent2 4 3 2 2" xfId="1948" xr:uid="{00000000-0005-0000-0000-000005060000}"/>
    <cellStyle name="20% - Accent2 4 3 2 2 2" xfId="9744" xr:uid="{00000000-0005-0000-0000-000006060000}"/>
    <cellStyle name="20% - Accent2 4 3 2 3" xfId="3873" xr:uid="{00000000-0005-0000-0000-000007060000}"/>
    <cellStyle name="20% - Accent2 4 3 2 3 2" xfId="11381" xr:uid="{00000000-0005-0000-0000-000008060000}"/>
    <cellStyle name="20% - Accent2 4 3 2 4" xfId="5997" xr:uid="{00000000-0005-0000-0000-000009060000}"/>
    <cellStyle name="20% - Accent2 4 3 2 4 2" xfId="13275" xr:uid="{00000000-0005-0000-0000-00000A060000}"/>
    <cellStyle name="20% - Accent2 4 3 2 5" xfId="8042" xr:uid="{00000000-0005-0000-0000-00000B060000}"/>
    <cellStyle name="20% - Accent2 4 3 2 5 2" xfId="15134" xr:uid="{00000000-0005-0000-0000-00000C060000}"/>
    <cellStyle name="20% - Accent2 4 3 2 6" xfId="8810" xr:uid="{00000000-0005-0000-0000-00000D060000}"/>
    <cellStyle name="20% - Accent2 4 3 3" xfId="1947" xr:uid="{00000000-0005-0000-0000-00000E060000}"/>
    <cellStyle name="20% - Accent2 4 3 3 2" xfId="5998" xr:uid="{00000000-0005-0000-0000-00000F060000}"/>
    <cellStyle name="20% - Accent2 4 3 3 2 2" xfId="13276" xr:uid="{00000000-0005-0000-0000-000010060000}"/>
    <cellStyle name="20% - Accent2 4 3 3 3" xfId="9743" xr:uid="{00000000-0005-0000-0000-000011060000}"/>
    <cellStyle name="20% - Accent2 4 3 4" xfId="3430" xr:uid="{00000000-0005-0000-0000-000012060000}"/>
    <cellStyle name="20% - Accent2 4 3 4 2" xfId="10938" xr:uid="{00000000-0005-0000-0000-000013060000}"/>
    <cellStyle name="20% - Accent2 4 3 5" xfId="3073" xr:uid="{00000000-0005-0000-0000-000014060000}"/>
    <cellStyle name="20% - Accent2 4 3 5 2" xfId="10584" xr:uid="{00000000-0005-0000-0000-000015060000}"/>
    <cellStyle name="20% - Accent2 4 3 6" xfId="4994" xr:uid="{00000000-0005-0000-0000-000016060000}"/>
    <cellStyle name="20% - Accent2 4 3 6 2" xfId="12272" xr:uid="{00000000-0005-0000-0000-000017060000}"/>
    <cellStyle name="20% - Accent2 4 3 7" xfId="5575" xr:uid="{00000000-0005-0000-0000-000018060000}"/>
    <cellStyle name="20% - Accent2 4 3 7 2" xfId="12853" xr:uid="{00000000-0005-0000-0000-000019060000}"/>
    <cellStyle name="20% - Accent2 4 3 8" xfId="5996" xr:uid="{00000000-0005-0000-0000-00001A060000}"/>
    <cellStyle name="20% - Accent2 4 3 8 2" xfId="13274" xr:uid="{00000000-0005-0000-0000-00001B060000}"/>
    <cellStyle name="20% - Accent2 4 3 9" xfId="7461" xr:uid="{00000000-0005-0000-0000-00001C060000}"/>
    <cellStyle name="20% - Accent2 4 3 9 2" xfId="14553" xr:uid="{00000000-0005-0000-0000-00001D060000}"/>
    <cellStyle name="20% - Accent2 4 4" xfId="178" xr:uid="{00000000-0005-0000-0000-00001E060000}"/>
    <cellStyle name="20% - Accent2 4 4 2" xfId="1949" xr:uid="{00000000-0005-0000-0000-00001F060000}"/>
    <cellStyle name="20% - Accent2 4 4 2 2" xfId="9745" xr:uid="{00000000-0005-0000-0000-000020060000}"/>
    <cellStyle name="20% - Accent2 4 4 3" xfId="3830" xr:uid="{00000000-0005-0000-0000-000021060000}"/>
    <cellStyle name="20% - Accent2 4 4 3 2" xfId="11338" xr:uid="{00000000-0005-0000-0000-000022060000}"/>
    <cellStyle name="20% - Accent2 4 4 4" xfId="5999" xr:uid="{00000000-0005-0000-0000-000023060000}"/>
    <cellStyle name="20% - Accent2 4 4 4 2" xfId="13277" xr:uid="{00000000-0005-0000-0000-000024060000}"/>
    <cellStyle name="20% - Accent2 4 4 5" xfId="7750" xr:uid="{00000000-0005-0000-0000-000025060000}"/>
    <cellStyle name="20% - Accent2 4 4 5 2" xfId="14842" xr:uid="{00000000-0005-0000-0000-000026060000}"/>
    <cellStyle name="20% - Accent2 4 4 6" xfId="8811" xr:uid="{00000000-0005-0000-0000-000027060000}"/>
    <cellStyle name="20% - Accent2 4 5" xfId="1942" xr:uid="{00000000-0005-0000-0000-000028060000}"/>
    <cellStyle name="20% - Accent2 4 5 2" xfId="6000" xr:uid="{00000000-0005-0000-0000-000029060000}"/>
    <cellStyle name="20% - Accent2 4 5 2 2" xfId="13278" xr:uid="{00000000-0005-0000-0000-00002A060000}"/>
    <cellStyle name="20% - Accent2 4 5 3" xfId="9738" xr:uid="{00000000-0005-0000-0000-00002B060000}"/>
    <cellStyle name="20% - Accent2 4 6" xfId="3101" xr:uid="{00000000-0005-0000-0000-00002C060000}"/>
    <cellStyle name="20% - Accent2 4 6 2" xfId="10612" xr:uid="{00000000-0005-0000-0000-00002D060000}"/>
    <cellStyle name="20% - Accent2 4 7" xfId="3838" xr:uid="{00000000-0005-0000-0000-00002E060000}"/>
    <cellStyle name="20% - Accent2 4 7 2" xfId="11346" xr:uid="{00000000-0005-0000-0000-00002F060000}"/>
    <cellStyle name="20% - Accent2 4 8" xfId="4702" xr:uid="{00000000-0005-0000-0000-000030060000}"/>
    <cellStyle name="20% - Accent2 4 8 2" xfId="11980" xr:uid="{00000000-0005-0000-0000-000031060000}"/>
    <cellStyle name="20% - Accent2 4 9" xfId="5283" xr:uid="{00000000-0005-0000-0000-000032060000}"/>
    <cellStyle name="20% - Accent2 4 9 2" xfId="12561" xr:uid="{00000000-0005-0000-0000-000033060000}"/>
    <cellStyle name="20% - Accent2 5" xfId="179" xr:uid="{00000000-0005-0000-0000-000034060000}"/>
    <cellStyle name="20% - Accent2 5 10" xfId="6001" xr:uid="{00000000-0005-0000-0000-000035060000}"/>
    <cellStyle name="20% - Accent2 5 10 2" xfId="13279" xr:uid="{00000000-0005-0000-0000-000036060000}"/>
    <cellStyle name="20% - Accent2 5 11" xfId="7152" xr:uid="{00000000-0005-0000-0000-000037060000}"/>
    <cellStyle name="20% - Accent2 5 11 2" xfId="14244" xr:uid="{00000000-0005-0000-0000-000038060000}"/>
    <cellStyle name="20% - Accent2 5 12" xfId="8812" xr:uid="{00000000-0005-0000-0000-000039060000}"/>
    <cellStyle name="20% - Accent2 5 2" xfId="180" xr:uid="{00000000-0005-0000-0000-00003A060000}"/>
    <cellStyle name="20% - Accent2 5 2 10" xfId="7295" xr:uid="{00000000-0005-0000-0000-00003B060000}"/>
    <cellStyle name="20% - Accent2 5 2 10 2" xfId="14387" xr:uid="{00000000-0005-0000-0000-00003C060000}"/>
    <cellStyle name="20% - Accent2 5 2 11" xfId="8813" xr:uid="{00000000-0005-0000-0000-00003D060000}"/>
    <cellStyle name="20% - Accent2 5 2 2" xfId="181" xr:uid="{00000000-0005-0000-0000-00003E060000}"/>
    <cellStyle name="20% - Accent2 5 2 2 10" xfId="8814" xr:uid="{00000000-0005-0000-0000-00003F060000}"/>
    <cellStyle name="20% - Accent2 5 2 2 2" xfId="182" xr:uid="{00000000-0005-0000-0000-000040060000}"/>
    <cellStyle name="20% - Accent2 5 2 2 2 2" xfId="1953" xr:uid="{00000000-0005-0000-0000-000041060000}"/>
    <cellStyle name="20% - Accent2 5 2 2 2 2 2" xfId="9749" xr:uid="{00000000-0005-0000-0000-000042060000}"/>
    <cellStyle name="20% - Accent2 5 2 2 2 3" xfId="3762" xr:uid="{00000000-0005-0000-0000-000043060000}"/>
    <cellStyle name="20% - Accent2 5 2 2 2 3 2" xfId="11270" xr:uid="{00000000-0005-0000-0000-000044060000}"/>
    <cellStyle name="20% - Accent2 5 2 2 2 4" xfId="6004" xr:uid="{00000000-0005-0000-0000-000045060000}"/>
    <cellStyle name="20% - Accent2 5 2 2 2 4 2" xfId="13282" xr:uid="{00000000-0005-0000-0000-000046060000}"/>
    <cellStyle name="20% - Accent2 5 2 2 2 5" xfId="8165" xr:uid="{00000000-0005-0000-0000-000047060000}"/>
    <cellStyle name="20% - Accent2 5 2 2 2 5 2" xfId="15257" xr:uid="{00000000-0005-0000-0000-000048060000}"/>
    <cellStyle name="20% - Accent2 5 2 2 2 6" xfId="8815" xr:uid="{00000000-0005-0000-0000-000049060000}"/>
    <cellStyle name="20% - Accent2 5 2 2 3" xfId="1952" xr:uid="{00000000-0005-0000-0000-00004A060000}"/>
    <cellStyle name="20% - Accent2 5 2 2 3 2" xfId="6005" xr:uid="{00000000-0005-0000-0000-00004B060000}"/>
    <cellStyle name="20% - Accent2 5 2 2 3 2 2" xfId="13283" xr:uid="{00000000-0005-0000-0000-00004C060000}"/>
    <cellStyle name="20% - Accent2 5 2 2 3 3" xfId="9748" xr:uid="{00000000-0005-0000-0000-00004D060000}"/>
    <cellStyle name="20% - Accent2 5 2 2 4" xfId="3553" xr:uid="{00000000-0005-0000-0000-00004E060000}"/>
    <cellStyle name="20% - Accent2 5 2 2 4 2" xfId="11061" xr:uid="{00000000-0005-0000-0000-00004F060000}"/>
    <cellStyle name="20% - Accent2 5 2 2 5" xfId="3855" xr:uid="{00000000-0005-0000-0000-000050060000}"/>
    <cellStyle name="20% - Accent2 5 2 2 5 2" xfId="11363" xr:uid="{00000000-0005-0000-0000-000051060000}"/>
    <cellStyle name="20% - Accent2 5 2 2 6" xfId="5117" xr:uid="{00000000-0005-0000-0000-000052060000}"/>
    <cellStyle name="20% - Accent2 5 2 2 6 2" xfId="12395" xr:uid="{00000000-0005-0000-0000-000053060000}"/>
    <cellStyle name="20% - Accent2 5 2 2 7" xfId="5698" xr:uid="{00000000-0005-0000-0000-000054060000}"/>
    <cellStyle name="20% - Accent2 5 2 2 7 2" xfId="12976" xr:uid="{00000000-0005-0000-0000-000055060000}"/>
    <cellStyle name="20% - Accent2 5 2 2 8" xfId="6003" xr:uid="{00000000-0005-0000-0000-000056060000}"/>
    <cellStyle name="20% - Accent2 5 2 2 8 2" xfId="13281" xr:uid="{00000000-0005-0000-0000-000057060000}"/>
    <cellStyle name="20% - Accent2 5 2 2 9" xfId="7584" xr:uid="{00000000-0005-0000-0000-000058060000}"/>
    <cellStyle name="20% - Accent2 5 2 2 9 2" xfId="14676" xr:uid="{00000000-0005-0000-0000-000059060000}"/>
    <cellStyle name="20% - Accent2 5 2 3" xfId="183" xr:uid="{00000000-0005-0000-0000-00005A060000}"/>
    <cellStyle name="20% - Accent2 5 2 3 2" xfId="1954" xr:uid="{00000000-0005-0000-0000-00005B060000}"/>
    <cellStyle name="20% - Accent2 5 2 3 2 2" xfId="9750" xr:uid="{00000000-0005-0000-0000-00005C060000}"/>
    <cellStyle name="20% - Accent2 5 2 3 3" xfId="3735" xr:uid="{00000000-0005-0000-0000-00005D060000}"/>
    <cellStyle name="20% - Accent2 5 2 3 3 2" xfId="11243" xr:uid="{00000000-0005-0000-0000-00005E060000}"/>
    <cellStyle name="20% - Accent2 5 2 3 4" xfId="6006" xr:uid="{00000000-0005-0000-0000-00005F060000}"/>
    <cellStyle name="20% - Accent2 5 2 3 4 2" xfId="13284" xr:uid="{00000000-0005-0000-0000-000060060000}"/>
    <cellStyle name="20% - Accent2 5 2 3 5" xfId="7876" xr:uid="{00000000-0005-0000-0000-000061060000}"/>
    <cellStyle name="20% - Accent2 5 2 3 5 2" xfId="14968" xr:uid="{00000000-0005-0000-0000-000062060000}"/>
    <cellStyle name="20% - Accent2 5 2 3 6" xfId="8816" xr:uid="{00000000-0005-0000-0000-000063060000}"/>
    <cellStyle name="20% - Accent2 5 2 4" xfId="1951" xr:uid="{00000000-0005-0000-0000-000064060000}"/>
    <cellStyle name="20% - Accent2 5 2 4 2" xfId="6007" xr:uid="{00000000-0005-0000-0000-000065060000}"/>
    <cellStyle name="20% - Accent2 5 2 4 2 2" xfId="13285" xr:uid="{00000000-0005-0000-0000-000066060000}"/>
    <cellStyle name="20% - Accent2 5 2 4 3" xfId="9747" xr:uid="{00000000-0005-0000-0000-000067060000}"/>
    <cellStyle name="20% - Accent2 5 2 5" xfId="3253" xr:uid="{00000000-0005-0000-0000-000068060000}"/>
    <cellStyle name="20% - Accent2 5 2 5 2" xfId="10764" xr:uid="{00000000-0005-0000-0000-000069060000}"/>
    <cellStyle name="20% - Accent2 5 2 6" xfId="3792" xr:uid="{00000000-0005-0000-0000-00006A060000}"/>
    <cellStyle name="20% - Accent2 5 2 6 2" xfId="11300" xr:uid="{00000000-0005-0000-0000-00006B060000}"/>
    <cellStyle name="20% - Accent2 5 2 7" xfId="4828" xr:uid="{00000000-0005-0000-0000-00006C060000}"/>
    <cellStyle name="20% - Accent2 5 2 7 2" xfId="12106" xr:uid="{00000000-0005-0000-0000-00006D060000}"/>
    <cellStyle name="20% - Accent2 5 2 8" xfId="5409" xr:uid="{00000000-0005-0000-0000-00006E060000}"/>
    <cellStyle name="20% - Accent2 5 2 8 2" xfId="12687" xr:uid="{00000000-0005-0000-0000-00006F060000}"/>
    <cellStyle name="20% - Accent2 5 2 9" xfId="6002" xr:uid="{00000000-0005-0000-0000-000070060000}"/>
    <cellStyle name="20% - Accent2 5 2 9 2" xfId="13280" xr:uid="{00000000-0005-0000-0000-000071060000}"/>
    <cellStyle name="20% - Accent2 5 3" xfId="184" xr:uid="{00000000-0005-0000-0000-000072060000}"/>
    <cellStyle name="20% - Accent2 5 3 10" xfId="8817" xr:uid="{00000000-0005-0000-0000-000073060000}"/>
    <cellStyle name="20% - Accent2 5 3 2" xfId="185" xr:uid="{00000000-0005-0000-0000-000074060000}"/>
    <cellStyle name="20% - Accent2 5 3 2 2" xfId="1956" xr:uid="{00000000-0005-0000-0000-000075060000}"/>
    <cellStyle name="20% - Accent2 5 3 2 2 2" xfId="9752" xr:uid="{00000000-0005-0000-0000-000076060000}"/>
    <cellStyle name="20% - Accent2 5 3 2 3" xfId="3835" xr:uid="{00000000-0005-0000-0000-000077060000}"/>
    <cellStyle name="20% - Accent2 5 3 2 3 2" xfId="11343" xr:uid="{00000000-0005-0000-0000-000078060000}"/>
    <cellStyle name="20% - Accent2 5 3 2 4" xfId="6009" xr:uid="{00000000-0005-0000-0000-000079060000}"/>
    <cellStyle name="20% - Accent2 5 3 2 4 2" xfId="13287" xr:uid="{00000000-0005-0000-0000-00007A060000}"/>
    <cellStyle name="20% - Accent2 5 3 2 5" xfId="8019" xr:uid="{00000000-0005-0000-0000-00007B060000}"/>
    <cellStyle name="20% - Accent2 5 3 2 5 2" xfId="15111" xr:uid="{00000000-0005-0000-0000-00007C060000}"/>
    <cellStyle name="20% - Accent2 5 3 2 6" xfId="8818" xr:uid="{00000000-0005-0000-0000-00007D060000}"/>
    <cellStyle name="20% - Accent2 5 3 3" xfId="1955" xr:uid="{00000000-0005-0000-0000-00007E060000}"/>
    <cellStyle name="20% - Accent2 5 3 3 2" xfId="6010" xr:uid="{00000000-0005-0000-0000-00007F060000}"/>
    <cellStyle name="20% - Accent2 5 3 3 2 2" xfId="13288" xr:uid="{00000000-0005-0000-0000-000080060000}"/>
    <cellStyle name="20% - Accent2 5 3 3 3" xfId="9751" xr:uid="{00000000-0005-0000-0000-000081060000}"/>
    <cellStyle name="20% - Accent2 5 3 4" xfId="3407" xr:uid="{00000000-0005-0000-0000-000082060000}"/>
    <cellStyle name="20% - Accent2 5 3 4 2" xfId="10915" xr:uid="{00000000-0005-0000-0000-000083060000}"/>
    <cellStyle name="20% - Accent2 5 3 5" xfId="3041" xr:uid="{00000000-0005-0000-0000-000084060000}"/>
    <cellStyle name="20% - Accent2 5 3 5 2" xfId="10552" xr:uid="{00000000-0005-0000-0000-000085060000}"/>
    <cellStyle name="20% - Accent2 5 3 6" xfId="4971" xr:uid="{00000000-0005-0000-0000-000086060000}"/>
    <cellStyle name="20% - Accent2 5 3 6 2" xfId="12249" xr:uid="{00000000-0005-0000-0000-000087060000}"/>
    <cellStyle name="20% - Accent2 5 3 7" xfId="5552" xr:uid="{00000000-0005-0000-0000-000088060000}"/>
    <cellStyle name="20% - Accent2 5 3 7 2" xfId="12830" xr:uid="{00000000-0005-0000-0000-000089060000}"/>
    <cellStyle name="20% - Accent2 5 3 8" xfId="6008" xr:uid="{00000000-0005-0000-0000-00008A060000}"/>
    <cellStyle name="20% - Accent2 5 3 8 2" xfId="13286" xr:uid="{00000000-0005-0000-0000-00008B060000}"/>
    <cellStyle name="20% - Accent2 5 3 9" xfId="7438" xr:uid="{00000000-0005-0000-0000-00008C060000}"/>
    <cellStyle name="20% - Accent2 5 3 9 2" xfId="14530" xr:uid="{00000000-0005-0000-0000-00008D060000}"/>
    <cellStyle name="20% - Accent2 5 4" xfId="186" xr:uid="{00000000-0005-0000-0000-00008E060000}"/>
    <cellStyle name="20% - Accent2 5 4 2" xfId="1957" xr:uid="{00000000-0005-0000-0000-00008F060000}"/>
    <cellStyle name="20% - Accent2 5 4 2 2" xfId="9753" xr:uid="{00000000-0005-0000-0000-000090060000}"/>
    <cellStyle name="20% - Accent2 5 4 3" xfId="3856" xr:uid="{00000000-0005-0000-0000-000091060000}"/>
    <cellStyle name="20% - Accent2 5 4 3 2" xfId="11364" xr:uid="{00000000-0005-0000-0000-000092060000}"/>
    <cellStyle name="20% - Accent2 5 4 4" xfId="6011" xr:uid="{00000000-0005-0000-0000-000093060000}"/>
    <cellStyle name="20% - Accent2 5 4 4 2" xfId="13289" xr:uid="{00000000-0005-0000-0000-000094060000}"/>
    <cellStyle name="20% - Accent2 5 4 5" xfId="7733" xr:uid="{00000000-0005-0000-0000-000095060000}"/>
    <cellStyle name="20% - Accent2 5 4 5 2" xfId="14825" xr:uid="{00000000-0005-0000-0000-000096060000}"/>
    <cellStyle name="20% - Accent2 5 4 6" xfId="8819" xr:uid="{00000000-0005-0000-0000-000097060000}"/>
    <cellStyle name="20% - Accent2 5 5" xfId="1950" xr:uid="{00000000-0005-0000-0000-000098060000}"/>
    <cellStyle name="20% - Accent2 5 5 2" xfId="6012" xr:uid="{00000000-0005-0000-0000-000099060000}"/>
    <cellStyle name="20% - Accent2 5 5 2 2" xfId="13290" xr:uid="{00000000-0005-0000-0000-00009A060000}"/>
    <cellStyle name="20% - Accent2 5 5 3" xfId="9746" xr:uid="{00000000-0005-0000-0000-00009B060000}"/>
    <cellStyle name="20% - Accent2 5 6" xfId="3084" xr:uid="{00000000-0005-0000-0000-00009C060000}"/>
    <cellStyle name="20% - Accent2 5 6 2" xfId="10595" xr:uid="{00000000-0005-0000-0000-00009D060000}"/>
    <cellStyle name="20% - Accent2 5 7" xfId="3701" xr:uid="{00000000-0005-0000-0000-00009E060000}"/>
    <cellStyle name="20% - Accent2 5 7 2" xfId="11209" xr:uid="{00000000-0005-0000-0000-00009F060000}"/>
    <cellStyle name="20% - Accent2 5 8" xfId="4685" xr:uid="{00000000-0005-0000-0000-0000A0060000}"/>
    <cellStyle name="20% - Accent2 5 8 2" xfId="11963" xr:uid="{00000000-0005-0000-0000-0000A1060000}"/>
    <cellStyle name="20% - Accent2 5 9" xfId="5266" xr:uid="{00000000-0005-0000-0000-0000A2060000}"/>
    <cellStyle name="20% - Accent2 5 9 2" xfId="12544" xr:uid="{00000000-0005-0000-0000-0000A3060000}"/>
    <cellStyle name="20% - Accent2 6" xfId="187" xr:uid="{00000000-0005-0000-0000-0000A4060000}"/>
    <cellStyle name="20% - Accent2 6 10" xfId="6013" xr:uid="{00000000-0005-0000-0000-0000A5060000}"/>
    <cellStyle name="20% - Accent2 6 10 2" xfId="13291" xr:uid="{00000000-0005-0000-0000-0000A6060000}"/>
    <cellStyle name="20% - Accent2 6 11" xfId="7258" xr:uid="{00000000-0005-0000-0000-0000A7060000}"/>
    <cellStyle name="20% - Accent2 6 11 2" xfId="14350" xr:uid="{00000000-0005-0000-0000-0000A8060000}"/>
    <cellStyle name="20% - Accent2 6 12" xfId="8820" xr:uid="{00000000-0005-0000-0000-0000A9060000}"/>
    <cellStyle name="20% - Accent2 6 2" xfId="188" xr:uid="{00000000-0005-0000-0000-0000AA060000}"/>
    <cellStyle name="20% - Accent2 6 2 10" xfId="7401" xr:uid="{00000000-0005-0000-0000-0000AB060000}"/>
    <cellStyle name="20% - Accent2 6 2 10 2" xfId="14493" xr:uid="{00000000-0005-0000-0000-0000AC060000}"/>
    <cellStyle name="20% - Accent2 6 2 11" xfId="8821" xr:uid="{00000000-0005-0000-0000-0000AD060000}"/>
    <cellStyle name="20% - Accent2 6 2 2" xfId="189" xr:uid="{00000000-0005-0000-0000-0000AE060000}"/>
    <cellStyle name="20% - Accent2 6 2 2 10" xfId="8822" xr:uid="{00000000-0005-0000-0000-0000AF060000}"/>
    <cellStyle name="20% - Accent2 6 2 2 2" xfId="190" xr:uid="{00000000-0005-0000-0000-0000B0060000}"/>
    <cellStyle name="20% - Accent2 6 2 2 2 2" xfId="1961" xr:uid="{00000000-0005-0000-0000-0000B1060000}"/>
    <cellStyle name="20% - Accent2 6 2 2 2 2 2" xfId="9757" xr:uid="{00000000-0005-0000-0000-0000B2060000}"/>
    <cellStyle name="20% - Accent2 6 2 2 2 3" xfId="3982" xr:uid="{00000000-0005-0000-0000-0000B3060000}"/>
    <cellStyle name="20% - Accent2 6 2 2 2 3 2" xfId="11490" xr:uid="{00000000-0005-0000-0000-0000B4060000}"/>
    <cellStyle name="20% - Accent2 6 2 2 2 4" xfId="6016" xr:uid="{00000000-0005-0000-0000-0000B5060000}"/>
    <cellStyle name="20% - Accent2 6 2 2 2 4 2" xfId="13294" xr:uid="{00000000-0005-0000-0000-0000B6060000}"/>
    <cellStyle name="20% - Accent2 6 2 2 2 5" xfId="8271" xr:uid="{00000000-0005-0000-0000-0000B7060000}"/>
    <cellStyle name="20% - Accent2 6 2 2 2 5 2" xfId="15363" xr:uid="{00000000-0005-0000-0000-0000B8060000}"/>
    <cellStyle name="20% - Accent2 6 2 2 2 6" xfId="8823" xr:uid="{00000000-0005-0000-0000-0000B9060000}"/>
    <cellStyle name="20% - Accent2 6 2 2 3" xfId="1960" xr:uid="{00000000-0005-0000-0000-0000BA060000}"/>
    <cellStyle name="20% - Accent2 6 2 2 3 2" xfId="6017" xr:uid="{00000000-0005-0000-0000-0000BB060000}"/>
    <cellStyle name="20% - Accent2 6 2 2 3 2 2" xfId="13295" xr:uid="{00000000-0005-0000-0000-0000BC060000}"/>
    <cellStyle name="20% - Accent2 6 2 2 3 3" xfId="9756" xr:uid="{00000000-0005-0000-0000-0000BD060000}"/>
    <cellStyle name="20% - Accent2 6 2 2 4" xfId="3659" xr:uid="{00000000-0005-0000-0000-0000BE060000}"/>
    <cellStyle name="20% - Accent2 6 2 2 4 2" xfId="11167" xr:uid="{00000000-0005-0000-0000-0000BF060000}"/>
    <cellStyle name="20% - Accent2 6 2 2 5" xfId="4074" xr:uid="{00000000-0005-0000-0000-0000C0060000}"/>
    <cellStyle name="20% - Accent2 6 2 2 5 2" xfId="11582" xr:uid="{00000000-0005-0000-0000-0000C1060000}"/>
    <cellStyle name="20% - Accent2 6 2 2 6" xfId="5223" xr:uid="{00000000-0005-0000-0000-0000C2060000}"/>
    <cellStyle name="20% - Accent2 6 2 2 6 2" xfId="12501" xr:uid="{00000000-0005-0000-0000-0000C3060000}"/>
    <cellStyle name="20% - Accent2 6 2 2 7" xfId="5804" xr:uid="{00000000-0005-0000-0000-0000C4060000}"/>
    <cellStyle name="20% - Accent2 6 2 2 7 2" xfId="13082" xr:uid="{00000000-0005-0000-0000-0000C5060000}"/>
    <cellStyle name="20% - Accent2 6 2 2 8" xfId="6015" xr:uid="{00000000-0005-0000-0000-0000C6060000}"/>
    <cellStyle name="20% - Accent2 6 2 2 8 2" xfId="13293" xr:uid="{00000000-0005-0000-0000-0000C7060000}"/>
    <cellStyle name="20% - Accent2 6 2 2 9" xfId="7690" xr:uid="{00000000-0005-0000-0000-0000C8060000}"/>
    <cellStyle name="20% - Accent2 6 2 2 9 2" xfId="14782" xr:uid="{00000000-0005-0000-0000-0000C9060000}"/>
    <cellStyle name="20% - Accent2 6 2 3" xfId="191" xr:uid="{00000000-0005-0000-0000-0000CA060000}"/>
    <cellStyle name="20% - Accent2 6 2 3 2" xfId="1962" xr:uid="{00000000-0005-0000-0000-0000CB060000}"/>
    <cellStyle name="20% - Accent2 6 2 3 2 2" xfId="9758" xr:uid="{00000000-0005-0000-0000-0000CC060000}"/>
    <cellStyle name="20% - Accent2 6 2 3 3" xfId="3146" xr:uid="{00000000-0005-0000-0000-0000CD060000}"/>
    <cellStyle name="20% - Accent2 6 2 3 3 2" xfId="10657" xr:uid="{00000000-0005-0000-0000-0000CE060000}"/>
    <cellStyle name="20% - Accent2 6 2 3 4" xfId="6018" xr:uid="{00000000-0005-0000-0000-0000CF060000}"/>
    <cellStyle name="20% - Accent2 6 2 3 4 2" xfId="13296" xr:uid="{00000000-0005-0000-0000-0000D0060000}"/>
    <cellStyle name="20% - Accent2 6 2 3 5" xfId="7982" xr:uid="{00000000-0005-0000-0000-0000D1060000}"/>
    <cellStyle name="20% - Accent2 6 2 3 5 2" xfId="15074" xr:uid="{00000000-0005-0000-0000-0000D2060000}"/>
    <cellStyle name="20% - Accent2 6 2 3 6" xfId="8824" xr:uid="{00000000-0005-0000-0000-0000D3060000}"/>
    <cellStyle name="20% - Accent2 6 2 4" xfId="1959" xr:uid="{00000000-0005-0000-0000-0000D4060000}"/>
    <cellStyle name="20% - Accent2 6 2 4 2" xfId="6019" xr:uid="{00000000-0005-0000-0000-0000D5060000}"/>
    <cellStyle name="20% - Accent2 6 2 4 2 2" xfId="13297" xr:uid="{00000000-0005-0000-0000-0000D6060000}"/>
    <cellStyle name="20% - Accent2 6 2 4 3" xfId="9755" xr:uid="{00000000-0005-0000-0000-0000D7060000}"/>
    <cellStyle name="20% - Accent2 6 2 5" xfId="3359" xr:uid="{00000000-0005-0000-0000-0000D8060000}"/>
    <cellStyle name="20% - Accent2 6 2 5 2" xfId="10870" xr:uid="{00000000-0005-0000-0000-0000D9060000}"/>
    <cellStyle name="20% - Accent2 6 2 6" xfId="4073" xr:uid="{00000000-0005-0000-0000-0000DA060000}"/>
    <cellStyle name="20% - Accent2 6 2 6 2" xfId="11581" xr:uid="{00000000-0005-0000-0000-0000DB060000}"/>
    <cellStyle name="20% - Accent2 6 2 7" xfId="4934" xr:uid="{00000000-0005-0000-0000-0000DC060000}"/>
    <cellStyle name="20% - Accent2 6 2 7 2" xfId="12212" xr:uid="{00000000-0005-0000-0000-0000DD060000}"/>
    <cellStyle name="20% - Accent2 6 2 8" xfId="5515" xr:uid="{00000000-0005-0000-0000-0000DE060000}"/>
    <cellStyle name="20% - Accent2 6 2 8 2" xfId="12793" xr:uid="{00000000-0005-0000-0000-0000DF060000}"/>
    <cellStyle name="20% - Accent2 6 2 9" xfId="6014" xr:uid="{00000000-0005-0000-0000-0000E0060000}"/>
    <cellStyle name="20% - Accent2 6 2 9 2" xfId="13292" xr:uid="{00000000-0005-0000-0000-0000E1060000}"/>
    <cellStyle name="20% - Accent2 6 3" xfId="192" xr:uid="{00000000-0005-0000-0000-0000E2060000}"/>
    <cellStyle name="20% - Accent2 6 3 10" xfId="8825" xr:uid="{00000000-0005-0000-0000-0000E3060000}"/>
    <cellStyle name="20% - Accent2 6 3 2" xfId="193" xr:uid="{00000000-0005-0000-0000-0000E4060000}"/>
    <cellStyle name="20% - Accent2 6 3 2 2" xfId="1964" xr:uid="{00000000-0005-0000-0000-0000E5060000}"/>
    <cellStyle name="20% - Accent2 6 3 2 2 2" xfId="9760" xr:uid="{00000000-0005-0000-0000-0000E6060000}"/>
    <cellStyle name="20% - Accent2 6 3 2 3" xfId="4015" xr:uid="{00000000-0005-0000-0000-0000E7060000}"/>
    <cellStyle name="20% - Accent2 6 3 2 3 2" xfId="11523" xr:uid="{00000000-0005-0000-0000-0000E8060000}"/>
    <cellStyle name="20% - Accent2 6 3 2 4" xfId="6021" xr:uid="{00000000-0005-0000-0000-0000E9060000}"/>
    <cellStyle name="20% - Accent2 6 3 2 4 2" xfId="13299" xr:uid="{00000000-0005-0000-0000-0000EA060000}"/>
    <cellStyle name="20% - Accent2 6 3 2 5" xfId="8128" xr:uid="{00000000-0005-0000-0000-0000EB060000}"/>
    <cellStyle name="20% - Accent2 6 3 2 5 2" xfId="15220" xr:uid="{00000000-0005-0000-0000-0000EC060000}"/>
    <cellStyle name="20% - Accent2 6 3 2 6" xfId="8826" xr:uid="{00000000-0005-0000-0000-0000ED060000}"/>
    <cellStyle name="20% - Accent2 6 3 3" xfId="1963" xr:uid="{00000000-0005-0000-0000-0000EE060000}"/>
    <cellStyle name="20% - Accent2 6 3 3 2" xfId="6022" xr:uid="{00000000-0005-0000-0000-0000EF060000}"/>
    <cellStyle name="20% - Accent2 6 3 3 2 2" xfId="13300" xr:uid="{00000000-0005-0000-0000-0000F0060000}"/>
    <cellStyle name="20% - Accent2 6 3 3 3" xfId="9759" xr:uid="{00000000-0005-0000-0000-0000F1060000}"/>
    <cellStyle name="20% - Accent2 6 3 4" xfId="3516" xr:uid="{00000000-0005-0000-0000-0000F2060000}"/>
    <cellStyle name="20% - Accent2 6 3 4 2" xfId="11024" xr:uid="{00000000-0005-0000-0000-0000F3060000}"/>
    <cellStyle name="20% - Accent2 6 3 5" xfId="4020" xr:uid="{00000000-0005-0000-0000-0000F4060000}"/>
    <cellStyle name="20% - Accent2 6 3 5 2" xfId="11528" xr:uid="{00000000-0005-0000-0000-0000F5060000}"/>
    <cellStyle name="20% - Accent2 6 3 6" xfId="5080" xr:uid="{00000000-0005-0000-0000-0000F6060000}"/>
    <cellStyle name="20% - Accent2 6 3 6 2" xfId="12358" xr:uid="{00000000-0005-0000-0000-0000F7060000}"/>
    <cellStyle name="20% - Accent2 6 3 7" xfId="5661" xr:uid="{00000000-0005-0000-0000-0000F8060000}"/>
    <cellStyle name="20% - Accent2 6 3 7 2" xfId="12939" xr:uid="{00000000-0005-0000-0000-0000F9060000}"/>
    <cellStyle name="20% - Accent2 6 3 8" xfId="6020" xr:uid="{00000000-0005-0000-0000-0000FA060000}"/>
    <cellStyle name="20% - Accent2 6 3 8 2" xfId="13298" xr:uid="{00000000-0005-0000-0000-0000FB060000}"/>
    <cellStyle name="20% - Accent2 6 3 9" xfId="7547" xr:uid="{00000000-0005-0000-0000-0000FC060000}"/>
    <cellStyle name="20% - Accent2 6 3 9 2" xfId="14639" xr:uid="{00000000-0005-0000-0000-0000FD060000}"/>
    <cellStyle name="20% - Accent2 6 4" xfId="194" xr:uid="{00000000-0005-0000-0000-0000FE060000}"/>
    <cellStyle name="20% - Accent2 6 4 2" xfId="1965" xr:uid="{00000000-0005-0000-0000-0000FF060000}"/>
    <cellStyle name="20% - Accent2 6 4 2 2" xfId="9761" xr:uid="{00000000-0005-0000-0000-000000070000}"/>
    <cellStyle name="20% - Accent2 6 4 3" xfId="4042" xr:uid="{00000000-0005-0000-0000-000001070000}"/>
    <cellStyle name="20% - Accent2 6 4 3 2" xfId="11550" xr:uid="{00000000-0005-0000-0000-000002070000}"/>
    <cellStyle name="20% - Accent2 6 4 4" xfId="6023" xr:uid="{00000000-0005-0000-0000-000003070000}"/>
    <cellStyle name="20% - Accent2 6 4 4 2" xfId="13301" xr:uid="{00000000-0005-0000-0000-000004070000}"/>
    <cellStyle name="20% - Accent2 6 4 5" xfId="7839" xr:uid="{00000000-0005-0000-0000-000005070000}"/>
    <cellStyle name="20% - Accent2 6 4 5 2" xfId="14931" xr:uid="{00000000-0005-0000-0000-000006070000}"/>
    <cellStyle name="20% - Accent2 6 4 6" xfId="8827" xr:uid="{00000000-0005-0000-0000-000007070000}"/>
    <cellStyle name="20% - Accent2 6 5" xfId="1958" xr:uid="{00000000-0005-0000-0000-000008070000}"/>
    <cellStyle name="20% - Accent2 6 5 2" xfId="6024" xr:uid="{00000000-0005-0000-0000-000009070000}"/>
    <cellStyle name="20% - Accent2 6 5 2 2" xfId="13302" xr:uid="{00000000-0005-0000-0000-00000A070000}"/>
    <cellStyle name="20% - Accent2 6 5 3" xfId="9754" xr:uid="{00000000-0005-0000-0000-00000B070000}"/>
    <cellStyle name="20% - Accent2 6 6" xfId="3214" xr:uid="{00000000-0005-0000-0000-00000C070000}"/>
    <cellStyle name="20% - Accent2 6 6 2" xfId="10725" xr:uid="{00000000-0005-0000-0000-00000D070000}"/>
    <cellStyle name="20% - Accent2 6 7" xfId="3716" xr:uid="{00000000-0005-0000-0000-00000E070000}"/>
    <cellStyle name="20% - Accent2 6 7 2" xfId="11224" xr:uid="{00000000-0005-0000-0000-00000F070000}"/>
    <cellStyle name="20% - Accent2 6 8" xfId="4791" xr:uid="{00000000-0005-0000-0000-000010070000}"/>
    <cellStyle name="20% - Accent2 6 8 2" xfId="12069" xr:uid="{00000000-0005-0000-0000-000011070000}"/>
    <cellStyle name="20% - Accent2 6 9" xfId="5372" xr:uid="{00000000-0005-0000-0000-000012070000}"/>
    <cellStyle name="20% - Accent2 6 9 2" xfId="12650" xr:uid="{00000000-0005-0000-0000-000013070000}"/>
    <cellStyle name="20% - Accent2 7" xfId="195" xr:uid="{00000000-0005-0000-0000-000014070000}"/>
    <cellStyle name="20% - Accent2 7 10" xfId="7279" xr:uid="{00000000-0005-0000-0000-000015070000}"/>
    <cellStyle name="20% - Accent2 7 10 2" xfId="14371" xr:uid="{00000000-0005-0000-0000-000016070000}"/>
    <cellStyle name="20% - Accent2 7 11" xfId="8828" xr:uid="{00000000-0005-0000-0000-000017070000}"/>
    <cellStyle name="20% - Accent2 7 2" xfId="196" xr:uid="{00000000-0005-0000-0000-000018070000}"/>
    <cellStyle name="20% - Accent2 7 2 10" xfId="8829" xr:uid="{00000000-0005-0000-0000-000019070000}"/>
    <cellStyle name="20% - Accent2 7 2 2" xfId="197" xr:uid="{00000000-0005-0000-0000-00001A070000}"/>
    <cellStyle name="20% - Accent2 7 2 2 2" xfId="1968" xr:uid="{00000000-0005-0000-0000-00001B070000}"/>
    <cellStyle name="20% - Accent2 7 2 2 2 2" xfId="9764" xr:uid="{00000000-0005-0000-0000-00001C070000}"/>
    <cellStyle name="20% - Accent2 7 2 2 3" xfId="3772" xr:uid="{00000000-0005-0000-0000-00001D070000}"/>
    <cellStyle name="20% - Accent2 7 2 2 3 2" xfId="11280" xr:uid="{00000000-0005-0000-0000-00001E070000}"/>
    <cellStyle name="20% - Accent2 7 2 2 4" xfId="6027" xr:uid="{00000000-0005-0000-0000-00001F070000}"/>
    <cellStyle name="20% - Accent2 7 2 2 4 2" xfId="13305" xr:uid="{00000000-0005-0000-0000-000020070000}"/>
    <cellStyle name="20% - Accent2 7 2 2 5" xfId="8149" xr:uid="{00000000-0005-0000-0000-000021070000}"/>
    <cellStyle name="20% - Accent2 7 2 2 5 2" xfId="15241" xr:uid="{00000000-0005-0000-0000-000022070000}"/>
    <cellStyle name="20% - Accent2 7 2 2 6" xfId="8830" xr:uid="{00000000-0005-0000-0000-000023070000}"/>
    <cellStyle name="20% - Accent2 7 2 3" xfId="1967" xr:uid="{00000000-0005-0000-0000-000024070000}"/>
    <cellStyle name="20% - Accent2 7 2 3 2" xfId="6028" xr:uid="{00000000-0005-0000-0000-000025070000}"/>
    <cellStyle name="20% - Accent2 7 2 3 2 2" xfId="13306" xr:uid="{00000000-0005-0000-0000-000026070000}"/>
    <cellStyle name="20% - Accent2 7 2 3 3" xfId="9763" xr:uid="{00000000-0005-0000-0000-000027070000}"/>
    <cellStyle name="20% - Accent2 7 2 4" xfId="3537" xr:uid="{00000000-0005-0000-0000-000028070000}"/>
    <cellStyle name="20% - Accent2 7 2 4 2" xfId="11045" xr:uid="{00000000-0005-0000-0000-000029070000}"/>
    <cellStyle name="20% - Accent2 7 2 5" xfId="3133" xr:uid="{00000000-0005-0000-0000-00002A070000}"/>
    <cellStyle name="20% - Accent2 7 2 5 2" xfId="10644" xr:uid="{00000000-0005-0000-0000-00002B070000}"/>
    <cellStyle name="20% - Accent2 7 2 6" xfId="5101" xr:uid="{00000000-0005-0000-0000-00002C070000}"/>
    <cellStyle name="20% - Accent2 7 2 6 2" xfId="12379" xr:uid="{00000000-0005-0000-0000-00002D070000}"/>
    <cellStyle name="20% - Accent2 7 2 7" xfId="5682" xr:uid="{00000000-0005-0000-0000-00002E070000}"/>
    <cellStyle name="20% - Accent2 7 2 7 2" xfId="12960" xr:uid="{00000000-0005-0000-0000-00002F070000}"/>
    <cellStyle name="20% - Accent2 7 2 8" xfId="6026" xr:uid="{00000000-0005-0000-0000-000030070000}"/>
    <cellStyle name="20% - Accent2 7 2 8 2" xfId="13304" xr:uid="{00000000-0005-0000-0000-000031070000}"/>
    <cellStyle name="20% - Accent2 7 2 9" xfId="7568" xr:uid="{00000000-0005-0000-0000-000032070000}"/>
    <cellStyle name="20% - Accent2 7 2 9 2" xfId="14660" xr:uid="{00000000-0005-0000-0000-000033070000}"/>
    <cellStyle name="20% - Accent2 7 3" xfId="198" xr:uid="{00000000-0005-0000-0000-000034070000}"/>
    <cellStyle name="20% - Accent2 7 3 2" xfId="1969" xr:uid="{00000000-0005-0000-0000-000035070000}"/>
    <cellStyle name="20% - Accent2 7 3 2 2" xfId="9765" xr:uid="{00000000-0005-0000-0000-000036070000}"/>
    <cellStyle name="20% - Accent2 7 3 3" xfId="3893" xr:uid="{00000000-0005-0000-0000-000037070000}"/>
    <cellStyle name="20% - Accent2 7 3 3 2" xfId="11401" xr:uid="{00000000-0005-0000-0000-000038070000}"/>
    <cellStyle name="20% - Accent2 7 3 4" xfId="6029" xr:uid="{00000000-0005-0000-0000-000039070000}"/>
    <cellStyle name="20% - Accent2 7 3 4 2" xfId="13307" xr:uid="{00000000-0005-0000-0000-00003A070000}"/>
    <cellStyle name="20% - Accent2 7 3 5" xfId="7860" xr:uid="{00000000-0005-0000-0000-00003B070000}"/>
    <cellStyle name="20% - Accent2 7 3 5 2" xfId="14952" xr:uid="{00000000-0005-0000-0000-00003C070000}"/>
    <cellStyle name="20% - Accent2 7 3 6" xfId="8831" xr:uid="{00000000-0005-0000-0000-00003D070000}"/>
    <cellStyle name="20% - Accent2 7 4" xfId="1966" xr:uid="{00000000-0005-0000-0000-00003E070000}"/>
    <cellStyle name="20% - Accent2 7 4 2" xfId="6030" xr:uid="{00000000-0005-0000-0000-00003F070000}"/>
    <cellStyle name="20% - Accent2 7 4 2 2" xfId="13308" xr:uid="{00000000-0005-0000-0000-000040070000}"/>
    <cellStyle name="20% - Accent2 7 4 3" xfId="9762" xr:uid="{00000000-0005-0000-0000-000041070000}"/>
    <cellStyle name="20% - Accent2 7 5" xfId="3235" xr:uid="{00000000-0005-0000-0000-000042070000}"/>
    <cellStyle name="20% - Accent2 7 5 2" xfId="10746" xr:uid="{00000000-0005-0000-0000-000043070000}"/>
    <cellStyle name="20% - Accent2 7 6" xfId="3875" xr:uid="{00000000-0005-0000-0000-000044070000}"/>
    <cellStyle name="20% - Accent2 7 6 2" xfId="11383" xr:uid="{00000000-0005-0000-0000-000045070000}"/>
    <cellStyle name="20% - Accent2 7 7" xfId="4812" xr:uid="{00000000-0005-0000-0000-000046070000}"/>
    <cellStyle name="20% - Accent2 7 7 2" xfId="12090" xr:uid="{00000000-0005-0000-0000-000047070000}"/>
    <cellStyle name="20% - Accent2 7 8" xfId="5393" xr:uid="{00000000-0005-0000-0000-000048070000}"/>
    <cellStyle name="20% - Accent2 7 8 2" xfId="12671" xr:uid="{00000000-0005-0000-0000-000049070000}"/>
    <cellStyle name="20% - Accent2 7 9" xfId="6025" xr:uid="{00000000-0005-0000-0000-00004A070000}"/>
    <cellStyle name="20% - Accent2 7 9 2" xfId="13303" xr:uid="{00000000-0005-0000-0000-00004B070000}"/>
    <cellStyle name="20% - Accent2 8" xfId="199" xr:uid="{00000000-0005-0000-0000-00004C070000}"/>
    <cellStyle name="20% - Accent2 8 10" xfId="8832" xr:uid="{00000000-0005-0000-0000-00004D070000}"/>
    <cellStyle name="20% - Accent2 8 2" xfId="200" xr:uid="{00000000-0005-0000-0000-00004E070000}"/>
    <cellStyle name="20% - Accent2 8 2 2" xfId="1971" xr:uid="{00000000-0005-0000-0000-00004F070000}"/>
    <cellStyle name="20% - Accent2 8 2 2 2" xfId="9767" xr:uid="{00000000-0005-0000-0000-000050070000}"/>
    <cellStyle name="20% - Accent2 8 2 3" xfId="4086" xr:uid="{00000000-0005-0000-0000-000051070000}"/>
    <cellStyle name="20% - Accent2 8 2 3 2" xfId="11594" xr:uid="{00000000-0005-0000-0000-000052070000}"/>
    <cellStyle name="20% - Accent2 8 2 4" xfId="6032" xr:uid="{00000000-0005-0000-0000-000053070000}"/>
    <cellStyle name="20% - Accent2 8 2 4 2" xfId="13310" xr:uid="{00000000-0005-0000-0000-000054070000}"/>
    <cellStyle name="20% - Accent2 8 2 5" xfId="8002" xr:uid="{00000000-0005-0000-0000-000055070000}"/>
    <cellStyle name="20% - Accent2 8 2 5 2" xfId="15094" xr:uid="{00000000-0005-0000-0000-000056070000}"/>
    <cellStyle name="20% - Accent2 8 2 6" xfId="8833" xr:uid="{00000000-0005-0000-0000-000057070000}"/>
    <cellStyle name="20% - Accent2 8 3" xfId="1970" xr:uid="{00000000-0005-0000-0000-000058070000}"/>
    <cellStyle name="20% - Accent2 8 3 2" xfId="6033" xr:uid="{00000000-0005-0000-0000-000059070000}"/>
    <cellStyle name="20% - Accent2 8 3 2 2" xfId="13311" xr:uid="{00000000-0005-0000-0000-00005A070000}"/>
    <cellStyle name="20% - Accent2 8 3 3" xfId="9766" xr:uid="{00000000-0005-0000-0000-00005B070000}"/>
    <cellStyle name="20% - Accent2 8 4" xfId="3380" xr:uid="{00000000-0005-0000-0000-00005C070000}"/>
    <cellStyle name="20% - Accent2 8 4 2" xfId="10890" xr:uid="{00000000-0005-0000-0000-00005D070000}"/>
    <cellStyle name="20% - Accent2 8 5" xfId="3829" xr:uid="{00000000-0005-0000-0000-00005E070000}"/>
    <cellStyle name="20% - Accent2 8 5 2" xfId="11337" xr:uid="{00000000-0005-0000-0000-00005F070000}"/>
    <cellStyle name="20% - Accent2 8 6" xfId="4954" xr:uid="{00000000-0005-0000-0000-000060070000}"/>
    <cellStyle name="20% - Accent2 8 6 2" xfId="12232" xr:uid="{00000000-0005-0000-0000-000061070000}"/>
    <cellStyle name="20% - Accent2 8 7" xfId="5535" xr:uid="{00000000-0005-0000-0000-000062070000}"/>
    <cellStyle name="20% - Accent2 8 7 2" xfId="12813" xr:uid="{00000000-0005-0000-0000-000063070000}"/>
    <cellStyle name="20% - Accent2 8 8" xfId="6031" xr:uid="{00000000-0005-0000-0000-000064070000}"/>
    <cellStyle name="20% - Accent2 8 8 2" xfId="13309" xr:uid="{00000000-0005-0000-0000-000065070000}"/>
    <cellStyle name="20% - Accent2 8 9" xfId="7421" xr:uid="{00000000-0005-0000-0000-000066070000}"/>
    <cellStyle name="20% - Accent2 8 9 2" xfId="14513" xr:uid="{00000000-0005-0000-0000-000067070000}"/>
    <cellStyle name="20% - Accent2 9" xfId="201" xr:uid="{00000000-0005-0000-0000-000068070000}"/>
    <cellStyle name="20% - Accent2 9 2" xfId="1972" xr:uid="{00000000-0005-0000-0000-000069070000}"/>
    <cellStyle name="20% - Accent2 9 2 2" xfId="9768" xr:uid="{00000000-0005-0000-0000-00006A070000}"/>
    <cellStyle name="20% - Accent2 9 3" xfId="3901" xr:uid="{00000000-0005-0000-0000-00006B070000}"/>
    <cellStyle name="20% - Accent2 9 3 2" xfId="11409" xr:uid="{00000000-0005-0000-0000-00006C070000}"/>
    <cellStyle name="20% - Accent2 9 4" xfId="6034" xr:uid="{00000000-0005-0000-0000-00006D070000}"/>
    <cellStyle name="20% - Accent2 9 4 2" xfId="13312" xr:uid="{00000000-0005-0000-0000-00006E070000}"/>
    <cellStyle name="20% - Accent2 9 5" xfId="8386" xr:uid="{00000000-0005-0000-0000-00006F070000}"/>
    <cellStyle name="20% - Accent2 9 5 2" xfId="15429" xr:uid="{00000000-0005-0000-0000-000070070000}"/>
    <cellStyle name="20% - Accent2 9 6" xfId="8834" xr:uid="{00000000-0005-0000-0000-000071070000}"/>
    <cellStyle name="20% - Accent3" xfId="28" builtinId="38" customBuiltin="1"/>
    <cellStyle name="20% - Accent3 10" xfId="203" xr:uid="{00000000-0005-0000-0000-000073070000}"/>
    <cellStyle name="20% - Accent3 10 2" xfId="1974" xr:uid="{00000000-0005-0000-0000-000074070000}"/>
    <cellStyle name="20% - Accent3 10 2 2" xfId="3746" xr:uid="{00000000-0005-0000-0000-000075070000}"/>
    <cellStyle name="20% - Accent3 10 2 2 2" xfId="11254" xr:uid="{00000000-0005-0000-0000-000076070000}"/>
    <cellStyle name="20% - Accent3 10 2 3" xfId="6037" xr:uid="{00000000-0005-0000-0000-000077070000}"/>
    <cellStyle name="20% - Accent3 10 2 3 2" xfId="13315" xr:uid="{00000000-0005-0000-0000-000078070000}"/>
    <cellStyle name="20% - Accent3 10 2 4" xfId="9770" xr:uid="{00000000-0005-0000-0000-000079070000}"/>
    <cellStyle name="20% - Accent3 10 3" xfId="3955" xr:uid="{00000000-0005-0000-0000-00007A070000}"/>
    <cellStyle name="20% - Accent3 10 3 2" xfId="11463" xr:uid="{00000000-0005-0000-0000-00007B070000}"/>
    <cellStyle name="20% - Accent3 10 4" xfId="6036" xr:uid="{00000000-0005-0000-0000-00007C070000}"/>
    <cellStyle name="20% - Accent3 10 4 2" xfId="13314" xr:uid="{00000000-0005-0000-0000-00007D070000}"/>
    <cellStyle name="20% - Accent3 10 5" xfId="8476" xr:uid="{00000000-0005-0000-0000-00007E070000}"/>
    <cellStyle name="20% - Accent3 10 5 2" xfId="15519" xr:uid="{00000000-0005-0000-0000-00007F070000}"/>
    <cellStyle name="20% - Accent3 10 6" xfId="8836" xr:uid="{00000000-0005-0000-0000-000080070000}"/>
    <cellStyle name="20% - Accent3 11" xfId="204" xr:uid="{00000000-0005-0000-0000-000081070000}"/>
    <cellStyle name="20% - Accent3 11 2" xfId="1975" xr:uid="{00000000-0005-0000-0000-000082070000}"/>
    <cellStyle name="20% - Accent3 11 2 2" xfId="9771" xr:uid="{00000000-0005-0000-0000-000083070000}"/>
    <cellStyle name="20% - Accent3 11 3" xfId="4088" xr:uid="{00000000-0005-0000-0000-000084070000}"/>
    <cellStyle name="20% - Accent3 11 3 2" xfId="11596" xr:uid="{00000000-0005-0000-0000-000085070000}"/>
    <cellStyle name="20% - Accent3 11 4" xfId="6038" xr:uid="{00000000-0005-0000-0000-000086070000}"/>
    <cellStyle name="20% - Accent3 11 4 2" xfId="13316" xr:uid="{00000000-0005-0000-0000-000087070000}"/>
    <cellStyle name="20% - Accent3 11 5" xfId="8565" xr:uid="{00000000-0005-0000-0000-000088070000}"/>
    <cellStyle name="20% - Accent3 11 5 2" xfId="15608" xr:uid="{00000000-0005-0000-0000-000089070000}"/>
    <cellStyle name="20% - Accent3 11 6" xfId="8837" xr:uid="{00000000-0005-0000-0000-00008A070000}"/>
    <cellStyle name="20% - Accent3 12" xfId="205" xr:uid="{00000000-0005-0000-0000-00008B070000}"/>
    <cellStyle name="20% - Accent3 12 2" xfId="206" xr:uid="{00000000-0005-0000-0000-00008C070000}"/>
    <cellStyle name="20% - Accent3 12 2 2" xfId="1977" xr:uid="{00000000-0005-0000-0000-00008D070000}"/>
    <cellStyle name="20% - Accent3 12 2 2 2" xfId="9773" xr:uid="{00000000-0005-0000-0000-00008E070000}"/>
    <cellStyle name="20% - Accent3 12 2 3" xfId="3917" xr:uid="{00000000-0005-0000-0000-00008F070000}"/>
    <cellStyle name="20% - Accent3 12 2 3 2" xfId="11425" xr:uid="{00000000-0005-0000-0000-000090070000}"/>
    <cellStyle name="20% - Accent3 12 2 4" xfId="6040" xr:uid="{00000000-0005-0000-0000-000091070000}"/>
    <cellStyle name="20% - Accent3 12 2 4 2" xfId="13318" xr:uid="{00000000-0005-0000-0000-000092070000}"/>
    <cellStyle name="20% - Accent3 12 2 5" xfId="8839" xr:uid="{00000000-0005-0000-0000-000093070000}"/>
    <cellStyle name="20% - Accent3 12 3" xfId="1976" xr:uid="{00000000-0005-0000-0000-000094070000}"/>
    <cellStyle name="20% - Accent3 12 3 2" xfId="9772" xr:uid="{00000000-0005-0000-0000-000095070000}"/>
    <cellStyle name="20% - Accent3 12 4" xfId="4043" xr:uid="{00000000-0005-0000-0000-000096070000}"/>
    <cellStyle name="20% - Accent3 12 4 2" xfId="11551" xr:uid="{00000000-0005-0000-0000-000097070000}"/>
    <cellStyle name="20% - Accent3 12 5" xfId="6039" xr:uid="{00000000-0005-0000-0000-000098070000}"/>
    <cellStyle name="20% - Accent3 12 5 2" xfId="13317" xr:uid="{00000000-0005-0000-0000-000099070000}"/>
    <cellStyle name="20% - Accent3 12 6" xfId="7717" xr:uid="{00000000-0005-0000-0000-00009A070000}"/>
    <cellStyle name="20% - Accent3 12 6 2" xfId="14809" xr:uid="{00000000-0005-0000-0000-00009B070000}"/>
    <cellStyle name="20% - Accent3 12 7" xfId="8838" xr:uid="{00000000-0005-0000-0000-00009C070000}"/>
    <cellStyle name="20% - Accent3 13" xfId="207" xr:uid="{00000000-0005-0000-0000-00009D070000}"/>
    <cellStyle name="20% - Accent3 13 2" xfId="1978" xr:uid="{00000000-0005-0000-0000-00009E070000}"/>
    <cellStyle name="20% - Accent3 13 2 2" xfId="9774" xr:uid="{00000000-0005-0000-0000-00009F070000}"/>
    <cellStyle name="20% - Accent3 13 3" xfId="4075" xr:uid="{00000000-0005-0000-0000-0000A0070000}"/>
    <cellStyle name="20% - Accent3 13 3 2" xfId="11583" xr:uid="{00000000-0005-0000-0000-0000A1070000}"/>
    <cellStyle name="20% - Accent3 13 4" xfId="6041" xr:uid="{00000000-0005-0000-0000-0000A2070000}"/>
    <cellStyle name="20% - Accent3 13 4 2" xfId="13319" xr:uid="{00000000-0005-0000-0000-0000A3070000}"/>
    <cellStyle name="20% - Accent3 13 5" xfId="8840" xr:uid="{00000000-0005-0000-0000-0000A4070000}"/>
    <cellStyle name="20% - Accent3 14" xfId="208" xr:uid="{00000000-0005-0000-0000-0000A5070000}"/>
    <cellStyle name="20% - Accent3 14 2" xfId="1979" xr:uid="{00000000-0005-0000-0000-0000A6070000}"/>
    <cellStyle name="20% - Accent3 14 2 2" xfId="9775" xr:uid="{00000000-0005-0000-0000-0000A7070000}"/>
    <cellStyle name="20% - Accent3 14 3" xfId="3741" xr:uid="{00000000-0005-0000-0000-0000A8070000}"/>
    <cellStyle name="20% - Accent3 14 3 2" xfId="11249" xr:uid="{00000000-0005-0000-0000-0000A9070000}"/>
    <cellStyle name="20% - Accent3 14 4" xfId="6042" xr:uid="{00000000-0005-0000-0000-0000AA070000}"/>
    <cellStyle name="20% - Accent3 14 4 2" xfId="13320" xr:uid="{00000000-0005-0000-0000-0000AB070000}"/>
    <cellStyle name="20% - Accent3 14 5" xfId="8841" xr:uid="{00000000-0005-0000-0000-0000AC070000}"/>
    <cellStyle name="20% - Accent3 15" xfId="209" xr:uid="{00000000-0005-0000-0000-0000AD070000}"/>
    <cellStyle name="20% - Accent3 15 2" xfId="1980" xr:uid="{00000000-0005-0000-0000-0000AE070000}"/>
    <cellStyle name="20% - Accent3 15 2 2" xfId="9776" xr:uid="{00000000-0005-0000-0000-0000AF070000}"/>
    <cellStyle name="20% - Accent3 15 3" xfId="3844" xr:uid="{00000000-0005-0000-0000-0000B0070000}"/>
    <cellStyle name="20% - Accent3 15 3 2" xfId="11352" xr:uid="{00000000-0005-0000-0000-0000B1070000}"/>
    <cellStyle name="20% - Accent3 15 4" xfId="6043" xr:uid="{00000000-0005-0000-0000-0000B2070000}"/>
    <cellStyle name="20% - Accent3 15 4 2" xfId="13321" xr:uid="{00000000-0005-0000-0000-0000B3070000}"/>
    <cellStyle name="20% - Accent3 15 5" xfId="8842" xr:uid="{00000000-0005-0000-0000-0000B4070000}"/>
    <cellStyle name="20% - Accent3 16" xfId="210" xr:uid="{00000000-0005-0000-0000-0000B5070000}"/>
    <cellStyle name="20% - Accent3 16 2" xfId="1981" xr:uid="{00000000-0005-0000-0000-0000B6070000}"/>
    <cellStyle name="20% - Accent3 16 2 2" xfId="9777" xr:uid="{00000000-0005-0000-0000-0000B7070000}"/>
    <cellStyle name="20% - Accent3 16 3" xfId="3067" xr:uid="{00000000-0005-0000-0000-0000B8070000}"/>
    <cellStyle name="20% - Accent3 16 3 2" xfId="10578" xr:uid="{00000000-0005-0000-0000-0000B9070000}"/>
    <cellStyle name="20% - Accent3 16 4" xfId="6044" xr:uid="{00000000-0005-0000-0000-0000BA070000}"/>
    <cellStyle name="20% - Accent3 16 4 2" xfId="13322" xr:uid="{00000000-0005-0000-0000-0000BB070000}"/>
    <cellStyle name="20% - Accent3 16 5" xfId="8843" xr:uid="{00000000-0005-0000-0000-0000BC070000}"/>
    <cellStyle name="20% - Accent3 17" xfId="211" xr:uid="{00000000-0005-0000-0000-0000BD070000}"/>
    <cellStyle name="20% - Accent3 17 2" xfId="1982" xr:uid="{00000000-0005-0000-0000-0000BE070000}"/>
    <cellStyle name="20% - Accent3 17 2 2" xfId="9778" xr:uid="{00000000-0005-0000-0000-0000BF070000}"/>
    <cellStyle name="20% - Accent3 17 3" xfId="4061" xr:uid="{00000000-0005-0000-0000-0000C0070000}"/>
    <cellStyle name="20% - Accent3 17 3 2" xfId="11569" xr:uid="{00000000-0005-0000-0000-0000C1070000}"/>
    <cellStyle name="20% - Accent3 17 4" xfId="6045" xr:uid="{00000000-0005-0000-0000-0000C2070000}"/>
    <cellStyle name="20% - Accent3 17 4 2" xfId="13323" xr:uid="{00000000-0005-0000-0000-0000C3070000}"/>
    <cellStyle name="20% - Accent3 17 5" xfId="8844" xr:uid="{00000000-0005-0000-0000-0000C4070000}"/>
    <cellStyle name="20% - Accent3 18" xfId="212" xr:uid="{00000000-0005-0000-0000-0000C5070000}"/>
    <cellStyle name="20% - Accent3 18 2" xfId="1983" xr:uid="{00000000-0005-0000-0000-0000C6070000}"/>
    <cellStyle name="20% - Accent3 18 2 2" xfId="9779" xr:uid="{00000000-0005-0000-0000-0000C7070000}"/>
    <cellStyle name="20% - Accent3 18 3" xfId="3949" xr:uid="{00000000-0005-0000-0000-0000C8070000}"/>
    <cellStyle name="20% - Accent3 18 3 2" xfId="11457" xr:uid="{00000000-0005-0000-0000-0000C9070000}"/>
    <cellStyle name="20% - Accent3 18 4" xfId="6046" xr:uid="{00000000-0005-0000-0000-0000CA070000}"/>
    <cellStyle name="20% - Accent3 18 4 2" xfId="13324" xr:uid="{00000000-0005-0000-0000-0000CB070000}"/>
    <cellStyle name="20% - Accent3 18 5" xfId="8845" xr:uid="{00000000-0005-0000-0000-0000CC070000}"/>
    <cellStyle name="20% - Accent3 19" xfId="1751" xr:uid="{00000000-0005-0000-0000-0000CD070000}"/>
    <cellStyle name="20% - Accent3 19 2" xfId="3001" xr:uid="{00000000-0005-0000-0000-0000CE070000}"/>
    <cellStyle name="20% - Accent3 19 2 2" xfId="10518" xr:uid="{00000000-0005-0000-0000-0000CF070000}"/>
    <cellStyle name="20% - Accent3 19 3" xfId="3691" xr:uid="{00000000-0005-0000-0000-0000D0070000}"/>
    <cellStyle name="20% - Accent3 19 3 2" xfId="11199" xr:uid="{00000000-0005-0000-0000-0000D1070000}"/>
    <cellStyle name="20% - Accent3 19 4" xfId="6047" xr:uid="{00000000-0005-0000-0000-0000D2070000}"/>
    <cellStyle name="20% - Accent3 19 4 2" xfId="13325" xr:uid="{00000000-0005-0000-0000-0000D3070000}"/>
    <cellStyle name="20% - Accent3 19 5" xfId="9580" xr:uid="{00000000-0005-0000-0000-0000D4070000}"/>
    <cellStyle name="20% - Accent3 2" xfId="213" xr:uid="{00000000-0005-0000-0000-0000D5070000}"/>
    <cellStyle name="20% - Accent3 2 10" xfId="3129" xr:uid="{00000000-0005-0000-0000-0000D6070000}"/>
    <cellStyle name="20% - Accent3 2 10 2" xfId="6049" xr:uid="{00000000-0005-0000-0000-0000D7070000}"/>
    <cellStyle name="20% - Accent3 2 10 2 2" xfId="13327" xr:uid="{00000000-0005-0000-0000-0000D8070000}"/>
    <cellStyle name="20% - Accent3 2 10 3" xfId="10640" xr:uid="{00000000-0005-0000-0000-0000D9070000}"/>
    <cellStyle name="20% - Accent3 2 11" xfId="3742" xr:uid="{00000000-0005-0000-0000-0000DA070000}"/>
    <cellStyle name="20% - Accent3 2 11 2" xfId="11250" xr:uid="{00000000-0005-0000-0000-0000DB070000}"/>
    <cellStyle name="20% - Accent3 2 12" xfId="4728" xr:uid="{00000000-0005-0000-0000-0000DC070000}"/>
    <cellStyle name="20% - Accent3 2 12 2" xfId="12006" xr:uid="{00000000-0005-0000-0000-0000DD070000}"/>
    <cellStyle name="20% - Accent3 2 13" xfId="5309" xr:uid="{00000000-0005-0000-0000-0000DE070000}"/>
    <cellStyle name="20% - Accent3 2 13 2" xfId="12587" xr:uid="{00000000-0005-0000-0000-0000DF070000}"/>
    <cellStyle name="20% - Accent3 2 14" xfId="6048" xr:uid="{00000000-0005-0000-0000-0000E0070000}"/>
    <cellStyle name="20% - Accent3 2 14 2" xfId="13326" xr:uid="{00000000-0005-0000-0000-0000E1070000}"/>
    <cellStyle name="20% - Accent3 2 15" xfId="7195" xr:uid="{00000000-0005-0000-0000-0000E2070000}"/>
    <cellStyle name="20% - Accent3 2 15 2" xfId="14287" xr:uid="{00000000-0005-0000-0000-0000E3070000}"/>
    <cellStyle name="20% - Accent3 2 16" xfId="8637" xr:uid="{00000000-0005-0000-0000-0000E4070000}"/>
    <cellStyle name="20% - Accent3 2 17" xfId="8846" xr:uid="{00000000-0005-0000-0000-0000E5070000}"/>
    <cellStyle name="20% - Accent3 2 2" xfId="214" xr:uid="{00000000-0005-0000-0000-0000E6070000}"/>
    <cellStyle name="20% - Accent3 2 2 10" xfId="6050" xr:uid="{00000000-0005-0000-0000-0000E7070000}"/>
    <cellStyle name="20% - Accent3 2 2 10 2" xfId="13328" xr:uid="{00000000-0005-0000-0000-0000E8070000}"/>
    <cellStyle name="20% - Accent3 2 2 11" xfId="7241" xr:uid="{00000000-0005-0000-0000-0000E9070000}"/>
    <cellStyle name="20% - Accent3 2 2 11 2" xfId="14333" xr:uid="{00000000-0005-0000-0000-0000EA070000}"/>
    <cellStyle name="20% - Accent3 2 2 12" xfId="8847" xr:uid="{00000000-0005-0000-0000-0000EB070000}"/>
    <cellStyle name="20% - Accent3 2 2 2" xfId="215" xr:uid="{00000000-0005-0000-0000-0000EC070000}"/>
    <cellStyle name="20% - Accent3 2 2 2 10" xfId="7384" xr:uid="{00000000-0005-0000-0000-0000ED070000}"/>
    <cellStyle name="20% - Accent3 2 2 2 10 2" xfId="14476" xr:uid="{00000000-0005-0000-0000-0000EE070000}"/>
    <cellStyle name="20% - Accent3 2 2 2 11" xfId="8848" xr:uid="{00000000-0005-0000-0000-0000EF070000}"/>
    <cellStyle name="20% - Accent3 2 2 2 2" xfId="216" xr:uid="{00000000-0005-0000-0000-0000F0070000}"/>
    <cellStyle name="20% - Accent3 2 2 2 2 10" xfId="8849" xr:uid="{00000000-0005-0000-0000-0000F1070000}"/>
    <cellStyle name="20% - Accent3 2 2 2 2 2" xfId="217" xr:uid="{00000000-0005-0000-0000-0000F2070000}"/>
    <cellStyle name="20% - Accent3 2 2 2 2 2 2" xfId="1988" xr:uid="{00000000-0005-0000-0000-0000F3070000}"/>
    <cellStyle name="20% - Accent3 2 2 2 2 2 2 2" xfId="9784" xr:uid="{00000000-0005-0000-0000-0000F4070000}"/>
    <cellStyle name="20% - Accent3 2 2 2 2 2 3" xfId="3962" xr:uid="{00000000-0005-0000-0000-0000F5070000}"/>
    <cellStyle name="20% - Accent3 2 2 2 2 2 3 2" xfId="11470" xr:uid="{00000000-0005-0000-0000-0000F6070000}"/>
    <cellStyle name="20% - Accent3 2 2 2 2 2 4" xfId="6053" xr:uid="{00000000-0005-0000-0000-0000F7070000}"/>
    <cellStyle name="20% - Accent3 2 2 2 2 2 4 2" xfId="13331" xr:uid="{00000000-0005-0000-0000-0000F8070000}"/>
    <cellStyle name="20% - Accent3 2 2 2 2 2 5" xfId="8254" xr:uid="{00000000-0005-0000-0000-0000F9070000}"/>
    <cellStyle name="20% - Accent3 2 2 2 2 2 5 2" xfId="15346" xr:uid="{00000000-0005-0000-0000-0000FA070000}"/>
    <cellStyle name="20% - Accent3 2 2 2 2 2 6" xfId="8850" xr:uid="{00000000-0005-0000-0000-0000FB070000}"/>
    <cellStyle name="20% - Accent3 2 2 2 2 3" xfId="1987" xr:uid="{00000000-0005-0000-0000-0000FC070000}"/>
    <cellStyle name="20% - Accent3 2 2 2 2 3 2" xfId="6054" xr:uid="{00000000-0005-0000-0000-0000FD070000}"/>
    <cellStyle name="20% - Accent3 2 2 2 2 3 2 2" xfId="13332" xr:uid="{00000000-0005-0000-0000-0000FE070000}"/>
    <cellStyle name="20% - Accent3 2 2 2 2 3 3" xfId="9783" xr:uid="{00000000-0005-0000-0000-0000FF070000}"/>
    <cellStyle name="20% - Accent3 2 2 2 2 4" xfId="3642" xr:uid="{00000000-0005-0000-0000-000000080000}"/>
    <cellStyle name="20% - Accent3 2 2 2 2 4 2" xfId="11150" xr:uid="{00000000-0005-0000-0000-000001080000}"/>
    <cellStyle name="20% - Accent3 2 2 2 2 5" xfId="3730" xr:uid="{00000000-0005-0000-0000-000002080000}"/>
    <cellStyle name="20% - Accent3 2 2 2 2 5 2" xfId="11238" xr:uid="{00000000-0005-0000-0000-000003080000}"/>
    <cellStyle name="20% - Accent3 2 2 2 2 6" xfId="5206" xr:uid="{00000000-0005-0000-0000-000004080000}"/>
    <cellStyle name="20% - Accent3 2 2 2 2 6 2" xfId="12484" xr:uid="{00000000-0005-0000-0000-000005080000}"/>
    <cellStyle name="20% - Accent3 2 2 2 2 7" xfId="5787" xr:uid="{00000000-0005-0000-0000-000006080000}"/>
    <cellStyle name="20% - Accent3 2 2 2 2 7 2" xfId="13065" xr:uid="{00000000-0005-0000-0000-000007080000}"/>
    <cellStyle name="20% - Accent3 2 2 2 2 8" xfId="6052" xr:uid="{00000000-0005-0000-0000-000008080000}"/>
    <cellStyle name="20% - Accent3 2 2 2 2 8 2" xfId="13330" xr:uid="{00000000-0005-0000-0000-000009080000}"/>
    <cellStyle name="20% - Accent3 2 2 2 2 9" xfId="7673" xr:uid="{00000000-0005-0000-0000-00000A080000}"/>
    <cellStyle name="20% - Accent3 2 2 2 2 9 2" xfId="14765" xr:uid="{00000000-0005-0000-0000-00000B080000}"/>
    <cellStyle name="20% - Accent3 2 2 2 3" xfId="218" xr:uid="{00000000-0005-0000-0000-00000C080000}"/>
    <cellStyle name="20% - Accent3 2 2 2 3 2" xfId="1989" xr:uid="{00000000-0005-0000-0000-00000D080000}"/>
    <cellStyle name="20% - Accent3 2 2 2 3 2 2" xfId="9785" xr:uid="{00000000-0005-0000-0000-00000E080000}"/>
    <cellStyle name="20% - Accent3 2 2 2 3 3" xfId="3866" xr:uid="{00000000-0005-0000-0000-00000F080000}"/>
    <cellStyle name="20% - Accent3 2 2 2 3 3 2" xfId="11374" xr:uid="{00000000-0005-0000-0000-000010080000}"/>
    <cellStyle name="20% - Accent3 2 2 2 3 4" xfId="6055" xr:uid="{00000000-0005-0000-0000-000011080000}"/>
    <cellStyle name="20% - Accent3 2 2 2 3 4 2" xfId="13333" xr:uid="{00000000-0005-0000-0000-000012080000}"/>
    <cellStyle name="20% - Accent3 2 2 2 3 5" xfId="7965" xr:uid="{00000000-0005-0000-0000-000013080000}"/>
    <cellStyle name="20% - Accent3 2 2 2 3 5 2" xfId="15057" xr:uid="{00000000-0005-0000-0000-000014080000}"/>
    <cellStyle name="20% - Accent3 2 2 2 3 6" xfId="8851" xr:uid="{00000000-0005-0000-0000-000015080000}"/>
    <cellStyle name="20% - Accent3 2 2 2 4" xfId="1986" xr:uid="{00000000-0005-0000-0000-000016080000}"/>
    <cellStyle name="20% - Accent3 2 2 2 4 2" xfId="6056" xr:uid="{00000000-0005-0000-0000-000017080000}"/>
    <cellStyle name="20% - Accent3 2 2 2 4 2 2" xfId="13334" xr:uid="{00000000-0005-0000-0000-000018080000}"/>
    <cellStyle name="20% - Accent3 2 2 2 4 3" xfId="9782" xr:uid="{00000000-0005-0000-0000-000019080000}"/>
    <cellStyle name="20% - Accent3 2 2 2 5" xfId="3342" xr:uid="{00000000-0005-0000-0000-00001A080000}"/>
    <cellStyle name="20% - Accent3 2 2 2 5 2" xfId="10853" xr:uid="{00000000-0005-0000-0000-00001B080000}"/>
    <cellStyle name="20% - Accent3 2 2 2 6" xfId="3709" xr:uid="{00000000-0005-0000-0000-00001C080000}"/>
    <cellStyle name="20% - Accent3 2 2 2 6 2" xfId="11217" xr:uid="{00000000-0005-0000-0000-00001D080000}"/>
    <cellStyle name="20% - Accent3 2 2 2 7" xfId="4917" xr:uid="{00000000-0005-0000-0000-00001E080000}"/>
    <cellStyle name="20% - Accent3 2 2 2 7 2" xfId="12195" xr:uid="{00000000-0005-0000-0000-00001F080000}"/>
    <cellStyle name="20% - Accent3 2 2 2 8" xfId="5498" xr:uid="{00000000-0005-0000-0000-000020080000}"/>
    <cellStyle name="20% - Accent3 2 2 2 8 2" xfId="12776" xr:uid="{00000000-0005-0000-0000-000021080000}"/>
    <cellStyle name="20% - Accent3 2 2 2 9" xfId="6051" xr:uid="{00000000-0005-0000-0000-000022080000}"/>
    <cellStyle name="20% - Accent3 2 2 2 9 2" xfId="13329" xr:uid="{00000000-0005-0000-0000-000023080000}"/>
    <cellStyle name="20% - Accent3 2 2 3" xfId="219" xr:uid="{00000000-0005-0000-0000-000024080000}"/>
    <cellStyle name="20% - Accent3 2 2 3 10" xfId="8852" xr:uid="{00000000-0005-0000-0000-000025080000}"/>
    <cellStyle name="20% - Accent3 2 2 3 2" xfId="220" xr:uid="{00000000-0005-0000-0000-000026080000}"/>
    <cellStyle name="20% - Accent3 2 2 3 2 2" xfId="1991" xr:uid="{00000000-0005-0000-0000-000027080000}"/>
    <cellStyle name="20% - Accent3 2 2 3 2 2 2" xfId="9787" xr:uid="{00000000-0005-0000-0000-000028080000}"/>
    <cellStyle name="20% - Accent3 2 2 3 2 3" xfId="3801" xr:uid="{00000000-0005-0000-0000-000029080000}"/>
    <cellStyle name="20% - Accent3 2 2 3 2 3 2" xfId="11309" xr:uid="{00000000-0005-0000-0000-00002A080000}"/>
    <cellStyle name="20% - Accent3 2 2 3 2 4" xfId="6058" xr:uid="{00000000-0005-0000-0000-00002B080000}"/>
    <cellStyle name="20% - Accent3 2 2 3 2 4 2" xfId="13336" xr:uid="{00000000-0005-0000-0000-00002C080000}"/>
    <cellStyle name="20% - Accent3 2 2 3 2 5" xfId="8111" xr:uid="{00000000-0005-0000-0000-00002D080000}"/>
    <cellStyle name="20% - Accent3 2 2 3 2 5 2" xfId="15203" xr:uid="{00000000-0005-0000-0000-00002E080000}"/>
    <cellStyle name="20% - Accent3 2 2 3 2 6" xfId="8853" xr:uid="{00000000-0005-0000-0000-00002F080000}"/>
    <cellStyle name="20% - Accent3 2 2 3 3" xfId="1990" xr:uid="{00000000-0005-0000-0000-000030080000}"/>
    <cellStyle name="20% - Accent3 2 2 3 3 2" xfId="6059" xr:uid="{00000000-0005-0000-0000-000031080000}"/>
    <cellStyle name="20% - Accent3 2 2 3 3 2 2" xfId="13337" xr:uid="{00000000-0005-0000-0000-000032080000}"/>
    <cellStyle name="20% - Accent3 2 2 3 3 3" xfId="9786" xr:uid="{00000000-0005-0000-0000-000033080000}"/>
    <cellStyle name="20% - Accent3 2 2 3 4" xfId="3499" xr:uid="{00000000-0005-0000-0000-000034080000}"/>
    <cellStyle name="20% - Accent3 2 2 3 4 2" xfId="11007" xr:uid="{00000000-0005-0000-0000-000035080000}"/>
    <cellStyle name="20% - Accent3 2 2 3 5" xfId="3160" xr:uid="{00000000-0005-0000-0000-000036080000}"/>
    <cellStyle name="20% - Accent3 2 2 3 5 2" xfId="10671" xr:uid="{00000000-0005-0000-0000-000037080000}"/>
    <cellStyle name="20% - Accent3 2 2 3 6" xfId="5063" xr:uid="{00000000-0005-0000-0000-000038080000}"/>
    <cellStyle name="20% - Accent3 2 2 3 6 2" xfId="12341" xr:uid="{00000000-0005-0000-0000-000039080000}"/>
    <cellStyle name="20% - Accent3 2 2 3 7" xfId="5644" xr:uid="{00000000-0005-0000-0000-00003A080000}"/>
    <cellStyle name="20% - Accent3 2 2 3 7 2" xfId="12922" xr:uid="{00000000-0005-0000-0000-00003B080000}"/>
    <cellStyle name="20% - Accent3 2 2 3 8" xfId="6057" xr:uid="{00000000-0005-0000-0000-00003C080000}"/>
    <cellStyle name="20% - Accent3 2 2 3 8 2" xfId="13335" xr:uid="{00000000-0005-0000-0000-00003D080000}"/>
    <cellStyle name="20% - Accent3 2 2 3 9" xfId="7530" xr:uid="{00000000-0005-0000-0000-00003E080000}"/>
    <cellStyle name="20% - Accent3 2 2 3 9 2" xfId="14622" xr:uid="{00000000-0005-0000-0000-00003F080000}"/>
    <cellStyle name="20% - Accent3 2 2 4" xfId="221" xr:uid="{00000000-0005-0000-0000-000040080000}"/>
    <cellStyle name="20% - Accent3 2 2 4 2" xfId="1992" xr:uid="{00000000-0005-0000-0000-000041080000}"/>
    <cellStyle name="20% - Accent3 2 2 4 2 2" xfId="9788" xr:uid="{00000000-0005-0000-0000-000042080000}"/>
    <cellStyle name="20% - Accent3 2 2 4 3" xfId="4051" xr:uid="{00000000-0005-0000-0000-000043080000}"/>
    <cellStyle name="20% - Accent3 2 2 4 3 2" xfId="11559" xr:uid="{00000000-0005-0000-0000-000044080000}"/>
    <cellStyle name="20% - Accent3 2 2 4 4" xfId="6060" xr:uid="{00000000-0005-0000-0000-000045080000}"/>
    <cellStyle name="20% - Accent3 2 2 4 4 2" xfId="13338" xr:uid="{00000000-0005-0000-0000-000046080000}"/>
    <cellStyle name="20% - Accent3 2 2 4 5" xfId="8458" xr:uid="{00000000-0005-0000-0000-000047080000}"/>
    <cellStyle name="20% - Accent3 2 2 4 5 2" xfId="15501" xr:uid="{00000000-0005-0000-0000-000048080000}"/>
    <cellStyle name="20% - Accent3 2 2 4 6" xfId="8854" xr:uid="{00000000-0005-0000-0000-000049080000}"/>
    <cellStyle name="20% - Accent3 2 2 5" xfId="1985" xr:uid="{00000000-0005-0000-0000-00004A080000}"/>
    <cellStyle name="20% - Accent3 2 2 5 2" xfId="6061" xr:uid="{00000000-0005-0000-0000-00004B080000}"/>
    <cellStyle name="20% - Accent3 2 2 5 2 2" xfId="13339" xr:uid="{00000000-0005-0000-0000-00004C080000}"/>
    <cellStyle name="20% - Accent3 2 2 5 3" xfId="8547" xr:uid="{00000000-0005-0000-0000-00004D080000}"/>
    <cellStyle name="20% - Accent3 2 2 5 3 2" xfId="15590" xr:uid="{00000000-0005-0000-0000-00004E080000}"/>
    <cellStyle name="20% - Accent3 2 2 5 4" xfId="9781" xr:uid="{00000000-0005-0000-0000-00004F080000}"/>
    <cellStyle name="20% - Accent3 2 2 6" xfId="3197" xr:uid="{00000000-0005-0000-0000-000050080000}"/>
    <cellStyle name="20% - Accent3 2 2 6 2" xfId="7822" xr:uid="{00000000-0005-0000-0000-000051080000}"/>
    <cellStyle name="20% - Accent3 2 2 6 2 2" xfId="14914" xr:uid="{00000000-0005-0000-0000-000052080000}"/>
    <cellStyle name="20% - Accent3 2 2 6 3" xfId="10708" xr:uid="{00000000-0005-0000-0000-000053080000}"/>
    <cellStyle name="20% - Accent3 2 2 7" xfId="3935" xr:uid="{00000000-0005-0000-0000-000054080000}"/>
    <cellStyle name="20% - Accent3 2 2 7 2" xfId="11443" xr:uid="{00000000-0005-0000-0000-000055080000}"/>
    <cellStyle name="20% - Accent3 2 2 8" xfId="4774" xr:uid="{00000000-0005-0000-0000-000056080000}"/>
    <cellStyle name="20% - Accent3 2 2 8 2" xfId="12052" xr:uid="{00000000-0005-0000-0000-000057080000}"/>
    <cellStyle name="20% - Accent3 2 2 9" xfId="5355" xr:uid="{00000000-0005-0000-0000-000058080000}"/>
    <cellStyle name="20% - Accent3 2 2 9 2" xfId="12633" xr:uid="{00000000-0005-0000-0000-000059080000}"/>
    <cellStyle name="20% - Accent3 2 3" xfId="222" xr:uid="{00000000-0005-0000-0000-00005A080000}"/>
    <cellStyle name="20% - Accent3 2 3 10" xfId="7338" xr:uid="{00000000-0005-0000-0000-00005B080000}"/>
    <cellStyle name="20% - Accent3 2 3 10 2" xfId="14430" xr:uid="{00000000-0005-0000-0000-00005C080000}"/>
    <cellStyle name="20% - Accent3 2 3 11" xfId="8855" xr:uid="{00000000-0005-0000-0000-00005D080000}"/>
    <cellStyle name="20% - Accent3 2 3 2" xfId="223" xr:uid="{00000000-0005-0000-0000-00005E080000}"/>
    <cellStyle name="20% - Accent3 2 3 2 10" xfId="8856" xr:uid="{00000000-0005-0000-0000-00005F080000}"/>
    <cellStyle name="20% - Accent3 2 3 2 2" xfId="224" xr:uid="{00000000-0005-0000-0000-000060080000}"/>
    <cellStyle name="20% - Accent3 2 3 2 2 2" xfId="1995" xr:uid="{00000000-0005-0000-0000-000061080000}"/>
    <cellStyle name="20% - Accent3 2 3 2 2 2 2" xfId="9791" xr:uid="{00000000-0005-0000-0000-000062080000}"/>
    <cellStyle name="20% - Accent3 2 3 2 2 3" xfId="3960" xr:uid="{00000000-0005-0000-0000-000063080000}"/>
    <cellStyle name="20% - Accent3 2 3 2 2 3 2" xfId="11468" xr:uid="{00000000-0005-0000-0000-000064080000}"/>
    <cellStyle name="20% - Accent3 2 3 2 2 4" xfId="6064" xr:uid="{00000000-0005-0000-0000-000065080000}"/>
    <cellStyle name="20% - Accent3 2 3 2 2 4 2" xfId="13342" xr:uid="{00000000-0005-0000-0000-000066080000}"/>
    <cellStyle name="20% - Accent3 2 3 2 2 5" xfId="8208" xr:uid="{00000000-0005-0000-0000-000067080000}"/>
    <cellStyle name="20% - Accent3 2 3 2 2 5 2" xfId="15300" xr:uid="{00000000-0005-0000-0000-000068080000}"/>
    <cellStyle name="20% - Accent3 2 3 2 2 6" xfId="8857" xr:uid="{00000000-0005-0000-0000-000069080000}"/>
    <cellStyle name="20% - Accent3 2 3 2 3" xfId="1994" xr:uid="{00000000-0005-0000-0000-00006A080000}"/>
    <cellStyle name="20% - Accent3 2 3 2 3 2" xfId="6065" xr:uid="{00000000-0005-0000-0000-00006B080000}"/>
    <cellStyle name="20% - Accent3 2 3 2 3 2 2" xfId="13343" xr:uid="{00000000-0005-0000-0000-00006C080000}"/>
    <cellStyle name="20% - Accent3 2 3 2 3 3" xfId="9790" xr:uid="{00000000-0005-0000-0000-00006D080000}"/>
    <cellStyle name="20% - Accent3 2 3 2 4" xfId="3596" xr:uid="{00000000-0005-0000-0000-00006E080000}"/>
    <cellStyle name="20% - Accent3 2 3 2 4 2" xfId="11104" xr:uid="{00000000-0005-0000-0000-00006F080000}"/>
    <cellStyle name="20% - Accent3 2 3 2 5" xfId="3738" xr:uid="{00000000-0005-0000-0000-000070080000}"/>
    <cellStyle name="20% - Accent3 2 3 2 5 2" xfId="11246" xr:uid="{00000000-0005-0000-0000-000071080000}"/>
    <cellStyle name="20% - Accent3 2 3 2 6" xfId="5160" xr:uid="{00000000-0005-0000-0000-000072080000}"/>
    <cellStyle name="20% - Accent3 2 3 2 6 2" xfId="12438" xr:uid="{00000000-0005-0000-0000-000073080000}"/>
    <cellStyle name="20% - Accent3 2 3 2 7" xfId="5741" xr:uid="{00000000-0005-0000-0000-000074080000}"/>
    <cellStyle name="20% - Accent3 2 3 2 7 2" xfId="13019" xr:uid="{00000000-0005-0000-0000-000075080000}"/>
    <cellStyle name="20% - Accent3 2 3 2 8" xfId="6063" xr:uid="{00000000-0005-0000-0000-000076080000}"/>
    <cellStyle name="20% - Accent3 2 3 2 8 2" xfId="13341" xr:uid="{00000000-0005-0000-0000-000077080000}"/>
    <cellStyle name="20% - Accent3 2 3 2 9" xfId="7627" xr:uid="{00000000-0005-0000-0000-000078080000}"/>
    <cellStyle name="20% - Accent3 2 3 2 9 2" xfId="14719" xr:uid="{00000000-0005-0000-0000-000079080000}"/>
    <cellStyle name="20% - Accent3 2 3 3" xfId="225" xr:uid="{00000000-0005-0000-0000-00007A080000}"/>
    <cellStyle name="20% - Accent3 2 3 3 2" xfId="1996" xr:uid="{00000000-0005-0000-0000-00007B080000}"/>
    <cellStyle name="20% - Accent3 2 3 3 2 2" xfId="9792" xr:uid="{00000000-0005-0000-0000-00007C080000}"/>
    <cellStyle name="20% - Accent3 2 3 3 3" xfId="3961" xr:uid="{00000000-0005-0000-0000-00007D080000}"/>
    <cellStyle name="20% - Accent3 2 3 3 3 2" xfId="11469" xr:uid="{00000000-0005-0000-0000-00007E080000}"/>
    <cellStyle name="20% - Accent3 2 3 3 4" xfId="6066" xr:uid="{00000000-0005-0000-0000-00007F080000}"/>
    <cellStyle name="20% - Accent3 2 3 3 4 2" xfId="13344" xr:uid="{00000000-0005-0000-0000-000080080000}"/>
    <cellStyle name="20% - Accent3 2 3 3 5" xfId="7919" xr:uid="{00000000-0005-0000-0000-000081080000}"/>
    <cellStyle name="20% - Accent3 2 3 3 5 2" xfId="15011" xr:uid="{00000000-0005-0000-0000-000082080000}"/>
    <cellStyle name="20% - Accent3 2 3 3 6" xfId="8858" xr:uid="{00000000-0005-0000-0000-000083080000}"/>
    <cellStyle name="20% - Accent3 2 3 4" xfId="1993" xr:uid="{00000000-0005-0000-0000-000084080000}"/>
    <cellStyle name="20% - Accent3 2 3 4 2" xfId="6067" xr:uid="{00000000-0005-0000-0000-000085080000}"/>
    <cellStyle name="20% - Accent3 2 3 4 2 2" xfId="13345" xr:uid="{00000000-0005-0000-0000-000086080000}"/>
    <cellStyle name="20% - Accent3 2 3 4 3" xfId="9789" xr:uid="{00000000-0005-0000-0000-000087080000}"/>
    <cellStyle name="20% - Accent3 2 3 5" xfId="3296" xr:uid="{00000000-0005-0000-0000-000088080000}"/>
    <cellStyle name="20% - Accent3 2 3 5 2" xfId="10807" xr:uid="{00000000-0005-0000-0000-000089080000}"/>
    <cellStyle name="20% - Accent3 2 3 6" xfId="4076" xr:uid="{00000000-0005-0000-0000-00008A080000}"/>
    <cellStyle name="20% - Accent3 2 3 6 2" xfId="11584" xr:uid="{00000000-0005-0000-0000-00008B080000}"/>
    <cellStyle name="20% - Accent3 2 3 7" xfId="4871" xr:uid="{00000000-0005-0000-0000-00008C080000}"/>
    <cellStyle name="20% - Accent3 2 3 7 2" xfId="12149" xr:uid="{00000000-0005-0000-0000-00008D080000}"/>
    <cellStyle name="20% - Accent3 2 3 8" xfId="5452" xr:uid="{00000000-0005-0000-0000-00008E080000}"/>
    <cellStyle name="20% - Accent3 2 3 8 2" xfId="12730" xr:uid="{00000000-0005-0000-0000-00008F080000}"/>
    <cellStyle name="20% - Accent3 2 3 9" xfId="6062" xr:uid="{00000000-0005-0000-0000-000090080000}"/>
    <cellStyle name="20% - Accent3 2 3 9 2" xfId="13340" xr:uid="{00000000-0005-0000-0000-000091080000}"/>
    <cellStyle name="20% - Accent3 2 4" xfId="226" xr:uid="{00000000-0005-0000-0000-000092080000}"/>
    <cellStyle name="20% - Accent3 2 4 10" xfId="8859" xr:uid="{00000000-0005-0000-0000-000093080000}"/>
    <cellStyle name="20% - Accent3 2 4 2" xfId="227" xr:uid="{00000000-0005-0000-0000-000094080000}"/>
    <cellStyle name="20% - Accent3 2 4 2 2" xfId="1998" xr:uid="{00000000-0005-0000-0000-000095080000}"/>
    <cellStyle name="20% - Accent3 2 4 2 2 2" xfId="9794" xr:uid="{00000000-0005-0000-0000-000096080000}"/>
    <cellStyle name="20% - Accent3 2 4 2 3" xfId="4097" xr:uid="{00000000-0005-0000-0000-000097080000}"/>
    <cellStyle name="20% - Accent3 2 4 2 3 2" xfId="11605" xr:uid="{00000000-0005-0000-0000-000098080000}"/>
    <cellStyle name="20% - Accent3 2 4 2 4" xfId="6069" xr:uid="{00000000-0005-0000-0000-000099080000}"/>
    <cellStyle name="20% - Accent3 2 4 2 4 2" xfId="13347" xr:uid="{00000000-0005-0000-0000-00009A080000}"/>
    <cellStyle name="20% - Accent3 2 4 2 5" xfId="8065" xr:uid="{00000000-0005-0000-0000-00009B080000}"/>
    <cellStyle name="20% - Accent3 2 4 2 5 2" xfId="15157" xr:uid="{00000000-0005-0000-0000-00009C080000}"/>
    <cellStyle name="20% - Accent3 2 4 2 6" xfId="8860" xr:uid="{00000000-0005-0000-0000-00009D080000}"/>
    <cellStyle name="20% - Accent3 2 4 3" xfId="1997" xr:uid="{00000000-0005-0000-0000-00009E080000}"/>
    <cellStyle name="20% - Accent3 2 4 3 2" xfId="6070" xr:uid="{00000000-0005-0000-0000-00009F080000}"/>
    <cellStyle name="20% - Accent3 2 4 3 2 2" xfId="13348" xr:uid="{00000000-0005-0000-0000-0000A0080000}"/>
    <cellStyle name="20% - Accent3 2 4 3 3" xfId="9793" xr:uid="{00000000-0005-0000-0000-0000A1080000}"/>
    <cellStyle name="20% - Accent3 2 4 4" xfId="3453" xr:uid="{00000000-0005-0000-0000-0000A2080000}"/>
    <cellStyle name="20% - Accent3 2 4 4 2" xfId="10961" xr:uid="{00000000-0005-0000-0000-0000A3080000}"/>
    <cellStyle name="20% - Accent3 2 4 5" xfId="3782" xr:uid="{00000000-0005-0000-0000-0000A4080000}"/>
    <cellStyle name="20% - Accent3 2 4 5 2" xfId="11290" xr:uid="{00000000-0005-0000-0000-0000A5080000}"/>
    <cellStyle name="20% - Accent3 2 4 6" xfId="5017" xr:uid="{00000000-0005-0000-0000-0000A6080000}"/>
    <cellStyle name="20% - Accent3 2 4 6 2" xfId="12295" xr:uid="{00000000-0005-0000-0000-0000A7080000}"/>
    <cellStyle name="20% - Accent3 2 4 7" xfId="5598" xr:uid="{00000000-0005-0000-0000-0000A8080000}"/>
    <cellStyle name="20% - Accent3 2 4 7 2" xfId="12876" xr:uid="{00000000-0005-0000-0000-0000A9080000}"/>
    <cellStyle name="20% - Accent3 2 4 8" xfId="6068" xr:uid="{00000000-0005-0000-0000-0000AA080000}"/>
    <cellStyle name="20% - Accent3 2 4 8 2" xfId="13346" xr:uid="{00000000-0005-0000-0000-0000AB080000}"/>
    <cellStyle name="20% - Accent3 2 4 9" xfId="7484" xr:uid="{00000000-0005-0000-0000-0000AC080000}"/>
    <cellStyle name="20% - Accent3 2 4 9 2" xfId="14576" xr:uid="{00000000-0005-0000-0000-0000AD080000}"/>
    <cellStyle name="20% - Accent3 2 5" xfId="228" xr:uid="{00000000-0005-0000-0000-0000AE080000}"/>
    <cellStyle name="20% - Accent3 2 5 2" xfId="229" xr:uid="{00000000-0005-0000-0000-0000AF080000}"/>
    <cellStyle name="20% - Accent3 2 5 2 2" xfId="2000" xr:uid="{00000000-0005-0000-0000-0000B0080000}"/>
    <cellStyle name="20% - Accent3 2 5 2 2 2" xfId="9796" xr:uid="{00000000-0005-0000-0000-0000B1080000}"/>
    <cellStyle name="20% - Accent3 2 5 2 3" xfId="3910" xr:uid="{00000000-0005-0000-0000-0000B2080000}"/>
    <cellStyle name="20% - Accent3 2 5 2 3 2" xfId="11418" xr:uid="{00000000-0005-0000-0000-0000B3080000}"/>
    <cellStyle name="20% - Accent3 2 5 2 4" xfId="6072" xr:uid="{00000000-0005-0000-0000-0000B4080000}"/>
    <cellStyle name="20% - Accent3 2 5 2 4 2" xfId="13350" xr:uid="{00000000-0005-0000-0000-0000B5080000}"/>
    <cellStyle name="20% - Accent3 2 5 2 5" xfId="8862" xr:uid="{00000000-0005-0000-0000-0000B6080000}"/>
    <cellStyle name="20% - Accent3 2 5 3" xfId="1999" xr:uid="{00000000-0005-0000-0000-0000B7080000}"/>
    <cellStyle name="20% - Accent3 2 5 3 2" xfId="9795" xr:uid="{00000000-0005-0000-0000-0000B8080000}"/>
    <cellStyle name="20% - Accent3 2 5 4" xfId="3913" xr:uid="{00000000-0005-0000-0000-0000B9080000}"/>
    <cellStyle name="20% - Accent3 2 5 4 2" xfId="11421" xr:uid="{00000000-0005-0000-0000-0000BA080000}"/>
    <cellStyle name="20% - Accent3 2 5 5" xfId="6071" xr:uid="{00000000-0005-0000-0000-0000BB080000}"/>
    <cellStyle name="20% - Accent3 2 5 5 2" xfId="13349" xr:uid="{00000000-0005-0000-0000-0000BC080000}"/>
    <cellStyle name="20% - Accent3 2 5 6" xfId="8298" xr:uid="{00000000-0005-0000-0000-0000BD080000}"/>
    <cellStyle name="20% - Accent3 2 5 6 2" xfId="15390" xr:uid="{00000000-0005-0000-0000-0000BE080000}"/>
    <cellStyle name="20% - Accent3 2 5 7" xfId="8861" xr:uid="{00000000-0005-0000-0000-0000BF080000}"/>
    <cellStyle name="20% - Accent3 2 6" xfId="230" xr:uid="{00000000-0005-0000-0000-0000C0080000}"/>
    <cellStyle name="20% - Accent3 2 6 2" xfId="2001" xr:uid="{00000000-0005-0000-0000-0000C1080000}"/>
    <cellStyle name="20% - Accent3 2 6 2 2" xfId="9797" xr:uid="{00000000-0005-0000-0000-0000C2080000}"/>
    <cellStyle name="20% - Accent3 2 6 3" xfId="3929" xr:uid="{00000000-0005-0000-0000-0000C3080000}"/>
    <cellStyle name="20% - Accent3 2 6 3 2" xfId="11437" xr:uid="{00000000-0005-0000-0000-0000C4080000}"/>
    <cellStyle name="20% - Accent3 2 6 4" xfId="6073" xr:uid="{00000000-0005-0000-0000-0000C5080000}"/>
    <cellStyle name="20% - Accent3 2 6 4 2" xfId="13351" xr:uid="{00000000-0005-0000-0000-0000C6080000}"/>
    <cellStyle name="20% - Accent3 2 6 5" xfId="8412" xr:uid="{00000000-0005-0000-0000-0000C7080000}"/>
    <cellStyle name="20% - Accent3 2 6 5 2" xfId="15455" xr:uid="{00000000-0005-0000-0000-0000C8080000}"/>
    <cellStyle name="20% - Accent3 2 6 6" xfId="8863" xr:uid="{00000000-0005-0000-0000-0000C9080000}"/>
    <cellStyle name="20% - Accent3 2 7" xfId="231" xr:uid="{00000000-0005-0000-0000-0000CA080000}"/>
    <cellStyle name="20% - Accent3 2 7 2" xfId="2002" xr:uid="{00000000-0005-0000-0000-0000CB080000}"/>
    <cellStyle name="20% - Accent3 2 7 2 2" xfId="9798" xr:uid="{00000000-0005-0000-0000-0000CC080000}"/>
    <cellStyle name="20% - Accent3 2 7 3" xfId="4094" xr:uid="{00000000-0005-0000-0000-0000CD080000}"/>
    <cellStyle name="20% - Accent3 2 7 3 2" xfId="11602" xr:uid="{00000000-0005-0000-0000-0000CE080000}"/>
    <cellStyle name="20% - Accent3 2 7 4" xfId="6074" xr:uid="{00000000-0005-0000-0000-0000CF080000}"/>
    <cellStyle name="20% - Accent3 2 7 4 2" xfId="13352" xr:uid="{00000000-0005-0000-0000-0000D0080000}"/>
    <cellStyle name="20% - Accent3 2 7 5" xfId="8501" xr:uid="{00000000-0005-0000-0000-0000D1080000}"/>
    <cellStyle name="20% - Accent3 2 7 5 2" xfId="15544" xr:uid="{00000000-0005-0000-0000-0000D2080000}"/>
    <cellStyle name="20% - Accent3 2 7 6" xfId="8864" xr:uid="{00000000-0005-0000-0000-0000D3080000}"/>
    <cellStyle name="20% - Accent3 2 8" xfId="1818" xr:uid="{00000000-0005-0000-0000-0000D4080000}"/>
    <cellStyle name="20% - Accent3 2 8 2" xfId="3694" xr:uid="{00000000-0005-0000-0000-0000D5080000}"/>
    <cellStyle name="20% - Accent3 2 8 2 2" xfId="11202" xr:uid="{00000000-0005-0000-0000-0000D6080000}"/>
    <cellStyle name="20% - Accent3 2 8 3" xfId="6075" xr:uid="{00000000-0005-0000-0000-0000D7080000}"/>
    <cellStyle name="20% - Accent3 2 8 3 2" xfId="13353" xr:uid="{00000000-0005-0000-0000-0000D8080000}"/>
    <cellStyle name="20% - Accent3 2 8 4" xfId="7776" xr:uid="{00000000-0005-0000-0000-0000D9080000}"/>
    <cellStyle name="20% - Accent3 2 8 4 2" xfId="14868" xr:uid="{00000000-0005-0000-0000-0000DA080000}"/>
    <cellStyle name="20% - Accent3 2 8 5" xfId="9614" xr:uid="{00000000-0005-0000-0000-0000DB080000}"/>
    <cellStyle name="20% - Accent3 2 9" xfId="1984" xr:uid="{00000000-0005-0000-0000-0000DC080000}"/>
    <cellStyle name="20% - Accent3 2 9 2" xfId="3989" xr:uid="{00000000-0005-0000-0000-0000DD080000}"/>
    <cellStyle name="20% - Accent3 2 9 2 2" xfId="11497" xr:uid="{00000000-0005-0000-0000-0000DE080000}"/>
    <cellStyle name="20% - Accent3 2 9 3" xfId="6076" xr:uid="{00000000-0005-0000-0000-0000DF080000}"/>
    <cellStyle name="20% - Accent3 2 9 3 2" xfId="13354" xr:uid="{00000000-0005-0000-0000-0000E0080000}"/>
    <cellStyle name="20% - Accent3 2 9 4" xfId="9780" xr:uid="{00000000-0005-0000-0000-0000E1080000}"/>
    <cellStyle name="20% - Accent3 20" xfId="1792" xr:uid="{00000000-0005-0000-0000-0000E2080000}"/>
    <cellStyle name="20% - Accent3 20 2" xfId="3704" xr:uid="{00000000-0005-0000-0000-0000E3080000}"/>
    <cellStyle name="20% - Accent3 20 2 2" xfId="11212" xr:uid="{00000000-0005-0000-0000-0000E4080000}"/>
    <cellStyle name="20% - Accent3 20 3" xfId="6077" xr:uid="{00000000-0005-0000-0000-0000E5080000}"/>
    <cellStyle name="20% - Accent3 20 3 2" xfId="13355" xr:uid="{00000000-0005-0000-0000-0000E6080000}"/>
    <cellStyle name="20% - Accent3 20 4" xfId="9597" xr:uid="{00000000-0005-0000-0000-0000E7080000}"/>
    <cellStyle name="20% - Accent3 21" xfId="1973" xr:uid="{00000000-0005-0000-0000-0000E8080000}"/>
    <cellStyle name="20% - Accent3 21 2" xfId="3932" xr:uid="{00000000-0005-0000-0000-0000E9080000}"/>
    <cellStyle name="20% - Accent3 21 2 2" xfId="11440" xr:uid="{00000000-0005-0000-0000-0000EA080000}"/>
    <cellStyle name="20% - Accent3 21 3" xfId="6078" xr:uid="{00000000-0005-0000-0000-0000EB080000}"/>
    <cellStyle name="20% - Accent3 21 3 2" xfId="13356" xr:uid="{00000000-0005-0000-0000-0000EC080000}"/>
    <cellStyle name="20% - Accent3 21 4" xfId="9769" xr:uid="{00000000-0005-0000-0000-0000ED080000}"/>
    <cellStyle name="20% - Accent3 22" xfId="3030" xr:uid="{00000000-0005-0000-0000-0000EE080000}"/>
    <cellStyle name="20% - Accent3 22 2" xfId="10541" xr:uid="{00000000-0005-0000-0000-0000EF080000}"/>
    <cellStyle name="20% - Accent3 23" xfId="4089" xr:uid="{00000000-0005-0000-0000-0000F0080000}"/>
    <cellStyle name="20% - Accent3 23 2" xfId="11597" xr:uid="{00000000-0005-0000-0000-0000F1080000}"/>
    <cellStyle name="20% - Accent3 24" xfId="4669" xr:uid="{00000000-0005-0000-0000-0000F2080000}"/>
    <cellStyle name="20% - Accent3 24 2" xfId="11947" xr:uid="{00000000-0005-0000-0000-0000F3080000}"/>
    <cellStyle name="20% - Accent3 25" xfId="5250" xr:uid="{00000000-0005-0000-0000-0000F4080000}"/>
    <cellStyle name="20% - Accent3 25 2" xfId="12528" xr:uid="{00000000-0005-0000-0000-0000F5080000}"/>
    <cellStyle name="20% - Accent3 26" xfId="6035" xr:uid="{00000000-0005-0000-0000-0000F6080000}"/>
    <cellStyle name="20% - Accent3 26 2" xfId="13313" xr:uid="{00000000-0005-0000-0000-0000F7080000}"/>
    <cellStyle name="20% - Accent3 27" xfId="7127" xr:uid="{00000000-0005-0000-0000-0000F8080000}"/>
    <cellStyle name="20% - Accent3 27 2" xfId="14219" xr:uid="{00000000-0005-0000-0000-0000F9080000}"/>
    <cellStyle name="20% - Accent3 28" xfId="7136" xr:uid="{00000000-0005-0000-0000-0000FA080000}"/>
    <cellStyle name="20% - Accent3 28 2" xfId="14228" xr:uid="{00000000-0005-0000-0000-0000FB080000}"/>
    <cellStyle name="20% - Accent3 29" xfId="202" xr:uid="{00000000-0005-0000-0000-0000FC080000}"/>
    <cellStyle name="20% - Accent3 29 2" xfId="8835" xr:uid="{00000000-0005-0000-0000-0000FD080000}"/>
    <cellStyle name="20% - Accent3 3" xfId="232" xr:uid="{00000000-0005-0000-0000-0000FE080000}"/>
    <cellStyle name="20% - Accent3 3 10" xfId="5332" xr:uid="{00000000-0005-0000-0000-0000FF080000}"/>
    <cellStyle name="20% - Accent3 3 10 2" xfId="12610" xr:uid="{00000000-0005-0000-0000-000000090000}"/>
    <cellStyle name="20% - Accent3 3 11" xfId="6079" xr:uid="{00000000-0005-0000-0000-000001090000}"/>
    <cellStyle name="20% - Accent3 3 11 2" xfId="13357" xr:uid="{00000000-0005-0000-0000-000002090000}"/>
    <cellStyle name="20% - Accent3 3 12" xfId="7218" xr:uid="{00000000-0005-0000-0000-000003090000}"/>
    <cellStyle name="20% - Accent3 3 12 2" xfId="14310" xr:uid="{00000000-0005-0000-0000-000004090000}"/>
    <cellStyle name="20% - Accent3 3 13" xfId="8865" xr:uid="{00000000-0005-0000-0000-000005090000}"/>
    <cellStyle name="20% - Accent3 3 2" xfId="233" xr:uid="{00000000-0005-0000-0000-000006090000}"/>
    <cellStyle name="20% - Accent3 3 2 10" xfId="7361" xr:uid="{00000000-0005-0000-0000-000007090000}"/>
    <cellStyle name="20% - Accent3 3 2 10 2" xfId="14453" xr:uid="{00000000-0005-0000-0000-000008090000}"/>
    <cellStyle name="20% - Accent3 3 2 11" xfId="8866" xr:uid="{00000000-0005-0000-0000-000009090000}"/>
    <cellStyle name="20% - Accent3 3 2 2" xfId="234" xr:uid="{00000000-0005-0000-0000-00000A090000}"/>
    <cellStyle name="20% - Accent3 3 2 2 10" xfId="8867" xr:uid="{00000000-0005-0000-0000-00000B090000}"/>
    <cellStyle name="20% - Accent3 3 2 2 2" xfId="235" xr:uid="{00000000-0005-0000-0000-00000C090000}"/>
    <cellStyle name="20% - Accent3 3 2 2 2 2" xfId="2006" xr:uid="{00000000-0005-0000-0000-00000D090000}"/>
    <cellStyle name="20% - Accent3 3 2 2 2 2 2" xfId="9802" xr:uid="{00000000-0005-0000-0000-00000E090000}"/>
    <cellStyle name="20% - Accent3 3 2 2 2 3" xfId="3816" xr:uid="{00000000-0005-0000-0000-00000F090000}"/>
    <cellStyle name="20% - Accent3 3 2 2 2 3 2" xfId="11324" xr:uid="{00000000-0005-0000-0000-000010090000}"/>
    <cellStyle name="20% - Accent3 3 2 2 2 4" xfId="6082" xr:uid="{00000000-0005-0000-0000-000011090000}"/>
    <cellStyle name="20% - Accent3 3 2 2 2 4 2" xfId="13360" xr:uid="{00000000-0005-0000-0000-000012090000}"/>
    <cellStyle name="20% - Accent3 3 2 2 2 5" xfId="8231" xr:uid="{00000000-0005-0000-0000-000013090000}"/>
    <cellStyle name="20% - Accent3 3 2 2 2 5 2" xfId="15323" xr:uid="{00000000-0005-0000-0000-000014090000}"/>
    <cellStyle name="20% - Accent3 3 2 2 2 6" xfId="8868" xr:uid="{00000000-0005-0000-0000-000015090000}"/>
    <cellStyle name="20% - Accent3 3 2 2 3" xfId="2005" xr:uid="{00000000-0005-0000-0000-000016090000}"/>
    <cellStyle name="20% - Accent3 3 2 2 3 2" xfId="6083" xr:uid="{00000000-0005-0000-0000-000017090000}"/>
    <cellStyle name="20% - Accent3 3 2 2 3 2 2" xfId="13361" xr:uid="{00000000-0005-0000-0000-000018090000}"/>
    <cellStyle name="20% - Accent3 3 2 2 3 3" xfId="9801" xr:uid="{00000000-0005-0000-0000-000019090000}"/>
    <cellStyle name="20% - Accent3 3 2 2 4" xfId="3619" xr:uid="{00000000-0005-0000-0000-00001A090000}"/>
    <cellStyle name="20% - Accent3 3 2 2 4 2" xfId="11127" xr:uid="{00000000-0005-0000-0000-00001B090000}"/>
    <cellStyle name="20% - Accent3 3 2 2 5" xfId="3981" xr:uid="{00000000-0005-0000-0000-00001C090000}"/>
    <cellStyle name="20% - Accent3 3 2 2 5 2" xfId="11489" xr:uid="{00000000-0005-0000-0000-00001D090000}"/>
    <cellStyle name="20% - Accent3 3 2 2 6" xfId="5183" xr:uid="{00000000-0005-0000-0000-00001E090000}"/>
    <cellStyle name="20% - Accent3 3 2 2 6 2" xfId="12461" xr:uid="{00000000-0005-0000-0000-00001F090000}"/>
    <cellStyle name="20% - Accent3 3 2 2 7" xfId="5764" xr:uid="{00000000-0005-0000-0000-000020090000}"/>
    <cellStyle name="20% - Accent3 3 2 2 7 2" xfId="13042" xr:uid="{00000000-0005-0000-0000-000021090000}"/>
    <cellStyle name="20% - Accent3 3 2 2 8" xfId="6081" xr:uid="{00000000-0005-0000-0000-000022090000}"/>
    <cellStyle name="20% - Accent3 3 2 2 8 2" xfId="13359" xr:uid="{00000000-0005-0000-0000-000023090000}"/>
    <cellStyle name="20% - Accent3 3 2 2 9" xfId="7650" xr:uid="{00000000-0005-0000-0000-000024090000}"/>
    <cellStyle name="20% - Accent3 3 2 2 9 2" xfId="14742" xr:uid="{00000000-0005-0000-0000-000025090000}"/>
    <cellStyle name="20% - Accent3 3 2 3" xfId="236" xr:uid="{00000000-0005-0000-0000-000026090000}"/>
    <cellStyle name="20% - Accent3 3 2 3 2" xfId="2007" xr:uid="{00000000-0005-0000-0000-000027090000}"/>
    <cellStyle name="20% - Accent3 3 2 3 2 2" xfId="9803" xr:uid="{00000000-0005-0000-0000-000028090000}"/>
    <cellStyle name="20% - Accent3 3 2 3 3" xfId="3850" xr:uid="{00000000-0005-0000-0000-000029090000}"/>
    <cellStyle name="20% - Accent3 3 2 3 3 2" xfId="11358" xr:uid="{00000000-0005-0000-0000-00002A090000}"/>
    <cellStyle name="20% - Accent3 3 2 3 4" xfId="6084" xr:uid="{00000000-0005-0000-0000-00002B090000}"/>
    <cellStyle name="20% - Accent3 3 2 3 4 2" xfId="13362" xr:uid="{00000000-0005-0000-0000-00002C090000}"/>
    <cellStyle name="20% - Accent3 3 2 3 5" xfId="7942" xr:uid="{00000000-0005-0000-0000-00002D090000}"/>
    <cellStyle name="20% - Accent3 3 2 3 5 2" xfId="15034" xr:uid="{00000000-0005-0000-0000-00002E090000}"/>
    <cellStyle name="20% - Accent3 3 2 3 6" xfId="8869" xr:uid="{00000000-0005-0000-0000-00002F090000}"/>
    <cellStyle name="20% - Accent3 3 2 4" xfId="2004" xr:uid="{00000000-0005-0000-0000-000030090000}"/>
    <cellStyle name="20% - Accent3 3 2 4 2" xfId="6085" xr:uid="{00000000-0005-0000-0000-000031090000}"/>
    <cellStyle name="20% - Accent3 3 2 4 2 2" xfId="13363" xr:uid="{00000000-0005-0000-0000-000032090000}"/>
    <cellStyle name="20% - Accent3 3 2 4 3" xfId="9800" xr:uid="{00000000-0005-0000-0000-000033090000}"/>
    <cellStyle name="20% - Accent3 3 2 5" xfId="3319" xr:uid="{00000000-0005-0000-0000-000034090000}"/>
    <cellStyle name="20% - Accent3 3 2 5 2" xfId="10830" xr:uid="{00000000-0005-0000-0000-000035090000}"/>
    <cellStyle name="20% - Accent3 3 2 6" xfId="3760" xr:uid="{00000000-0005-0000-0000-000036090000}"/>
    <cellStyle name="20% - Accent3 3 2 6 2" xfId="11268" xr:uid="{00000000-0005-0000-0000-000037090000}"/>
    <cellStyle name="20% - Accent3 3 2 7" xfId="4894" xr:uid="{00000000-0005-0000-0000-000038090000}"/>
    <cellStyle name="20% - Accent3 3 2 7 2" xfId="12172" xr:uid="{00000000-0005-0000-0000-000039090000}"/>
    <cellStyle name="20% - Accent3 3 2 8" xfId="5475" xr:uid="{00000000-0005-0000-0000-00003A090000}"/>
    <cellStyle name="20% - Accent3 3 2 8 2" xfId="12753" xr:uid="{00000000-0005-0000-0000-00003B090000}"/>
    <cellStyle name="20% - Accent3 3 2 9" xfId="6080" xr:uid="{00000000-0005-0000-0000-00003C090000}"/>
    <cellStyle name="20% - Accent3 3 2 9 2" xfId="13358" xr:uid="{00000000-0005-0000-0000-00003D090000}"/>
    <cellStyle name="20% - Accent3 3 3" xfId="237" xr:uid="{00000000-0005-0000-0000-00003E090000}"/>
    <cellStyle name="20% - Accent3 3 3 10" xfId="8870" xr:uid="{00000000-0005-0000-0000-00003F090000}"/>
    <cellStyle name="20% - Accent3 3 3 2" xfId="238" xr:uid="{00000000-0005-0000-0000-000040090000}"/>
    <cellStyle name="20% - Accent3 3 3 2 2" xfId="2009" xr:uid="{00000000-0005-0000-0000-000041090000}"/>
    <cellStyle name="20% - Accent3 3 3 2 2 2" xfId="9805" xr:uid="{00000000-0005-0000-0000-000042090000}"/>
    <cellStyle name="20% - Accent3 3 3 2 3" xfId="3930" xr:uid="{00000000-0005-0000-0000-000043090000}"/>
    <cellStyle name="20% - Accent3 3 3 2 3 2" xfId="11438" xr:uid="{00000000-0005-0000-0000-000044090000}"/>
    <cellStyle name="20% - Accent3 3 3 2 4" xfId="6087" xr:uid="{00000000-0005-0000-0000-000045090000}"/>
    <cellStyle name="20% - Accent3 3 3 2 4 2" xfId="13365" xr:uid="{00000000-0005-0000-0000-000046090000}"/>
    <cellStyle name="20% - Accent3 3 3 2 5" xfId="8088" xr:uid="{00000000-0005-0000-0000-000047090000}"/>
    <cellStyle name="20% - Accent3 3 3 2 5 2" xfId="15180" xr:uid="{00000000-0005-0000-0000-000048090000}"/>
    <cellStyle name="20% - Accent3 3 3 2 6" xfId="8871" xr:uid="{00000000-0005-0000-0000-000049090000}"/>
    <cellStyle name="20% - Accent3 3 3 3" xfId="2008" xr:uid="{00000000-0005-0000-0000-00004A090000}"/>
    <cellStyle name="20% - Accent3 3 3 3 2" xfId="6088" xr:uid="{00000000-0005-0000-0000-00004B090000}"/>
    <cellStyle name="20% - Accent3 3 3 3 2 2" xfId="13366" xr:uid="{00000000-0005-0000-0000-00004C090000}"/>
    <cellStyle name="20% - Accent3 3 3 3 3" xfId="9804" xr:uid="{00000000-0005-0000-0000-00004D090000}"/>
    <cellStyle name="20% - Accent3 3 3 4" xfId="3476" xr:uid="{00000000-0005-0000-0000-00004E090000}"/>
    <cellStyle name="20% - Accent3 3 3 4 2" xfId="10984" xr:uid="{00000000-0005-0000-0000-00004F090000}"/>
    <cellStyle name="20% - Accent3 3 3 5" xfId="3980" xr:uid="{00000000-0005-0000-0000-000050090000}"/>
    <cellStyle name="20% - Accent3 3 3 5 2" xfId="11488" xr:uid="{00000000-0005-0000-0000-000051090000}"/>
    <cellStyle name="20% - Accent3 3 3 6" xfId="5040" xr:uid="{00000000-0005-0000-0000-000052090000}"/>
    <cellStyle name="20% - Accent3 3 3 6 2" xfId="12318" xr:uid="{00000000-0005-0000-0000-000053090000}"/>
    <cellStyle name="20% - Accent3 3 3 7" xfId="5621" xr:uid="{00000000-0005-0000-0000-000054090000}"/>
    <cellStyle name="20% - Accent3 3 3 7 2" xfId="12899" xr:uid="{00000000-0005-0000-0000-000055090000}"/>
    <cellStyle name="20% - Accent3 3 3 8" xfId="6086" xr:uid="{00000000-0005-0000-0000-000056090000}"/>
    <cellStyle name="20% - Accent3 3 3 8 2" xfId="13364" xr:uid="{00000000-0005-0000-0000-000057090000}"/>
    <cellStyle name="20% - Accent3 3 3 9" xfId="7507" xr:uid="{00000000-0005-0000-0000-000058090000}"/>
    <cellStyle name="20% - Accent3 3 3 9 2" xfId="14599" xr:uid="{00000000-0005-0000-0000-000059090000}"/>
    <cellStyle name="20% - Accent3 3 4" xfId="239" xr:uid="{00000000-0005-0000-0000-00005A090000}"/>
    <cellStyle name="20% - Accent3 3 4 2" xfId="2010" xr:uid="{00000000-0005-0000-0000-00005B090000}"/>
    <cellStyle name="20% - Accent3 3 4 2 2" xfId="9806" xr:uid="{00000000-0005-0000-0000-00005C090000}"/>
    <cellStyle name="20% - Accent3 3 4 3" xfId="3721" xr:uid="{00000000-0005-0000-0000-00005D090000}"/>
    <cellStyle name="20% - Accent3 3 4 3 2" xfId="11229" xr:uid="{00000000-0005-0000-0000-00005E090000}"/>
    <cellStyle name="20% - Accent3 3 4 4" xfId="6089" xr:uid="{00000000-0005-0000-0000-00005F090000}"/>
    <cellStyle name="20% - Accent3 3 4 4 2" xfId="13367" xr:uid="{00000000-0005-0000-0000-000060090000}"/>
    <cellStyle name="20% - Accent3 3 4 5" xfId="8435" xr:uid="{00000000-0005-0000-0000-000061090000}"/>
    <cellStyle name="20% - Accent3 3 4 5 2" xfId="15478" xr:uid="{00000000-0005-0000-0000-000062090000}"/>
    <cellStyle name="20% - Accent3 3 4 6" xfId="8872" xr:uid="{00000000-0005-0000-0000-000063090000}"/>
    <cellStyle name="20% - Accent3 3 5" xfId="240" xr:uid="{00000000-0005-0000-0000-000064090000}"/>
    <cellStyle name="20% - Accent3 3 5 2" xfId="2011" xr:uid="{00000000-0005-0000-0000-000065090000}"/>
    <cellStyle name="20% - Accent3 3 5 2 2" xfId="9807" xr:uid="{00000000-0005-0000-0000-000066090000}"/>
    <cellStyle name="20% - Accent3 3 5 3" xfId="3751" xr:uid="{00000000-0005-0000-0000-000067090000}"/>
    <cellStyle name="20% - Accent3 3 5 3 2" xfId="11259" xr:uid="{00000000-0005-0000-0000-000068090000}"/>
    <cellStyle name="20% - Accent3 3 5 4" xfId="6090" xr:uid="{00000000-0005-0000-0000-000069090000}"/>
    <cellStyle name="20% - Accent3 3 5 4 2" xfId="13368" xr:uid="{00000000-0005-0000-0000-00006A090000}"/>
    <cellStyle name="20% - Accent3 3 5 5" xfId="8524" xr:uid="{00000000-0005-0000-0000-00006B090000}"/>
    <cellStyle name="20% - Accent3 3 5 5 2" xfId="15567" xr:uid="{00000000-0005-0000-0000-00006C090000}"/>
    <cellStyle name="20% - Accent3 3 5 6" xfId="8873" xr:uid="{00000000-0005-0000-0000-00006D090000}"/>
    <cellStyle name="20% - Accent3 3 6" xfId="2003" xr:uid="{00000000-0005-0000-0000-00006E090000}"/>
    <cellStyle name="20% - Accent3 3 6 2" xfId="6091" xr:uid="{00000000-0005-0000-0000-00006F090000}"/>
    <cellStyle name="20% - Accent3 3 6 2 2" xfId="13369" xr:uid="{00000000-0005-0000-0000-000070090000}"/>
    <cellStyle name="20% - Accent3 3 6 3" xfId="7799" xr:uid="{00000000-0005-0000-0000-000071090000}"/>
    <cellStyle name="20% - Accent3 3 6 3 2" xfId="14891" xr:uid="{00000000-0005-0000-0000-000072090000}"/>
    <cellStyle name="20% - Accent3 3 6 4" xfId="9799" xr:uid="{00000000-0005-0000-0000-000073090000}"/>
    <cellStyle name="20% - Accent3 3 7" xfId="3171" xr:uid="{00000000-0005-0000-0000-000074090000}"/>
    <cellStyle name="20% - Accent3 3 7 2" xfId="10682" xr:uid="{00000000-0005-0000-0000-000075090000}"/>
    <cellStyle name="20% - Accent3 3 8" xfId="3977" xr:uid="{00000000-0005-0000-0000-000076090000}"/>
    <cellStyle name="20% - Accent3 3 8 2" xfId="11485" xr:uid="{00000000-0005-0000-0000-000077090000}"/>
    <cellStyle name="20% - Accent3 3 9" xfId="4751" xr:uid="{00000000-0005-0000-0000-000078090000}"/>
    <cellStyle name="20% - Accent3 3 9 2" xfId="12029" xr:uid="{00000000-0005-0000-0000-000079090000}"/>
    <cellStyle name="20% - Accent3 30" xfId="8592" xr:uid="{00000000-0005-0000-0000-00007A090000}"/>
    <cellStyle name="20% - Accent3 30 2" xfId="15635" xr:uid="{00000000-0005-0000-0000-00007B090000}"/>
    <cellStyle name="20% - Accent3 31" xfId="8682" xr:uid="{00000000-0005-0000-0000-00007C090000}"/>
    <cellStyle name="20% - Accent3 4" xfId="241" xr:uid="{00000000-0005-0000-0000-00007D090000}"/>
    <cellStyle name="20% - Accent3 4 10" xfId="6092" xr:uid="{00000000-0005-0000-0000-00007E090000}"/>
    <cellStyle name="20% - Accent3 4 10 2" xfId="13370" xr:uid="{00000000-0005-0000-0000-00007F090000}"/>
    <cellStyle name="20% - Accent3 4 11" xfId="7170" xr:uid="{00000000-0005-0000-0000-000080090000}"/>
    <cellStyle name="20% - Accent3 4 11 2" xfId="14262" xr:uid="{00000000-0005-0000-0000-000081090000}"/>
    <cellStyle name="20% - Accent3 4 12" xfId="8874" xr:uid="{00000000-0005-0000-0000-000082090000}"/>
    <cellStyle name="20% - Accent3 4 2" xfId="242" xr:uid="{00000000-0005-0000-0000-000083090000}"/>
    <cellStyle name="20% - Accent3 4 2 10" xfId="7313" xr:uid="{00000000-0005-0000-0000-000084090000}"/>
    <cellStyle name="20% - Accent3 4 2 10 2" xfId="14405" xr:uid="{00000000-0005-0000-0000-000085090000}"/>
    <cellStyle name="20% - Accent3 4 2 11" xfId="8875" xr:uid="{00000000-0005-0000-0000-000086090000}"/>
    <cellStyle name="20% - Accent3 4 2 2" xfId="243" xr:uid="{00000000-0005-0000-0000-000087090000}"/>
    <cellStyle name="20% - Accent3 4 2 2 10" xfId="8876" xr:uid="{00000000-0005-0000-0000-000088090000}"/>
    <cellStyle name="20% - Accent3 4 2 2 2" xfId="244" xr:uid="{00000000-0005-0000-0000-000089090000}"/>
    <cellStyle name="20% - Accent3 4 2 2 2 2" xfId="2015" xr:uid="{00000000-0005-0000-0000-00008A090000}"/>
    <cellStyle name="20% - Accent3 4 2 2 2 2 2" xfId="9811" xr:uid="{00000000-0005-0000-0000-00008B090000}"/>
    <cellStyle name="20% - Accent3 4 2 2 2 3" xfId="3044" xr:uid="{00000000-0005-0000-0000-00008C090000}"/>
    <cellStyle name="20% - Accent3 4 2 2 2 3 2" xfId="10555" xr:uid="{00000000-0005-0000-0000-00008D090000}"/>
    <cellStyle name="20% - Accent3 4 2 2 2 4" xfId="6095" xr:uid="{00000000-0005-0000-0000-00008E090000}"/>
    <cellStyle name="20% - Accent3 4 2 2 2 4 2" xfId="13373" xr:uid="{00000000-0005-0000-0000-00008F090000}"/>
    <cellStyle name="20% - Accent3 4 2 2 2 5" xfId="8183" xr:uid="{00000000-0005-0000-0000-000090090000}"/>
    <cellStyle name="20% - Accent3 4 2 2 2 5 2" xfId="15275" xr:uid="{00000000-0005-0000-0000-000091090000}"/>
    <cellStyle name="20% - Accent3 4 2 2 2 6" xfId="8877" xr:uid="{00000000-0005-0000-0000-000092090000}"/>
    <cellStyle name="20% - Accent3 4 2 2 3" xfId="2014" xr:uid="{00000000-0005-0000-0000-000093090000}"/>
    <cellStyle name="20% - Accent3 4 2 2 3 2" xfId="6096" xr:uid="{00000000-0005-0000-0000-000094090000}"/>
    <cellStyle name="20% - Accent3 4 2 2 3 2 2" xfId="13374" xr:uid="{00000000-0005-0000-0000-000095090000}"/>
    <cellStyle name="20% - Accent3 4 2 2 3 3" xfId="9810" xr:uid="{00000000-0005-0000-0000-000096090000}"/>
    <cellStyle name="20% - Accent3 4 2 2 4" xfId="3571" xr:uid="{00000000-0005-0000-0000-000097090000}"/>
    <cellStyle name="20% - Accent3 4 2 2 4 2" xfId="11079" xr:uid="{00000000-0005-0000-0000-000098090000}"/>
    <cellStyle name="20% - Accent3 4 2 2 5" xfId="3916" xr:uid="{00000000-0005-0000-0000-000099090000}"/>
    <cellStyle name="20% - Accent3 4 2 2 5 2" xfId="11424" xr:uid="{00000000-0005-0000-0000-00009A090000}"/>
    <cellStyle name="20% - Accent3 4 2 2 6" xfId="5135" xr:uid="{00000000-0005-0000-0000-00009B090000}"/>
    <cellStyle name="20% - Accent3 4 2 2 6 2" xfId="12413" xr:uid="{00000000-0005-0000-0000-00009C090000}"/>
    <cellStyle name="20% - Accent3 4 2 2 7" xfId="5716" xr:uid="{00000000-0005-0000-0000-00009D090000}"/>
    <cellStyle name="20% - Accent3 4 2 2 7 2" xfId="12994" xr:uid="{00000000-0005-0000-0000-00009E090000}"/>
    <cellStyle name="20% - Accent3 4 2 2 8" xfId="6094" xr:uid="{00000000-0005-0000-0000-00009F090000}"/>
    <cellStyle name="20% - Accent3 4 2 2 8 2" xfId="13372" xr:uid="{00000000-0005-0000-0000-0000A0090000}"/>
    <cellStyle name="20% - Accent3 4 2 2 9" xfId="7602" xr:uid="{00000000-0005-0000-0000-0000A1090000}"/>
    <cellStyle name="20% - Accent3 4 2 2 9 2" xfId="14694" xr:uid="{00000000-0005-0000-0000-0000A2090000}"/>
    <cellStyle name="20% - Accent3 4 2 3" xfId="245" xr:uid="{00000000-0005-0000-0000-0000A3090000}"/>
    <cellStyle name="20% - Accent3 4 2 3 2" xfId="2016" xr:uid="{00000000-0005-0000-0000-0000A4090000}"/>
    <cellStyle name="20% - Accent3 4 2 3 2 2" xfId="9812" xr:uid="{00000000-0005-0000-0000-0000A5090000}"/>
    <cellStyle name="20% - Accent3 4 2 3 3" xfId="3795" xr:uid="{00000000-0005-0000-0000-0000A6090000}"/>
    <cellStyle name="20% - Accent3 4 2 3 3 2" xfId="11303" xr:uid="{00000000-0005-0000-0000-0000A7090000}"/>
    <cellStyle name="20% - Accent3 4 2 3 4" xfId="6097" xr:uid="{00000000-0005-0000-0000-0000A8090000}"/>
    <cellStyle name="20% - Accent3 4 2 3 4 2" xfId="13375" xr:uid="{00000000-0005-0000-0000-0000A9090000}"/>
    <cellStyle name="20% - Accent3 4 2 3 5" xfId="7894" xr:uid="{00000000-0005-0000-0000-0000AA090000}"/>
    <cellStyle name="20% - Accent3 4 2 3 5 2" xfId="14986" xr:uid="{00000000-0005-0000-0000-0000AB090000}"/>
    <cellStyle name="20% - Accent3 4 2 3 6" xfId="8878" xr:uid="{00000000-0005-0000-0000-0000AC090000}"/>
    <cellStyle name="20% - Accent3 4 2 4" xfId="2013" xr:uid="{00000000-0005-0000-0000-0000AD090000}"/>
    <cellStyle name="20% - Accent3 4 2 4 2" xfId="6098" xr:uid="{00000000-0005-0000-0000-0000AE090000}"/>
    <cellStyle name="20% - Accent3 4 2 4 2 2" xfId="13376" xr:uid="{00000000-0005-0000-0000-0000AF090000}"/>
    <cellStyle name="20% - Accent3 4 2 4 3" xfId="9809" xr:uid="{00000000-0005-0000-0000-0000B0090000}"/>
    <cellStyle name="20% - Accent3 4 2 5" xfId="3271" xr:uid="{00000000-0005-0000-0000-0000B1090000}"/>
    <cellStyle name="20% - Accent3 4 2 5 2" xfId="10782" xr:uid="{00000000-0005-0000-0000-0000B2090000}"/>
    <cellStyle name="20% - Accent3 4 2 6" xfId="4025" xr:uid="{00000000-0005-0000-0000-0000B3090000}"/>
    <cellStyle name="20% - Accent3 4 2 6 2" xfId="11533" xr:uid="{00000000-0005-0000-0000-0000B4090000}"/>
    <cellStyle name="20% - Accent3 4 2 7" xfId="4846" xr:uid="{00000000-0005-0000-0000-0000B5090000}"/>
    <cellStyle name="20% - Accent3 4 2 7 2" xfId="12124" xr:uid="{00000000-0005-0000-0000-0000B6090000}"/>
    <cellStyle name="20% - Accent3 4 2 8" xfId="5427" xr:uid="{00000000-0005-0000-0000-0000B7090000}"/>
    <cellStyle name="20% - Accent3 4 2 8 2" xfId="12705" xr:uid="{00000000-0005-0000-0000-0000B8090000}"/>
    <cellStyle name="20% - Accent3 4 2 9" xfId="6093" xr:uid="{00000000-0005-0000-0000-0000B9090000}"/>
    <cellStyle name="20% - Accent3 4 2 9 2" xfId="13371" xr:uid="{00000000-0005-0000-0000-0000BA090000}"/>
    <cellStyle name="20% - Accent3 4 3" xfId="246" xr:uid="{00000000-0005-0000-0000-0000BB090000}"/>
    <cellStyle name="20% - Accent3 4 3 10" xfId="8879" xr:uid="{00000000-0005-0000-0000-0000BC090000}"/>
    <cellStyle name="20% - Accent3 4 3 2" xfId="247" xr:uid="{00000000-0005-0000-0000-0000BD090000}"/>
    <cellStyle name="20% - Accent3 4 3 2 2" xfId="2018" xr:uid="{00000000-0005-0000-0000-0000BE090000}"/>
    <cellStyle name="20% - Accent3 4 3 2 2 2" xfId="9814" xr:uid="{00000000-0005-0000-0000-0000BF090000}"/>
    <cellStyle name="20% - Accent3 4 3 2 3" xfId="3908" xr:uid="{00000000-0005-0000-0000-0000C0090000}"/>
    <cellStyle name="20% - Accent3 4 3 2 3 2" xfId="11416" xr:uid="{00000000-0005-0000-0000-0000C1090000}"/>
    <cellStyle name="20% - Accent3 4 3 2 4" xfId="6100" xr:uid="{00000000-0005-0000-0000-0000C2090000}"/>
    <cellStyle name="20% - Accent3 4 3 2 4 2" xfId="13378" xr:uid="{00000000-0005-0000-0000-0000C3090000}"/>
    <cellStyle name="20% - Accent3 4 3 2 5" xfId="8043" xr:uid="{00000000-0005-0000-0000-0000C4090000}"/>
    <cellStyle name="20% - Accent3 4 3 2 5 2" xfId="15135" xr:uid="{00000000-0005-0000-0000-0000C5090000}"/>
    <cellStyle name="20% - Accent3 4 3 2 6" xfId="8880" xr:uid="{00000000-0005-0000-0000-0000C6090000}"/>
    <cellStyle name="20% - Accent3 4 3 3" xfId="2017" xr:uid="{00000000-0005-0000-0000-0000C7090000}"/>
    <cellStyle name="20% - Accent3 4 3 3 2" xfId="6101" xr:uid="{00000000-0005-0000-0000-0000C8090000}"/>
    <cellStyle name="20% - Accent3 4 3 3 2 2" xfId="13379" xr:uid="{00000000-0005-0000-0000-0000C9090000}"/>
    <cellStyle name="20% - Accent3 4 3 3 3" xfId="9813" xr:uid="{00000000-0005-0000-0000-0000CA090000}"/>
    <cellStyle name="20% - Accent3 4 3 4" xfId="3431" xr:uid="{00000000-0005-0000-0000-0000CB090000}"/>
    <cellStyle name="20% - Accent3 4 3 4 2" xfId="10939" xr:uid="{00000000-0005-0000-0000-0000CC090000}"/>
    <cellStyle name="20% - Accent3 4 3 5" xfId="4012" xr:uid="{00000000-0005-0000-0000-0000CD090000}"/>
    <cellStyle name="20% - Accent3 4 3 5 2" xfId="11520" xr:uid="{00000000-0005-0000-0000-0000CE090000}"/>
    <cellStyle name="20% - Accent3 4 3 6" xfId="4995" xr:uid="{00000000-0005-0000-0000-0000CF090000}"/>
    <cellStyle name="20% - Accent3 4 3 6 2" xfId="12273" xr:uid="{00000000-0005-0000-0000-0000D0090000}"/>
    <cellStyle name="20% - Accent3 4 3 7" xfId="5576" xr:uid="{00000000-0005-0000-0000-0000D1090000}"/>
    <cellStyle name="20% - Accent3 4 3 7 2" xfId="12854" xr:uid="{00000000-0005-0000-0000-0000D2090000}"/>
    <cellStyle name="20% - Accent3 4 3 8" xfId="6099" xr:uid="{00000000-0005-0000-0000-0000D3090000}"/>
    <cellStyle name="20% - Accent3 4 3 8 2" xfId="13377" xr:uid="{00000000-0005-0000-0000-0000D4090000}"/>
    <cellStyle name="20% - Accent3 4 3 9" xfId="7462" xr:uid="{00000000-0005-0000-0000-0000D5090000}"/>
    <cellStyle name="20% - Accent3 4 3 9 2" xfId="14554" xr:uid="{00000000-0005-0000-0000-0000D6090000}"/>
    <cellStyle name="20% - Accent3 4 4" xfId="248" xr:uid="{00000000-0005-0000-0000-0000D7090000}"/>
    <cellStyle name="20% - Accent3 4 4 2" xfId="2019" xr:uid="{00000000-0005-0000-0000-0000D8090000}"/>
    <cellStyle name="20% - Accent3 4 4 2 2" xfId="9815" xr:uid="{00000000-0005-0000-0000-0000D9090000}"/>
    <cellStyle name="20% - Accent3 4 4 3" xfId="3768" xr:uid="{00000000-0005-0000-0000-0000DA090000}"/>
    <cellStyle name="20% - Accent3 4 4 3 2" xfId="11276" xr:uid="{00000000-0005-0000-0000-0000DB090000}"/>
    <cellStyle name="20% - Accent3 4 4 4" xfId="6102" xr:uid="{00000000-0005-0000-0000-0000DC090000}"/>
    <cellStyle name="20% - Accent3 4 4 4 2" xfId="13380" xr:uid="{00000000-0005-0000-0000-0000DD090000}"/>
    <cellStyle name="20% - Accent3 4 4 5" xfId="7751" xr:uid="{00000000-0005-0000-0000-0000DE090000}"/>
    <cellStyle name="20% - Accent3 4 4 5 2" xfId="14843" xr:uid="{00000000-0005-0000-0000-0000DF090000}"/>
    <cellStyle name="20% - Accent3 4 4 6" xfId="8881" xr:uid="{00000000-0005-0000-0000-0000E0090000}"/>
    <cellStyle name="20% - Accent3 4 5" xfId="2012" xr:uid="{00000000-0005-0000-0000-0000E1090000}"/>
    <cellStyle name="20% - Accent3 4 5 2" xfId="6103" xr:uid="{00000000-0005-0000-0000-0000E2090000}"/>
    <cellStyle name="20% - Accent3 4 5 2 2" xfId="13381" xr:uid="{00000000-0005-0000-0000-0000E3090000}"/>
    <cellStyle name="20% - Accent3 4 5 3" xfId="9808" xr:uid="{00000000-0005-0000-0000-0000E4090000}"/>
    <cellStyle name="20% - Accent3 4 6" xfId="3102" xr:uid="{00000000-0005-0000-0000-0000E5090000}"/>
    <cellStyle name="20% - Accent3 4 6 2" xfId="10613" xr:uid="{00000000-0005-0000-0000-0000E6090000}"/>
    <cellStyle name="20% - Accent3 4 7" xfId="3809" xr:uid="{00000000-0005-0000-0000-0000E7090000}"/>
    <cellStyle name="20% - Accent3 4 7 2" xfId="11317" xr:uid="{00000000-0005-0000-0000-0000E8090000}"/>
    <cellStyle name="20% - Accent3 4 8" xfId="4703" xr:uid="{00000000-0005-0000-0000-0000E9090000}"/>
    <cellStyle name="20% - Accent3 4 8 2" xfId="11981" xr:uid="{00000000-0005-0000-0000-0000EA090000}"/>
    <cellStyle name="20% - Accent3 4 9" xfId="5284" xr:uid="{00000000-0005-0000-0000-0000EB090000}"/>
    <cellStyle name="20% - Accent3 4 9 2" xfId="12562" xr:uid="{00000000-0005-0000-0000-0000EC090000}"/>
    <cellStyle name="20% - Accent3 5" xfId="249" xr:uid="{00000000-0005-0000-0000-0000ED090000}"/>
    <cellStyle name="20% - Accent3 5 10" xfId="6104" xr:uid="{00000000-0005-0000-0000-0000EE090000}"/>
    <cellStyle name="20% - Accent3 5 10 2" xfId="13382" xr:uid="{00000000-0005-0000-0000-0000EF090000}"/>
    <cellStyle name="20% - Accent3 5 11" xfId="7153" xr:uid="{00000000-0005-0000-0000-0000F0090000}"/>
    <cellStyle name="20% - Accent3 5 11 2" xfId="14245" xr:uid="{00000000-0005-0000-0000-0000F1090000}"/>
    <cellStyle name="20% - Accent3 5 12" xfId="8882" xr:uid="{00000000-0005-0000-0000-0000F2090000}"/>
    <cellStyle name="20% - Accent3 5 2" xfId="250" xr:uid="{00000000-0005-0000-0000-0000F3090000}"/>
    <cellStyle name="20% - Accent3 5 2 10" xfId="7296" xr:uid="{00000000-0005-0000-0000-0000F4090000}"/>
    <cellStyle name="20% - Accent3 5 2 10 2" xfId="14388" xr:uid="{00000000-0005-0000-0000-0000F5090000}"/>
    <cellStyle name="20% - Accent3 5 2 11" xfId="8883" xr:uid="{00000000-0005-0000-0000-0000F6090000}"/>
    <cellStyle name="20% - Accent3 5 2 2" xfId="251" xr:uid="{00000000-0005-0000-0000-0000F7090000}"/>
    <cellStyle name="20% - Accent3 5 2 2 10" xfId="8884" xr:uid="{00000000-0005-0000-0000-0000F8090000}"/>
    <cellStyle name="20% - Accent3 5 2 2 2" xfId="252" xr:uid="{00000000-0005-0000-0000-0000F9090000}"/>
    <cellStyle name="20% - Accent3 5 2 2 2 2" xfId="2023" xr:uid="{00000000-0005-0000-0000-0000FA090000}"/>
    <cellStyle name="20% - Accent3 5 2 2 2 2 2" xfId="9819" xr:uid="{00000000-0005-0000-0000-0000FB090000}"/>
    <cellStyle name="20% - Accent3 5 2 2 2 3" xfId="3785" xr:uid="{00000000-0005-0000-0000-0000FC090000}"/>
    <cellStyle name="20% - Accent3 5 2 2 2 3 2" xfId="11293" xr:uid="{00000000-0005-0000-0000-0000FD090000}"/>
    <cellStyle name="20% - Accent3 5 2 2 2 4" xfId="6107" xr:uid="{00000000-0005-0000-0000-0000FE090000}"/>
    <cellStyle name="20% - Accent3 5 2 2 2 4 2" xfId="13385" xr:uid="{00000000-0005-0000-0000-0000FF090000}"/>
    <cellStyle name="20% - Accent3 5 2 2 2 5" xfId="8166" xr:uid="{00000000-0005-0000-0000-0000000A0000}"/>
    <cellStyle name="20% - Accent3 5 2 2 2 5 2" xfId="15258" xr:uid="{00000000-0005-0000-0000-0000010A0000}"/>
    <cellStyle name="20% - Accent3 5 2 2 2 6" xfId="8885" xr:uid="{00000000-0005-0000-0000-0000020A0000}"/>
    <cellStyle name="20% - Accent3 5 2 2 3" xfId="2022" xr:uid="{00000000-0005-0000-0000-0000030A0000}"/>
    <cellStyle name="20% - Accent3 5 2 2 3 2" xfId="6108" xr:uid="{00000000-0005-0000-0000-0000040A0000}"/>
    <cellStyle name="20% - Accent3 5 2 2 3 2 2" xfId="13386" xr:uid="{00000000-0005-0000-0000-0000050A0000}"/>
    <cellStyle name="20% - Accent3 5 2 2 3 3" xfId="9818" xr:uid="{00000000-0005-0000-0000-0000060A0000}"/>
    <cellStyle name="20% - Accent3 5 2 2 4" xfId="3554" xr:uid="{00000000-0005-0000-0000-0000070A0000}"/>
    <cellStyle name="20% - Accent3 5 2 2 4 2" xfId="11062" xr:uid="{00000000-0005-0000-0000-0000080A0000}"/>
    <cellStyle name="20% - Accent3 5 2 2 5" xfId="3984" xr:uid="{00000000-0005-0000-0000-0000090A0000}"/>
    <cellStyle name="20% - Accent3 5 2 2 5 2" xfId="11492" xr:uid="{00000000-0005-0000-0000-00000A0A0000}"/>
    <cellStyle name="20% - Accent3 5 2 2 6" xfId="5118" xr:uid="{00000000-0005-0000-0000-00000B0A0000}"/>
    <cellStyle name="20% - Accent3 5 2 2 6 2" xfId="12396" xr:uid="{00000000-0005-0000-0000-00000C0A0000}"/>
    <cellStyle name="20% - Accent3 5 2 2 7" xfId="5699" xr:uid="{00000000-0005-0000-0000-00000D0A0000}"/>
    <cellStyle name="20% - Accent3 5 2 2 7 2" xfId="12977" xr:uid="{00000000-0005-0000-0000-00000E0A0000}"/>
    <cellStyle name="20% - Accent3 5 2 2 8" xfId="6106" xr:uid="{00000000-0005-0000-0000-00000F0A0000}"/>
    <cellStyle name="20% - Accent3 5 2 2 8 2" xfId="13384" xr:uid="{00000000-0005-0000-0000-0000100A0000}"/>
    <cellStyle name="20% - Accent3 5 2 2 9" xfId="7585" xr:uid="{00000000-0005-0000-0000-0000110A0000}"/>
    <cellStyle name="20% - Accent3 5 2 2 9 2" xfId="14677" xr:uid="{00000000-0005-0000-0000-0000120A0000}"/>
    <cellStyle name="20% - Accent3 5 2 3" xfId="253" xr:uid="{00000000-0005-0000-0000-0000130A0000}"/>
    <cellStyle name="20% - Accent3 5 2 3 2" xfId="2024" xr:uid="{00000000-0005-0000-0000-0000140A0000}"/>
    <cellStyle name="20% - Accent3 5 2 3 2 2" xfId="9820" xr:uid="{00000000-0005-0000-0000-0000150A0000}"/>
    <cellStyle name="20% - Accent3 5 2 3 3" xfId="4000" xr:uid="{00000000-0005-0000-0000-0000160A0000}"/>
    <cellStyle name="20% - Accent3 5 2 3 3 2" xfId="11508" xr:uid="{00000000-0005-0000-0000-0000170A0000}"/>
    <cellStyle name="20% - Accent3 5 2 3 4" xfId="6109" xr:uid="{00000000-0005-0000-0000-0000180A0000}"/>
    <cellStyle name="20% - Accent3 5 2 3 4 2" xfId="13387" xr:uid="{00000000-0005-0000-0000-0000190A0000}"/>
    <cellStyle name="20% - Accent3 5 2 3 5" xfId="7877" xr:uid="{00000000-0005-0000-0000-00001A0A0000}"/>
    <cellStyle name="20% - Accent3 5 2 3 5 2" xfId="14969" xr:uid="{00000000-0005-0000-0000-00001B0A0000}"/>
    <cellStyle name="20% - Accent3 5 2 3 6" xfId="8886" xr:uid="{00000000-0005-0000-0000-00001C0A0000}"/>
    <cellStyle name="20% - Accent3 5 2 4" xfId="2021" xr:uid="{00000000-0005-0000-0000-00001D0A0000}"/>
    <cellStyle name="20% - Accent3 5 2 4 2" xfId="6110" xr:uid="{00000000-0005-0000-0000-00001E0A0000}"/>
    <cellStyle name="20% - Accent3 5 2 4 2 2" xfId="13388" xr:uid="{00000000-0005-0000-0000-00001F0A0000}"/>
    <cellStyle name="20% - Accent3 5 2 4 3" xfId="9817" xr:uid="{00000000-0005-0000-0000-0000200A0000}"/>
    <cellStyle name="20% - Accent3 5 2 5" xfId="3254" xr:uid="{00000000-0005-0000-0000-0000210A0000}"/>
    <cellStyle name="20% - Accent3 5 2 5 2" xfId="10765" xr:uid="{00000000-0005-0000-0000-0000220A0000}"/>
    <cellStyle name="20% - Accent3 5 2 6" xfId="4092" xr:uid="{00000000-0005-0000-0000-0000230A0000}"/>
    <cellStyle name="20% - Accent3 5 2 6 2" xfId="11600" xr:uid="{00000000-0005-0000-0000-0000240A0000}"/>
    <cellStyle name="20% - Accent3 5 2 7" xfId="4829" xr:uid="{00000000-0005-0000-0000-0000250A0000}"/>
    <cellStyle name="20% - Accent3 5 2 7 2" xfId="12107" xr:uid="{00000000-0005-0000-0000-0000260A0000}"/>
    <cellStyle name="20% - Accent3 5 2 8" xfId="5410" xr:uid="{00000000-0005-0000-0000-0000270A0000}"/>
    <cellStyle name="20% - Accent3 5 2 8 2" xfId="12688" xr:uid="{00000000-0005-0000-0000-0000280A0000}"/>
    <cellStyle name="20% - Accent3 5 2 9" xfId="6105" xr:uid="{00000000-0005-0000-0000-0000290A0000}"/>
    <cellStyle name="20% - Accent3 5 2 9 2" xfId="13383" xr:uid="{00000000-0005-0000-0000-00002A0A0000}"/>
    <cellStyle name="20% - Accent3 5 3" xfId="254" xr:uid="{00000000-0005-0000-0000-00002B0A0000}"/>
    <cellStyle name="20% - Accent3 5 3 10" xfId="8887" xr:uid="{00000000-0005-0000-0000-00002C0A0000}"/>
    <cellStyle name="20% - Accent3 5 3 2" xfId="255" xr:uid="{00000000-0005-0000-0000-00002D0A0000}"/>
    <cellStyle name="20% - Accent3 5 3 2 2" xfId="2026" xr:uid="{00000000-0005-0000-0000-00002E0A0000}"/>
    <cellStyle name="20% - Accent3 5 3 2 2 2" xfId="9822" xr:uid="{00000000-0005-0000-0000-00002F0A0000}"/>
    <cellStyle name="20% - Accent3 5 3 2 3" xfId="3900" xr:uid="{00000000-0005-0000-0000-0000300A0000}"/>
    <cellStyle name="20% - Accent3 5 3 2 3 2" xfId="11408" xr:uid="{00000000-0005-0000-0000-0000310A0000}"/>
    <cellStyle name="20% - Accent3 5 3 2 4" xfId="6112" xr:uid="{00000000-0005-0000-0000-0000320A0000}"/>
    <cellStyle name="20% - Accent3 5 3 2 4 2" xfId="13390" xr:uid="{00000000-0005-0000-0000-0000330A0000}"/>
    <cellStyle name="20% - Accent3 5 3 2 5" xfId="8026" xr:uid="{00000000-0005-0000-0000-0000340A0000}"/>
    <cellStyle name="20% - Accent3 5 3 2 5 2" xfId="15118" xr:uid="{00000000-0005-0000-0000-0000350A0000}"/>
    <cellStyle name="20% - Accent3 5 3 2 6" xfId="8888" xr:uid="{00000000-0005-0000-0000-0000360A0000}"/>
    <cellStyle name="20% - Accent3 5 3 3" xfId="2025" xr:uid="{00000000-0005-0000-0000-0000370A0000}"/>
    <cellStyle name="20% - Accent3 5 3 3 2" xfId="6113" xr:uid="{00000000-0005-0000-0000-0000380A0000}"/>
    <cellStyle name="20% - Accent3 5 3 3 2 2" xfId="13391" xr:uid="{00000000-0005-0000-0000-0000390A0000}"/>
    <cellStyle name="20% - Accent3 5 3 3 3" xfId="9821" xr:uid="{00000000-0005-0000-0000-00003A0A0000}"/>
    <cellStyle name="20% - Accent3 5 3 4" xfId="3414" xr:uid="{00000000-0005-0000-0000-00003B0A0000}"/>
    <cellStyle name="20% - Accent3 5 3 4 2" xfId="10922" xr:uid="{00000000-0005-0000-0000-00003C0A0000}"/>
    <cellStyle name="20% - Accent3 5 3 5" xfId="3896" xr:uid="{00000000-0005-0000-0000-00003D0A0000}"/>
    <cellStyle name="20% - Accent3 5 3 5 2" xfId="11404" xr:uid="{00000000-0005-0000-0000-00003E0A0000}"/>
    <cellStyle name="20% - Accent3 5 3 6" xfId="4978" xr:uid="{00000000-0005-0000-0000-00003F0A0000}"/>
    <cellStyle name="20% - Accent3 5 3 6 2" xfId="12256" xr:uid="{00000000-0005-0000-0000-0000400A0000}"/>
    <cellStyle name="20% - Accent3 5 3 7" xfId="5559" xr:uid="{00000000-0005-0000-0000-0000410A0000}"/>
    <cellStyle name="20% - Accent3 5 3 7 2" xfId="12837" xr:uid="{00000000-0005-0000-0000-0000420A0000}"/>
    <cellStyle name="20% - Accent3 5 3 8" xfId="6111" xr:uid="{00000000-0005-0000-0000-0000430A0000}"/>
    <cellStyle name="20% - Accent3 5 3 8 2" xfId="13389" xr:uid="{00000000-0005-0000-0000-0000440A0000}"/>
    <cellStyle name="20% - Accent3 5 3 9" xfId="7445" xr:uid="{00000000-0005-0000-0000-0000450A0000}"/>
    <cellStyle name="20% - Accent3 5 3 9 2" xfId="14537" xr:uid="{00000000-0005-0000-0000-0000460A0000}"/>
    <cellStyle name="20% - Accent3 5 4" xfId="256" xr:uid="{00000000-0005-0000-0000-0000470A0000}"/>
    <cellStyle name="20% - Accent3 5 4 2" xfId="2027" xr:uid="{00000000-0005-0000-0000-0000480A0000}"/>
    <cellStyle name="20% - Accent3 5 4 2 2" xfId="9823" xr:uid="{00000000-0005-0000-0000-0000490A0000}"/>
    <cellStyle name="20% - Accent3 5 4 3" xfId="3711" xr:uid="{00000000-0005-0000-0000-00004A0A0000}"/>
    <cellStyle name="20% - Accent3 5 4 3 2" xfId="11219" xr:uid="{00000000-0005-0000-0000-00004B0A0000}"/>
    <cellStyle name="20% - Accent3 5 4 4" xfId="6114" xr:uid="{00000000-0005-0000-0000-00004C0A0000}"/>
    <cellStyle name="20% - Accent3 5 4 4 2" xfId="13392" xr:uid="{00000000-0005-0000-0000-00004D0A0000}"/>
    <cellStyle name="20% - Accent3 5 4 5" xfId="7734" xr:uid="{00000000-0005-0000-0000-00004E0A0000}"/>
    <cellStyle name="20% - Accent3 5 4 5 2" xfId="14826" xr:uid="{00000000-0005-0000-0000-00004F0A0000}"/>
    <cellStyle name="20% - Accent3 5 4 6" xfId="8889" xr:uid="{00000000-0005-0000-0000-0000500A0000}"/>
    <cellStyle name="20% - Accent3 5 5" xfId="2020" xr:uid="{00000000-0005-0000-0000-0000510A0000}"/>
    <cellStyle name="20% - Accent3 5 5 2" xfId="6115" xr:uid="{00000000-0005-0000-0000-0000520A0000}"/>
    <cellStyle name="20% - Accent3 5 5 2 2" xfId="13393" xr:uid="{00000000-0005-0000-0000-0000530A0000}"/>
    <cellStyle name="20% - Accent3 5 5 3" xfId="9816" xr:uid="{00000000-0005-0000-0000-0000540A0000}"/>
    <cellStyle name="20% - Accent3 5 6" xfId="3085" xr:uid="{00000000-0005-0000-0000-0000550A0000}"/>
    <cellStyle name="20% - Accent3 5 6 2" xfId="10596" xr:uid="{00000000-0005-0000-0000-0000560A0000}"/>
    <cellStyle name="20% - Accent3 5 7" xfId="3874" xr:uid="{00000000-0005-0000-0000-0000570A0000}"/>
    <cellStyle name="20% - Accent3 5 7 2" xfId="11382" xr:uid="{00000000-0005-0000-0000-0000580A0000}"/>
    <cellStyle name="20% - Accent3 5 8" xfId="4686" xr:uid="{00000000-0005-0000-0000-0000590A0000}"/>
    <cellStyle name="20% - Accent3 5 8 2" xfId="11964" xr:uid="{00000000-0005-0000-0000-00005A0A0000}"/>
    <cellStyle name="20% - Accent3 5 9" xfId="5267" xr:uid="{00000000-0005-0000-0000-00005B0A0000}"/>
    <cellStyle name="20% - Accent3 5 9 2" xfId="12545" xr:uid="{00000000-0005-0000-0000-00005C0A0000}"/>
    <cellStyle name="20% - Accent3 6" xfId="257" xr:uid="{00000000-0005-0000-0000-00005D0A0000}"/>
    <cellStyle name="20% - Accent3 6 10" xfId="6116" xr:uid="{00000000-0005-0000-0000-00005E0A0000}"/>
    <cellStyle name="20% - Accent3 6 10 2" xfId="13394" xr:uid="{00000000-0005-0000-0000-00005F0A0000}"/>
    <cellStyle name="20% - Accent3 6 11" xfId="7259" xr:uid="{00000000-0005-0000-0000-0000600A0000}"/>
    <cellStyle name="20% - Accent3 6 11 2" xfId="14351" xr:uid="{00000000-0005-0000-0000-0000610A0000}"/>
    <cellStyle name="20% - Accent3 6 12" xfId="8890" xr:uid="{00000000-0005-0000-0000-0000620A0000}"/>
    <cellStyle name="20% - Accent3 6 2" xfId="258" xr:uid="{00000000-0005-0000-0000-0000630A0000}"/>
    <cellStyle name="20% - Accent3 6 2 10" xfId="7402" xr:uid="{00000000-0005-0000-0000-0000640A0000}"/>
    <cellStyle name="20% - Accent3 6 2 10 2" xfId="14494" xr:uid="{00000000-0005-0000-0000-0000650A0000}"/>
    <cellStyle name="20% - Accent3 6 2 11" xfId="8891" xr:uid="{00000000-0005-0000-0000-0000660A0000}"/>
    <cellStyle name="20% - Accent3 6 2 2" xfId="259" xr:uid="{00000000-0005-0000-0000-0000670A0000}"/>
    <cellStyle name="20% - Accent3 6 2 2 10" xfId="8892" xr:uid="{00000000-0005-0000-0000-0000680A0000}"/>
    <cellStyle name="20% - Accent3 6 2 2 2" xfId="260" xr:uid="{00000000-0005-0000-0000-0000690A0000}"/>
    <cellStyle name="20% - Accent3 6 2 2 2 2" xfId="2031" xr:uid="{00000000-0005-0000-0000-00006A0A0000}"/>
    <cellStyle name="20% - Accent3 6 2 2 2 2 2" xfId="9827" xr:uid="{00000000-0005-0000-0000-00006B0A0000}"/>
    <cellStyle name="20% - Accent3 6 2 2 2 3" xfId="4084" xr:uid="{00000000-0005-0000-0000-00006C0A0000}"/>
    <cellStyle name="20% - Accent3 6 2 2 2 3 2" xfId="11592" xr:uid="{00000000-0005-0000-0000-00006D0A0000}"/>
    <cellStyle name="20% - Accent3 6 2 2 2 4" xfId="6119" xr:uid="{00000000-0005-0000-0000-00006E0A0000}"/>
    <cellStyle name="20% - Accent3 6 2 2 2 4 2" xfId="13397" xr:uid="{00000000-0005-0000-0000-00006F0A0000}"/>
    <cellStyle name="20% - Accent3 6 2 2 2 5" xfId="8272" xr:uid="{00000000-0005-0000-0000-0000700A0000}"/>
    <cellStyle name="20% - Accent3 6 2 2 2 5 2" xfId="15364" xr:uid="{00000000-0005-0000-0000-0000710A0000}"/>
    <cellStyle name="20% - Accent3 6 2 2 2 6" xfId="8893" xr:uid="{00000000-0005-0000-0000-0000720A0000}"/>
    <cellStyle name="20% - Accent3 6 2 2 3" xfId="2030" xr:uid="{00000000-0005-0000-0000-0000730A0000}"/>
    <cellStyle name="20% - Accent3 6 2 2 3 2" xfId="6120" xr:uid="{00000000-0005-0000-0000-0000740A0000}"/>
    <cellStyle name="20% - Accent3 6 2 2 3 2 2" xfId="13398" xr:uid="{00000000-0005-0000-0000-0000750A0000}"/>
    <cellStyle name="20% - Accent3 6 2 2 3 3" xfId="9826" xr:uid="{00000000-0005-0000-0000-0000760A0000}"/>
    <cellStyle name="20% - Accent3 6 2 2 4" xfId="3660" xr:uid="{00000000-0005-0000-0000-0000770A0000}"/>
    <cellStyle name="20% - Accent3 6 2 2 4 2" xfId="11168" xr:uid="{00000000-0005-0000-0000-0000780A0000}"/>
    <cellStyle name="20% - Accent3 6 2 2 5" xfId="3944" xr:uid="{00000000-0005-0000-0000-0000790A0000}"/>
    <cellStyle name="20% - Accent3 6 2 2 5 2" xfId="11452" xr:uid="{00000000-0005-0000-0000-00007A0A0000}"/>
    <cellStyle name="20% - Accent3 6 2 2 6" xfId="5224" xr:uid="{00000000-0005-0000-0000-00007B0A0000}"/>
    <cellStyle name="20% - Accent3 6 2 2 6 2" xfId="12502" xr:uid="{00000000-0005-0000-0000-00007C0A0000}"/>
    <cellStyle name="20% - Accent3 6 2 2 7" xfId="5805" xr:uid="{00000000-0005-0000-0000-00007D0A0000}"/>
    <cellStyle name="20% - Accent3 6 2 2 7 2" xfId="13083" xr:uid="{00000000-0005-0000-0000-00007E0A0000}"/>
    <cellStyle name="20% - Accent3 6 2 2 8" xfId="6118" xr:uid="{00000000-0005-0000-0000-00007F0A0000}"/>
    <cellStyle name="20% - Accent3 6 2 2 8 2" xfId="13396" xr:uid="{00000000-0005-0000-0000-0000800A0000}"/>
    <cellStyle name="20% - Accent3 6 2 2 9" xfId="7691" xr:uid="{00000000-0005-0000-0000-0000810A0000}"/>
    <cellStyle name="20% - Accent3 6 2 2 9 2" xfId="14783" xr:uid="{00000000-0005-0000-0000-0000820A0000}"/>
    <cellStyle name="20% - Accent3 6 2 3" xfId="261" xr:uid="{00000000-0005-0000-0000-0000830A0000}"/>
    <cellStyle name="20% - Accent3 6 2 3 2" xfId="2032" xr:uid="{00000000-0005-0000-0000-0000840A0000}"/>
    <cellStyle name="20% - Accent3 6 2 3 2 2" xfId="9828" xr:uid="{00000000-0005-0000-0000-0000850A0000}"/>
    <cellStyle name="20% - Accent3 6 2 3 3" xfId="3149" xr:uid="{00000000-0005-0000-0000-0000860A0000}"/>
    <cellStyle name="20% - Accent3 6 2 3 3 2" xfId="10660" xr:uid="{00000000-0005-0000-0000-0000870A0000}"/>
    <cellStyle name="20% - Accent3 6 2 3 4" xfId="6121" xr:uid="{00000000-0005-0000-0000-0000880A0000}"/>
    <cellStyle name="20% - Accent3 6 2 3 4 2" xfId="13399" xr:uid="{00000000-0005-0000-0000-0000890A0000}"/>
    <cellStyle name="20% - Accent3 6 2 3 5" xfId="7983" xr:uid="{00000000-0005-0000-0000-00008A0A0000}"/>
    <cellStyle name="20% - Accent3 6 2 3 5 2" xfId="15075" xr:uid="{00000000-0005-0000-0000-00008B0A0000}"/>
    <cellStyle name="20% - Accent3 6 2 3 6" xfId="8894" xr:uid="{00000000-0005-0000-0000-00008C0A0000}"/>
    <cellStyle name="20% - Accent3 6 2 4" xfId="2029" xr:uid="{00000000-0005-0000-0000-00008D0A0000}"/>
    <cellStyle name="20% - Accent3 6 2 4 2" xfId="6122" xr:uid="{00000000-0005-0000-0000-00008E0A0000}"/>
    <cellStyle name="20% - Accent3 6 2 4 2 2" xfId="13400" xr:uid="{00000000-0005-0000-0000-00008F0A0000}"/>
    <cellStyle name="20% - Accent3 6 2 4 3" xfId="9825" xr:uid="{00000000-0005-0000-0000-0000900A0000}"/>
    <cellStyle name="20% - Accent3 6 2 5" xfId="3360" xr:uid="{00000000-0005-0000-0000-0000910A0000}"/>
    <cellStyle name="20% - Accent3 6 2 5 2" xfId="10871" xr:uid="{00000000-0005-0000-0000-0000920A0000}"/>
    <cellStyle name="20% - Accent3 6 2 6" xfId="3698" xr:uid="{00000000-0005-0000-0000-0000930A0000}"/>
    <cellStyle name="20% - Accent3 6 2 6 2" xfId="11206" xr:uid="{00000000-0005-0000-0000-0000940A0000}"/>
    <cellStyle name="20% - Accent3 6 2 7" xfId="4935" xr:uid="{00000000-0005-0000-0000-0000950A0000}"/>
    <cellStyle name="20% - Accent3 6 2 7 2" xfId="12213" xr:uid="{00000000-0005-0000-0000-0000960A0000}"/>
    <cellStyle name="20% - Accent3 6 2 8" xfId="5516" xr:uid="{00000000-0005-0000-0000-0000970A0000}"/>
    <cellStyle name="20% - Accent3 6 2 8 2" xfId="12794" xr:uid="{00000000-0005-0000-0000-0000980A0000}"/>
    <cellStyle name="20% - Accent3 6 2 9" xfId="6117" xr:uid="{00000000-0005-0000-0000-0000990A0000}"/>
    <cellStyle name="20% - Accent3 6 2 9 2" xfId="13395" xr:uid="{00000000-0005-0000-0000-00009A0A0000}"/>
    <cellStyle name="20% - Accent3 6 3" xfId="262" xr:uid="{00000000-0005-0000-0000-00009B0A0000}"/>
    <cellStyle name="20% - Accent3 6 3 10" xfId="8895" xr:uid="{00000000-0005-0000-0000-00009C0A0000}"/>
    <cellStyle name="20% - Accent3 6 3 2" xfId="263" xr:uid="{00000000-0005-0000-0000-00009D0A0000}"/>
    <cellStyle name="20% - Accent3 6 3 2 2" xfId="2034" xr:uid="{00000000-0005-0000-0000-00009E0A0000}"/>
    <cellStyle name="20% - Accent3 6 3 2 2 2" xfId="9830" xr:uid="{00000000-0005-0000-0000-00009F0A0000}"/>
    <cellStyle name="20% - Accent3 6 3 2 3" xfId="3937" xr:uid="{00000000-0005-0000-0000-0000A00A0000}"/>
    <cellStyle name="20% - Accent3 6 3 2 3 2" xfId="11445" xr:uid="{00000000-0005-0000-0000-0000A10A0000}"/>
    <cellStyle name="20% - Accent3 6 3 2 4" xfId="6124" xr:uid="{00000000-0005-0000-0000-0000A20A0000}"/>
    <cellStyle name="20% - Accent3 6 3 2 4 2" xfId="13402" xr:uid="{00000000-0005-0000-0000-0000A30A0000}"/>
    <cellStyle name="20% - Accent3 6 3 2 5" xfId="8129" xr:uid="{00000000-0005-0000-0000-0000A40A0000}"/>
    <cellStyle name="20% - Accent3 6 3 2 5 2" xfId="15221" xr:uid="{00000000-0005-0000-0000-0000A50A0000}"/>
    <cellStyle name="20% - Accent3 6 3 2 6" xfId="8896" xr:uid="{00000000-0005-0000-0000-0000A60A0000}"/>
    <cellStyle name="20% - Accent3 6 3 3" xfId="2033" xr:uid="{00000000-0005-0000-0000-0000A70A0000}"/>
    <cellStyle name="20% - Accent3 6 3 3 2" xfId="6125" xr:uid="{00000000-0005-0000-0000-0000A80A0000}"/>
    <cellStyle name="20% - Accent3 6 3 3 2 2" xfId="13403" xr:uid="{00000000-0005-0000-0000-0000A90A0000}"/>
    <cellStyle name="20% - Accent3 6 3 3 3" xfId="9829" xr:uid="{00000000-0005-0000-0000-0000AA0A0000}"/>
    <cellStyle name="20% - Accent3 6 3 4" xfId="3517" xr:uid="{00000000-0005-0000-0000-0000AB0A0000}"/>
    <cellStyle name="20% - Accent3 6 3 4 2" xfId="11025" xr:uid="{00000000-0005-0000-0000-0000AC0A0000}"/>
    <cellStyle name="20% - Accent3 6 3 5" xfId="4017" xr:uid="{00000000-0005-0000-0000-0000AD0A0000}"/>
    <cellStyle name="20% - Accent3 6 3 5 2" xfId="11525" xr:uid="{00000000-0005-0000-0000-0000AE0A0000}"/>
    <cellStyle name="20% - Accent3 6 3 6" xfId="5081" xr:uid="{00000000-0005-0000-0000-0000AF0A0000}"/>
    <cellStyle name="20% - Accent3 6 3 6 2" xfId="12359" xr:uid="{00000000-0005-0000-0000-0000B00A0000}"/>
    <cellStyle name="20% - Accent3 6 3 7" xfId="5662" xr:uid="{00000000-0005-0000-0000-0000B10A0000}"/>
    <cellStyle name="20% - Accent3 6 3 7 2" xfId="12940" xr:uid="{00000000-0005-0000-0000-0000B20A0000}"/>
    <cellStyle name="20% - Accent3 6 3 8" xfId="6123" xr:uid="{00000000-0005-0000-0000-0000B30A0000}"/>
    <cellStyle name="20% - Accent3 6 3 8 2" xfId="13401" xr:uid="{00000000-0005-0000-0000-0000B40A0000}"/>
    <cellStyle name="20% - Accent3 6 3 9" xfId="7548" xr:uid="{00000000-0005-0000-0000-0000B50A0000}"/>
    <cellStyle name="20% - Accent3 6 3 9 2" xfId="14640" xr:uid="{00000000-0005-0000-0000-0000B60A0000}"/>
    <cellStyle name="20% - Accent3 6 4" xfId="264" xr:uid="{00000000-0005-0000-0000-0000B70A0000}"/>
    <cellStyle name="20% - Accent3 6 4 2" xfId="2035" xr:uid="{00000000-0005-0000-0000-0000B80A0000}"/>
    <cellStyle name="20% - Accent3 6 4 2 2" xfId="9831" xr:uid="{00000000-0005-0000-0000-0000B90A0000}"/>
    <cellStyle name="20% - Accent3 6 4 3" xfId="3964" xr:uid="{00000000-0005-0000-0000-0000BA0A0000}"/>
    <cellStyle name="20% - Accent3 6 4 3 2" xfId="11472" xr:uid="{00000000-0005-0000-0000-0000BB0A0000}"/>
    <cellStyle name="20% - Accent3 6 4 4" xfId="6126" xr:uid="{00000000-0005-0000-0000-0000BC0A0000}"/>
    <cellStyle name="20% - Accent3 6 4 4 2" xfId="13404" xr:uid="{00000000-0005-0000-0000-0000BD0A0000}"/>
    <cellStyle name="20% - Accent3 6 4 5" xfId="7840" xr:uid="{00000000-0005-0000-0000-0000BE0A0000}"/>
    <cellStyle name="20% - Accent3 6 4 5 2" xfId="14932" xr:uid="{00000000-0005-0000-0000-0000BF0A0000}"/>
    <cellStyle name="20% - Accent3 6 4 6" xfId="8897" xr:uid="{00000000-0005-0000-0000-0000C00A0000}"/>
    <cellStyle name="20% - Accent3 6 5" xfId="2028" xr:uid="{00000000-0005-0000-0000-0000C10A0000}"/>
    <cellStyle name="20% - Accent3 6 5 2" xfId="6127" xr:uid="{00000000-0005-0000-0000-0000C20A0000}"/>
    <cellStyle name="20% - Accent3 6 5 2 2" xfId="13405" xr:uid="{00000000-0005-0000-0000-0000C30A0000}"/>
    <cellStyle name="20% - Accent3 6 5 3" xfId="9824" xr:uid="{00000000-0005-0000-0000-0000C40A0000}"/>
    <cellStyle name="20% - Accent3 6 6" xfId="3215" xr:uid="{00000000-0005-0000-0000-0000C50A0000}"/>
    <cellStyle name="20% - Accent3 6 6 2" xfId="10726" xr:uid="{00000000-0005-0000-0000-0000C60A0000}"/>
    <cellStyle name="20% - Accent3 6 7" xfId="3718" xr:uid="{00000000-0005-0000-0000-0000C70A0000}"/>
    <cellStyle name="20% - Accent3 6 7 2" xfId="11226" xr:uid="{00000000-0005-0000-0000-0000C80A0000}"/>
    <cellStyle name="20% - Accent3 6 8" xfId="4792" xr:uid="{00000000-0005-0000-0000-0000C90A0000}"/>
    <cellStyle name="20% - Accent3 6 8 2" xfId="12070" xr:uid="{00000000-0005-0000-0000-0000CA0A0000}"/>
    <cellStyle name="20% - Accent3 6 9" xfId="5373" xr:uid="{00000000-0005-0000-0000-0000CB0A0000}"/>
    <cellStyle name="20% - Accent3 6 9 2" xfId="12651" xr:uid="{00000000-0005-0000-0000-0000CC0A0000}"/>
    <cellStyle name="20% - Accent3 7" xfId="265" xr:uid="{00000000-0005-0000-0000-0000CD0A0000}"/>
    <cellStyle name="20% - Accent3 7 10" xfId="7281" xr:uid="{00000000-0005-0000-0000-0000CE0A0000}"/>
    <cellStyle name="20% - Accent3 7 10 2" xfId="14373" xr:uid="{00000000-0005-0000-0000-0000CF0A0000}"/>
    <cellStyle name="20% - Accent3 7 11" xfId="8898" xr:uid="{00000000-0005-0000-0000-0000D00A0000}"/>
    <cellStyle name="20% - Accent3 7 2" xfId="266" xr:uid="{00000000-0005-0000-0000-0000D10A0000}"/>
    <cellStyle name="20% - Accent3 7 2 10" xfId="8899" xr:uid="{00000000-0005-0000-0000-0000D20A0000}"/>
    <cellStyle name="20% - Accent3 7 2 2" xfId="267" xr:uid="{00000000-0005-0000-0000-0000D30A0000}"/>
    <cellStyle name="20% - Accent3 7 2 2 2" xfId="2038" xr:uid="{00000000-0005-0000-0000-0000D40A0000}"/>
    <cellStyle name="20% - Accent3 7 2 2 2 2" xfId="9834" xr:uid="{00000000-0005-0000-0000-0000D50A0000}"/>
    <cellStyle name="20% - Accent3 7 2 2 3" xfId="3821" xr:uid="{00000000-0005-0000-0000-0000D60A0000}"/>
    <cellStyle name="20% - Accent3 7 2 2 3 2" xfId="11329" xr:uid="{00000000-0005-0000-0000-0000D70A0000}"/>
    <cellStyle name="20% - Accent3 7 2 2 4" xfId="6130" xr:uid="{00000000-0005-0000-0000-0000D80A0000}"/>
    <cellStyle name="20% - Accent3 7 2 2 4 2" xfId="13408" xr:uid="{00000000-0005-0000-0000-0000D90A0000}"/>
    <cellStyle name="20% - Accent3 7 2 2 5" xfId="8151" xr:uid="{00000000-0005-0000-0000-0000DA0A0000}"/>
    <cellStyle name="20% - Accent3 7 2 2 5 2" xfId="15243" xr:uid="{00000000-0005-0000-0000-0000DB0A0000}"/>
    <cellStyle name="20% - Accent3 7 2 2 6" xfId="8900" xr:uid="{00000000-0005-0000-0000-0000DC0A0000}"/>
    <cellStyle name="20% - Accent3 7 2 3" xfId="2037" xr:uid="{00000000-0005-0000-0000-0000DD0A0000}"/>
    <cellStyle name="20% - Accent3 7 2 3 2" xfId="6131" xr:uid="{00000000-0005-0000-0000-0000DE0A0000}"/>
    <cellStyle name="20% - Accent3 7 2 3 2 2" xfId="13409" xr:uid="{00000000-0005-0000-0000-0000DF0A0000}"/>
    <cellStyle name="20% - Accent3 7 2 3 3" xfId="9833" xr:uid="{00000000-0005-0000-0000-0000E00A0000}"/>
    <cellStyle name="20% - Accent3 7 2 4" xfId="3539" xr:uid="{00000000-0005-0000-0000-0000E10A0000}"/>
    <cellStyle name="20% - Accent3 7 2 4 2" xfId="11047" xr:uid="{00000000-0005-0000-0000-0000E20A0000}"/>
    <cellStyle name="20% - Accent3 7 2 5" xfId="3820" xr:uid="{00000000-0005-0000-0000-0000E30A0000}"/>
    <cellStyle name="20% - Accent3 7 2 5 2" xfId="11328" xr:uid="{00000000-0005-0000-0000-0000E40A0000}"/>
    <cellStyle name="20% - Accent3 7 2 6" xfId="5103" xr:uid="{00000000-0005-0000-0000-0000E50A0000}"/>
    <cellStyle name="20% - Accent3 7 2 6 2" xfId="12381" xr:uid="{00000000-0005-0000-0000-0000E60A0000}"/>
    <cellStyle name="20% - Accent3 7 2 7" xfId="5684" xr:uid="{00000000-0005-0000-0000-0000E70A0000}"/>
    <cellStyle name="20% - Accent3 7 2 7 2" xfId="12962" xr:uid="{00000000-0005-0000-0000-0000E80A0000}"/>
    <cellStyle name="20% - Accent3 7 2 8" xfId="6129" xr:uid="{00000000-0005-0000-0000-0000E90A0000}"/>
    <cellStyle name="20% - Accent3 7 2 8 2" xfId="13407" xr:uid="{00000000-0005-0000-0000-0000EA0A0000}"/>
    <cellStyle name="20% - Accent3 7 2 9" xfId="7570" xr:uid="{00000000-0005-0000-0000-0000EB0A0000}"/>
    <cellStyle name="20% - Accent3 7 2 9 2" xfId="14662" xr:uid="{00000000-0005-0000-0000-0000EC0A0000}"/>
    <cellStyle name="20% - Accent3 7 3" xfId="268" xr:uid="{00000000-0005-0000-0000-0000ED0A0000}"/>
    <cellStyle name="20% - Accent3 7 3 2" xfId="2039" xr:uid="{00000000-0005-0000-0000-0000EE0A0000}"/>
    <cellStyle name="20% - Accent3 7 3 2 2" xfId="9835" xr:uid="{00000000-0005-0000-0000-0000EF0A0000}"/>
    <cellStyle name="20% - Accent3 7 3 3" xfId="3998" xr:uid="{00000000-0005-0000-0000-0000F00A0000}"/>
    <cellStyle name="20% - Accent3 7 3 3 2" xfId="11506" xr:uid="{00000000-0005-0000-0000-0000F10A0000}"/>
    <cellStyle name="20% - Accent3 7 3 4" xfId="6132" xr:uid="{00000000-0005-0000-0000-0000F20A0000}"/>
    <cellStyle name="20% - Accent3 7 3 4 2" xfId="13410" xr:uid="{00000000-0005-0000-0000-0000F30A0000}"/>
    <cellStyle name="20% - Accent3 7 3 5" xfId="7862" xr:uid="{00000000-0005-0000-0000-0000F40A0000}"/>
    <cellStyle name="20% - Accent3 7 3 5 2" xfId="14954" xr:uid="{00000000-0005-0000-0000-0000F50A0000}"/>
    <cellStyle name="20% - Accent3 7 3 6" xfId="8901" xr:uid="{00000000-0005-0000-0000-0000F60A0000}"/>
    <cellStyle name="20% - Accent3 7 4" xfId="2036" xr:uid="{00000000-0005-0000-0000-0000F70A0000}"/>
    <cellStyle name="20% - Accent3 7 4 2" xfId="6133" xr:uid="{00000000-0005-0000-0000-0000F80A0000}"/>
    <cellStyle name="20% - Accent3 7 4 2 2" xfId="13411" xr:uid="{00000000-0005-0000-0000-0000F90A0000}"/>
    <cellStyle name="20% - Accent3 7 4 3" xfId="9832" xr:uid="{00000000-0005-0000-0000-0000FA0A0000}"/>
    <cellStyle name="20% - Accent3 7 5" xfId="3237" xr:uid="{00000000-0005-0000-0000-0000FB0A0000}"/>
    <cellStyle name="20% - Accent3 7 5 2" xfId="10748" xr:uid="{00000000-0005-0000-0000-0000FC0A0000}"/>
    <cellStyle name="20% - Accent3 7 6" xfId="3784" xr:uid="{00000000-0005-0000-0000-0000FD0A0000}"/>
    <cellStyle name="20% - Accent3 7 6 2" xfId="11292" xr:uid="{00000000-0005-0000-0000-0000FE0A0000}"/>
    <cellStyle name="20% - Accent3 7 7" xfId="4814" xr:uid="{00000000-0005-0000-0000-0000FF0A0000}"/>
    <cellStyle name="20% - Accent3 7 7 2" xfId="12092" xr:uid="{00000000-0005-0000-0000-0000000B0000}"/>
    <cellStyle name="20% - Accent3 7 8" xfId="5395" xr:uid="{00000000-0005-0000-0000-0000010B0000}"/>
    <cellStyle name="20% - Accent3 7 8 2" xfId="12673" xr:uid="{00000000-0005-0000-0000-0000020B0000}"/>
    <cellStyle name="20% - Accent3 7 9" xfId="6128" xr:uid="{00000000-0005-0000-0000-0000030B0000}"/>
    <cellStyle name="20% - Accent3 7 9 2" xfId="13406" xr:uid="{00000000-0005-0000-0000-0000040B0000}"/>
    <cellStyle name="20% - Accent3 8" xfId="269" xr:uid="{00000000-0005-0000-0000-0000050B0000}"/>
    <cellStyle name="20% - Accent3 8 10" xfId="8902" xr:uid="{00000000-0005-0000-0000-0000060B0000}"/>
    <cellStyle name="20% - Accent3 8 2" xfId="270" xr:uid="{00000000-0005-0000-0000-0000070B0000}"/>
    <cellStyle name="20% - Accent3 8 2 2" xfId="2041" xr:uid="{00000000-0005-0000-0000-0000080B0000}"/>
    <cellStyle name="20% - Accent3 8 2 2 2" xfId="9837" xr:uid="{00000000-0005-0000-0000-0000090B0000}"/>
    <cellStyle name="20% - Accent3 8 2 3" xfId="3400" xr:uid="{00000000-0005-0000-0000-00000A0B0000}"/>
    <cellStyle name="20% - Accent3 8 2 3 2" xfId="10908" xr:uid="{00000000-0005-0000-0000-00000B0B0000}"/>
    <cellStyle name="20% - Accent3 8 2 4" xfId="6135" xr:uid="{00000000-0005-0000-0000-00000C0B0000}"/>
    <cellStyle name="20% - Accent3 8 2 4 2" xfId="13413" xr:uid="{00000000-0005-0000-0000-00000D0B0000}"/>
    <cellStyle name="20% - Accent3 8 2 5" xfId="8003" xr:uid="{00000000-0005-0000-0000-00000E0B0000}"/>
    <cellStyle name="20% - Accent3 8 2 5 2" xfId="15095" xr:uid="{00000000-0005-0000-0000-00000F0B0000}"/>
    <cellStyle name="20% - Accent3 8 2 6" xfId="8903" xr:uid="{00000000-0005-0000-0000-0000100B0000}"/>
    <cellStyle name="20% - Accent3 8 3" xfId="2040" xr:uid="{00000000-0005-0000-0000-0000110B0000}"/>
    <cellStyle name="20% - Accent3 8 3 2" xfId="6136" xr:uid="{00000000-0005-0000-0000-0000120B0000}"/>
    <cellStyle name="20% - Accent3 8 3 2 2" xfId="13414" xr:uid="{00000000-0005-0000-0000-0000130B0000}"/>
    <cellStyle name="20% - Accent3 8 3 3" xfId="9836" xr:uid="{00000000-0005-0000-0000-0000140B0000}"/>
    <cellStyle name="20% - Accent3 8 4" xfId="3381" xr:uid="{00000000-0005-0000-0000-0000150B0000}"/>
    <cellStyle name="20% - Accent3 8 4 2" xfId="10891" xr:uid="{00000000-0005-0000-0000-0000160B0000}"/>
    <cellStyle name="20% - Accent3 8 5" xfId="3396" xr:uid="{00000000-0005-0000-0000-0000170B0000}"/>
    <cellStyle name="20% - Accent3 8 5 2" xfId="10904" xr:uid="{00000000-0005-0000-0000-0000180B0000}"/>
    <cellStyle name="20% - Accent3 8 6" xfId="4955" xr:uid="{00000000-0005-0000-0000-0000190B0000}"/>
    <cellStyle name="20% - Accent3 8 6 2" xfId="12233" xr:uid="{00000000-0005-0000-0000-00001A0B0000}"/>
    <cellStyle name="20% - Accent3 8 7" xfId="5536" xr:uid="{00000000-0005-0000-0000-00001B0B0000}"/>
    <cellStyle name="20% - Accent3 8 7 2" xfId="12814" xr:uid="{00000000-0005-0000-0000-00001C0B0000}"/>
    <cellStyle name="20% - Accent3 8 8" xfId="6134" xr:uid="{00000000-0005-0000-0000-00001D0B0000}"/>
    <cellStyle name="20% - Accent3 8 8 2" xfId="13412" xr:uid="{00000000-0005-0000-0000-00001E0B0000}"/>
    <cellStyle name="20% - Accent3 8 9" xfId="7422" xr:uid="{00000000-0005-0000-0000-00001F0B0000}"/>
    <cellStyle name="20% - Accent3 8 9 2" xfId="14514" xr:uid="{00000000-0005-0000-0000-0000200B0000}"/>
    <cellStyle name="20% - Accent3 9" xfId="271" xr:uid="{00000000-0005-0000-0000-0000210B0000}"/>
    <cellStyle name="20% - Accent3 9 2" xfId="2042" xr:uid="{00000000-0005-0000-0000-0000220B0000}"/>
    <cellStyle name="20% - Accent3 9 2 2" xfId="9838" xr:uid="{00000000-0005-0000-0000-0000230B0000}"/>
    <cellStyle name="20% - Accent3 9 3" xfId="3050" xr:uid="{00000000-0005-0000-0000-0000240B0000}"/>
    <cellStyle name="20% - Accent3 9 3 2" xfId="10561" xr:uid="{00000000-0005-0000-0000-0000250B0000}"/>
    <cellStyle name="20% - Accent3 9 4" xfId="6137" xr:uid="{00000000-0005-0000-0000-0000260B0000}"/>
    <cellStyle name="20% - Accent3 9 4 2" xfId="13415" xr:uid="{00000000-0005-0000-0000-0000270B0000}"/>
    <cellStyle name="20% - Accent3 9 5" xfId="8387" xr:uid="{00000000-0005-0000-0000-0000280B0000}"/>
    <cellStyle name="20% - Accent3 9 5 2" xfId="15430" xr:uid="{00000000-0005-0000-0000-0000290B0000}"/>
    <cellStyle name="20% - Accent3 9 6" xfId="8904" xr:uid="{00000000-0005-0000-0000-00002A0B0000}"/>
    <cellStyle name="20% - Accent4" xfId="32" builtinId="42" customBuiltin="1"/>
    <cellStyle name="20% - Accent4 10" xfId="273" xr:uid="{00000000-0005-0000-0000-00002C0B0000}"/>
    <cellStyle name="20% - Accent4 10 2" xfId="2044" xr:uid="{00000000-0005-0000-0000-00002D0B0000}"/>
    <cellStyle name="20% - Accent4 10 2 2" xfId="3747" xr:uid="{00000000-0005-0000-0000-00002E0B0000}"/>
    <cellStyle name="20% - Accent4 10 2 2 2" xfId="11255" xr:uid="{00000000-0005-0000-0000-00002F0B0000}"/>
    <cellStyle name="20% - Accent4 10 2 3" xfId="6140" xr:uid="{00000000-0005-0000-0000-0000300B0000}"/>
    <cellStyle name="20% - Accent4 10 2 3 2" xfId="13418" xr:uid="{00000000-0005-0000-0000-0000310B0000}"/>
    <cellStyle name="20% - Accent4 10 2 4" xfId="9840" xr:uid="{00000000-0005-0000-0000-0000320B0000}"/>
    <cellStyle name="20% - Accent4 10 3" xfId="3986" xr:uid="{00000000-0005-0000-0000-0000330B0000}"/>
    <cellStyle name="20% - Accent4 10 3 2" xfId="11494" xr:uid="{00000000-0005-0000-0000-0000340B0000}"/>
    <cellStyle name="20% - Accent4 10 4" xfId="6139" xr:uid="{00000000-0005-0000-0000-0000350B0000}"/>
    <cellStyle name="20% - Accent4 10 4 2" xfId="13417" xr:uid="{00000000-0005-0000-0000-0000360B0000}"/>
    <cellStyle name="20% - Accent4 10 5" xfId="8477" xr:uid="{00000000-0005-0000-0000-0000370B0000}"/>
    <cellStyle name="20% - Accent4 10 5 2" xfId="15520" xr:uid="{00000000-0005-0000-0000-0000380B0000}"/>
    <cellStyle name="20% - Accent4 10 6" xfId="8906" xr:uid="{00000000-0005-0000-0000-0000390B0000}"/>
    <cellStyle name="20% - Accent4 11" xfId="274" xr:uid="{00000000-0005-0000-0000-00003A0B0000}"/>
    <cellStyle name="20% - Accent4 11 2" xfId="2045" xr:uid="{00000000-0005-0000-0000-00003B0B0000}"/>
    <cellStyle name="20% - Accent4 11 2 2" xfId="9841" xr:uid="{00000000-0005-0000-0000-00003C0B0000}"/>
    <cellStyle name="20% - Accent4 11 3" xfId="3877" xr:uid="{00000000-0005-0000-0000-00003D0B0000}"/>
    <cellStyle name="20% - Accent4 11 3 2" xfId="11385" xr:uid="{00000000-0005-0000-0000-00003E0B0000}"/>
    <cellStyle name="20% - Accent4 11 4" xfId="6141" xr:uid="{00000000-0005-0000-0000-00003F0B0000}"/>
    <cellStyle name="20% - Accent4 11 4 2" xfId="13419" xr:uid="{00000000-0005-0000-0000-0000400B0000}"/>
    <cellStyle name="20% - Accent4 11 5" xfId="8566" xr:uid="{00000000-0005-0000-0000-0000410B0000}"/>
    <cellStyle name="20% - Accent4 11 5 2" xfId="15609" xr:uid="{00000000-0005-0000-0000-0000420B0000}"/>
    <cellStyle name="20% - Accent4 11 6" xfId="8907" xr:uid="{00000000-0005-0000-0000-0000430B0000}"/>
    <cellStyle name="20% - Accent4 12" xfId="275" xr:uid="{00000000-0005-0000-0000-0000440B0000}"/>
    <cellStyle name="20% - Accent4 12 2" xfId="276" xr:uid="{00000000-0005-0000-0000-0000450B0000}"/>
    <cellStyle name="20% - Accent4 12 2 2" xfId="2047" xr:uid="{00000000-0005-0000-0000-0000460B0000}"/>
    <cellStyle name="20% - Accent4 12 2 2 2" xfId="9843" xr:uid="{00000000-0005-0000-0000-0000470B0000}"/>
    <cellStyle name="20% - Accent4 12 2 3" xfId="4062" xr:uid="{00000000-0005-0000-0000-0000480B0000}"/>
    <cellStyle name="20% - Accent4 12 2 3 2" xfId="11570" xr:uid="{00000000-0005-0000-0000-0000490B0000}"/>
    <cellStyle name="20% - Accent4 12 2 4" xfId="6143" xr:uid="{00000000-0005-0000-0000-00004A0B0000}"/>
    <cellStyle name="20% - Accent4 12 2 4 2" xfId="13421" xr:uid="{00000000-0005-0000-0000-00004B0B0000}"/>
    <cellStyle name="20% - Accent4 12 2 5" xfId="8909" xr:uid="{00000000-0005-0000-0000-00004C0B0000}"/>
    <cellStyle name="20% - Accent4 12 3" xfId="2046" xr:uid="{00000000-0005-0000-0000-00004D0B0000}"/>
    <cellStyle name="20% - Accent4 12 3 2" xfId="9842" xr:uid="{00000000-0005-0000-0000-00004E0B0000}"/>
    <cellStyle name="20% - Accent4 12 4" xfId="3754" xr:uid="{00000000-0005-0000-0000-00004F0B0000}"/>
    <cellStyle name="20% - Accent4 12 4 2" xfId="11262" xr:uid="{00000000-0005-0000-0000-0000500B0000}"/>
    <cellStyle name="20% - Accent4 12 5" xfId="6142" xr:uid="{00000000-0005-0000-0000-0000510B0000}"/>
    <cellStyle name="20% - Accent4 12 5 2" xfId="13420" xr:uid="{00000000-0005-0000-0000-0000520B0000}"/>
    <cellStyle name="20% - Accent4 12 6" xfId="7718" xr:uid="{00000000-0005-0000-0000-0000530B0000}"/>
    <cellStyle name="20% - Accent4 12 6 2" xfId="14810" xr:uid="{00000000-0005-0000-0000-0000540B0000}"/>
    <cellStyle name="20% - Accent4 12 7" xfId="8908" xr:uid="{00000000-0005-0000-0000-0000550B0000}"/>
    <cellStyle name="20% - Accent4 13" xfId="277" xr:uid="{00000000-0005-0000-0000-0000560B0000}"/>
    <cellStyle name="20% - Accent4 13 2" xfId="2048" xr:uid="{00000000-0005-0000-0000-0000570B0000}"/>
    <cellStyle name="20% - Accent4 13 2 2" xfId="9844" xr:uid="{00000000-0005-0000-0000-0000580B0000}"/>
    <cellStyle name="20% - Accent4 13 3" xfId="3773" xr:uid="{00000000-0005-0000-0000-0000590B0000}"/>
    <cellStyle name="20% - Accent4 13 3 2" xfId="11281" xr:uid="{00000000-0005-0000-0000-00005A0B0000}"/>
    <cellStyle name="20% - Accent4 13 4" xfId="6144" xr:uid="{00000000-0005-0000-0000-00005B0B0000}"/>
    <cellStyle name="20% - Accent4 13 4 2" xfId="13422" xr:uid="{00000000-0005-0000-0000-00005C0B0000}"/>
    <cellStyle name="20% - Accent4 13 5" xfId="8910" xr:uid="{00000000-0005-0000-0000-00005D0B0000}"/>
    <cellStyle name="20% - Accent4 14" xfId="278" xr:uid="{00000000-0005-0000-0000-00005E0B0000}"/>
    <cellStyle name="20% - Accent4 14 2" xfId="2049" xr:uid="{00000000-0005-0000-0000-00005F0B0000}"/>
    <cellStyle name="20% - Accent4 14 2 2" xfId="9845" xr:uid="{00000000-0005-0000-0000-0000600B0000}"/>
    <cellStyle name="20% - Accent4 14 3" xfId="3864" xr:uid="{00000000-0005-0000-0000-0000610B0000}"/>
    <cellStyle name="20% - Accent4 14 3 2" xfId="11372" xr:uid="{00000000-0005-0000-0000-0000620B0000}"/>
    <cellStyle name="20% - Accent4 14 4" xfId="6145" xr:uid="{00000000-0005-0000-0000-0000630B0000}"/>
    <cellStyle name="20% - Accent4 14 4 2" xfId="13423" xr:uid="{00000000-0005-0000-0000-0000640B0000}"/>
    <cellStyle name="20% - Accent4 14 5" xfId="8911" xr:uid="{00000000-0005-0000-0000-0000650B0000}"/>
    <cellStyle name="20% - Accent4 15" xfId="279" xr:uid="{00000000-0005-0000-0000-0000660B0000}"/>
    <cellStyle name="20% - Accent4 15 2" xfId="2050" xr:uid="{00000000-0005-0000-0000-0000670B0000}"/>
    <cellStyle name="20% - Accent4 15 2 2" xfId="9846" xr:uid="{00000000-0005-0000-0000-0000680B0000}"/>
    <cellStyle name="20% - Accent4 15 3" xfId="3780" xr:uid="{00000000-0005-0000-0000-0000690B0000}"/>
    <cellStyle name="20% - Accent4 15 3 2" xfId="11288" xr:uid="{00000000-0005-0000-0000-00006A0B0000}"/>
    <cellStyle name="20% - Accent4 15 4" xfId="6146" xr:uid="{00000000-0005-0000-0000-00006B0B0000}"/>
    <cellStyle name="20% - Accent4 15 4 2" xfId="13424" xr:uid="{00000000-0005-0000-0000-00006C0B0000}"/>
    <cellStyle name="20% - Accent4 15 5" xfId="8912" xr:uid="{00000000-0005-0000-0000-00006D0B0000}"/>
    <cellStyle name="20% - Accent4 16" xfId="280" xr:uid="{00000000-0005-0000-0000-00006E0B0000}"/>
    <cellStyle name="20% - Accent4 16 2" xfId="2051" xr:uid="{00000000-0005-0000-0000-00006F0B0000}"/>
    <cellStyle name="20% - Accent4 16 2 2" xfId="9847" xr:uid="{00000000-0005-0000-0000-0000700B0000}"/>
    <cellStyle name="20% - Accent4 16 3" xfId="4030" xr:uid="{00000000-0005-0000-0000-0000710B0000}"/>
    <cellStyle name="20% - Accent4 16 3 2" xfId="11538" xr:uid="{00000000-0005-0000-0000-0000720B0000}"/>
    <cellStyle name="20% - Accent4 16 4" xfId="6147" xr:uid="{00000000-0005-0000-0000-0000730B0000}"/>
    <cellStyle name="20% - Accent4 16 4 2" xfId="13425" xr:uid="{00000000-0005-0000-0000-0000740B0000}"/>
    <cellStyle name="20% - Accent4 16 5" xfId="8913" xr:uid="{00000000-0005-0000-0000-0000750B0000}"/>
    <cellStyle name="20% - Accent4 17" xfId="281" xr:uid="{00000000-0005-0000-0000-0000760B0000}"/>
    <cellStyle name="20% - Accent4 17 2" xfId="2052" xr:uid="{00000000-0005-0000-0000-0000770B0000}"/>
    <cellStyle name="20% - Accent4 17 2 2" xfId="9848" xr:uid="{00000000-0005-0000-0000-0000780B0000}"/>
    <cellStyle name="20% - Accent4 17 3" xfId="4068" xr:uid="{00000000-0005-0000-0000-0000790B0000}"/>
    <cellStyle name="20% - Accent4 17 3 2" xfId="11576" xr:uid="{00000000-0005-0000-0000-00007A0B0000}"/>
    <cellStyle name="20% - Accent4 17 4" xfId="6148" xr:uid="{00000000-0005-0000-0000-00007B0B0000}"/>
    <cellStyle name="20% - Accent4 17 4 2" xfId="13426" xr:uid="{00000000-0005-0000-0000-00007C0B0000}"/>
    <cellStyle name="20% - Accent4 17 5" xfId="8914" xr:uid="{00000000-0005-0000-0000-00007D0B0000}"/>
    <cellStyle name="20% - Accent4 18" xfId="282" xr:uid="{00000000-0005-0000-0000-00007E0B0000}"/>
    <cellStyle name="20% - Accent4 18 2" xfId="2053" xr:uid="{00000000-0005-0000-0000-00007F0B0000}"/>
    <cellStyle name="20% - Accent4 18 2 2" xfId="9849" xr:uid="{00000000-0005-0000-0000-0000800B0000}"/>
    <cellStyle name="20% - Accent4 18 3" xfId="3779" xr:uid="{00000000-0005-0000-0000-0000810B0000}"/>
    <cellStyle name="20% - Accent4 18 3 2" xfId="11287" xr:uid="{00000000-0005-0000-0000-0000820B0000}"/>
    <cellStyle name="20% - Accent4 18 4" xfId="6149" xr:uid="{00000000-0005-0000-0000-0000830B0000}"/>
    <cellStyle name="20% - Accent4 18 4 2" xfId="13427" xr:uid="{00000000-0005-0000-0000-0000840B0000}"/>
    <cellStyle name="20% - Accent4 18 5" xfId="8915" xr:uid="{00000000-0005-0000-0000-0000850B0000}"/>
    <cellStyle name="20% - Accent4 19" xfId="1752" xr:uid="{00000000-0005-0000-0000-0000860B0000}"/>
    <cellStyle name="20% - Accent4 19 2" xfId="3002" xr:uid="{00000000-0005-0000-0000-0000870B0000}"/>
    <cellStyle name="20% - Accent4 19 2 2" xfId="10519" xr:uid="{00000000-0005-0000-0000-0000880B0000}"/>
    <cellStyle name="20% - Accent4 19 3" xfId="3739" xr:uid="{00000000-0005-0000-0000-0000890B0000}"/>
    <cellStyle name="20% - Accent4 19 3 2" xfId="11247" xr:uid="{00000000-0005-0000-0000-00008A0B0000}"/>
    <cellStyle name="20% - Accent4 19 4" xfId="6150" xr:uid="{00000000-0005-0000-0000-00008B0B0000}"/>
    <cellStyle name="20% - Accent4 19 4 2" xfId="13428" xr:uid="{00000000-0005-0000-0000-00008C0B0000}"/>
    <cellStyle name="20% - Accent4 19 5" xfId="9581" xr:uid="{00000000-0005-0000-0000-00008D0B0000}"/>
    <cellStyle name="20% - Accent4 2" xfId="283" xr:uid="{00000000-0005-0000-0000-00008E0B0000}"/>
    <cellStyle name="20% - Accent4 2 10" xfId="3131" xr:uid="{00000000-0005-0000-0000-00008F0B0000}"/>
    <cellStyle name="20% - Accent4 2 10 2" xfId="6152" xr:uid="{00000000-0005-0000-0000-0000900B0000}"/>
    <cellStyle name="20% - Accent4 2 10 2 2" xfId="13430" xr:uid="{00000000-0005-0000-0000-0000910B0000}"/>
    <cellStyle name="20% - Accent4 2 10 3" xfId="10642" xr:uid="{00000000-0005-0000-0000-0000920B0000}"/>
    <cellStyle name="20% - Accent4 2 11" xfId="3832" xr:uid="{00000000-0005-0000-0000-0000930B0000}"/>
    <cellStyle name="20% - Accent4 2 11 2" xfId="11340" xr:uid="{00000000-0005-0000-0000-0000940B0000}"/>
    <cellStyle name="20% - Accent4 2 12" xfId="4730" xr:uid="{00000000-0005-0000-0000-0000950B0000}"/>
    <cellStyle name="20% - Accent4 2 12 2" xfId="12008" xr:uid="{00000000-0005-0000-0000-0000960B0000}"/>
    <cellStyle name="20% - Accent4 2 13" xfId="5311" xr:uid="{00000000-0005-0000-0000-0000970B0000}"/>
    <cellStyle name="20% - Accent4 2 13 2" xfId="12589" xr:uid="{00000000-0005-0000-0000-0000980B0000}"/>
    <cellStyle name="20% - Accent4 2 14" xfId="6151" xr:uid="{00000000-0005-0000-0000-0000990B0000}"/>
    <cellStyle name="20% - Accent4 2 14 2" xfId="13429" xr:uid="{00000000-0005-0000-0000-00009A0B0000}"/>
    <cellStyle name="20% - Accent4 2 15" xfId="7197" xr:uid="{00000000-0005-0000-0000-00009B0B0000}"/>
    <cellStyle name="20% - Accent4 2 15 2" xfId="14289" xr:uid="{00000000-0005-0000-0000-00009C0B0000}"/>
    <cellStyle name="20% - Accent4 2 16" xfId="8641" xr:uid="{00000000-0005-0000-0000-00009D0B0000}"/>
    <cellStyle name="20% - Accent4 2 17" xfId="8916" xr:uid="{00000000-0005-0000-0000-00009E0B0000}"/>
    <cellStyle name="20% - Accent4 2 2" xfId="284" xr:uid="{00000000-0005-0000-0000-00009F0B0000}"/>
    <cellStyle name="20% - Accent4 2 2 10" xfId="6153" xr:uid="{00000000-0005-0000-0000-0000A00B0000}"/>
    <cellStyle name="20% - Accent4 2 2 10 2" xfId="13431" xr:uid="{00000000-0005-0000-0000-0000A10B0000}"/>
    <cellStyle name="20% - Accent4 2 2 11" xfId="7243" xr:uid="{00000000-0005-0000-0000-0000A20B0000}"/>
    <cellStyle name="20% - Accent4 2 2 11 2" xfId="14335" xr:uid="{00000000-0005-0000-0000-0000A30B0000}"/>
    <cellStyle name="20% - Accent4 2 2 12" xfId="8917" xr:uid="{00000000-0005-0000-0000-0000A40B0000}"/>
    <cellStyle name="20% - Accent4 2 2 2" xfId="285" xr:uid="{00000000-0005-0000-0000-0000A50B0000}"/>
    <cellStyle name="20% - Accent4 2 2 2 10" xfId="7386" xr:uid="{00000000-0005-0000-0000-0000A60B0000}"/>
    <cellStyle name="20% - Accent4 2 2 2 10 2" xfId="14478" xr:uid="{00000000-0005-0000-0000-0000A70B0000}"/>
    <cellStyle name="20% - Accent4 2 2 2 11" xfId="8918" xr:uid="{00000000-0005-0000-0000-0000A80B0000}"/>
    <cellStyle name="20% - Accent4 2 2 2 2" xfId="286" xr:uid="{00000000-0005-0000-0000-0000A90B0000}"/>
    <cellStyle name="20% - Accent4 2 2 2 2 10" xfId="8919" xr:uid="{00000000-0005-0000-0000-0000AA0B0000}"/>
    <cellStyle name="20% - Accent4 2 2 2 2 2" xfId="287" xr:uid="{00000000-0005-0000-0000-0000AB0B0000}"/>
    <cellStyle name="20% - Accent4 2 2 2 2 2 2" xfId="2058" xr:uid="{00000000-0005-0000-0000-0000AC0B0000}"/>
    <cellStyle name="20% - Accent4 2 2 2 2 2 2 2" xfId="9854" xr:uid="{00000000-0005-0000-0000-0000AD0B0000}"/>
    <cellStyle name="20% - Accent4 2 2 2 2 2 3" xfId="3912" xr:uid="{00000000-0005-0000-0000-0000AE0B0000}"/>
    <cellStyle name="20% - Accent4 2 2 2 2 2 3 2" xfId="11420" xr:uid="{00000000-0005-0000-0000-0000AF0B0000}"/>
    <cellStyle name="20% - Accent4 2 2 2 2 2 4" xfId="6156" xr:uid="{00000000-0005-0000-0000-0000B00B0000}"/>
    <cellStyle name="20% - Accent4 2 2 2 2 2 4 2" xfId="13434" xr:uid="{00000000-0005-0000-0000-0000B10B0000}"/>
    <cellStyle name="20% - Accent4 2 2 2 2 2 5" xfId="8256" xr:uid="{00000000-0005-0000-0000-0000B20B0000}"/>
    <cellStyle name="20% - Accent4 2 2 2 2 2 5 2" xfId="15348" xr:uid="{00000000-0005-0000-0000-0000B30B0000}"/>
    <cellStyle name="20% - Accent4 2 2 2 2 2 6" xfId="8920" xr:uid="{00000000-0005-0000-0000-0000B40B0000}"/>
    <cellStyle name="20% - Accent4 2 2 2 2 3" xfId="2057" xr:uid="{00000000-0005-0000-0000-0000B50B0000}"/>
    <cellStyle name="20% - Accent4 2 2 2 2 3 2" xfId="6157" xr:uid="{00000000-0005-0000-0000-0000B60B0000}"/>
    <cellStyle name="20% - Accent4 2 2 2 2 3 2 2" xfId="13435" xr:uid="{00000000-0005-0000-0000-0000B70B0000}"/>
    <cellStyle name="20% - Accent4 2 2 2 2 3 3" xfId="9853" xr:uid="{00000000-0005-0000-0000-0000B80B0000}"/>
    <cellStyle name="20% - Accent4 2 2 2 2 4" xfId="3644" xr:uid="{00000000-0005-0000-0000-0000B90B0000}"/>
    <cellStyle name="20% - Accent4 2 2 2 2 4 2" xfId="11152" xr:uid="{00000000-0005-0000-0000-0000BA0B0000}"/>
    <cellStyle name="20% - Accent4 2 2 2 2 5" xfId="3139" xr:uid="{00000000-0005-0000-0000-0000BB0B0000}"/>
    <cellStyle name="20% - Accent4 2 2 2 2 5 2" xfId="10650" xr:uid="{00000000-0005-0000-0000-0000BC0B0000}"/>
    <cellStyle name="20% - Accent4 2 2 2 2 6" xfId="5208" xr:uid="{00000000-0005-0000-0000-0000BD0B0000}"/>
    <cellStyle name="20% - Accent4 2 2 2 2 6 2" xfId="12486" xr:uid="{00000000-0005-0000-0000-0000BE0B0000}"/>
    <cellStyle name="20% - Accent4 2 2 2 2 7" xfId="5789" xr:uid="{00000000-0005-0000-0000-0000BF0B0000}"/>
    <cellStyle name="20% - Accent4 2 2 2 2 7 2" xfId="13067" xr:uid="{00000000-0005-0000-0000-0000C00B0000}"/>
    <cellStyle name="20% - Accent4 2 2 2 2 8" xfId="6155" xr:uid="{00000000-0005-0000-0000-0000C10B0000}"/>
    <cellStyle name="20% - Accent4 2 2 2 2 8 2" xfId="13433" xr:uid="{00000000-0005-0000-0000-0000C20B0000}"/>
    <cellStyle name="20% - Accent4 2 2 2 2 9" xfId="7675" xr:uid="{00000000-0005-0000-0000-0000C30B0000}"/>
    <cellStyle name="20% - Accent4 2 2 2 2 9 2" xfId="14767" xr:uid="{00000000-0005-0000-0000-0000C40B0000}"/>
    <cellStyle name="20% - Accent4 2 2 2 3" xfId="288" xr:uid="{00000000-0005-0000-0000-0000C50B0000}"/>
    <cellStyle name="20% - Accent4 2 2 2 3 2" xfId="2059" xr:uid="{00000000-0005-0000-0000-0000C60B0000}"/>
    <cellStyle name="20% - Accent4 2 2 2 3 2 2" xfId="9855" xr:uid="{00000000-0005-0000-0000-0000C70B0000}"/>
    <cellStyle name="20% - Accent4 2 2 2 3 3" xfId="3043" xr:uid="{00000000-0005-0000-0000-0000C80B0000}"/>
    <cellStyle name="20% - Accent4 2 2 2 3 3 2" xfId="10554" xr:uid="{00000000-0005-0000-0000-0000C90B0000}"/>
    <cellStyle name="20% - Accent4 2 2 2 3 4" xfId="6158" xr:uid="{00000000-0005-0000-0000-0000CA0B0000}"/>
    <cellStyle name="20% - Accent4 2 2 2 3 4 2" xfId="13436" xr:uid="{00000000-0005-0000-0000-0000CB0B0000}"/>
    <cellStyle name="20% - Accent4 2 2 2 3 5" xfId="7967" xr:uid="{00000000-0005-0000-0000-0000CC0B0000}"/>
    <cellStyle name="20% - Accent4 2 2 2 3 5 2" xfId="15059" xr:uid="{00000000-0005-0000-0000-0000CD0B0000}"/>
    <cellStyle name="20% - Accent4 2 2 2 3 6" xfId="8921" xr:uid="{00000000-0005-0000-0000-0000CE0B0000}"/>
    <cellStyle name="20% - Accent4 2 2 2 4" xfId="2056" xr:uid="{00000000-0005-0000-0000-0000CF0B0000}"/>
    <cellStyle name="20% - Accent4 2 2 2 4 2" xfId="6159" xr:uid="{00000000-0005-0000-0000-0000D00B0000}"/>
    <cellStyle name="20% - Accent4 2 2 2 4 2 2" xfId="13437" xr:uid="{00000000-0005-0000-0000-0000D10B0000}"/>
    <cellStyle name="20% - Accent4 2 2 2 4 3" xfId="9852" xr:uid="{00000000-0005-0000-0000-0000D20B0000}"/>
    <cellStyle name="20% - Accent4 2 2 2 5" xfId="3344" xr:uid="{00000000-0005-0000-0000-0000D30B0000}"/>
    <cellStyle name="20% - Accent4 2 2 2 5 2" xfId="10855" xr:uid="{00000000-0005-0000-0000-0000D40B0000}"/>
    <cellStyle name="20% - Accent4 2 2 2 6" xfId="3777" xr:uid="{00000000-0005-0000-0000-0000D50B0000}"/>
    <cellStyle name="20% - Accent4 2 2 2 6 2" xfId="11285" xr:uid="{00000000-0005-0000-0000-0000D60B0000}"/>
    <cellStyle name="20% - Accent4 2 2 2 7" xfId="4919" xr:uid="{00000000-0005-0000-0000-0000D70B0000}"/>
    <cellStyle name="20% - Accent4 2 2 2 7 2" xfId="12197" xr:uid="{00000000-0005-0000-0000-0000D80B0000}"/>
    <cellStyle name="20% - Accent4 2 2 2 8" xfId="5500" xr:uid="{00000000-0005-0000-0000-0000D90B0000}"/>
    <cellStyle name="20% - Accent4 2 2 2 8 2" xfId="12778" xr:uid="{00000000-0005-0000-0000-0000DA0B0000}"/>
    <cellStyle name="20% - Accent4 2 2 2 9" xfId="6154" xr:uid="{00000000-0005-0000-0000-0000DB0B0000}"/>
    <cellStyle name="20% - Accent4 2 2 2 9 2" xfId="13432" xr:uid="{00000000-0005-0000-0000-0000DC0B0000}"/>
    <cellStyle name="20% - Accent4 2 2 3" xfId="289" xr:uid="{00000000-0005-0000-0000-0000DD0B0000}"/>
    <cellStyle name="20% - Accent4 2 2 3 10" xfId="8922" xr:uid="{00000000-0005-0000-0000-0000DE0B0000}"/>
    <cellStyle name="20% - Accent4 2 2 3 2" xfId="290" xr:uid="{00000000-0005-0000-0000-0000DF0B0000}"/>
    <cellStyle name="20% - Accent4 2 2 3 2 2" xfId="2061" xr:uid="{00000000-0005-0000-0000-0000E00B0000}"/>
    <cellStyle name="20% - Accent4 2 2 3 2 2 2" xfId="9857" xr:uid="{00000000-0005-0000-0000-0000E10B0000}"/>
    <cellStyle name="20% - Accent4 2 2 3 2 3" xfId="3064" xr:uid="{00000000-0005-0000-0000-0000E20B0000}"/>
    <cellStyle name="20% - Accent4 2 2 3 2 3 2" xfId="10575" xr:uid="{00000000-0005-0000-0000-0000E30B0000}"/>
    <cellStyle name="20% - Accent4 2 2 3 2 4" xfId="6161" xr:uid="{00000000-0005-0000-0000-0000E40B0000}"/>
    <cellStyle name="20% - Accent4 2 2 3 2 4 2" xfId="13439" xr:uid="{00000000-0005-0000-0000-0000E50B0000}"/>
    <cellStyle name="20% - Accent4 2 2 3 2 5" xfId="8113" xr:uid="{00000000-0005-0000-0000-0000E60B0000}"/>
    <cellStyle name="20% - Accent4 2 2 3 2 5 2" xfId="15205" xr:uid="{00000000-0005-0000-0000-0000E70B0000}"/>
    <cellStyle name="20% - Accent4 2 2 3 2 6" xfId="8923" xr:uid="{00000000-0005-0000-0000-0000E80B0000}"/>
    <cellStyle name="20% - Accent4 2 2 3 3" xfId="2060" xr:uid="{00000000-0005-0000-0000-0000E90B0000}"/>
    <cellStyle name="20% - Accent4 2 2 3 3 2" xfId="6162" xr:uid="{00000000-0005-0000-0000-0000EA0B0000}"/>
    <cellStyle name="20% - Accent4 2 2 3 3 2 2" xfId="13440" xr:uid="{00000000-0005-0000-0000-0000EB0B0000}"/>
    <cellStyle name="20% - Accent4 2 2 3 3 3" xfId="9856" xr:uid="{00000000-0005-0000-0000-0000EC0B0000}"/>
    <cellStyle name="20% - Accent4 2 2 3 4" xfId="3501" xr:uid="{00000000-0005-0000-0000-0000ED0B0000}"/>
    <cellStyle name="20% - Accent4 2 2 3 4 2" xfId="11009" xr:uid="{00000000-0005-0000-0000-0000EE0B0000}"/>
    <cellStyle name="20% - Accent4 2 2 3 5" xfId="3824" xr:uid="{00000000-0005-0000-0000-0000EF0B0000}"/>
    <cellStyle name="20% - Accent4 2 2 3 5 2" xfId="11332" xr:uid="{00000000-0005-0000-0000-0000F00B0000}"/>
    <cellStyle name="20% - Accent4 2 2 3 6" xfId="5065" xr:uid="{00000000-0005-0000-0000-0000F10B0000}"/>
    <cellStyle name="20% - Accent4 2 2 3 6 2" xfId="12343" xr:uid="{00000000-0005-0000-0000-0000F20B0000}"/>
    <cellStyle name="20% - Accent4 2 2 3 7" xfId="5646" xr:uid="{00000000-0005-0000-0000-0000F30B0000}"/>
    <cellStyle name="20% - Accent4 2 2 3 7 2" xfId="12924" xr:uid="{00000000-0005-0000-0000-0000F40B0000}"/>
    <cellStyle name="20% - Accent4 2 2 3 8" xfId="6160" xr:uid="{00000000-0005-0000-0000-0000F50B0000}"/>
    <cellStyle name="20% - Accent4 2 2 3 8 2" xfId="13438" xr:uid="{00000000-0005-0000-0000-0000F60B0000}"/>
    <cellStyle name="20% - Accent4 2 2 3 9" xfId="7532" xr:uid="{00000000-0005-0000-0000-0000F70B0000}"/>
    <cellStyle name="20% - Accent4 2 2 3 9 2" xfId="14624" xr:uid="{00000000-0005-0000-0000-0000F80B0000}"/>
    <cellStyle name="20% - Accent4 2 2 4" xfId="291" xr:uid="{00000000-0005-0000-0000-0000F90B0000}"/>
    <cellStyle name="20% - Accent4 2 2 4 2" xfId="2062" xr:uid="{00000000-0005-0000-0000-0000FA0B0000}"/>
    <cellStyle name="20% - Accent4 2 2 4 2 2" xfId="9858" xr:uid="{00000000-0005-0000-0000-0000FB0B0000}"/>
    <cellStyle name="20% - Accent4 2 2 4 3" xfId="4036" xr:uid="{00000000-0005-0000-0000-0000FC0B0000}"/>
    <cellStyle name="20% - Accent4 2 2 4 3 2" xfId="11544" xr:uid="{00000000-0005-0000-0000-0000FD0B0000}"/>
    <cellStyle name="20% - Accent4 2 2 4 4" xfId="6163" xr:uid="{00000000-0005-0000-0000-0000FE0B0000}"/>
    <cellStyle name="20% - Accent4 2 2 4 4 2" xfId="13441" xr:uid="{00000000-0005-0000-0000-0000FF0B0000}"/>
    <cellStyle name="20% - Accent4 2 2 4 5" xfId="8460" xr:uid="{00000000-0005-0000-0000-0000000C0000}"/>
    <cellStyle name="20% - Accent4 2 2 4 5 2" xfId="15503" xr:uid="{00000000-0005-0000-0000-0000010C0000}"/>
    <cellStyle name="20% - Accent4 2 2 4 6" xfId="8924" xr:uid="{00000000-0005-0000-0000-0000020C0000}"/>
    <cellStyle name="20% - Accent4 2 2 5" xfId="2055" xr:uid="{00000000-0005-0000-0000-0000030C0000}"/>
    <cellStyle name="20% - Accent4 2 2 5 2" xfId="6164" xr:uid="{00000000-0005-0000-0000-0000040C0000}"/>
    <cellStyle name="20% - Accent4 2 2 5 2 2" xfId="13442" xr:uid="{00000000-0005-0000-0000-0000050C0000}"/>
    <cellStyle name="20% - Accent4 2 2 5 3" xfId="8549" xr:uid="{00000000-0005-0000-0000-0000060C0000}"/>
    <cellStyle name="20% - Accent4 2 2 5 3 2" xfId="15592" xr:uid="{00000000-0005-0000-0000-0000070C0000}"/>
    <cellStyle name="20% - Accent4 2 2 5 4" xfId="9851" xr:uid="{00000000-0005-0000-0000-0000080C0000}"/>
    <cellStyle name="20% - Accent4 2 2 6" xfId="3199" xr:uid="{00000000-0005-0000-0000-0000090C0000}"/>
    <cellStyle name="20% - Accent4 2 2 6 2" xfId="7824" xr:uid="{00000000-0005-0000-0000-00000A0C0000}"/>
    <cellStyle name="20% - Accent4 2 2 6 2 2" xfId="14916" xr:uid="{00000000-0005-0000-0000-00000B0C0000}"/>
    <cellStyle name="20% - Accent4 2 2 6 3" xfId="10710" xr:uid="{00000000-0005-0000-0000-00000C0C0000}"/>
    <cellStyle name="20% - Accent4 2 2 7" xfId="3686" xr:uid="{00000000-0005-0000-0000-00000D0C0000}"/>
    <cellStyle name="20% - Accent4 2 2 7 2" xfId="11194" xr:uid="{00000000-0005-0000-0000-00000E0C0000}"/>
    <cellStyle name="20% - Accent4 2 2 8" xfId="4776" xr:uid="{00000000-0005-0000-0000-00000F0C0000}"/>
    <cellStyle name="20% - Accent4 2 2 8 2" xfId="12054" xr:uid="{00000000-0005-0000-0000-0000100C0000}"/>
    <cellStyle name="20% - Accent4 2 2 9" xfId="5357" xr:uid="{00000000-0005-0000-0000-0000110C0000}"/>
    <cellStyle name="20% - Accent4 2 2 9 2" xfId="12635" xr:uid="{00000000-0005-0000-0000-0000120C0000}"/>
    <cellStyle name="20% - Accent4 2 3" xfId="292" xr:uid="{00000000-0005-0000-0000-0000130C0000}"/>
    <cellStyle name="20% - Accent4 2 3 10" xfId="7340" xr:uid="{00000000-0005-0000-0000-0000140C0000}"/>
    <cellStyle name="20% - Accent4 2 3 10 2" xfId="14432" xr:uid="{00000000-0005-0000-0000-0000150C0000}"/>
    <cellStyle name="20% - Accent4 2 3 11" xfId="8925" xr:uid="{00000000-0005-0000-0000-0000160C0000}"/>
    <cellStyle name="20% - Accent4 2 3 2" xfId="293" xr:uid="{00000000-0005-0000-0000-0000170C0000}"/>
    <cellStyle name="20% - Accent4 2 3 2 10" xfId="8926" xr:uid="{00000000-0005-0000-0000-0000180C0000}"/>
    <cellStyle name="20% - Accent4 2 3 2 2" xfId="294" xr:uid="{00000000-0005-0000-0000-0000190C0000}"/>
    <cellStyle name="20% - Accent4 2 3 2 2 2" xfId="2065" xr:uid="{00000000-0005-0000-0000-00001A0C0000}"/>
    <cellStyle name="20% - Accent4 2 3 2 2 2 2" xfId="9861" xr:uid="{00000000-0005-0000-0000-00001B0C0000}"/>
    <cellStyle name="20% - Accent4 2 3 2 2 3" xfId="3058" xr:uid="{00000000-0005-0000-0000-00001C0C0000}"/>
    <cellStyle name="20% - Accent4 2 3 2 2 3 2" xfId="10569" xr:uid="{00000000-0005-0000-0000-00001D0C0000}"/>
    <cellStyle name="20% - Accent4 2 3 2 2 4" xfId="6167" xr:uid="{00000000-0005-0000-0000-00001E0C0000}"/>
    <cellStyle name="20% - Accent4 2 3 2 2 4 2" xfId="13445" xr:uid="{00000000-0005-0000-0000-00001F0C0000}"/>
    <cellStyle name="20% - Accent4 2 3 2 2 5" xfId="8210" xr:uid="{00000000-0005-0000-0000-0000200C0000}"/>
    <cellStyle name="20% - Accent4 2 3 2 2 5 2" xfId="15302" xr:uid="{00000000-0005-0000-0000-0000210C0000}"/>
    <cellStyle name="20% - Accent4 2 3 2 2 6" xfId="8927" xr:uid="{00000000-0005-0000-0000-0000220C0000}"/>
    <cellStyle name="20% - Accent4 2 3 2 3" xfId="2064" xr:uid="{00000000-0005-0000-0000-0000230C0000}"/>
    <cellStyle name="20% - Accent4 2 3 2 3 2" xfId="6168" xr:uid="{00000000-0005-0000-0000-0000240C0000}"/>
    <cellStyle name="20% - Accent4 2 3 2 3 2 2" xfId="13446" xr:uid="{00000000-0005-0000-0000-0000250C0000}"/>
    <cellStyle name="20% - Accent4 2 3 2 3 3" xfId="9860" xr:uid="{00000000-0005-0000-0000-0000260C0000}"/>
    <cellStyle name="20% - Accent4 2 3 2 4" xfId="3598" xr:uid="{00000000-0005-0000-0000-0000270C0000}"/>
    <cellStyle name="20% - Accent4 2 3 2 4 2" xfId="11106" xr:uid="{00000000-0005-0000-0000-0000280C0000}"/>
    <cellStyle name="20% - Accent4 2 3 2 5" xfId="3892" xr:uid="{00000000-0005-0000-0000-0000290C0000}"/>
    <cellStyle name="20% - Accent4 2 3 2 5 2" xfId="11400" xr:uid="{00000000-0005-0000-0000-00002A0C0000}"/>
    <cellStyle name="20% - Accent4 2 3 2 6" xfId="5162" xr:uid="{00000000-0005-0000-0000-00002B0C0000}"/>
    <cellStyle name="20% - Accent4 2 3 2 6 2" xfId="12440" xr:uid="{00000000-0005-0000-0000-00002C0C0000}"/>
    <cellStyle name="20% - Accent4 2 3 2 7" xfId="5743" xr:uid="{00000000-0005-0000-0000-00002D0C0000}"/>
    <cellStyle name="20% - Accent4 2 3 2 7 2" xfId="13021" xr:uid="{00000000-0005-0000-0000-00002E0C0000}"/>
    <cellStyle name="20% - Accent4 2 3 2 8" xfId="6166" xr:uid="{00000000-0005-0000-0000-00002F0C0000}"/>
    <cellStyle name="20% - Accent4 2 3 2 8 2" xfId="13444" xr:uid="{00000000-0005-0000-0000-0000300C0000}"/>
    <cellStyle name="20% - Accent4 2 3 2 9" xfId="7629" xr:uid="{00000000-0005-0000-0000-0000310C0000}"/>
    <cellStyle name="20% - Accent4 2 3 2 9 2" xfId="14721" xr:uid="{00000000-0005-0000-0000-0000320C0000}"/>
    <cellStyle name="20% - Accent4 2 3 3" xfId="295" xr:uid="{00000000-0005-0000-0000-0000330C0000}"/>
    <cellStyle name="20% - Accent4 2 3 3 2" xfId="2066" xr:uid="{00000000-0005-0000-0000-0000340C0000}"/>
    <cellStyle name="20% - Accent4 2 3 3 2 2" xfId="9862" xr:uid="{00000000-0005-0000-0000-0000350C0000}"/>
    <cellStyle name="20% - Accent4 2 3 3 3" xfId="3791" xr:uid="{00000000-0005-0000-0000-0000360C0000}"/>
    <cellStyle name="20% - Accent4 2 3 3 3 2" xfId="11299" xr:uid="{00000000-0005-0000-0000-0000370C0000}"/>
    <cellStyle name="20% - Accent4 2 3 3 4" xfId="6169" xr:uid="{00000000-0005-0000-0000-0000380C0000}"/>
    <cellStyle name="20% - Accent4 2 3 3 4 2" xfId="13447" xr:uid="{00000000-0005-0000-0000-0000390C0000}"/>
    <cellStyle name="20% - Accent4 2 3 3 5" xfId="7921" xr:uid="{00000000-0005-0000-0000-00003A0C0000}"/>
    <cellStyle name="20% - Accent4 2 3 3 5 2" xfId="15013" xr:uid="{00000000-0005-0000-0000-00003B0C0000}"/>
    <cellStyle name="20% - Accent4 2 3 3 6" xfId="8928" xr:uid="{00000000-0005-0000-0000-00003C0C0000}"/>
    <cellStyle name="20% - Accent4 2 3 4" xfId="2063" xr:uid="{00000000-0005-0000-0000-00003D0C0000}"/>
    <cellStyle name="20% - Accent4 2 3 4 2" xfId="6170" xr:uid="{00000000-0005-0000-0000-00003E0C0000}"/>
    <cellStyle name="20% - Accent4 2 3 4 2 2" xfId="13448" xr:uid="{00000000-0005-0000-0000-00003F0C0000}"/>
    <cellStyle name="20% - Accent4 2 3 4 3" xfId="9859" xr:uid="{00000000-0005-0000-0000-0000400C0000}"/>
    <cellStyle name="20% - Accent4 2 3 5" xfId="3298" xr:uid="{00000000-0005-0000-0000-0000410C0000}"/>
    <cellStyle name="20% - Accent4 2 3 5 2" xfId="10809" xr:uid="{00000000-0005-0000-0000-0000420C0000}"/>
    <cellStyle name="20% - Accent4 2 3 6" xfId="4037" xr:uid="{00000000-0005-0000-0000-0000430C0000}"/>
    <cellStyle name="20% - Accent4 2 3 6 2" xfId="11545" xr:uid="{00000000-0005-0000-0000-0000440C0000}"/>
    <cellStyle name="20% - Accent4 2 3 7" xfId="4873" xr:uid="{00000000-0005-0000-0000-0000450C0000}"/>
    <cellStyle name="20% - Accent4 2 3 7 2" xfId="12151" xr:uid="{00000000-0005-0000-0000-0000460C0000}"/>
    <cellStyle name="20% - Accent4 2 3 8" xfId="5454" xr:uid="{00000000-0005-0000-0000-0000470C0000}"/>
    <cellStyle name="20% - Accent4 2 3 8 2" xfId="12732" xr:uid="{00000000-0005-0000-0000-0000480C0000}"/>
    <cellStyle name="20% - Accent4 2 3 9" xfId="6165" xr:uid="{00000000-0005-0000-0000-0000490C0000}"/>
    <cellStyle name="20% - Accent4 2 3 9 2" xfId="13443" xr:uid="{00000000-0005-0000-0000-00004A0C0000}"/>
    <cellStyle name="20% - Accent4 2 4" xfId="296" xr:uid="{00000000-0005-0000-0000-00004B0C0000}"/>
    <cellStyle name="20% - Accent4 2 4 10" xfId="8929" xr:uid="{00000000-0005-0000-0000-00004C0C0000}"/>
    <cellStyle name="20% - Accent4 2 4 2" xfId="297" xr:uid="{00000000-0005-0000-0000-00004D0C0000}"/>
    <cellStyle name="20% - Accent4 2 4 2 2" xfId="2068" xr:uid="{00000000-0005-0000-0000-00004E0C0000}"/>
    <cellStyle name="20% - Accent4 2 4 2 2 2" xfId="9864" xr:uid="{00000000-0005-0000-0000-00004F0C0000}"/>
    <cellStyle name="20% - Accent4 2 4 2 3" xfId="3842" xr:uid="{00000000-0005-0000-0000-0000500C0000}"/>
    <cellStyle name="20% - Accent4 2 4 2 3 2" xfId="11350" xr:uid="{00000000-0005-0000-0000-0000510C0000}"/>
    <cellStyle name="20% - Accent4 2 4 2 4" xfId="6172" xr:uid="{00000000-0005-0000-0000-0000520C0000}"/>
    <cellStyle name="20% - Accent4 2 4 2 4 2" xfId="13450" xr:uid="{00000000-0005-0000-0000-0000530C0000}"/>
    <cellStyle name="20% - Accent4 2 4 2 5" xfId="8067" xr:uid="{00000000-0005-0000-0000-0000540C0000}"/>
    <cellStyle name="20% - Accent4 2 4 2 5 2" xfId="15159" xr:uid="{00000000-0005-0000-0000-0000550C0000}"/>
    <cellStyle name="20% - Accent4 2 4 2 6" xfId="8930" xr:uid="{00000000-0005-0000-0000-0000560C0000}"/>
    <cellStyle name="20% - Accent4 2 4 3" xfId="2067" xr:uid="{00000000-0005-0000-0000-0000570C0000}"/>
    <cellStyle name="20% - Accent4 2 4 3 2" xfId="6173" xr:uid="{00000000-0005-0000-0000-0000580C0000}"/>
    <cellStyle name="20% - Accent4 2 4 3 2 2" xfId="13451" xr:uid="{00000000-0005-0000-0000-0000590C0000}"/>
    <cellStyle name="20% - Accent4 2 4 3 3" xfId="9863" xr:uid="{00000000-0005-0000-0000-00005A0C0000}"/>
    <cellStyle name="20% - Accent4 2 4 4" xfId="3455" xr:uid="{00000000-0005-0000-0000-00005B0C0000}"/>
    <cellStyle name="20% - Accent4 2 4 4 2" xfId="10963" xr:uid="{00000000-0005-0000-0000-00005C0C0000}"/>
    <cellStyle name="20% - Accent4 2 4 5" xfId="3788" xr:uid="{00000000-0005-0000-0000-00005D0C0000}"/>
    <cellStyle name="20% - Accent4 2 4 5 2" xfId="11296" xr:uid="{00000000-0005-0000-0000-00005E0C0000}"/>
    <cellStyle name="20% - Accent4 2 4 6" xfId="5019" xr:uid="{00000000-0005-0000-0000-00005F0C0000}"/>
    <cellStyle name="20% - Accent4 2 4 6 2" xfId="12297" xr:uid="{00000000-0005-0000-0000-0000600C0000}"/>
    <cellStyle name="20% - Accent4 2 4 7" xfId="5600" xr:uid="{00000000-0005-0000-0000-0000610C0000}"/>
    <cellStyle name="20% - Accent4 2 4 7 2" xfId="12878" xr:uid="{00000000-0005-0000-0000-0000620C0000}"/>
    <cellStyle name="20% - Accent4 2 4 8" xfId="6171" xr:uid="{00000000-0005-0000-0000-0000630C0000}"/>
    <cellStyle name="20% - Accent4 2 4 8 2" xfId="13449" xr:uid="{00000000-0005-0000-0000-0000640C0000}"/>
    <cellStyle name="20% - Accent4 2 4 9" xfId="7486" xr:uid="{00000000-0005-0000-0000-0000650C0000}"/>
    <cellStyle name="20% - Accent4 2 4 9 2" xfId="14578" xr:uid="{00000000-0005-0000-0000-0000660C0000}"/>
    <cellStyle name="20% - Accent4 2 5" xfId="298" xr:uid="{00000000-0005-0000-0000-0000670C0000}"/>
    <cellStyle name="20% - Accent4 2 5 2" xfId="299" xr:uid="{00000000-0005-0000-0000-0000680C0000}"/>
    <cellStyle name="20% - Accent4 2 5 2 2" xfId="2070" xr:uid="{00000000-0005-0000-0000-0000690C0000}"/>
    <cellStyle name="20% - Accent4 2 5 2 2 2" xfId="9866" xr:uid="{00000000-0005-0000-0000-00006A0C0000}"/>
    <cellStyle name="20% - Accent4 2 5 2 3" xfId="4069" xr:uid="{00000000-0005-0000-0000-00006B0C0000}"/>
    <cellStyle name="20% - Accent4 2 5 2 3 2" xfId="11577" xr:uid="{00000000-0005-0000-0000-00006C0C0000}"/>
    <cellStyle name="20% - Accent4 2 5 2 4" xfId="6175" xr:uid="{00000000-0005-0000-0000-00006D0C0000}"/>
    <cellStyle name="20% - Accent4 2 5 2 4 2" xfId="13453" xr:uid="{00000000-0005-0000-0000-00006E0C0000}"/>
    <cellStyle name="20% - Accent4 2 5 2 5" xfId="8932" xr:uid="{00000000-0005-0000-0000-00006F0C0000}"/>
    <cellStyle name="20% - Accent4 2 5 3" xfId="2069" xr:uid="{00000000-0005-0000-0000-0000700C0000}"/>
    <cellStyle name="20% - Accent4 2 5 3 2" xfId="9865" xr:uid="{00000000-0005-0000-0000-0000710C0000}"/>
    <cellStyle name="20% - Accent4 2 5 4" xfId="3811" xr:uid="{00000000-0005-0000-0000-0000720C0000}"/>
    <cellStyle name="20% - Accent4 2 5 4 2" xfId="11319" xr:uid="{00000000-0005-0000-0000-0000730C0000}"/>
    <cellStyle name="20% - Accent4 2 5 5" xfId="6174" xr:uid="{00000000-0005-0000-0000-0000740C0000}"/>
    <cellStyle name="20% - Accent4 2 5 5 2" xfId="13452" xr:uid="{00000000-0005-0000-0000-0000750C0000}"/>
    <cellStyle name="20% - Accent4 2 5 6" xfId="8299" xr:uid="{00000000-0005-0000-0000-0000760C0000}"/>
    <cellStyle name="20% - Accent4 2 5 6 2" xfId="15391" xr:uid="{00000000-0005-0000-0000-0000770C0000}"/>
    <cellStyle name="20% - Accent4 2 5 7" xfId="8931" xr:uid="{00000000-0005-0000-0000-0000780C0000}"/>
    <cellStyle name="20% - Accent4 2 6" xfId="300" xr:uid="{00000000-0005-0000-0000-0000790C0000}"/>
    <cellStyle name="20% - Accent4 2 6 2" xfId="2071" xr:uid="{00000000-0005-0000-0000-00007A0C0000}"/>
    <cellStyle name="20% - Accent4 2 6 2 2" xfId="9867" xr:uid="{00000000-0005-0000-0000-00007B0C0000}"/>
    <cellStyle name="20% - Accent4 2 6 3" xfId="3695" xr:uid="{00000000-0005-0000-0000-00007C0C0000}"/>
    <cellStyle name="20% - Accent4 2 6 3 2" xfId="11203" xr:uid="{00000000-0005-0000-0000-00007D0C0000}"/>
    <cellStyle name="20% - Accent4 2 6 4" xfId="6176" xr:uid="{00000000-0005-0000-0000-00007E0C0000}"/>
    <cellStyle name="20% - Accent4 2 6 4 2" xfId="13454" xr:uid="{00000000-0005-0000-0000-00007F0C0000}"/>
    <cellStyle name="20% - Accent4 2 6 5" xfId="8414" xr:uid="{00000000-0005-0000-0000-0000800C0000}"/>
    <cellStyle name="20% - Accent4 2 6 5 2" xfId="15457" xr:uid="{00000000-0005-0000-0000-0000810C0000}"/>
    <cellStyle name="20% - Accent4 2 6 6" xfId="8933" xr:uid="{00000000-0005-0000-0000-0000820C0000}"/>
    <cellStyle name="20% - Accent4 2 7" xfId="301" xr:uid="{00000000-0005-0000-0000-0000830C0000}"/>
    <cellStyle name="20% - Accent4 2 7 2" xfId="2072" xr:uid="{00000000-0005-0000-0000-0000840C0000}"/>
    <cellStyle name="20% - Accent4 2 7 2 2" xfId="9868" xr:uid="{00000000-0005-0000-0000-0000850C0000}"/>
    <cellStyle name="20% - Accent4 2 7 3" xfId="4077" xr:uid="{00000000-0005-0000-0000-0000860C0000}"/>
    <cellStyle name="20% - Accent4 2 7 3 2" xfId="11585" xr:uid="{00000000-0005-0000-0000-0000870C0000}"/>
    <cellStyle name="20% - Accent4 2 7 4" xfId="6177" xr:uid="{00000000-0005-0000-0000-0000880C0000}"/>
    <cellStyle name="20% - Accent4 2 7 4 2" xfId="13455" xr:uid="{00000000-0005-0000-0000-0000890C0000}"/>
    <cellStyle name="20% - Accent4 2 7 5" xfId="8503" xr:uid="{00000000-0005-0000-0000-00008A0C0000}"/>
    <cellStyle name="20% - Accent4 2 7 5 2" xfId="15546" xr:uid="{00000000-0005-0000-0000-00008B0C0000}"/>
    <cellStyle name="20% - Accent4 2 7 6" xfId="8934" xr:uid="{00000000-0005-0000-0000-00008C0C0000}"/>
    <cellStyle name="20% - Accent4 2 8" xfId="1819" xr:uid="{00000000-0005-0000-0000-00008D0C0000}"/>
    <cellStyle name="20% - Accent4 2 8 2" xfId="3769" xr:uid="{00000000-0005-0000-0000-00008E0C0000}"/>
    <cellStyle name="20% - Accent4 2 8 2 2" xfId="11277" xr:uid="{00000000-0005-0000-0000-00008F0C0000}"/>
    <cellStyle name="20% - Accent4 2 8 3" xfId="6178" xr:uid="{00000000-0005-0000-0000-0000900C0000}"/>
    <cellStyle name="20% - Accent4 2 8 3 2" xfId="13456" xr:uid="{00000000-0005-0000-0000-0000910C0000}"/>
    <cellStyle name="20% - Accent4 2 8 4" xfId="7778" xr:uid="{00000000-0005-0000-0000-0000920C0000}"/>
    <cellStyle name="20% - Accent4 2 8 4 2" xfId="14870" xr:uid="{00000000-0005-0000-0000-0000930C0000}"/>
    <cellStyle name="20% - Accent4 2 8 5" xfId="9615" xr:uid="{00000000-0005-0000-0000-0000940C0000}"/>
    <cellStyle name="20% - Accent4 2 9" xfId="2054" xr:uid="{00000000-0005-0000-0000-0000950C0000}"/>
    <cellStyle name="20% - Accent4 2 9 2" xfId="3882" xr:uid="{00000000-0005-0000-0000-0000960C0000}"/>
    <cellStyle name="20% - Accent4 2 9 2 2" xfId="11390" xr:uid="{00000000-0005-0000-0000-0000970C0000}"/>
    <cellStyle name="20% - Accent4 2 9 3" xfId="6179" xr:uid="{00000000-0005-0000-0000-0000980C0000}"/>
    <cellStyle name="20% - Accent4 2 9 3 2" xfId="13457" xr:uid="{00000000-0005-0000-0000-0000990C0000}"/>
    <cellStyle name="20% - Accent4 2 9 4" xfId="9850" xr:uid="{00000000-0005-0000-0000-00009A0C0000}"/>
    <cellStyle name="20% - Accent4 20" xfId="1793" xr:uid="{00000000-0005-0000-0000-00009B0C0000}"/>
    <cellStyle name="20% - Accent4 20 2" xfId="3972" xr:uid="{00000000-0005-0000-0000-00009C0C0000}"/>
    <cellStyle name="20% - Accent4 20 2 2" xfId="11480" xr:uid="{00000000-0005-0000-0000-00009D0C0000}"/>
    <cellStyle name="20% - Accent4 20 3" xfId="6180" xr:uid="{00000000-0005-0000-0000-00009E0C0000}"/>
    <cellStyle name="20% - Accent4 20 3 2" xfId="13458" xr:uid="{00000000-0005-0000-0000-00009F0C0000}"/>
    <cellStyle name="20% - Accent4 20 4" xfId="9598" xr:uid="{00000000-0005-0000-0000-0000A00C0000}"/>
    <cellStyle name="20% - Accent4 21" xfId="2043" xr:uid="{00000000-0005-0000-0000-0000A10C0000}"/>
    <cellStyle name="20% - Accent4 21 2" xfId="3890" xr:uid="{00000000-0005-0000-0000-0000A20C0000}"/>
    <cellStyle name="20% - Accent4 21 2 2" xfId="11398" xr:uid="{00000000-0005-0000-0000-0000A30C0000}"/>
    <cellStyle name="20% - Accent4 21 3" xfId="6181" xr:uid="{00000000-0005-0000-0000-0000A40C0000}"/>
    <cellStyle name="20% - Accent4 21 3 2" xfId="13459" xr:uid="{00000000-0005-0000-0000-0000A50C0000}"/>
    <cellStyle name="20% - Accent4 21 4" xfId="9839" xr:uid="{00000000-0005-0000-0000-0000A60C0000}"/>
    <cellStyle name="20% - Accent4 22" xfId="3031" xr:uid="{00000000-0005-0000-0000-0000A70C0000}"/>
    <cellStyle name="20% - Accent4 22 2" xfId="10542" xr:uid="{00000000-0005-0000-0000-0000A80C0000}"/>
    <cellStyle name="20% - Accent4 23" xfId="3736" xr:uid="{00000000-0005-0000-0000-0000A90C0000}"/>
    <cellStyle name="20% - Accent4 23 2" xfId="11244" xr:uid="{00000000-0005-0000-0000-0000AA0C0000}"/>
    <cellStyle name="20% - Accent4 24" xfId="4670" xr:uid="{00000000-0005-0000-0000-0000AB0C0000}"/>
    <cellStyle name="20% - Accent4 24 2" xfId="11948" xr:uid="{00000000-0005-0000-0000-0000AC0C0000}"/>
    <cellStyle name="20% - Accent4 25" xfId="5251" xr:uid="{00000000-0005-0000-0000-0000AD0C0000}"/>
    <cellStyle name="20% - Accent4 25 2" xfId="12529" xr:uid="{00000000-0005-0000-0000-0000AE0C0000}"/>
    <cellStyle name="20% - Accent4 26" xfId="6138" xr:uid="{00000000-0005-0000-0000-0000AF0C0000}"/>
    <cellStyle name="20% - Accent4 26 2" xfId="13416" xr:uid="{00000000-0005-0000-0000-0000B00C0000}"/>
    <cellStyle name="20% - Accent4 27" xfId="7126" xr:uid="{00000000-0005-0000-0000-0000B10C0000}"/>
    <cellStyle name="20% - Accent4 27 2" xfId="14218" xr:uid="{00000000-0005-0000-0000-0000B20C0000}"/>
    <cellStyle name="20% - Accent4 28" xfId="7137" xr:uid="{00000000-0005-0000-0000-0000B30C0000}"/>
    <cellStyle name="20% - Accent4 28 2" xfId="14229" xr:uid="{00000000-0005-0000-0000-0000B40C0000}"/>
    <cellStyle name="20% - Accent4 29" xfId="272" xr:uid="{00000000-0005-0000-0000-0000B50C0000}"/>
    <cellStyle name="20% - Accent4 29 2" xfId="8905" xr:uid="{00000000-0005-0000-0000-0000B60C0000}"/>
    <cellStyle name="20% - Accent4 3" xfId="302" xr:uid="{00000000-0005-0000-0000-0000B70C0000}"/>
    <cellStyle name="20% - Accent4 3 10" xfId="5334" xr:uid="{00000000-0005-0000-0000-0000B80C0000}"/>
    <cellStyle name="20% - Accent4 3 10 2" xfId="12612" xr:uid="{00000000-0005-0000-0000-0000B90C0000}"/>
    <cellStyle name="20% - Accent4 3 11" xfId="6182" xr:uid="{00000000-0005-0000-0000-0000BA0C0000}"/>
    <cellStyle name="20% - Accent4 3 11 2" xfId="13460" xr:uid="{00000000-0005-0000-0000-0000BB0C0000}"/>
    <cellStyle name="20% - Accent4 3 12" xfId="7220" xr:uid="{00000000-0005-0000-0000-0000BC0C0000}"/>
    <cellStyle name="20% - Accent4 3 12 2" xfId="14312" xr:uid="{00000000-0005-0000-0000-0000BD0C0000}"/>
    <cellStyle name="20% - Accent4 3 13" xfId="8935" xr:uid="{00000000-0005-0000-0000-0000BE0C0000}"/>
    <cellStyle name="20% - Accent4 3 2" xfId="303" xr:uid="{00000000-0005-0000-0000-0000BF0C0000}"/>
    <cellStyle name="20% - Accent4 3 2 10" xfId="7363" xr:uid="{00000000-0005-0000-0000-0000C00C0000}"/>
    <cellStyle name="20% - Accent4 3 2 10 2" xfId="14455" xr:uid="{00000000-0005-0000-0000-0000C10C0000}"/>
    <cellStyle name="20% - Accent4 3 2 11" xfId="8936" xr:uid="{00000000-0005-0000-0000-0000C20C0000}"/>
    <cellStyle name="20% - Accent4 3 2 2" xfId="304" xr:uid="{00000000-0005-0000-0000-0000C30C0000}"/>
    <cellStyle name="20% - Accent4 3 2 2 10" xfId="8937" xr:uid="{00000000-0005-0000-0000-0000C40C0000}"/>
    <cellStyle name="20% - Accent4 3 2 2 2" xfId="305" xr:uid="{00000000-0005-0000-0000-0000C50C0000}"/>
    <cellStyle name="20% - Accent4 3 2 2 2 2" xfId="2076" xr:uid="{00000000-0005-0000-0000-0000C60C0000}"/>
    <cellStyle name="20% - Accent4 3 2 2 2 2 2" xfId="9872" xr:uid="{00000000-0005-0000-0000-0000C70C0000}"/>
    <cellStyle name="20% - Accent4 3 2 2 2 3" xfId="4060" xr:uid="{00000000-0005-0000-0000-0000C80C0000}"/>
    <cellStyle name="20% - Accent4 3 2 2 2 3 2" xfId="11568" xr:uid="{00000000-0005-0000-0000-0000C90C0000}"/>
    <cellStyle name="20% - Accent4 3 2 2 2 4" xfId="6185" xr:uid="{00000000-0005-0000-0000-0000CA0C0000}"/>
    <cellStyle name="20% - Accent4 3 2 2 2 4 2" xfId="13463" xr:uid="{00000000-0005-0000-0000-0000CB0C0000}"/>
    <cellStyle name="20% - Accent4 3 2 2 2 5" xfId="8233" xr:uid="{00000000-0005-0000-0000-0000CC0C0000}"/>
    <cellStyle name="20% - Accent4 3 2 2 2 5 2" xfId="15325" xr:uid="{00000000-0005-0000-0000-0000CD0C0000}"/>
    <cellStyle name="20% - Accent4 3 2 2 2 6" xfId="8938" xr:uid="{00000000-0005-0000-0000-0000CE0C0000}"/>
    <cellStyle name="20% - Accent4 3 2 2 3" xfId="2075" xr:uid="{00000000-0005-0000-0000-0000CF0C0000}"/>
    <cellStyle name="20% - Accent4 3 2 2 3 2" xfId="6186" xr:uid="{00000000-0005-0000-0000-0000D00C0000}"/>
    <cellStyle name="20% - Accent4 3 2 2 3 2 2" xfId="13464" xr:uid="{00000000-0005-0000-0000-0000D10C0000}"/>
    <cellStyle name="20% - Accent4 3 2 2 3 3" xfId="9871" xr:uid="{00000000-0005-0000-0000-0000D20C0000}"/>
    <cellStyle name="20% - Accent4 3 2 2 4" xfId="3621" xr:uid="{00000000-0005-0000-0000-0000D30C0000}"/>
    <cellStyle name="20% - Accent4 3 2 2 4 2" xfId="11129" xr:uid="{00000000-0005-0000-0000-0000D40C0000}"/>
    <cellStyle name="20% - Accent4 3 2 2 5" xfId="3884" xr:uid="{00000000-0005-0000-0000-0000D50C0000}"/>
    <cellStyle name="20% - Accent4 3 2 2 5 2" xfId="11392" xr:uid="{00000000-0005-0000-0000-0000D60C0000}"/>
    <cellStyle name="20% - Accent4 3 2 2 6" xfId="5185" xr:uid="{00000000-0005-0000-0000-0000D70C0000}"/>
    <cellStyle name="20% - Accent4 3 2 2 6 2" xfId="12463" xr:uid="{00000000-0005-0000-0000-0000D80C0000}"/>
    <cellStyle name="20% - Accent4 3 2 2 7" xfId="5766" xr:uid="{00000000-0005-0000-0000-0000D90C0000}"/>
    <cellStyle name="20% - Accent4 3 2 2 7 2" xfId="13044" xr:uid="{00000000-0005-0000-0000-0000DA0C0000}"/>
    <cellStyle name="20% - Accent4 3 2 2 8" xfId="6184" xr:uid="{00000000-0005-0000-0000-0000DB0C0000}"/>
    <cellStyle name="20% - Accent4 3 2 2 8 2" xfId="13462" xr:uid="{00000000-0005-0000-0000-0000DC0C0000}"/>
    <cellStyle name="20% - Accent4 3 2 2 9" xfId="7652" xr:uid="{00000000-0005-0000-0000-0000DD0C0000}"/>
    <cellStyle name="20% - Accent4 3 2 2 9 2" xfId="14744" xr:uid="{00000000-0005-0000-0000-0000DE0C0000}"/>
    <cellStyle name="20% - Accent4 3 2 3" xfId="306" xr:uid="{00000000-0005-0000-0000-0000DF0C0000}"/>
    <cellStyle name="20% - Accent4 3 2 3 2" xfId="2077" xr:uid="{00000000-0005-0000-0000-0000E00C0000}"/>
    <cellStyle name="20% - Accent4 3 2 3 2 2" xfId="9873" xr:uid="{00000000-0005-0000-0000-0000E10C0000}"/>
    <cellStyle name="20% - Accent4 3 2 3 3" xfId="3157" xr:uid="{00000000-0005-0000-0000-0000E20C0000}"/>
    <cellStyle name="20% - Accent4 3 2 3 3 2" xfId="10668" xr:uid="{00000000-0005-0000-0000-0000E30C0000}"/>
    <cellStyle name="20% - Accent4 3 2 3 4" xfId="6187" xr:uid="{00000000-0005-0000-0000-0000E40C0000}"/>
    <cellStyle name="20% - Accent4 3 2 3 4 2" xfId="13465" xr:uid="{00000000-0005-0000-0000-0000E50C0000}"/>
    <cellStyle name="20% - Accent4 3 2 3 5" xfId="7944" xr:uid="{00000000-0005-0000-0000-0000E60C0000}"/>
    <cellStyle name="20% - Accent4 3 2 3 5 2" xfId="15036" xr:uid="{00000000-0005-0000-0000-0000E70C0000}"/>
    <cellStyle name="20% - Accent4 3 2 3 6" xfId="8939" xr:uid="{00000000-0005-0000-0000-0000E80C0000}"/>
    <cellStyle name="20% - Accent4 3 2 4" xfId="2074" xr:uid="{00000000-0005-0000-0000-0000E90C0000}"/>
    <cellStyle name="20% - Accent4 3 2 4 2" xfId="6188" xr:uid="{00000000-0005-0000-0000-0000EA0C0000}"/>
    <cellStyle name="20% - Accent4 3 2 4 2 2" xfId="13466" xr:uid="{00000000-0005-0000-0000-0000EB0C0000}"/>
    <cellStyle name="20% - Accent4 3 2 4 3" xfId="9870" xr:uid="{00000000-0005-0000-0000-0000EC0C0000}"/>
    <cellStyle name="20% - Accent4 3 2 5" xfId="3321" xr:uid="{00000000-0005-0000-0000-0000ED0C0000}"/>
    <cellStyle name="20% - Accent4 3 2 5 2" xfId="10832" xr:uid="{00000000-0005-0000-0000-0000EE0C0000}"/>
    <cellStyle name="20% - Accent4 3 2 6" xfId="3817" xr:uid="{00000000-0005-0000-0000-0000EF0C0000}"/>
    <cellStyle name="20% - Accent4 3 2 6 2" xfId="11325" xr:uid="{00000000-0005-0000-0000-0000F00C0000}"/>
    <cellStyle name="20% - Accent4 3 2 7" xfId="4896" xr:uid="{00000000-0005-0000-0000-0000F10C0000}"/>
    <cellStyle name="20% - Accent4 3 2 7 2" xfId="12174" xr:uid="{00000000-0005-0000-0000-0000F20C0000}"/>
    <cellStyle name="20% - Accent4 3 2 8" xfId="5477" xr:uid="{00000000-0005-0000-0000-0000F30C0000}"/>
    <cellStyle name="20% - Accent4 3 2 8 2" xfId="12755" xr:uid="{00000000-0005-0000-0000-0000F40C0000}"/>
    <cellStyle name="20% - Accent4 3 2 9" xfId="6183" xr:uid="{00000000-0005-0000-0000-0000F50C0000}"/>
    <cellStyle name="20% - Accent4 3 2 9 2" xfId="13461" xr:uid="{00000000-0005-0000-0000-0000F60C0000}"/>
    <cellStyle name="20% - Accent4 3 3" xfId="307" xr:uid="{00000000-0005-0000-0000-0000F70C0000}"/>
    <cellStyle name="20% - Accent4 3 3 10" xfId="8940" xr:uid="{00000000-0005-0000-0000-0000F80C0000}"/>
    <cellStyle name="20% - Accent4 3 3 2" xfId="308" xr:uid="{00000000-0005-0000-0000-0000F90C0000}"/>
    <cellStyle name="20% - Accent4 3 3 2 2" xfId="2079" xr:uid="{00000000-0005-0000-0000-0000FA0C0000}"/>
    <cellStyle name="20% - Accent4 3 3 2 2 2" xfId="9875" xr:uid="{00000000-0005-0000-0000-0000FB0C0000}"/>
    <cellStyle name="20% - Accent4 3 3 2 3" xfId="3805" xr:uid="{00000000-0005-0000-0000-0000FC0C0000}"/>
    <cellStyle name="20% - Accent4 3 3 2 3 2" xfId="11313" xr:uid="{00000000-0005-0000-0000-0000FD0C0000}"/>
    <cellStyle name="20% - Accent4 3 3 2 4" xfId="6190" xr:uid="{00000000-0005-0000-0000-0000FE0C0000}"/>
    <cellStyle name="20% - Accent4 3 3 2 4 2" xfId="13468" xr:uid="{00000000-0005-0000-0000-0000FF0C0000}"/>
    <cellStyle name="20% - Accent4 3 3 2 5" xfId="8090" xr:uid="{00000000-0005-0000-0000-0000000D0000}"/>
    <cellStyle name="20% - Accent4 3 3 2 5 2" xfId="15182" xr:uid="{00000000-0005-0000-0000-0000010D0000}"/>
    <cellStyle name="20% - Accent4 3 3 2 6" xfId="8941" xr:uid="{00000000-0005-0000-0000-0000020D0000}"/>
    <cellStyle name="20% - Accent4 3 3 3" xfId="2078" xr:uid="{00000000-0005-0000-0000-0000030D0000}"/>
    <cellStyle name="20% - Accent4 3 3 3 2" xfId="6191" xr:uid="{00000000-0005-0000-0000-0000040D0000}"/>
    <cellStyle name="20% - Accent4 3 3 3 2 2" xfId="13469" xr:uid="{00000000-0005-0000-0000-0000050D0000}"/>
    <cellStyle name="20% - Accent4 3 3 3 3" xfId="9874" xr:uid="{00000000-0005-0000-0000-0000060D0000}"/>
    <cellStyle name="20% - Accent4 3 3 4" xfId="3478" xr:uid="{00000000-0005-0000-0000-0000070D0000}"/>
    <cellStyle name="20% - Accent4 3 3 4 2" xfId="10986" xr:uid="{00000000-0005-0000-0000-0000080D0000}"/>
    <cellStyle name="20% - Accent4 3 3 5" xfId="3834" xr:uid="{00000000-0005-0000-0000-0000090D0000}"/>
    <cellStyle name="20% - Accent4 3 3 5 2" xfId="11342" xr:uid="{00000000-0005-0000-0000-00000A0D0000}"/>
    <cellStyle name="20% - Accent4 3 3 6" xfId="5042" xr:uid="{00000000-0005-0000-0000-00000B0D0000}"/>
    <cellStyle name="20% - Accent4 3 3 6 2" xfId="12320" xr:uid="{00000000-0005-0000-0000-00000C0D0000}"/>
    <cellStyle name="20% - Accent4 3 3 7" xfId="5623" xr:uid="{00000000-0005-0000-0000-00000D0D0000}"/>
    <cellStyle name="20% - Accent4 3 3 7 2" xfId="12901" xr:uid="{00000000-0005-0000-0000-00000E0D0000}"/>
    <cellStyle name="20% - Accent4 3 3 8" xfId="6189" xr:uid="{00000000-0005-0000-0000-00000F0D0000}"/>
    <cellStyle name="20% - Accent4 3 3 8 2" xfId="13467" xr:uid="{00000000-0005-0000-0000-0000100D0000}"/>
    <cellStyle name="20% - Accent4 3 3 9" xfId="7509" xr:uid="{00000000-0005-0000-0000-0000110D0000}"/>
    <cellStyle name="20% - Accent4 3 3 9 2" xfId="14601" xr:uid="{00000000-0005-0000-0000-0000120D0000}"/>
    <cellStyle name="20% - Accent4 3 4" xfId="309" xr:uid="{00000000-0005-0000-0000-0000130D0000}"/>
    <cellStyle name="20% - Accent4 3 4 2" xfId="2080" xr:uid="{00000000-0005-0000-0000-0000140D0000}"/>
    <cellStyle name="20% - Accent4 3 4 2 2" xfId="9876" xr:uid="{00000000-0005-0000-0000-0000150D0000}"/>
    <cellStyle name="20% - Accent4 3 4 3" xfId="3879" xr:uid="{00000000-0005-0000-0000-0000160D0000}"/>
    <cellStyle name="20% - Accent4 3 4 3 2" xfId="11387" xr:uid="{00000000-0005-0000-0000-0000170D0000}"/>
    <cellStyle name="20% - Accent4 3 4 4" xfId="6192" xr:uid="{00000000-0005-0000-0000-0000180D0000}"/>
    <cellStyle name="20% - Accent4 3 4 4 2" xfId="13470" xr:uid="{00000000-0005-0000-0000-0000190D0000}"/>
    <cellStyle name="20% - Accent4 3 4 5" xfId="8437" xr:uid="{00000000-0005-0000-0000-00001A0D0000}"/>
    <cellStyle name="20% - Accent4 3 4 5 2" xfId="15480" xr:uid="{00000000-0005-0000-0000-00001B0D0000}"/>
    <cellStyle name="20% - Accent4 3 4 6" xfId="8942" xr:uid="{00000000-0005-0000-0000-00001C0D0000}"/>
    <cellStyle name="20% - Accent4 3 5" xfId="310" xr:uid="{00000000-0005-0000-0000-00001D0D0000}"/>
    <cellStyle name="20% - Accent4 3 5 2" xfId="2081" xr:uid="{00000000-0005-0000-0000-00001E0D0000}"/>
    <cellStyle name="20% - Accent4 3 5 2 2" xfId="9877" xr:uid="{00000000-0005-0000-0000-00001F0D0000}"/>
    <cellStyle name="20% - Accent4 3 5 3" xfId="3140" xr:uid="{00000000-0005-0000-0000-0000200D0000}"/>
    <cellStyle name="20% - Accent4 3 5 3 2" xfId="10651" xr:uid="{00000000-0005-0000-0000-0000210D0000}"/>
    <cellStyle name="20% - Accent4 3 5 4" xfId="6193" xr:uid="{00000000-0005-0000-0000-0000220D0000}"/>
    <cellStyle name="20% - Accent4 3 5 4 2" xfId="13471" xr:uid="{00000000-0005-0000-0000-0000230D0000}"/>
    <cellStyle name="20% - Accent4 3 5 5" xfId="8526" xr:uid="{00000000-0005-0000-0000-0000240D0000}"/>
    <cellStyle name="20% - Accent4 3 5 5 2" xfId="15569" xr:uid="{00000000-0005-0000-0000-0000250D0000}"/>
    <cellStyle name="20% - Accent4 3 5 6" xfId="8943" xr:uid="{00000000-0005-0000-0000-0000260D0000}"/>
    <cellStyle name="20% - Accent4 3 6" xfId="2073" xr:uid="{00000000-0005-0000-0000-0000270D0000}"/>
    <cellStyle name="20% - Accent4 3 6 2" xfId="6194" xr:uid="{00000000-0005-0000-0000-0000280D0000}"/>
    <cellStyle name="20% - Accent4 3 6 2 2" xfId="13472" xr:uid="{00000000-0005-0000-0000-0000290D0000}"/>
    <cellStyle name="20% - Accent4 3 6 3" xfId="7801" xr:uid="{00000000-0005-0000-0000-00002A0D0000}"/>
    <cellStyle name="20% - Accent4 3 6 3 2" xfId="14893" xr:uid="{00000000-0005-0000-0000-00002B0D0000}"/>
    <cellStyle name="20% - Accent4 3 6 4" xfId="9869" xr:uid="{00000000-0005-0000-0000-00002C0D0000}"/>
    <cellStyle name="20% - Accent4 3 7" xfId="3173" xr:uid="{00000000-0005-0000-0000-00002D0D0000}"/>
    <cellStyle name="20% - Accent4 3 7 2" xfId="10684" xr:uid="{00000000-0005-0000-0000-00002E0D0000}"/>
    <cellStyle name="20% - Accent4 3 8" xfId="3724" xr:uid="{00000000-0005-0000-0000-00002F0D0000}"/>
    <cellStyle name="20% - Accent4 3 8 2" xfId="11232" xr:uid="{00000000-0005-0000-0000-0000300D0000}"/>
    <cellStyle name="20% - Accent4 3 9" xfId="4753" xr:uid="{00000000-0005-0000-0000-0000310D0000}"/>
    <cellStyle name="20% - Accent4 3 9 2" xfId="12031" xr:uid="{00000000-0005-0000-0000-0000320D0000}"/>
    <cellStyle name="20% - Accent4 30" xfId="8594" xr:uid="{00000000-0005-0000-0000-0000330D0000}"/>
    <cellStyle name="20% - Accent4 30 2" xfId="15637" xr:uid="{00000000-0005-0000-0000-0000340D0000}"/>
    <cellStyle name="20% - Accent4 31" xfId="8684" xr:uid="{00000000-0005-0000-0000-0000350D0000}"/>
    <cellStyle name="20% - Accent4 4" xfId="311" xr:uid="{00000000-0005-0000-0000-0000360D0000}"/>
    <cellStyle name="20% - Accent4 4 10" xfId="6195" xr:uid="{00000000-0005-0000-0000-0000370D0000}"/>
    <cellStyle name="20% - Accent4 4 10 2" xfId="13473" xr:uid="{00000000-0005-0000-0000-0000380D0000}"/>
    <cellStyle name="20% - Accent4 4 11" xfId="7171" xr:uid="{00000000-0005-0000-0000-0000390D0000}"/>
    <cellStyle name="20% - Accent4 4 11 2" xfId="14263" xr:uid="{00000000-0005-0000-0000-00003A0D0000}"/>
    <cellStyle name="20% - Accent4 4 12" xfId="8944" xr:uid="{00000000-0005-0000-0000-00003B0D0000}"/>
    <cellStyle name="20% - Accent4 4 2" xfId="312" xr:uid="{00000000-0005-0000-0000-00003C0D0000}"/>
    <cellStyle name="20% - Accent4 4 2 10" xfId="7314" xr:uid="{00000000-0005-0000-0000-00003D0D0000}"/>
    <cellStyle name="20% - Accent4 4 2 10 2" xfId="14406" xr:uid="{00000000-0005-0000-0000-00003E0D0000}"/>
    <cellStyle name="20% - Accent4 4 2 11" xfId="8945" xr:uid="{00000000-0005-0000-0000-00003F0D0000}"/>
    <cellStyle name="20% - Accent4 4 2 2" xfId="313" xr:uid="{00000000-0005-0000-0000-0000400D0000}"/>
    <cellStyle name="20% - Accent4 4 2 2 10" xfId="8946" xr:uid="{00000000-0005-0000-0000-0000410D0000}"/>
    <cellStyle name="20% - Accent4 4 2 2 2" xfId="314" xr:uid="{00000000-0005-0000-0000-0000420D0000}"/>
    <cellStyle name="20% - Accent4 4 2 2 2 2" xfId="2085" xr:uid="{00000000-0005-0000-0000-0000430D0000}"/>
    <cellStyle name="20% - Accent4 4 2 2 2 2 2" xfId="9881" xr:uid="{00000000-0005-0000-0000-0000440D0000}"/>
    <cellStyle name="20% - Accent4 4 2 2 2 3" xfId="3027" xr:uid="{00000000-0005-0000-0000-0000450D0000}"/>
    <cellStyle name="20% - Accent4 4 2 2 2 3 2" xfId="10538" xr:uid="{00000000-0005-0000-0000-0000460D0000}"/>
    <cellStyle name="20% - Accent4 4 2 2 2 4" xfId="6198" xr:uid="{00000000-0005-0000-0000-0000470D0000}"/>
    <cellStyle name="20% - Accent4 4 2 2 2 4 2" xfId="13476" xr:uid="{00000000-0005-0000-0000-0000480D0000}"/>
    <cellStyle name="20% - Accent4 4 2 2 2 5" xfId="8184" xr:uid="{00000000-0005-0000-0000-0000490D0000}"/>
    <cellStyle name="20% - Accent4 4 2 2 2 5 2" xfId="15276" xr:uid="{00000000-0005-0000-0000-00004A0D0000}"/>
    <cellStyle name="20% - Accent4 4 2 2 2 6" xfId="8947" xr:uid="{00000000-0005-0000-0000-00004B0D0000}"/>
    <cellStyle name="20% - Accent4 4 2 2 3" xfId="2084" xr:uid="{00000000-0005-0000-0000-00004C0D0000}"/>
    <cellStyle name="20% - Accent4 4 2 2 3 2" xfId="6199" xr:uid="{00000000-0005-0000-0000-00004D0D0000}"/>
    <cellStyle name="20% - Accent4 4 2 2 3 2 2" xfId="13477" xr:uid="{00000000-0005-0000-0000-00004E0D0000}"/>
    <cellStyle name="20% - Accent4 4 2 2 3 3" xfId="9880" xr:uid="{00000000-0005-0000-0000-00004F0D0000}"/>
    <cellStyle name="20% - Accent4 4 2 2 4" xfId="3572" xr:uid="{00000000-0005-0000-0000-0000500D0000}"/>
    <cellStyle name="20% - Accent4 4 2 2 4 2" xfId="11080" xr:uid="{00000000-0005-0000-0000-0000510D0000}"/>
    <cellStyle name="20% - Accent4 4 2 2 5" xfId="4040" xr:uid="{00000000-0005-0000-0000-0000520D0000}"/>
    <cellStyle name="20% - Accent4 4 2 2 5 2" xfId="11548" xr:uid="{00000000-0005-0000-0000-0000530D0000}"/>
    <cellStyle name="20% - Accent4 4 2 2 6" xfId="5136" xr:uid="{00000000-0005-0000-0000-0000540D0000}"/>
    <cellStyle name="20% - Accent4 4 2 2 6 2" xfId="12414" xr:uid="{00000000-0005-0000-0000-0000550D0000}"/>
    <cellStyle name="20% - Accent4 4 2 2 7" xfId="5717" xr:uid="{00000000-0005-0000-0000-0000560D0000}"/>
    <cellStyle name="20% - Accent4 4 2 2 7 2" xfId="12995" xr:uid="{00000000-0005-0000-0000-0000570D0000}"/>
    <cellStyle name="20% - Accent4 4 2 2 8" xfId="6197" xr:uid="{00000000-0005-0000-0000-0000580D0000}"/>
    <cellStyle name="20% - Accent4 4 2 2 8 2" xfId="13475" xr:uid="{00000000-0005-0000-0000-0000590D0000}"/>
    <cellStyle name="20% - Accent4 4 2 2 9" xfId="7603" xr:uid="{00000000-0005-0000-0000-00005A0D0000}"/>
    <cellStyle name="20% - Accent4 4 2 2 9 2" xfId="14695" xr:uid="{00000000-0005-0000-0000-00005B0D0000}"/>
    <cellStyle name="20% - Accent4 4 2 3" xfId="315" xr:uid="{00000000-0005-0000-0000-00005C0D0000}"/>
    <cellStyle name="20% - Accent4 4 2 3 2" xfId="2086" xr:uid="{00000000-0005-0000-0000-00005D0D0000}"/>
    <cellStyle name="20% - Accent4 4 2 3 2 2" xfId="9882" xr:uid="{00000000-0005-0000-0000-00005E0D0000}"/>
    <cellStyle name="20% - Accent4 4 2 3 3" xfId="3924" xr:uid="{00000000-0005-0000-0000-00005F0D0000}"/>
    <cellStyle name="20% - Accent4 4 2 3 3 2" xfId="11432" xr:uid="{00000000-0005-0000-0000-0000600D0000}"/>
    <cellStyle name="20% - Accent4 4 2 3 4" xfId="6200" xr:uid="{00000000-0005-0000-0000-0000610D0000}"/>
    <cellStyle name="20% - Accent4 4 2 3 4 2" xfId="13478" xr:uid="{00000000-0005-0000-0000-0000620D0000}"/>
    <cellStyle name="20% - Accent4 4 2 3 5" xfId="7895" xr:uid="{00000000-0005-0000-0000-0000630D0000}"/>
    <cellStyle name="20% - Accent4 4 2 3 5 2" xfId="14987" xr:uid="{00000000-0005-0000-0000-0000640D0000}"/>
    <cellStyle name="20% - Accent4 4 2 3 6" xfId="8948" xr:uid="{00000000-0005-0000-0000-0000650D0000}"/>
    <cellStyle name="20% - Accent4 4 2 4" xfId="2083" xr:uid="{00000000-0005-0000-0000-0000660D0000}"/>
    <cellStyle name="20% - Accent4 4 2 4 2" xfId="6201" xr:uid="{00000000-0005-0000-0000-0000670D0000}"/>
    <cellStyle name="20% - Accent4 4 2 4 2 2" xfId="13479" xr:uid="{00000000-0005-0000-0000-0000680D0000}"/>
    <cellStyle name="20% - Accent4 4 2 4 3" xfId="9879" xr:uid="{00000000-0005-0000-0000-0000690D0000}"/>
    <cellStyle name="20% - Accent4 4 2 5" xfId="3272" xr:uid="{00000000-0005-0000-0000-00006A0D0000}"/>
    <cellStyle name="20% - Accent4 4 2 5 2" xfId="10783" xr:uid="{00000000-0005-0000-0000-00006B0D0000}"/>
    <cellStyle name="20% - Accent4 4 2 6" xfId="3796" xr:uid="{00000000-0005-0000-0000-00006C0D0000}"/>
    <cellStyle name="20% - Accent4 4 2 6 2" xfId="11304" xr:uid="{00000000-0005-0000-0000-00006D0D0000}"/>
    <cellStyle name="20% - Accent4 4 2 7" xfId="4847" xr:uid="{00000000-0005-0000-0000-00006E0D0000}"/>
    <cellStyle name="20% - Accent4 4 2 7 2" xfId="12125" xr:uid="{00000000-0005-0000-0000-00006F0D0000}"/>
    <cellStyle name="20% - Accent4 4 2 8" xfId="5428" xr:uid="{00000000-0005-0000-0000-0000700D0000}"/>
    <cellStyle name="20% - Accent4 4 2 8 2" xfId="12706" xr:uid="{00000000-0005-0000-0000-0000710D0000}"/>
    <cellStyle name="20% - Accent4 4 2 9" xfId="6196" xr:uid="{00000000-0005-0000-0000-0000720D0000}"/>
    <cellStyle name="20% - Accent4 4 2 9 2" xfId="13474" xr:uid="{00000000-0005-0000-0000-0000730D0000}"/>
    <cellStyle name="20% - Accent4 4 3" xfId="316" xr:uid="{00000000-0005-0000-0000-0000740D0000}"/>
    <cellStyle name="20% - Accent4 4 3 10" xfId="8949" xr:uid="{00000000-0005-0000-0000-0000750D0000}"/>
    <cellStyle name="20% - Accent4 4 3 2" xfId="317" xr:uid="{00000000-0005-0000-0000-0000760D0000}"/>
    <cellStyle name="20% - Accent4 4 3 2 2" xfId="2088" xr:uid="{00000000-0005-0000-0000-0000770D0000}"/>
    <cellStyle name="20% - Accent4 4 3 2 2 2" xfId="9884" xr:uid="{00000000-0005-0000-0000-0000780D0000}"/>
    <cellStyle name="20% - Accent4 4 3 2 3" xfId="3898" xr:uid="{00000000-0005-0000-0000-0000790D0000}"/>
    <cellStyle name="20% - Accent4 4 3 2 3 2" xfId="11406" xr:uid="{00000000-0005-0000-0000-00007A0D0000}"/>
    <cellStyle name="20% - Accent4 4 3 2 4" xfId="6203" xr:uid="{00000000-0005-0000-0000-00007B0D0000}"/>
    <cellStyle name="20% - Accent4 4 3 2 4 2" xfId="13481" xr:uid="{00000000-0005-0000-0000-00007C0D0000}"/>
    <cellStyle name="20% - Accent4 4 3 2 5" xfId="8044" xr:uid="{00000000-0005-0000-0000-00007D0D0000}"/>
    <cellStyle name="20% - Accent4 4 3 2 5 2" xfId="15136" xr:uid="{00000000-0005-0000-0000-00007E0D0000}"/>
    <cellStyle name="20% - Accent4 4 3 2 6" xfId="8950" xr:uid="{00000000-0005-0000-0000-00007F0D0000}"/>
    <cellStyle name="20% - Accent4 4 3 3" xfId="2087" xr:uid="{00000000-0005-0000-0000-0000800D0000}"/>
    <cellStyle name="20% - Accent4 4 3 3 2" xfId="6204" xr:uid="{00000000-0005-0000-0000-0000810D0000}"/>
    <cellStyle name="20% - Accent4 4 3 3 2 2" xfId="13482" xr:uid="{00000000-0005-0000-0000-0000820D0000}"/>
    <cellStyle name="20% - Accent4 4 3 3 3" xfId="9883" xr:uid="{00000000-0005-0000-0000-0000830D0000}"/>
    <cellStyle name="20% - Accent4 4 3 4" xfId="3432" xr:uid="{00000000-0005-0000-0000-0000840D0000}"/>
    <cellStyle name="20% - Accent4 4 3 4 2" xfId="10940" xr:uid="{00000000-0005-0000-0000-0000850D0000}"/>
    <cellStyle name="20% - Accent4 4 3 5" xfId="3925" xr:uid="{00000000-0005-0000-0000-0000860D0000}"/>
    <cellStyle name="20% - Accent4 4 3 5 2" xfId="11433" xr:uid="{00000000-0005-0000-0000-0000870D0000}"/>
    <cellStyle name="20% - Accent4 4 3 6" xfId="4996" xr:uid="{00000000-0005-0000-0000-0000880D0000}"/>
    <cellStyle name="20% - Accent4 4 3 6 2" xfId="12274" xr:uid="{00000000-0005-0000-0000-0000890D0000}"/>
    <cellStyle name="20% - Accent4 4 3 7" xfId="5577" xr:uid="{00000000-0005-0000-0000-00008A0D0000}"/>
    <cellStyle name="20% - Accent4 4 3 7 2" xfId="12855" xr:uid="{00000000-0005-0000-0000-00008B0D0000}"/>
    <cellStyle name="20% - Accent4 4 3 8" xfId="6202" xr:uid="{00000000-0005-0000-0000-00008C0D0000}"/>
    <cellStyle name="20% - Accent4 4 3 8 2" xfId="13480" xr:uid="{00000000-0005-0000-0000-00008D0D0000}"/>
    <cellStyle name="20% - Accent4 4 3 9" xfId="7463" xr:uid="{00000000-0005-0000-0000-00008E0D0000}"/>
    <cellStyle name="20% - Accent4 4 3 9 2" xfId="14555" xr:uid="{00000000-0005-0000-0000-00008F0D0000}"/>
    <cellStyle name="20% - Accent4 4 4" xfId="318" xr:uid="{00000000-0005-0000-0000-0000900D0000}"/>
    <cellStyle name="20% - Accent4 4 4 2" xfId="2089" xr:uid="{00000000-0005-0000-0000-0000910D0000}"/>
    <cellStyle name="20% - Accent4 4 4 2 2" xfId="9885" xr:uid="{00000000-0005-0000-0000-0000920D0000}"/>
    <cellStyle name="20% - Accent4 4 4 3" xfId="3714" xr:uid="{00000000-0005-0000-0000-0000930D0000}"/>
    <cellStyle name="20% - Accent4 4 4 3 2" xfId="11222" xr:uid="{00000000-0005-0000-0000-0000940D0000}"/>
    <cellStyle name="20% - Accent4 4 4 4" xfId="6205" xr:uid="{00000000-0005-0000-0000-0000950D0000}"/>
    <cellStyle name="20% - Accent4 4 4 4 2" xfId="13483" xr:uid="{00000000-0005-0000-0000-0000960D0000}"/>
    <cellStyle name="20% - Accent4 4 4 5" xfId="7752" xr:uid="{00000000-0005-0000-0000-0000970D0000}"/>
    <cellStyle name="20% - Accent4 4 4 5 2" xfId="14844" xr:uid="{00000000-0005-0000-0000-0000980D0000}"/>
    <cellStyle name="20% - Accent4 4 4 6" xfId="8951" xr:uid="{00000000-0005-0000-0000-0000990D0000}"/>
    <cellStyle name="20% - Accent4 4 5" xfId="2082" xr:uid="{00000000-0005-0000-0000-00009A0D0000}"/>
    <cellStyle name="20% - Accent4 4 5 2" xfId="6206" xr:uid="{00000000-0005-0000-0000-00009B0D0000}"/>
    <cellStyle name="20% - Accent4 4 5 2 2" xfId="13484" xr:uid="{00000000-0005-0000-0000-00009C0D0000}"/>
    <cellStyle name="20% - Accent4 4 5 3" xfId="9878" xr:uid="{00000000-0005-0000-0000-00009D0D0000}"/>
    <cellStyle name="20% - Accent4 4 6" xfId="3103" xr:uid="{00000000-0005-0000-0000-00009E0D0000}"/>
    <cellStyle name="20% - Accent4 4 6 2" xfId="10614" xr:uid="{00000000-0005-0000-0000-00009F0D0000}"/>
    <cellStyle name="20% - Accent4 4 7" xfId="3147" xr:uid="{00000000-0005-0000-0000-0000A00D0000}"/>
    <cellStyle name="20% - Accent4 4 7 2" xfId="10658" xr:uid="{00000000-0005-0000-0000-0000A10D0000}"/>
    <cellStyle name="20% - Accent4 4 8" xfId="4704" xr:uid="{00000000-0005-0000-0000-0000A20D0000}"/>
    <cellStyle name="20% - Accent4 4 8 2" xfId="11982" xr:uid="{00000000-0005-0000-0000-0000A30D0000}"/>
    <cellStyle name="20% - Accent4 4 9" xfId="5285" xr:uid="{00000000-0005-0000-0000-0000A40D0000}"/>
    <cellStyle name="20% - Accent4 4 9 2" xfId="12563" xr:uid="{00000000-0005-0000-0000-0000A50D0000}"/>
    <cellStyle name="20% - Accent4 5" xfId="319" xr:uid="{00000000-0005-0000-0000-0000A60D0000}"/>
    <cellStyle name="20% - Accent4 5 10" xfId="6207" xr:uid="{00000000-0005-0000-0000-0000A70D0000}"/>
    <cellStyle name="20% - Accent4 5 10 2" xfId="13485" xr:uid="{00000000-0005-0000-0000-0000A80D0000}"/>
    <cellStyle name="20% - Accent4 5 11" xfId="7154" xr:uid="{00000000-0005-0000-0000-0000A90D0000}"/>
    <cellStyle name="20% - Accent4 5 11 2" xfId="14246" xr:uid="{00000000-0005-0000-0000-0000AA0D0000}"/>
    <cellStyle name="20% - Accent4 5 12" xfId="8952" xr:uid="{00000000-0005-0000-0000-0000AB0D0000}"/>
    <cellStyle name="20% - Accent4 5 2" xfId="320" xr:uid="{00000000-0005-0000-0000-0000AC0D0000}"/>
    <cellStyle name="20% - Accent4 5 2 10" xfId="7297" xr:uid="{00000000-0005-0000-0000-0000AD0D0000}"/>
    <cellStyle name="20% - Accent4 5 2 10 2" xfId="14389" xr:uid="{00000000-0005-0000-0000-0000AE0D0000}"/>
    <cellStyle name="20% - Accent4 5 2 11" xfId="8953" xr:uid="{00000000-0005-0000-0000-0000AF0D0000}"/>
    <cellStyle name="20% - Accent4 5 2 2" xfId="321" xr:uid="{00000000-0005-0000-0000-0000B00D0000}"/>
    <cellStyle name="20% - Accent4 5 2 2 10" xfId="8954" xr:uid="{00000000-0005-0000-0000-0000B10D0000}"/>
    <cellStyle name="20% - Accent4 5 2 2 2" xfId="322" xr:uid="{00000000-0005-0000-0000-0000B20D0000}"/>
    <cellStyle name="20% - Accent4 5 2 2 2 2" xfId="2093" xr:uid="{00000000-0005-0000-0000-0000B30D0000}"/>
    <cellStyle name="20% - Accent4 5 2 2 2 2 2" xfId="9889" xr:uid="{00000000-0005-0000-0000-0000B40D0000}"/>
    <cellStyle name="20% - Accent4 5 2 2 2 3" xfId="4027" xr:uid="{00000000-0005-0000-0000-0000B50D0000}"/>
    <cellStyle name="20% - Accent4 5 2 2 2 3 2" xfId="11535" xr:uid="{00000000-0005-0000-0000-0000B60D0000}"/>
    <cellStyle name="20% - Accent4 5 2 2 2 4" xfId="6210" xr:uid="{00000000-0005-0000-0000-0000B70D0000}"/>
    <cellStyle name="20% - Accent4 5 2 2 2 4 2" xfId="13488" xr:uid="{00000000-0005-0000-0000-0000B80D0000}"/>
    <cellStyle name="20% - Accent4 5 2 2 2 5" xfId="8167" xr:uid="{00000000-0005-0000-0000-0000B90D0000}"/>
    <cellStyle name="20% - Accent4 5 2 2 2 5 2" xfId="15259" xr:uid="{00000000-0005-0000-0000-0000BA0D0000}"/>
    <cellStyle name="20% - Accent4 5 2 2 2 6" xfId="8955" xr:uid="{00000000-0005-0000-0000-0000BB0D0000}"/>
    <cellStyle name="20% - Accent4 5 2 2 3" xfId="2092" xr:uid="{00000000-0005-0000-0000-0000BC0D0000}"/>
    <cellStyle name="20% - Accent4 5 2 2 3 2" xfId="6211" xr:uid="{00000000-0005-0000-0000-0000BD0D0000}"/>
    <cellStyle name="20% - Accent4 5 2 2 3 2 2" xfId="13489" xr:uid="{00000000-0005-0000-0000-0000BE0D0000}"/>
    <cellStyle name="20% - Accent4 5 2 2 3 3" xfId="9888" xr:uid="{00000000-0005-0000-0000-0000BF0D0000}"/>
    <cellStyle name="20% - Accent4 5 2 2 4" xfId="3555" xr:uid="{00000000-0005-0000-0000-0000C00D0000}"/>
    <cellStyle name="20% - Accent4 5 2 2 4 2" xfId="11063" xr:uid="{00000000-0005-0000-0000-0000C10D0000}"/>
    <cellStyle name="20% - Accent4 5 2 2 5" xfId="4059" xr:uid="{00000000-0005-0000-0000-0000C20D0000}"/>
    <cellStyle name="20% - Accent4 5 2 2 5 2" xfId="11567" xr:uid="{00000000-0005-0000-0000-0000C30D0000}"/>
    <cellStyle name="20% - Accent4 5 2 2 6" xfId="5119" xr:uid="{00000000-0005-0000-0000-0000C40D0000}"/>
    <cellStyle name="20% - Accent4 5 2 2 6 2" xfId="12397" xr:uid="{00000000-0005-0000-0000-0000C50D0000}"/>
    <cellStyle name="20% - Accent4 5 2 2 7" xfId="5700" xr:uid="{00000000-0005-0000-0000-0000C60D0000}"/>
    <cellStyle name="20% - Accent4 5 2 2 7 2" xfId="12978" xr:uid="{00000000-0005-0000-0000-0000C70D0000}"/>
    <cellStyle name="20% - Accent4 5 2 2 8" xfId="6209" xr:uid="{00000000-0005-0000-0000-0000C80D0000}"/>
    <cellStyle name="20% - Accent4 5 2 2 8 2" xfId="13487" xr:uid="{00000000-0005-0000-0000-0000C90D0000}"/>
    <cellStyle name="20% - Accent4 5 2 2 9" xfId="7586" xr:uid="{00000000-0005-0000-0000-0000CA0D0000}"/>
    <cellStyle name="20% - Accent4 5 2 2 9 2" xfId="14678" xr:uid="{00000000-0005-0000-0000-0000CB0D0000}"/>
    <cellStyle name="20% - Accent4 5 2 3" xfId="323" xr:uid="{00000000-0005-0000-0000-0000CC0D0000}"/>
    <cellStyle name="20% - Accent4 5 2 3 2" xfId="2094" xr:uid="{00000000-0005-0000-0000-0000CD0D0000}"/>
    <cellStyle name="20% - Accent4 5 2 3 2 2" xfId="9890" xr:uid="{00000000-0005-0000-0000-0000CE0D0000}"/>
    <cellStyle name="20% - Accent4 5 2 3 3" xfId="3818" xr:uid="{00000000-0005-0000-0000-0000CF0D0000}"/>
    <cellStyle name="20% - Accent4 5 2 3 3 2" xfId="11326" xr:uid="{00000000-0005-0000-0000-0000D00D0000}"/>
    <cellStyle name="20% - Accent4 5 2 3 4" xfId="6212" xr:uid="{00000000-0005-0000-0000-0000D10D0000}"/>
    <cellStyle name="20% - Accent4 5 2 3 4 2" xfId="13490" xr:uid="{00000000-0005-0000-0000-0000D20D0000}"/>
    <cellStyle name="20% - Accent4 5 2 3 5" xfId="7878" xr:uid="{00000000-0005-0000-0000-0000D30D0000}"/>
    <cellStyle name="20% - Accent4 5 2 3 5 2" xfId="14970" xr:uid="{00000000-0005-0000-0000-0000D40D0000}"/>
    <cellStyle name="20% - Accent4 5 2 3 6" xfId="8956" xr:uid="{00000000-0005-0000-0000-0000D50D0000}"/>
    <cellStyle name="20% - Accent4 5 2 4" xfId="2091" xr:uid="{00000000-0005-0000-0000-0000D60D0000}"/>
    <cellStyle name="20% - Accent4 5 2 4 2" xfId="6213" xr:uid="{00000000-0005-0000-0000-0000D70D0000}"/>
    <cellStyle name="20% - Accent4 5 2 4 2 2" xfId="13491" xr:uid="{00000000-0005-0000-0000-0000D80D0000}"/>
    <cellStyle name="20% - Accent4 5 2 4 3" xfId="9887" xr:uid="{00000000-0005-0000-0000-0000D90D0000}"/>
    <cellStyle name="20% - Accent4 5 2 5" xfId="3255" xr:uid="{00000000-0005-0000-0000-0000DA0D0000}"/>
    <cellStyle name="20% - Accent4 5 2 5 2" xfId="10766" xr:uid="{00000000-0005-0000-0000-0000DB0D0000}"/>
    <cellStyle name="20% - Accent4 5 2 6" xfId="4004" xr:uid="{00000000-0005-0000-0000-0000DC0D0000}"/>
    <cellStyle name="20% - Accent4 5 2 6 2" xfId="11512" xr:uid="{00000000-0005-0000-0000-0000DD0D0000}"/>
    <cellStyle name="20% - Accent4 5 2 7" xfId="4830" xr:uid="{00000000-0005-0000-0000-0000DE0D0000}"/>
    <cellStyle name="20% - Accent4 5 2 7 2" xfId="12108" xr:uid="{00000000-0005-0000-0000-0000DF0D0000}"/>
    <cellStyle name="20% - Accent4 5 2 8" xfId="5411" xr:uid="{00000000-0005-0000-0000-0000E00D0000}"/>
    <cellStyle name="20% - Accent4 5 2 8 2" xfId="12689" xr:uid="{00000000-0005-0000-0000-0000E10D0000}"/>
    <cellStyle name="20% - Accent4 5 2 9" xfId="6208" xr:uid="{00000000-0005-0000-0000-0000E20D0000}"/>
    <cellStyle name="20% - Accent4 5 2 9 2" xfId="13486" xr:uid="{00000000-0005-0000-0000-0000E30D0000}"/>
    <cellStyle name="20% - Accent4 5 3" xfId="324" xr:uid="{00000000-0005-0000-0000-0000E40D0000}"/>
    <cellStyle name="20% - Accent4 5 3 10" xfId="8957" xr:uid="{00000000-0005-0000-0000-0000E50D0000}"/>
    <cellStyle name="20% - Accent4 5 3 2" xfId="325" xr:uid="{00000000-0005-0000-0000-0000E60D0000}"/>
    <cellStyle name="20% - Accent4 5 3 2 2" xfId="2096" xr:uid="{00000000-0005-0000-0000-0000E70D0000}"/>
    <cellStyle name="20% - Accent4 5 3 2 2 2" xfId="9892" xr:uid="{00000000-0005-0000-0000-0000E80D0000}"/>
    <cellStyle name="20% - Accent4 5 3 2 3" xfId="3825" xr:uid="{00000000-0005-0000-0000-0000E90D0000}"/>
    <cellStyle name="20% - Accent4 5 3 2 3 2" xfId="11333" xr:uid="{00000000-0005-0000-0000-0000EA0D0000}"/>
    <cellStyle name="20% - Accent4 5 3 2 4" xfId="6215" xr:uid="{00000000-0005-0000-0000-0000EB0D0000}"/>
    <cellStyle name="20% - Accent4 5 3 2 4 2" xfId="13493" xr:uid="{00000000-0005-0000-0000-0000EC0D0000}"/>
    <cellStyle name="20% - Accent4 5 3 2 5" xfId="8027" xr:uid="{00000000-0005-0000-0000-0000ED0D0000}"/>
    <cellStyle name="20% - Accent4 5 3 2 5 2" xfId="15119" xr:uid="{00000000-0005-0000-0000-0000EE0D0000}"/>
    <cellStyle name="20% - Accent4 5 3 2 6" xfId="8958" xr:uid="{00000000-0005-0000-0000-0000EF0D0000}"/>
    <cellStyle name="20% - Accent4 5 3 3" xfId="2095" xr:uid="{00000000-0005-0000-0000-0000F00D0000}"/>
    <cellStyle name="20% - Accent4 5 3 3 2" xfId="6216" xr:uid="{00000000-0005-0000-0000-0000F10D0000}"/>
    <cellStyle name="20% - Accent4 5 3 3 2 2" xfId="13494" xr:uid="{00000000-0005-0000-0000-0000F20D0000}"/>
    <cellStyle name="20% - Accent4 5 3 3 3" xfId="9891" xr:uid="{00000000-0005-0000-0000-0000F30D0000}"/>
    <cellStyle name="20% - Accent4 5 3 4" xfId="3415" xr:uid="{00000000-0005-0000-0000-0000F40D0000}"/>
    <cellStyle name="20% - Accent4 5 3 4 2" xfId="10923" xr:uid="{00000000-0005-0000-0000-0000F50D0000}"/>
    <cellStyle name="20% - Accent4 5 3 5" xfId="3852" xr:uid="{00000000-0005-0000-0000-0000F60D0000}"/>
    <cellStyle name="20% - Accent4 5 3 5 2" xfId="11360" xr:uid="{00000000-0005-0000-0000-0000F70D0000}"/>
    <cellStyle name="20% - Accent4 5 3 6" xfId="4979" xr:uid="{00000000-0005-0000-0000-0000F80D0000}"/>
    <cellStyle name="20% - Accent4 5 3 6 2" xfId="12257" xr:uid="{00000000-0005-0000-0000-0000F90D0000}"/>
    <cellStyle name="20% - Accent4 5 3 7" xfId="5560" xr:uid="{00000000-0005-0000-0000-0000FA0D0000}"/>
    <cellStyle name="20% - Accent4 5 3 7 2" xfId="12838" xr:uid="{00000000-0005-0000-0000-0000FB0D0000}"/>
    <cellStyle name="20% - Accent4 5 3 8" xfId="6214" xr:uid="{00000000-0005-0000-0000-0000FC0D0000}"/>
    <cellStyle name="20% - Accent4 5 3 8 2" xfId="13492" xr:uid="{00000000-0005-0000-0000-0000FD0D0000}"/>
    <cellStyle name="20% - Accent4 5 3 9" xfId="7446" xr:uid="{00000000-0005-0000-0000-0000FE0D0000}"/>
    <cellStyle name="20% - Accent4 5 3 9 2" xfId="14538" xr:uid="{00000000-0005-0000-0000-0000FF0D0000}"/>
    <cellStyle name="20% - Accent4 5 4" xfId="326" xr:uid="{00000000-0005-0000-0000-0000000E0000}"/>
    <cellStyle name="20% - Accent4 5 4 2" xfId="2097" xr:uid="{00000000-0005-0000-0000-0000010E0000}"/>
    <cellStyle name="20% - Accent4 5 4 2 2" xfId="9893" xr:uid="{00000000-0005-0000-0000-0000020E0000}"/>
    <cellStyle name="20% - Accent4 5 4 3" xfId="4093" xr:uid="{00000000-0005-0000-0000-0000030E0000}"/>
    <cellStyle name="20% - Accent4 5 4 3 2" xfId="11601" xr:uid="{00000000-0005-0000-0000-0000040E0000}"/>
    <cellStyle name="20% - Accent4 5 4 4" xfId="6217" xr:uid="{00000000-0005-0000-0000-0000050E0000}"/>
    <cellStyle name="20% - Accent4 5 4 4 2" xfId="13495" xr:uid="{00000000-0005-0000-0000-0000060E0000}"/>
    <cellStyle name="20% - Accent4 5 4 5" xfId="7735" xr:uid="{00000000-0005-0000-0000-0000070E0000}"/>
    <cellStyle name="20% - Accent4 5 4 5 2" xfId="14827" xr:uid="{00000000-0005-0000-0000-0000080E0000}"/>
    <cellStyle name="20% - Accent4 5 4 6" xfId="8959" xr:uid="{00000000-0005-0000-0000-0000090E0000}"/>
    <cellStyle name="20% - Accent4 5 5" xfId="2090" xr:uid="{00000000-0005-0000-0000-00000A0E0000}"/>
    <cellStyle name="20% - Accent4 5 5 2" xfId="6218" xr:uid="{00000000-0005-0000-0000-00000B0E0000}"/>
    <cellStyle name="20% - Accent4 5 5 2 2" xfId="13496" xr:uid="{00000000-0005-0000-0000-00000C0E0000}"/>
    <cellStyle name="20% - Accent4 5 5 3" xfId="9886" xr:uid="{00000000-0005-0000-0000-00000D0E0000}"/>
    <cellStyle name="20% - Accent4 5 6" xfId="3086" xr:uid="{00000000-0005-0000-0000-00000E0E0000}"/>
    <cellStyle name="20% - Accent4 5 6 2" xfId="10597" xr:uid="{00000000-0005-0000-0000-00000F0E0000}"/>
    <cellStyle name="20% - Accent4 5 7" xfId="4006" xr:uid="{00000000-0005-0000-0000-0000100E0000}"/>
    <cellStyle name="20% - Accent4 5 7 2" xfId="11514" xr:uid="{00000000-0005-0000-0000-0000110E0000}"/>
    <cellStyle name="20% - Accent4 5 8" xfId="4687" xr:uid="{00000000-0005-0000-0000-0000120E0000}"/>
    <cellStyle name="20% - Accent4 5 8 2" xfId="11965" xr:uid="{00000000-0005-0000-0000-0000130E0000}"/>
    <cellStyle name="20% - Accent4 5 9" xfId="5268" xr:uid="{00000000-0005-0000-0000-0000140E0000}"/>
    <cellStyle name="20% - Accent4 5 9 2" xfId="12546" xr:uid="{00000000-0005-0000-0000-0000150E0000}"/>
    <cellStyle name="20% - Accent4 6" xfId="327" xr:uid="{00000000-0005-0000-0000-0000160E0000}"/>
    <cellStyle name="20% - Accent4 6 10" xfId="6219" xr:uid="{00000000-0005-0000-0000-0000170E0000}"/>
    <cellStyle name="20% - Accent4 6 10 2" xfId="13497" xr:uid="{00000000-0005-0000-0000-0000180E0000}"/>
    <cellStyle name="20% - Accent4 6 11" xfId="7260" xr:uid="{00000000-0005-0000-0000-0000190E0000}"/>
    <cellStyle name="20% - Accent4 6 11 2" xfId="14352" xr:uid="{00000000-0005-0000-0000-00001A0E0000}"/>
    <cellStyle name="20% - Accent4 6 12" xfId="8960" xr:uid="{00000000-0005-0000-0000-00001B0E0000}"/>
    <cellStyle name="20% - Accent4 6 2" xfId="328" xr:uid="{00000000-0005-0000-0000-00001C0E0000}"/>
    <cellStyle name="20% - Accent4 6 2 10" xfId="7403" xr:uid="{00000000-0005-0000-0000-00001D0E0000}"/>
    <cellStyle name="20% - Accent4 6 2 10 2" xfId="14495" xr:uid="{00000000-0005-0000-0000-00001E0E0000}"/>
    <cellStyle name="20% - Accent4 6 2 11" xfId="8961" xr:uid="{00000000-0005-0000-0000-00001F0E0000}"/>
    <cellStyle name="20% - Accent4 6 2 2" xfId="329" xr:uid="{00000000-0005-0000-0000-0000200E0000}"/>
    <cellStyle name="20% - Accent4 6 2 2 10" xfId="8962" xr:uid="{00000000-0005-0000-0000-0000210E0000}"/>
    <cellStyle name="20% - Accent4 6 2 2 2" xfId="330" xr:uid="{00000000-0005-0000-0000-0000220E0000}"/>
    <cellStyle name="20% - Accent4 6 2 2 2 2" xfId="2101" xr:uid="{00000000-0005-0000-0000-0000230E0000}"/>
    <cellStyle name="20% - Accent4 6 2 2 2 2 2" xfId="9897" xr:uid="{00000000-0005-0000-0000-0000240E0000}"/>
    <cellStyle name="20% - Accent4 6 2 2 2 3" xfId="4052" xr:uid="{00000000-0005-0000-0000-0000250E0000}"/>
    <cellStyle name="20% - Accent4 6 2 2 2 3 2" xfId="11560" xr:uid="{00000000-0005-0000-0000-0000260E0000}"/>
    <cellStyle name="20% - Accent4 6 2 2 2 4" xfId="6222" xr:uid="{00000000-0005-0000-0000-0000270E0000}"/>
    <cellStyle name="20% - Accent4 6 2 2 2 4 2" xfId="13500" xr:uid="{00000000-0005-0000-0000-0000280E0000}"/>
    <cellStyle name="20% - Accent4 6 2 2 2 5" xfId="8273" xr:uid="{00000000-0005-0000-0000-0000290E0000}"/>
    <cellStyle name="20% - Accent4 6 2 2 2 5 2" xfId="15365" xr:uid="{00000000-0005-0000-0000-00002A0E0000}"/>
    <cellStyle name="20% - Accent4 6 2 2 2 6" xfId="8963" xr:uid="{00000000-0005-0000-0000-00002B0E0000}"/>
    <cellStyle name="20% - Accent4 6 2 2 3" xfId="2100" xr:uid="{00000000-0005-0000-0000-00002C0E0000}"/>
    <cellStyle name="20% - Accent4 6 2 2 3 2" xfId="6223" xr:uid="{00000000-0005-0000-0000-00002D0E0000}"/>
    <cellStyle name="20% - Accent4 6 2 2 3 2 2" xfId="13501" xr:uid="{00000000-0005-0000-0000-00002E0E0000}"/>
    <cellStyle name="20% - Accent4 6 2 2 3 3" xfId="9896" xr:uid="{00000000-0005-0000-0000-00002F0E0000}"/>
    <cellStyle name="20% - Accent4 6 2 2 4" xfId="3661" xr:uid="{00000000-0005-0000-0000-0000300E0000}"/>
    <cellStyle name="20% - Accent4 6 2 2 4 2" xfId="11169" xr:uid="{00000000-0005-0000-0000-0000310E0000}"/>
    <cellStyle name="20% - Accent4 6 2 2 5" xfId="3703" xr:uid="{00000000-0005-0000-0000-0000320E0000}"/>
    <cellStyle name="20% - Accent4 6 2 2 5 2" xfId="11211" xr:uid="{00000000-0005-0000-0000-0000330E0000}"/>
    <cellStyle name="20% - Accent4 6 2 2 6" xfId="5225" xr:uid="{00000000-0005-0000-0000-0000340E0000}"/>
    <cellStyle name="20% - Accent4 6 2 2 6 2" xfId="12503" xr:uid="{00000000-0005-0000-0000-0000350E0000}"/>
    <cellStyle name="20% - Accent4 6 2 2 7" xfId="5806" xr:uid="{00000000-0005-0000-0000-0000360E0000}"/>
    <cellStyle name="20% - Accent4 6 2 2 7 2" xfId="13084" xr:uid="{00000000-0005-0000-0000-0000370E0000}"/>
    <cellStyle name="20% - Accent4 6 2 2 8" xfId="6221" xr:uid="{00000000-0005-0000-0000-0000380E0000}"/>
    <cellStyle name="20% - Accent4 6 2 2 8 2" xfId="13499" xr:uid="{00000000-0005-0000-0000-0000390E0000}"/>
    <cellStyle name="20% - Accent4 6 2 2 9" xfId="7692" xr:uid="{00000000-0005-0000-0000-00003A0E0000}"/>
    <cellStyle name="20% - Accent4 6 2 2 9 2" xfId="14784" xr:uid="{00000000-0005-0000-0000-00003B0E0000}"/>
    <cellStyle name="20% - Accent4 6 2 3" xfId="331" xr:uid="{00000000-0005-0000-0000-00003C0E0000}"/>
    <cellStyle name="20% - Accent4 6 2 3 2" xfId="2102" xr:uid="{00000000-0005-0000-0000-00003D0E0000}"/>
    <cellStyle name="20% - Accent4 6 2 3 2 2" xfId="9898" xr:uid="{00000000-0005-0000-0000-00003E0E0000}"/>
    <cellStyle name="20% - Accent4 6 2 3 3" xfId="3921" xr:uid="{00000000-0005-0000-0000-00003F0E0000}"/>
    <cellStyle name="20% - Accent4 6 2 3 3 2" xfId="11429" xr:uid="{00000000-0005-0000-0000-0000400E0000}"/>
    <cellStyle name="20% - Accent4 6 2 3 4" xfId="6224" xr:uid="{00000000-0005-0000-0000-0000410E0000}"/>
    <cellStyle name="20% - Accent4 6 2 3 4 2" xfId="13502" xr:uid="{00000000-0005-0000-0000-0000420E0000}"/>
    <cellStyle name="20% - Accent4 6 2 3 5" xfId="7984" xr:uid="{00000000-0005-0000-0000-0000430E0000}"/>
    <cellStyle name="20% - Accent4 6 2 3 5 2" xfId="15076" xr:uid="{00000000-0005-0000-0000-0000440E0000}"/>
    <cellStyle name="20% - Accent4 6 2 3 6" xfId="8964" xr:uid="{00000000-0005-0000-0000-0000450E0000}"/>
    <cellStyle name="20% - Accent4 6 2 4" xfId="2099" xr:uid="{00000000-0005-0000-0000-0000460E0000}"/>
    <cellStyle name="20% - Accent4 6 2 4 2" xfId="6225" xr:uid="{00000000-0005-0000-0000-0000470E0000}"/>
    <cellStyle name="20% - Accent4 6 2 4 2 2" xfId="13503" xr:uid="{00000000-0005-0000-0000-0000480E0000}"/>
    <cellStyle name="20% - Accent4 6 2 4 3" xfId="9895" xr:uid="{00000000-0005-0000-0000-0000490E0000}"/>
    <cellStyle name="20% - Accent4 6 2 5" xfId="3361" xr:uid="{00000000-0005-0000-0000-00004A0E0000}"/>
    <cellStyle name="20% - Accent4 6 2 5 2" xfId="10872" xr:uid="{00000000-0005-0000-0000-00004B0E0000}"/>
    <cellStyle name="20% - Accent4 6 2 6" xfId="3991" xr:uid="{00000000-0005-0000-0000-00004C0E0000}"/>
    <cellStyle name="20% - Accent4 6 2 6 2" xfId="11499" xr:uid="{00000000-0005-0000-0000-00004D0E0000}"/>
    <cellStyle name="20% - Accent4 6 2 7" xfId="4936" xr:uid="{00000000-0005-0000-0000-00004E0E0000}"/>
    <cellStyle name="20% - Accent4 6 2 7 2" xfId="12214" xr:uid="{00000000-0005-0000-0000-00004F0E0000}"/>
    <cellStyle name="20% - Accent4 6 2 8" xfId="5517" xr:uid="{00000000-0005-0000-0000-0000500E0000}"/>
    <cellStyle name="20% - Accent4 6 2 8 2" xfId="12795" xr:uid="{00000000-0005-0000-0000-0000510E0000}"/>
    <cellStyle name="20% - Accent4 6 2 9" xfId="6220" xr:uid="{00000000-0005-0000-0000-0000520E0000}"/>
    <cellStyle name="20% - Accent4 6 2 9 2" xfId="13498" xr:uid="{00000000-0005-0000-0000-0000530E0000}"/>
    <cellStyle name="20% - Accent4 6 3" xfId="332" xr:uid="{00000000-0005-0000-0000-0000540E0000}"/>
    <cellStyle name="20% - Accent4 6 3 10" xfId="8965" xr:uid="{00000000-0005-0000-0000-0000550E0000}"/>
    <cellStyle name="20% - Accent4 6 3 2" xfId="333" xr:uid="{00000000-0005-0000-0000-0000560E0000}"/>
    <cellStyle name="20% - Accent4 6 3 2 2" xfId="2104" xr:uid="{00000000-0005-0000-0000-0000570E0000}"/>
    <cellStyle name="20% - Accent4 6 3 2 2 2" xfId="9900" xr:uid="{00000000-0005-0000-0000-0000580E0000}"/>
    <cellStyle name="20% - Accent4 6 3 2 3" xfId="3690" xr:uid="{00000000-0005-0000-0000-0000590E0000}"/>
    <cellStyle name="20% - Accent4 6 3 2 3 2" xfId="11198" xr:uid="{00000000-0005-0000-0000-00005A0E0000}"/>
    <cellStyle name="20% - Accent4 6 3 2 4" xfId="6227" xr:uid="{00000000-0005-0000-0000-00005B0E0000}"/>
    <cellStyle name="20% - Accent4 6 3 2 4 2" xfId="13505" xr:uid="{00000000-0005-0000-0000-00005C0E0000}"/>
    <cellStyle name="20% - Accent4 6 3 2 5" xfId="8130" xr:uid="{00000000-0005-0000-0000-00005D0E0000}"/>
    <cellStyle name="20% - Accent4 6 3 2 5 2" xfId="15222" xr:uid="{00000000-0005-0000-0000-00005E0E0000}"/>
    <cellStyle name="20% - Accent4 6 3 2 6" xfId="8966" xr:uid="{00000000-0005-0000-0000-00005F0E0000}"/>
    <cellStyle name="20% - Accent4 6 3 3" xfId="2103" xr:uid="{00000000-0005-0000-0000-0000600E0000}"/>
    <cellStyle name="20% - Accent4 6 3 3 2" xfId="6228" xr:uid="{00000000-0005-0000-0000-0000610E0000}"/>
    <cellStyle name="20% - Accent4 6 3 3 2 2" xfId="13506" xr:uid="{00000000-0005-0000-0000-0000620E0000}"/>
    <cellStyle name="20% - Accent4 6 3 3 3" xfId="9899" xr:uid="{00000000-0005-0000-0000-0000630E0000}"/>
    <cellStyle name="20% - Accent4 6 3 4" xfId="3518" xr:uid="{00000000-0005-0000-0000-0000640E0000}"/>
    <cellStyle name="20% - Accent4 6 3 4 2" xfId="11026" xr:uid="{00000000-0005-0000-0000-0000650E0000}"/>
    <cellStyle name="20% - Accent4 6 3 5" xfId="3077" xr:uid="{00000000-0005-0000-0000-0000660E0000}"/>
    <cellStyle name="20% - Accent4 6 3 5 2" xfId="10588" xr:uid="{00000000-0005-0000-0000-0000670E0000}"/>
    <cellStyle name="20% - Accent4 6 3 6" xfId="5082" xr:uid="{00000000-0005-0000-0000-0000680E0000}"/>
    <cellStyle name="20% - Accent4 6 3 6 2" xfId="12360" xr:uid="{00000000-0005-0000-0000-0000690E0000}"/>
    <cellStyle name="20% - Accent4 6 3 7" xfId="5663" xr:uid="{00000000-0005-0000-0000-00006A0E0000}"/>
    <cellStyle name="20% - Accent4 6 3 7 2" xfId="12941" xr:uid="{00000000-0005-0000-0000-00006B0E0000}"/>
    <cellStyle name="20% - Accent4 6 3 8" xfId="6226" xr:uid="{00000000-0005-0000-0000-00006C0E0000}"/>
    <cellStyle name="20% - Accent4 6 3 8 2" xfId="13504" xr:uid="{00000000-0005-0000-0000-00006D0E0000}"/>
    <cellStyle name="20% - Accent4 6 3 9" xfId="7549" xr:uid="{00000000-0005-0000-0000-00006E0E0000}"/>
    <cellStyle name="20% - Accent4 6 3 9 2" xfId="14641" xr:uid="{00000000-0005-0000-0000-00006F0E0000}"/>
    <cellStyle name="20% - Accent4 6 4" xfId="334" xr:uid="{00000000-0005-0000-0000-0000700E0000}"/>
    <cellStyle name="20% - Accent4 6 4 2" xfId="2105" xr:uid="{00000000-0005-0000-0000-0000710E0000}"/>
    <cellStyle name="20% - Accent4 6 4 2 2" xfId="9901" xr:uid="{00000000-0005-0000-0000-0000720E0000}"/>
    <cellStyle name="20% - Accent4 6 4 3" xfId="3395" xr:uid="{00000000-0005-0000-0000-0000730E0000}"/>
    <cellStyle name="20% - Accent4 6 4 3 2" xfId="10903" xr:uid="{00000000-0005-0000-0000-0000740E0000}"/>
    <cellStyle name="20% - Accent4 6 4 4" xfId="6229" xr:uid="{00000000-0005-0000-0000-0000750E0000}"/>
    <cellStyle name="20% - Accent4 6 4 4 2" xfId="13507" xr:uid="{00000000-0005-0000-0000-0000760E0000}"/>
    <cellStyle name="20% - Accent4 6 4 5" xfId="7841" xr:uid="{00000000-0005-0000-0000-0000770E0000}"/>
    <cellStyle name="20% - Accent4 6 4 5 2" xfId="14933" xr:uid="{00000000-0005-0000-0000-0000780E0000}"/>
    <cellStyle name="20% - Accent4 6 4 6" xfId="8967" xr:uid="{00000000-0005-0000-0000-0000790E0000}"/>
    <cellStyle name="20% - Accent4 6 5" xfId="2098" xr:uid="{00000000-0005-0000-0000-00007A0E0000}"/>
    <cellStyle name="20% - Accent4 6 5 2" xfId="6230" xr:uid="{00000000-0005-0000-0000-00007B0E0000}"/>
    <cellStyle name="20% - Accent4 6 5 2 2" xfId="13508" xr:uid="{00000000-0005-0000-0000-00007C0E0000}"/>
    <cellStyle name="20% - Accent4 6 5 3" xfId="9894" xr:uid="{00000000-0005-0000-0000-00007D0E0000}"/>
    <cellStyle name="20% - Accent4 6 6" xfId="3216" xr:uid="{00000000-0005-0000-0000-00007E0E0000}"/>
    <cellStyle name="20% - Accent4 6 6 2" xfId="10727" xr:uid="{00000000-0005-0000-0000-00007F0E0000}"/>
    <cellStyle name="20% - Accent4 6 7" xfId="3696" xr:uid="{00000000-0005-0000-0000-0000800E0000}"/>
    <cellStyle name="20% - Accent4 6 7 2" xfId="11204" xr:uid="{00000000-0005-0000-0000-0000810E0000}"/>
    <cellStyle name="20% - Accent4 6 8" xfId="4793" xr:uid="{00000000-0005-0000-0000-0000820E0000}"/>
    <cellStyle name="20% - Accent4 6 8 2" xfId="12071" xr:uid="{00000000-0005-0000-0000-0000830E0000}"/>
    <cellStyle name="20% - Accent4 6 9" xfId="5374" xr:uid="{00000000-0005-0000-0000-0000840E0000}"/>
    <cellStyle name="20% - Accent4 6 9 2" xfId="12652" xr:uid="{00000000-0005-0000-0000-0000850E0000}"/>
    <cellStyle name="20% - Accent4 7" xfId="335" xr:uid="{00000000-0005-0000-0000-0000860E0000}"/>
    <cellStyle name="20% - Accent4 7 10" xfId="7283" xr:uid="{00000000-0005-0000-0000-0000870E0000}"/>
    <cellStyle name="20% - Accent4 7 10 2" xfId="14375" xr:uid="{00000000-0005-0000-0000-0000880E0000}"/>
    <cellStyle name="20% - Accent4 7 11" xfId="8968" xr:uid="{00000000-0005-0000-0000-0000890E0000}"/>
    <cellStyle name="20% - Accent4 7 2" xfId="336" xr:uid="{00000000-0005-0000-0000-00008A0E0000}"/>
    <cellStyle name="20% - Accent4 7 2 10" xfId="8969" xr:uid="{00000000-0005-0000-0000-00008B0E0000}"/>
    <cellStyle name="20% - Accent4 7 2 2" xfId="337" xr:uid="{00000000-0005-0000-0000-00008C0E0000}"/>
    <cellStyle name="20% - Accent4 7 2 2 2" xfId="2108" xr:uid="{00000000-0005-0000-0000-00008D0E0000}"/>
    <cellStyle name="20% - Accent4 7 2 2 2 2" xfId="9904" xr:uid="{00000000-0005-0000-0000-00008E0E0000}"/>
    <cellStyle name="20% - Accent4 7 2 2 3" xfId="3700" xr:uid="{00000000-0005-0000-0000-00008F0E0000}"/>
    <cellStyle name="20% - Accent4 7 2 2 3 2" xfId="11208" xr:uid="{00000000-0005-0000-0000-0000900E0000}"/>
    <cellStyle name="20% - Accent4 7 2 2 4" xfId="6233" xr:uid="{00000000-0005-0000-0000-0000910E0000}"/>
    <cellStyle name="20% - Accent4 7 2 2 4 2" xfId="13511" xr:uid="{00000000-0005-0000-0000-0000920E0000}"/>
    <cellStyle name="20% - Accent4 7 2 2 5" xfId="8153" xr:uid="{00000000-0005-0000-0000-0000930E0000}"/>
    <cellStyle name="20% - Accent4 7 2 2 5 2" xfId="15245" xr:uid="{00000000-0005-0000-0000-0000940E0000}"/>
    <cellStyle name="20% - Accent4 7 2 2 6" xfId="8970" xr:uid="{00000000-0005-0000-0000-0000950E0000}"/>
    <cellStyle name="20% - Accent4 7 2 3" xfId="2107" xr:uid="{00000000-0005-0000-0000-0000960E0000}"/>
    <cellStyle name="20% - Accent4 7 2 3 2" xfId="6234" xr:uid="{00000000-0005-0000-0000-0000970E0000}"/>
    <cellStyle name="20% - Accent4 7 2 3 2 2" xfId="13512" xr:uid="{00000000-0005-0000-0000-0000980E0000}"/>
    <cellStyle name="20% - Accent4 7 2 3 3" xfId="9903" xr:uid="{00000000-0005-0000-0000-0000990E0000}"/>
    <cellStyle name="20% - Accent4 7 2 4" xfId="3541" xr:uid="{00000000-0005-0000-0000-00009A0E0000}"/>
    <cellStyle name="20% - Accent4 7 2 4 2" xfId="11049" xr:uid="{00000000-0005-0000-0000-00009B0E0000}"/>
    <cellStyle name="20% - Accent4 7 2 5" xfId="4022" xr:uid="{00000000-0005-0000-0000-00009C0E0000}"/>
    <cellStyle name="20% - Accent4 7 2 5 2" xfId="11530" xr:uid="{00000000-0005-0000-0000-00009D0E0000}"/>
    <cellStyle name="20% - Accent4 7 2 6" xfId="5105" xr:uid="{00000000-0005-0000-0000-00009E0E0000}"/>
    <cellStyle name="20% - Accent4 7 2 6 2" xfId="12383" xr:uid="{00000000-0005-0000-0000-00009F0E0000}"/>
    <cellStyle name="20% - Accent4 7 2 7" xfId="5686" xr:uid="{00000000-0005-0000-0000-0000A00E0000}"/>
    <cellStyle name="20% - Accent4 7 2 7 2" xfId="12964" xr:uid="{00000000-0005-0000-0000-0000A10E0000}"/>
    <cellStyle name="20% - Accent4 7 2 8" xfId="6232" xr:uid="{00000000-0005-0000-0000-0000A20E0000}"/>
    <cellStyle name="20% - Accent4 7 2 8 2" xfId="13510" xr:uid="{00000000-0005-0000-0000-0000A30E0000}"/>
    <cellStyle name="20% - Accent4 7 2 9" xfId="7572" xr:uid="{00000000-0005-0000-0000-0000A40E0000}"/>
    <cellStyle name="20% - Accent4 7 2 9 2" xfId="14664" xr:uid="{00000000-0005-0000-0000-0000A50E0000}"/>
    <cellStyle name="20% - Accent4 7 3" xfId="338" xr:uid="{00000000-0005-0000-0000-0000A60E0000}"/>
    <cellStyle name="20% - Accent4 7 3 2" xfId="2109" xr:uid="{00000000-0005-0000-0000-0000A70E0000}"/>
    <cellStyle name="20% - Accent4 7 3 2 2" xfId="9905" xr:uid="{00000000-0005-0000-0000-0000A80E0000}"/>
    <cellStyle name="20% - Accent4 7 3 3" xfId="3889" xr:uid="{00000000-0005-0000-0000-0000A90E0000}"/>
    <cellStyle name="20% - Accent4 7 3 3 2" xfId="11397" xr:uid="{00000000-0005-0000-0000-0000AA0E0000}"/>
    <cellStyle name="20% - Accent4 7 3 4" xfId="6235" xr:uid="{00000000-0005-0000-0000-0000AB0E0000}"/>
    <cellStyle name="20% - Accent4 7 3 4 2" xfId="13513" xr:uid="{00000000-0005-0000-0000-0000AC0E0000}"/>
    <cellStyle name="20% - Accent4 7 3 5" xfId="7864" xr:uid="{00000000-0005-0000-0000-0000AD0E0000}"/>
    <cellStyle name="20% - Accent4 7 3 5 2" xfId="14956" xr:uid="{00000000-0005-0000-0000-0000AE0E0000}"/>
    <cellStyle name="20% - Accent4 7 3 6" xfId="8971" xr:uid="{00000000-0005-0000-0000-0000AF0E0000}"/>
    <cellStyle name="20% - Accent4 7 4" xfId="2106" xr:uid="{00000000-0005-0000-0000-0000B00E0000}"/>
    <cellStyle name="20% - Accent4 7 4 2" xfId="6236" xr:uid="{00000000-0005-0000-0000-0000B10E0000}"/>
    <cellStyle name="20% - Accent4 7 4 2 2" xfId="13514" xr:uid="{00000000-0005-0000-0000-0000B20E0000}"/>
    <cellStyle name="20% - Accent4 7 4 3" xfId="9902" xr:uid="{00000000-0005-0000-0000-0000B30E0000}"/>
    <cellStyle name="20% - Accent4 7 5" xfId="3239" xr:uid="{00000000-0005-0000-0000-0000B40E0000}"/>
    <cellStyle name="20% - Accent4 7 5 2" xfId="10750" xr:uid="{00000000-0005-0000-0000-0000B50E0000}"/>
    <cellStyle name="20% - Accent4 7 6" xfId="4050" xr:uid="{00000000-0005-0000-0000-0000B60E0000}"/>
    <cellStyle name="20% - Accent4 7 6 2" xfId="11558" xr:uid="{00000000-0005-0000-0000-0000B70E0000}"/>
    <cellStyle name="20% - Accent4 7 7" xfId="4816" xr:uid="{00000000-0005-0000-0000-0000B80E0000}"/>
    <cellStyle name="20% - Accent4 7 7 2" xfId="12094" xr:uid="{00000000-0005-0000-0000-0000B90E0000}"/>
    <cellStyle name="20% - Accent4 7 8" xfId="5397" xr:uid="{00000000-0005-0000-0000-0000BA0E0000}"/>
    <cellStyle name="20% - Accent4 7 8 2" xfId="12675" xr:uid="{00000000-0005-0000-0000-0000BB0E0000}"/>
    <cellStyle name="20% - Accent4 7 9" xfId="6231" xr:uid="{00000000-0005-0000-0000-0000BC0E0000}"/>
    <cellStyle name="20% - Accent4 7 9 2" xfId="13509" xr:uid="{00000000-0005-0000-0000-0000BD0E0000}"/>
    <cellStyle name="20% - Accent4 8" xfId="339" xr:uid="{00000000-0005-0000-0000-0000BE0E0000}"/>
    <cellStyle name="20% - Accent4 8 10" xfId="8972" xr:uid="{00000000-0005-0000-0000-0000BF0E0000}"/>
    <cellStyle name="20% - Accent4 8 2" xfId="340" xr:uid="{00000000-0005-0000-0000-0000C00E0000}"/>
    <cellStyle name="20% - Accent4 8 2 2" xfId="2111" xr:uid="{00000000-0005-0000-0000-0000C10E0000}"/>
    <cellStyle name="20% - Accent4 8 2 2 2" xfId="9907" xr:uid="{00000000-0005-0000-0000-0000C20E0000}"/>
    <cellStyle name="20% - Accent4 8 2 3" xfId="4013" xr:uid="{00000000-0005-0000-0000-0000C30E0000}"/>
    <cellStyle name="20% - Accent4 8 2 3 2" xfId="11521" xr:uid="{00000000-0005-0000-0000-0000C40E0000}"/>
    <cellStyle name="20% - Accent4 8 2 4" xfId="6238" xr:uid="{00000000-0005-0000-0000-0000C50E0000}"/>
    <cellStyle name="20% - Accent4 8 2 4 2" xfId="13516" xr:uid="{00000000-0005-0000-0000-0000C60E0000}"/>
    <cellStyle name="20% - Accent4 8 2 5" xfId="8004" xr:uid="{00000000-0005-0000-0000-0000C70E0000}"/>
    <cellStyle name="20% - Accent4 8 2 5 2" xfId="15096" xr:uid="{00000000-0005-0000-0000-0000C80E0000}"/>
    <cellStyle name="20% - Accent4 8 2 6" xfId="8973" xr:uid="{00000000-0005-0000-0000-0000C90E0000}"/>
    <cellStyle name="20% - Accent4 8 3" xfId="2110" xr:uid="{00000000-0005-0000-0000-0000CA0E0000}"/>
    <cellStyle name="20% - Accent4 8 3 2" xfId="6239" xr:uid="{00000000-0005-0000-0000-0000CB0E0000}"/>
    <cellStyle name="20% - Accent4 8 3 2 2" xfId="13517" xr:uid="{00000000-0005-0000-0000-0000CC0E0000}"/>
    <cellStyle name="20% - Accent4 8 3 3" xfId="9906" xr:uid="{00000000-0005-0000-0000-0000CD0E0000}"/>
    <cellStyle name="20% - Accent4 8 4" xfId="3382" xr:uid="{00000000-0005-0000-0000-0000CE0E0000}"/>
    <cellStyle name="20% - Accent4 8 4 2" xfId="10892" xr:uid="{00000000-0005-0000-0000-0000CF0E0000}"/>
    <cellStyle name="20% - Accent4 8 5" xfId="3789" xr:uid="{00000000-0005-0000-0000-0000D00E0000}"/>
    <cellStyle name="20% - Accent4 8 5 2" xfId="11297" xr:uid="{00000000-0005-0000-0000-0000D10E0000}"/>
    <cellStyle name="20% - Accent4 8 6" xfId="4956" xr:uid="{00000000-0005-0000-0000-0000D20E0000}"/>
    <cellStyle name="20% - Accent4 8 6 2" xfId="12234" xr:uid="{00000000-0005-0000-0000-0000D30E0000}"/>
    <cellStyle name="20% - Accent4 8 7" xfId="5537" xr:uid="{00000000-0005-0000-0000-0000D40E0000}"/>
    <cellStyle name="20% - Accent4 8 7 2" xfId="12815" xr:uid="{00000000-0005-0000-0000-0000D50E0000}"/>
    <cellStyle name="20% - Accent4 8 8" xfId="6237" xr:uid="{00000000-0005-0000-0000-0000D60E0000}"/>
    <cellStyle name="20% - Accent4 8 8 2" xfId="13515" xr:uid="{00000000-0005-0000-0000-0000D70E0000}"/>
    <cellStyle name="20% - Accent4 8 9" xfId="7423" xr:uid="{00000000-0005-0000-0000-0000D80E0000}"/>
    <cellStyle name="20% - Accent4 8 9 2" xfId="14515" xr:uid="{00000000-0005-0000-0000-0000D90E0000}"/>
    <cellStyle name="20% - Accent4 9" xfId="341" xr:uid="{00000000-0005-0000-0000-0000DA0E0000}"/>
    <cellStyle name="20% - Accent4 9 2" xfId="2112" xr:uid="{00000000-0005-0000-0000-0000DB0E0000}"/>
    <cellStyle name="20% - Accent4 9 2 2" xfId="9908" xr:uid="{00000000-0005-0000-0000-0000DC0E0000}"/>
    <cellStyle name="20% - Accent4 9 3" xfId="3927" xr:uid="{00000000-0005-0000-0000-0000DD0E0000}"/>
    <cellStyle name="20% - Accent4 9 3 2" xfId="11435" xr:uid="{00000000-0005-0000-0000-0000DE0E0000}"/>
    <cellStyle name="20% - Accent4 9 4" xfId="6240" xr:uid="{00000000-0005-0000-0000-0000DF0E0000}"/>
    <cellStyle name="20% - Accent4 9 4 2" xfId="13518" xr:uid="{00000000-0005-0000-0000-0000E00E0000}"/>
    <cellStyle name="20% - Accent4 9 5" xfId="8388" xr:uid="{00000000-0005-0000-0000-0000E10E0000}"/>
    <cellStyle name="20% - Accent4 9 5 2" xfId="15431" xr:uid="{00000000-0005-0000-0000-0000E20E0000}"/>
    <cellStyle name="20% - Accent4 9 6" xfId="8974" xr:uid="{00000000-0005-0000-0000-0000E30E0000}"/>
    <cellStyle name="20% - Accent5" xfId="36" builtinId="46" customBuiltin="1"/>
    <cellStyle name="20% - Accent5 10" xfId="1794" xr:uid="{00000000-0005-0000-0000-0000E50E0000}"/>
    <cellStyle name="20% - Accent5 10 2" xfId="3728" xr:uid="{00000000-0005-0000-0000-0000E60E0000}"/>
    <cellStyle name="20% - Accent5 10 2 2" xfId="11236" xr:uid="{00000000-0005-0000-0000-0000E70E0000}"/>
    <cellStyle name="20% - Accent5 10 3" xfId="6241" xr:uid="{00000000-0005-0000-0000-0000E80E0000}"/>
    <cellStyle name="20% - Accent5 10 3 2" xfId="13519" xr:uid="{00000000-0005-0000-0000-0000E90E0000}"/>
    <cellStyle name="20% - Accent5 10 4" xfId="8478" xr:uid="{00000000-0005-0000-0000-0000EA0E0000}"/>
    <cellStyle name="20% - Accent5 10 4 2" xfId="15521" xr:uid="{00000000-0005-0000-0000-0000EB0E0000}"/>
    <cellStyle name="20% - Accent5 10 5" xfId="9599" xr:uid="{00000000-0005-0000-0000-0000EC0E0000}"/>
    <cellStyle name="20% - Accent5 11" xfId="2113" xr:uid="{00000000-0005-0000-0000-0000ED0E0000}"/>
    <cellStyle name="20% - Accent5 11 2" xfId="3729" xr:uid="{00000000-0005-0000-0000-0000EE0E0000}"/>
    <cellStyle name="20% - Accent5 11 2 2" xfId="11237" xr:uid="{00000000-0005-0000-0000-0000EF0E0000}"/>
    <cellStyle name="20% - Accent5 11 3" xfId="6242" xr:uid="{00000000-0005-0000-0000-0000F00E0000}"/>
    <cellStyle name="20% - Accent5 11 3 2" xfId="13520" xr:uid="{00000000-0005-0000-0000-0000F10E0000}"/>
    <cellStyle name="20% - Accent5 11 4" xfId="8567" xr:uid="{00000000-0005-0000-0000-0000F20E0000}"/>
    <cellStyle name="20% - Accent5 11 4 2" xfId="15610" xr:uid="{00000000-0005-0000-0000-0000F30E0000}"/>
    <cellStyle name="20% - Accent5 11 5" xfId="9909" xr:uid="{00000000-0005-0000-0000-0000F40E0000}"/>
    <cellStyle name="20% - Accent5 12" xfId="3032" xr:uid="{00000000-0005-0000-0000-0000F50E0000}"/>
    <cellStyle name="20% - Accent5 12 2" xfId="7719" xr:uid="{00000000-0005-0000-0000-0000F60E0000}"/>
    <cellStyle name="20% - Accent5 12 2 2" xfId="14811" xr:uid="{00000000-0005-0000-0000-0000F70E0000}"/>
    <cellStyle name="20% - Accent5 12 3" xfId="10543" xr:uid="{00000000-0005-0000-0000-0000F80E0000}"/>
    <cellStyle name="20% - Accent5 13" xfId="4671" xr:uid="{00000000-0005-0000-0000-0000F90E0000}"/>
    <cellStyle name="20% - Accent5 13 2" xfId="11949" xr:uid="{00000000-0005-0000-0000-0000FA0E0000}"/>
    <cellStyle name="20% - Accent5 14" xfId="5252" xr:uid="{00000000-0005-0000-0000-0000FB0E0000}"/>
    <cellStyle name="20% - Accent5 14 2" xfId="12530" xr:uid="{00000000-0005-0000-0000-0000FC0E0000}"/>
    <cellStyle name="20% - Accent5 15" xfId="7125" xr:uid="{00000000-0005-0000-0000-0000FD0E0000}"/>
    <cellStyle name="20% - Accent5 15 2" xfId="14217" xr:uid="{00000000-0005-0000-0000-0000FE0E0000}"/>
    <cellStyle name="20% - Accent5 16" xfId="7138" xr:uid="{00000000-0005-0000-0000-0000FF0E0000}"/>
    <cellStyle name="20% - Accent5 16 2" xfId="14230" xr:uid="{00000000-0005-0000-0000-0000000F0000}"/>
    <cellStyle name="20% - Accent5 17" xfId="8596" xr:uid="{00000000-0005-0000-0000-0000010F0000}"/>
    <cellStyle name="20% - Accent5 17 2" xfId="15639" xr:uid="{00000000-0005-0000-0000-0000020F0000}"/>
    <cellStyle name="20% - Accent5 18" xfId="8686" xr:uid="{00000000-0005-0000-0000-0000030F0000}"/>
    <cellStyle name="20% - Accent5 2" xfId="342" xr:uid="{00000000-0005-0000-0000-0000040F0000}"/>
    <cellStyle name="20% - Accent5 2 10" xfId="7199" xr:uid="{00000000-0005-0000-0000-0000050F0000}"/>
    <cellStyle name="20% - Accent5 2 10 2" xfId="14291" xr:uid="{00000000-0005-0000-0000-0000060F0000}"/>
    <cellStyle name="20% - Accent5 2 11" xfId="8645" xr:uid="{00000000-0005-0000-0000-0000070F0000}"/>
    <cellStyle name="20% - Accent5 2 12" xfId="8975" xr:uid="{00000000-0005-0000-0000-0000080F0000}"/>
    <cellStyle name="20% - Accent5 2 2" xfId="343" xr:uid="{00000000-0005-0000-0000-0000090F0000}"/>
    <cellStyle name="20% - Accent5 2 2 2" xfId="344" xr:uid="{00000000-0005-0000-0000-00000A0F0000}"/>
    <cellStyle name="20% - Accent5 2 2 2 2" xfId="345" xr:uid="{00000000-0005-0000-0000-00000B0F0000}"/>
    <cellStyle name="20% - Accent5 2 2 2 2 2" xfId="2117" xr:uid="{00000000-0005-0000-0000-00000C0F0000}"/>
    <cellStyle name="20% - Accent5 2 2 2 2 2 2" xfId="8258" xr:uid="{00000000-0005-0000-0000-00000D0F0000}"/>
    <cellStyle name="20% - Accent5 2 2 2 2 2 2 2" xfId="15350" xr:uid="{00000000-0005-0000-0000-00000E0F0000}"/>
    <cellStyle name="20% - Accent5 2 2 2 2 2 3" xfId="9913" xr:uid="{00000000-0005-0000-0000-00000F0F0000}"/>
    <cellStyle name="20% - Accent5 2 2 2 2 3" xfId="3646" xr:uid="{00000000-0005-0000-0000-0000100F0000}"/>
    <cellStyle name="20% - Accent5 2 2 2 2 3 2" xfId="11154" xr:uid="{00000000-0005-0000-0000-0000110F0000}"/>
    <cellStyle name="20% - Accent5 2 2 2 2 4" xfId="5210" xr:uid="{00000000-0005-0000-0000-0000120F0000}"/>
    <cellStyle name="20% - Accent5 2 2 2 2 4 2" xfId="12488" xr:uid="{00000000-0005-0000-0000-0000130F0000}"/>
    <cellStyle name="20% - Accent5 2 2 2 2 5" xfId="5791" xr:uid="{00000000-0005-0000-0000-0000140F0000}"/>
    <cellStyle name="20% - Accent5 2 2 2 2 5 2" xfId="13069" xr:uid="{00000000-0005-0000-0000-0000150F0000}"/>
    <cellStyle name="20% - Accent5 2 2 2 2 6" xfId="7677" xr:uid="{00000000-0005-0000-0000-0000160F0000}"/>
    <cellStyle name="20% - Accent5 2 2 2 2 6 2" xfId="14769" xr:uid="{00000000-0005-0000-0000-0000170F0000}"/>
    <cellStyle name="20% - Accent5 2 2 2 2 7" xfId="8978" xr:uid="{00000000-0005-0000-0000-0000180F0000}"/>
    <cellStyle name="20% - Accent5 2 2 2 3" xfId="2116" xr:uid="{00000000-0005-0000-0000-0000190F0000}"/>
    <cellStyle name="20% - Accent5 2 2 2 3 2" xfId="7969" xr:uid="{00000000-0005-0000-0000-00001A0F0000}"/>
    <cellStyle name="20% - Accent5 2 2 2 3 2 2" xfId="15061" xr:uid="{00000000-0005-0000-0000-00001B0F0000}"/>
    <cellStyle name="20% - Accent5 2 2 2 3 3" xfId="9912" xr:uid="{00000000-0005-0000-0000-00001C0F0000}"/>
    <cellStyle name="20% - Accent5 2 2 2 4" xfId="3346" xr:uid="{00000000-0005-0000-0000-00001D0F0000}"/>
    <cellStyle name="20% - Accent5 2 2 2 4 2" xfId="10857" xr:uid="{00000000-0005-0000-0000-00001E0F0000}"/>
    <cellStyle name="20% - Accent5 2 2 2 5" xfId="4921" xr:uid="{00000000-0005-0000-0000-00001F0F0000}"/>
    <cellStyle name="20% - Accent5 2 2 2 5 2" xfId="12199" xr:uid="{00000000-0005-0000-0000-0000200F0000}"/>
    <cellStyle name="20% - Accent5 2 2 2 6" xfId="5502" xr:uid="{00000000-0005-0000-0000-0000210F0000}"/>
    <cellStyle name="20% - Accent5 2 2 2 6 2" xfId="12780" xr:uid="{00000000-0005-0000-0000-0000220F0000}"/>
    <cellStyle name="20% - Accent5 2 2 2 7" xfId="7388" xr:uid="{00000000-0005-0000-0000-0000230F0000}"/>
    <cellStyle name="20% - Accent5 2 2 2 7 2" xfId="14480" xr:uid="{00000000-0005-0000-0000-0000240F0000}"/>
    <cellStyle name="20% - Accent5 2 2 2 8" xfId="8977" xr:uid="{00000000-0005-0000-0000-0000250F0000}"/>
    <cellStyle name="20% - Accent5 2 2 3" xfId="346" xr:uid="{00000000-0005-0000-0000-0000260F0000}"/>
    <cellStyle name="20% - Accent5 2 2 3 2" xfId="2118" xr:uid="{00000000-0005-0000-0000-0000270F0000}"/>
    <cellStyle name="20% - Accent5 2 2 3 2 2" xfId="8115" xr:uid="{00000000-0005-0000-0000-0000280F0000}"/>
    <cellStyle name="20% - Accent5 2 2 3 2 2 2" xfId="15207" xr:uid="{00000000-0005-0000-0000-0000290F0000}"/>
    <cellStyle name="20% - Accent5 2 2 3 2 3" xfId="9914" xr:uid="{00000000-0005-0000-0000-00002A0F0000}"/>
    <cellStyle name="20% - Accent5 2 2 3 3" xfId="3503" xr:uid="{00000000-0005-0000-0000-00002B0F0000}"/>
    <cellStyle name="20% - Accent5 2 2 3 3 2" xfId="11011" xr:uid="{00000000-0005-0000-0000-00002C0F0000}"/>
    <cellStyle name="20% - Accent5 2 2 3 4" xfId="5067" xr:uid="{00000000-0005-0000-0000-00002D0F0000}"/>
    <cellStyle name="20% - Accent5 2 2 3 4 2" xfId="12345" xr:uid="{00000000-0005-0000-0000-00002E0F0000}"/>
    <cellStyle name="20% - Accent5 2 2 3 5" xfId="5648" xr:uid="{00000000-0005-0000-0000-00002F0F0000}"/>
    <cellStyle name="20% - Accent5 2 2 3 5 2" xfId="12926" xr:uid="{00000000-0005-0000-0000-0000300F0000}"/>
    <cellStyle name="20% - Accent5 2 2 3 6" xfId="7534" xr:uid="{00000000-0005-0000-0000-0000310F0000}"/>
    <cellStyle name="20% - Accent5 2 2 3 6 2" xfId="14626" xr:uid="{00000000-0005-0000-0000-0000320F0000}"/>
    <cellStyle name="20% - Accent5 2 2 3 7" xfId="8979" xr:uid="{00000000-0005-0000-0000-0000330F0000}"/>
    <cellStyle name="20% - Accent5 2 2 4" xfId="2115" xr:uid="{00000000-0005-0000-0000-0000340F0000}"/>
    <cellStyle name="20% - Accent5 2 2 4 2" xfId="8462" xr:uid="{00000000-0005-0000-0000-0000350F0000}"/>
    <cellStyle name="20% - Accent5 2 2 4 2 2" xfId="15505" xr:uid="{00000000-0005-0000-0000-0000360F0000}"/>
    <cellStyle name="20% - Accent5 2 2 4 3" xfId="9911" xr:uid="{00000000-0005-0000-0000-0000370F0000}"/>
    <cellStyle name="20% - Accent5 2 2 5" xfId="3201" xr:uid="{00000000-0005-0000-0000-0000380F0000}"/>
    <cellStyle name="20% - Accent5 2 2 5 2" xfId="8551" xr:uid="{00000000-0005-0000-0000-0000390F0000}"/>
    <cellStyle name="20% - Accent5 2 2 5 2 2" xfId="15594" xr:uid="{00000000-0005-0000-0000-00003A0F0000}"/>
    <cellStyle name="20% - Accent5 2 2 5 3" xfId="10712" xr:uid="{00000000-0005-0000-0000-00003B0F0000}"/>
    <cellStyle name="20% - Accent5 2 2 6" xfId="4778" xr:uid="{00000000-0005-0000-0000-00003C0F0000}"/>
    <cellStyle name="20% - Accent5 2 2 6 2" xfId="7826" xr:uid="{00000000-0005-0000-0000-00003D0F0000}"/>
    <cellStyle name="20% - Accent5 2 2 6 2 2" xfId="14918" xr:uid="{00000000-0005-0000-0000-00003E0F0000}"/>
    <cellStyle name="20% - Accent5 2 2 6 3" xfId="12056" xr:uid="{00000000-0005-0000-0000-00003F0F0000}"/>
    <cellStyle name="20% - Accent5 2 2 7" xfId="5359" xr:uid="{00000000-0005-0000-0000-0000400F0000}"/>
    <cellStyle name="20% - Accent5 2 2 7 2" xfId="12637" xr:uid="{00000000-0005-0000-0000-0000410F0000}"/>
    <cellStyle name="20% - Accent5 2 2 8" xfId="7245" xr:uid="{00000000-0005-0000-0000-0000420F0000}"/>
    <cellStyle name="20% - Accent5 2 2 8 2" xfId="14337" xr:uid="{00000000-0005-0000-0000-0000430F0000}"/>
    <cellStyle name="20% - Accent5 2 2 9" xfId="8976" xr:uid="{00000000-0005-0000-0000-0000440F0000}"/>
    <cellStyle name="20% - Accent5 2 3" xfId="347" xr:uid="{00000000-0005-0000-0000-0000450F0000}"/>
    <cellStyle name="20% - Accent5 2 3 2" xfId="348" xr:uid="{00000000-0005-0000-0000-0000460F0000}"/>
    <cellStyle name="20% - Accent5 2 3 2 2" xfId="2120" xr:uid="{00000000-0005-0000-0000-0000470F0000}"/>
    <cellStyle name="20% - Accent5 2 3 2 2 2" xfId="8212" xr:uid="{00000000-0005-0000-0000-0000480F0000}"/>
    <cellStyle name="20% - Accent5 2 3 2 2 2 2" xfId="15304" xr:uid="{00000000-0005-0000-0000-0000490F0000}"/>
    <cellStyle name="20% - Accent5 2 3 2 2 3" xfId="9916" xr:uid="{00000000-0005-0000-0000-00004A0F0000}"/>
    <cellStyle name="20% - Accent5 2 3 2 3" xfId="3600" xr:uid="{00000000-0005-0000-0000-00004B0F0000}"/>
    <cellStyle name="20% - Accent5 2 3 2 3 2" xfId="11108" xr:uid="{00000000-0005-0000-0000-00004C0F0000}"/>
    <cellStyle name="20% - Accent5 2 3 2 4" xfId="5164" xr:uid="{00000000-0005-0000-0000-00004D0F0000}"/>
    <cellStyle name="20% - Accent5 2 3 2 4 2" xfId="12442" xr:uid="{00000000-0005-0000-0000-00004E0F0000}"/>
    <cellStyle name="20% - Accent5 2 3 2 5" xfId="5745" xr:uid="{00000000-0005-0000-0000-00004F0F0000}"/>
    <cellStyle name="20% - Accent5 2 3 2 5 2" xfId="13023" xr:uid="{00000000-0005-0000-0000-0000500F0000}"/>
    <cellStyle name="20% - Accent5 2 3 2 6" xfId="7631" xr:uid="{00000000-0005-0000-0000-0000510F0000}"/>
    <cellStyle name="20% - Accent5 2 3 2 6 2" xfId="14723" xr:uid="{00000000-0005-0000-0000-0000520F0000}"/>
    <cellStyle name="20% - Accent5 2 3 2 7" xfId="8981" xr:uid="{00000000-0005-0000-0000-0000530F0000}"/>
    <cellStyle name="20% - Accent5 2 3 3" xfId="2119" xr:uid="{00000000-0005-0000-0000-0000540F0000}"/>
    <cellStyle name="20% - Accent5 2 3 3 2" xfId="7923" xr:uid="{00000000-0005-0000-0000-0000550F0000}"/>
    <cellStyle name="20% - Accent5 2 3 3 2 2" xfId="15015" xr:uid="{00000000-0005-0000-0000-0000560F0000}"/>
    <cellStyle name="20% - Accent5 2 3 3 3" xfId="9915" xr:uid="{00000000-0005-0000-0000-0000570F0000}"/>
    <cellStyle name="20% - Accent5 2 3 4" xfId="3300" xr:uid="{00000000-0005-0000-0000-0000580F0000}"/>
    <cellStyle name="20% - Accent5 2 3 4 2" xfId="10811" xr:uid="{00000000-0005-0000-0000-0000590F0000}"/>
    <cellStyle name="20% - Accent5 2 3 5" xfId="4875" xr:uid="{00000000-0005-0000-0000-00005A0F0000}"/>
    <cellStyle name="20% - Accent5 2 3 5 2" xfId="12153" xr:uid="{00000000-0005-0000-0000-00005B0F0000}"/>
    <cellStyle name="20% - Accent5 2 3 6" xfId="5456" xr:uid="{00000000-0005-0000-0000-00005C0F0000}"/>
    <cellStyle name="20% - Accent5 2 3 6 2" xfId="12734" xr:uid="{00000000-0005-0000-0000-00005D0F0000}"/>
    <cellStyle name="20% - Accent5 2 3 7" xfId="7342" xr:uid="{00000000-0005-0000-0000-00005E0F0000}"/>
    <cellStyle name="20% - Accent5 2 3 7 2" xfId="14434" xr:uid="{00000000-0005-0000-0000-00005F0F0000}"/>
    <cellStyle name="20% - Accent5 2 3 8" xfId="8980" xr:uid="{00000000-0005-0000-0000-0000600F0000}"/>
    <cellStyle name="20% - Accent5 2 4" xfId="349" xr:uid="{00000000-0005-0000-0000-0000610F0000}"/>
    <cellStyle name="20% - Accent5 2 4 2" xfId="2121" xr:uid="{00000000-0005-0000-0000-0000620F0000}"/>
    <cellStyle name="20% - Accent5 2 4 2 2" xfId="8069" xr:uid="{00000000-0005-0000-0000-0000630F0000}"/>
    <cellStyle name="20% - Accent5 2 4 2 2 2" xfId="15161" xr:uid="{00000000-0005-0000-0000-0000640F0000}"/>
    <cellStyle name="20% - Accent5 2 4 2 3" xfId="9917" xr:uid="{00000000-0005-0000-0000-0000650F0000}"/>
    <cellStyle name="20% - Accent5 2 4 3" xfId="3457" xr:uid="{00000000-0005-0000-0000-0000660F0000}"/>
    <cellStyle name="20% - Accent5 2 4 3 2" xfId="10965" xr:uid="{00000000-0005-0000-0000-0000670F0000}"/>
    <cellStyle name="20% - Accent5 2 4 4" xfId="5021" xr:uid="{00000000-0005-0000-0000-0000680F0000}"/>
    <cellStyle name="20% - Accent5 2 4 4 2" xfId="12299" xr:uid="{00000000-0005-0000-0000-0000690F0000}"/>
    <cellStyle name="20% - Accent5 2 4 5" xfId="5602" xr:uid="{00000000-0005-0000-0000-00006A0F0000}"/>
    <cellStyle name="20% - Accent5 2 4 5 2" xfId="12880" xr:uid="{00000000-0005-0000-0000-00006B0F0000}"/>
    <cellStyle name="20% - Accent5 2 4 6" xfId="7488" xr:uid="{00000000-0005-0000-0000-00006C0F0000}"/>
    <cellStyle name="20% - Accent5 2 4 6 2" xfId="14580" xr:uid="{00000000-0005-0000-0000-00006D0F0000}"/>
    <cellStyle name="20% - Accent5 2 4 7" xfId="8982" xr:uid="{00000000-0005-0000-0000-00006E0F0000}"/>
    <cellStyle name="20% - Accent5 2 5" xfId="1820" xr:uid="{00000000-0005-0000-0000-00006F0F0000}"/>
    <cellStyle name="20% - Accent5 2 5 2" xfId="3928" xr:uid="{00000000-0005-0000-0000-0000700F0000}"/>
    <cellStyle name="20% - Accent5 2 5 2 2" xfId="11436" xr:uid="{00000000-0005-0000-0000-0000710F0000}"/>
    <cellStyle name="20% - Accent5 2 5 3" xfId="6243" xr:uid="{00000000-0005-0000-0000-0000720F0000}"/>
    <cellStyle name="20% - Accent5 2 5 3 2" xfId="13521" xr:uid="{00000000-0005-0000-0000-0000730F0000}"/>
    <cellStyle name="20% - Accent5 2 5 4" xfId="8300" xr:uid="{00000000-0005-0000-0000-0000740F0000}"/>
    <cellStyle name="20% - Accent5 2 5 4 2" xfId="15392" xr:uid="{00000000-0005-0000-0000-0000750F0000}"/>
    <cellStyle name="20% - Accent5 2 5 5" xfId="9616" xr:uid="{00000000-0005-0000-0000-0000760F0000}"/>
    <cellStyle name="20% - Accent5 2 6" xfId="2114" xr:uid="{00000000-0005-0000-0000-0000770F0000}"/>
    <cellStyle name="20% - Accent5 2 6 2" xfId="3810" xr:uid="{00000000-0005-0000-0000-0000780F0000}"/>
    <cellStyle name="20% - Accent5 2 6 2 2" xfId="11318" xr:uid="{00000000-0005-0000-0000-0000790F0000}"/>
    <cellStyle name="20% - Accent5 2 6 3" xfId="6244" xr:uid="{00000000-0005-0000-0000-00007A0F0000}"/>
    <cellStyle name="20% - Accent5 2 6 3 2" xfId="13522" xr:uid="{00000000-0005-0000-0000-00007B0F0000}"/>
    <cellStyle name="20% - Accent5 2 6 4" xfId="8416" xr:uid="{00000000-0005-0000-0000-00007C0F0000}"/>
    <cellStyle name="20% - Accent5 2 6 4 2" xfId="15459" xr:uid="{00000000-0005-0000-0000-00007D0F0000}"/>
    <cellStyle name="20% - Accent5 2 6 5" xfId="9910" xr:uid="{00000000-0005-0000-0000-00007E0F0000}"/>
    <cellStyle name="20% - Accent5 2 7" xfId="3134" xr:uid="{00000000-0005-0000-0000-00007F0F0000}"/>
    <cellStyle name="20% - Accent5 2 7 2" xfId="8505" xr:uid="{00000000-0005-0000-0000-0000800F0000}"/>
    <cellStyle name="20% - Accent5 2 7 2 2" xfId="15548" xr:uid="{00000000-0005-0000-0000-0000810F0000}"/>
    <cellStyle name="20% - Accent5 2 7 3" xfId="10645" xr:uid="{00000000-0005-0000-0000-0000820F0000}"/>
    <cellStyle name="20% - Accent5 2 8" xfId="4732" xr:uid="{00000000-0005-0000-0000-0000830F0000}"/>
    <cellStyle name="20% - Accent5 2 8 2" xfId="7780" xr:uid="{00000000-0005-0000-0000-0000840F0000}"/>
    <cellStyle name="20% - Accent5 2 8 2 2" xfId="14872" xr:uid="{00000000-0005-0000-0000-0000850F0000}"/>
    <cellStyle name="20% - Accent5 2 8 3" xfId="12010" xr:uid="{00000000-0005-0000-0000-0000860F0000}"/>
    <cellStyle name="20% - Accent5 2 9" xfId="5313" xr:uid="{00000000-0005-0000-0000-0000870F0000}"/>
    <cellStyle name="20% - Accent5 2 9 2" xfId="12591" xr:uid="{00000000-0005-0000-0000-0000880F0000}"/>
    <cellStyle name="20% - Accent5 3" xfId="350" xr:uid="{00000000-0005-0000-0000-0000890F0000}"/>
    <cellStyle name="20% - Accent5 3 2" xfId="351" xr:uid="{00000000-0005-0000-0000-00008A0F0000}"/>
    <cellStyle name="20% - Accent5 3 2 2" xfId="352" xr:uid="{00000000-0005-0000-0000-00008B0F0000}"/>
    <cellStyle name="20% - Accent5 3 2 2 2" xfId="2124" xr:uid="{00000000-0005-0000-0000-00008C0F0000}"/>
    <cellStyle name="20% - Accent5 3 2 2 2 2" xfId="8235" xr:uid="{00000000-0005-0000-0000-00008D0F0000}"/>
    <cellStyle name="20% - Accent5 3 2 2 2 2 2" xfId="15327" xr:uid="{00000000-0005-0000-0000-00008E0F0000}"/>
    <cellStyle name="20% - Accent5 3 2 2 2 3" xfId="9920" xr:uid="{00000000-0005-0000-0000-00008F0F0000}"/>
    <cellStyle name="20% - Accent5 3 2 2 3" xfId="3623" xr:uid="{00000000-0005-0000-0000-0000900F0000}"/>
    <cellStyle name="20% - Accent5 3 2 2 3 2" xfId="11131" xr:uid="{00000000-0005-0000-0000-0000910F0000}"/>
    <cellStyle name="20% - Accent5 3 2 2 4" xfId="5187" xr:uid="{00000000-0005-0000-0000-0000920F0000}"/>
    <cellStyle name="20% - Accent5 3 2 2 4 2" xfId="12465" xr:uid="{00000000-0005-0000-0000-0000930F0000}"/>
    <cellStyle name="20% - Accent5 3 2 2 5" xfId="5768" xr:uid="{00000000-0005-0000-0000-0000940F0000}"/>
    <cellStyle name="20% - Accent5 3 2 2 5 2" xfId="13046" xr:uid="{00000000-0005-0000-0000-0000950F0000}"/>
    <cellStyle name="20% - Accent5 3 2 2 6" xfId="7654" xr:uid="{00000000-0005-0000-0000-0000960F0000}"/>
    <cellStyle name="20% - Accent5 3 2 2 6 2" xfId="14746" xr:uid="{00000000-0005-0000-0000-0000970F0000}"/>
    <cellStyle name="20% - Accent5 3 2 2 7" xfId="8985" xr:uid="{00000000-0005-0000-0000-0000980F0000}"/>
    <cellStyle name="20% - Accent5 3 2 3" xfId="2123" xr:uid="{00000000-0005-0000-0000-0000990F0000}"/>
    <cellStyle name="20% - Accent5 3 2 3 2" xfId="7946" xr:uid="{00000000-0005-0000-0000-00009A0F0000}"/>
    <cellStyle name="20% - Accent5 3 2 3 2 2" xfId="15038" xr:uid="{00000000-0005-0000-0000-00009B0F0000}"/>
    <cellStyle name="20% - Accent5 3 2 3 3" xfId="9919" xr:uid="{00000000-0005-0000-0000-00009C0F0000}"/>
    <cellStyle name="20% - Accent5 3 2 4" xfId="3323" xr:uid="{00000000-0005-0000-0000-00009D0F0000}"/>
    <cellStyle name="20% - Accent5 3 2 4 2" xfId="10834" xr:uid="{00000000-0005-0000-0000-00009E0F0000}"/>
    <cellStyle name="20% - Accent5 3 2 5" xfId="4898" xr:uid="{00000000-0005-0000-0000-00009F0F0000}"/>
    <cellStyle name="20% - Accent5 3 2 5 2" xfId="12176" xr:uid="{00000000-0005-0000-0000-0000A00F0000}"/>
    <cellStyle name="20% - Accent5 3 2 6" xfId="5479" xr:uid="{00000000-0005-0000-0000-0000A10F0000}"/>
    <cellStyle name="20% - Accent5 3 2 6 2" xfId="12757" xr:uid="{00000000-0005-0000-0000-0000A20F0000}"/>
    <cellStyle name="20% - Accent5 3 2 7" xfId="7365" xr:uid="{00000000-0005-0000-0000-0000A30F0000}"/>
    <cellStyle name="20% - Accent5 3 2 7 2" xfId="14457" xr:uid="{00000000-0005-0000-0000-0000A40F0000}"/>
    <cellStyle name="20% - Accent5 3 2 8" xfId="8984" xr:uid="{00000000-0005-0000-0000-0000A50F0000}"/>
    <cellStyle name="20% - Accent5 3 3" xfId="353" xr:uid="{00000000-0005-0000-0000-0000A60F0000}"/>
    <cellStyle name="20% - Accent5 3 3 2" xfId="2125" xr:uid="{00000000-0005-0000-0000-0000A70F0000}"/>
    <cellStyle name="20% - Accent5 3 3 2 2" xfId="8092" xr:uid="{00000000-0005-0000-0000-0000A80F0000}"/>
    <cellStyle name="20% - Accent5 3 3 2 2 2" xfId="15184" xr:uid="{00000000-0005-0000-0000-0000A90F0000}"/>
    <cellStyle name="20% - Accent5 3 3 2 3" xfId="9921" xr:uid="{00000000-0005-0000-0000-0000AA0F0000}"/>
    <cellStyle name="20% - Accent5 3 3 3" xfId="3480" xr:uid="{00000000-0005-0000-0000-0000AB0F0000}"/>
    <cellStyle name="20% - Accent5 3 3 3 2" xfId="10988" xr:uid="{00000000-0005-0000-0000-0000AC0F0000}"/>
    <cellStyle name="20% - Accent5 3 3 4" xfId="5044" xr:uid="{00000000-0005-0000-0000-0000AD0F0000}"/>
    <cellStyle name="20% - Accent5 3 3 4 2" xfId="12322" xr:uid="{00000000-0005-0000-0000-0000AE0F0000}"/>
    <cellStyle name="20% - Accent5 3 3 5" xfId="5625" xr:uid="{00000000-0005-0000-0000-0000AF0F0000}"/>
    <cellStyle name="20% - Accent5 3 3 5 2" xfId="12903" xr:uid="{00000000-0005-0000-0000-0000B00F0000}"/>
    <cellStyle name="20% - Accent5 3 3 6" xfId="7511" xr:uid="{00000000-0005-0000-0000-0000B10F0000}"/>
    <cellStyle name="20% - Accent5 3 3 6 2" xfId="14603" xr:uid="{00000000-0005-0000-0000-0000B20F0000}"/>
    <cellStyle name="20% - Accent5 3 3 7" xfId="8986" xr:uid="{00000000-0005-0000-0000-0000B30F0000}"/>
    <cellStyle name="20% - Accent5 3 4" xfId="2122" xr:uid="{00000000-0005-0000-0000-0000B40F0000}"/>
    <cellStyle name="20% - Accent5 3 4 2" xfId="8439" xr:uid="{00000000-0005-0000-0000-0000B50F0000}"/>
    <cellStyle name="20% - Accent5 3 4 2 2" xfId="15482" xr:uid="{00000000-0005-0000-0000-0000B60F0000}"/>
    <cellStyle name="20% - Accent5 3 4 3" xfId="9918" xr:uid="{00000000-0005-0000-0000-0000B70F0000}"/>
    <cellStyle name="20% - Accent5 3 5" xfId="3175" xr:uid="{00000000-0005-0000-0000-0000B80F0000}"/>
    <cellStyle name="20% - Accent5 3 5 2" xfId="8528" xr:uid="{00000000-0005-0000-0000-0000B90F0000}"/>
    <cellStyle name="20% - Accent5 3 5 2 2" xfId="15571" xr:uid="{00000000-0005-0000-0000-0000BA0F0000}"/>
    <cellStyle name="20% - Accent5 3 5 3" xfId="10686" xr:uid="{00000000-0005-0000-0000-0000BB0F0000}"/>
    <cellStyle name="20% - Accent5 3 6" xfId="4755" xr:uid="{00000000-0005-0000-0000-0000BC0F0000}"/>
    <cellStyle name="20% - Accent5 3 6 2" xfId="7803" xr:uid="{00000000-0005-0000-0000-0000BD0F0000}"/>
    <cellStyle name="20% - Accent5 3 6 2 2" xfId="14895" xr:uid="{00000000-0005-0000-0000-0000BE0F0000}"/>
    <cellStyle name="20% - Accent5 3 6 3" xfId="12033" xr:uid="{00000000-0005-0000-0000-0000BF0F0000}"/>
    <cellStyle name="20% - Accent5 3 7" xfId="5336" xr:uid="{00000000-0005-0000-0000-0000C00F0000}"/>
    <cellStyle name="20% - Accent5 3 7 2" xfId="12614" xr:uid="{00000000-0005-0000-0000-0000C10F0000}"/>
    <cellStyle name="20% - Accent5 3 8" xfId="7222" xr:uid="{00000000-0005-0000-0000-0000C20F0000}"/>
    <cellStyle name="20% - Accent5 3 8 2" xfId="14314" xr:uid="{00000000-0005-0000-0000-0000C30F0000}"/>
    <cellStyle name="20% - Accent5 3 9" xfId="8983" xr:uid="{00000000-0005-0000-0000-0000C40F0000}"/>
    <cellStyle name="20% - Accent5 4" xfId="354" xr:uid="{00000000-0005-0000-0000-0000C50F0000}"/>
    <cellStyle name="20% - Accent5 4 2" xfId="355" xr:uid="{00000000-0005-0000-0000-0000C60F0000}"/>
    <cellStyle name="20% - Accent5 4 2 2" xfId="356" xr:uid="{00000000-0005-0000-0000-0000C70F0000}"/>
    <cellStyle name="20% - Accent5 4 2 2 2" xfId="2128" xr:uid="{00000000-0005-0000-0000-0000C80F0000}"/>
    <cellStyle name="20% - Accent5 4 2 2 2 2" xfId="8185" xr:uid="{00000000-0005-0000-0000-0000C90F0000}"/>
    <cellStyle name="20% - Accent5 4 2 2 2 2 2" xfId="15277" xr:uid="{00000000-0005-0000-0000-0000CA0F0000}"/>
    <cellStyle name="20% - Accent5 4 2 2 2 3" xfId="9924" xr:uid="{00000000-0005-0000-0000-0000CB0F0000}"/>
    <cellStyle name="20% - Accent5 4 2 2 3" xfId="3573" xr:uid="{00000000-0005-0000-0000-0000CC0F0000}"/>
    <cellStyle name="20% - Accent5 4 2 2 3 2" xfId="11081" xr:uid="{00000000-0005-0000-0000-0000CD0F0000}"/>
    <cellStyle name="20% - Accent5 4 2 2 4" xfId="5137" xr:uid="{00000000-0005-0000-0000-0000CE0F0000}"/>
    <cellStyle name="20% - Accent5 4 2 2 4 2" xfId="12415" xr:uid="{00000000-0005-0000-0000-0000CF0F0000}"/>
    <cellStyle name="20% - Accent5 4 2 2 5" xfId="5718" xr:uid="{00000000-0005-0000-0000-0000D00F0000}"/>
    <cellStyle name="20% - Accent5 4 2 2 5 2" xfId="12996" xr:uid="{00000000-0005-0000-0000-0000D10F0000}"/>
    <cellStyle name="20% - Accent5 4 2 2 6" xfId="7604" xr:uid="{00000000-0005-0000-0000-0000D20F0000}"/>
    <cellStyle name="20% - Accent5 4 2 2 6 2" xfId="14696" xr:uid="{00000000-0005-0000-0000-0000D30F0000}"/>
    <cellStyle name="20% - Accent5 4 2 2 7" xfId="8989" xr:uid="{00000000-0005-0000-0000-0000D40F0000}"/>
    <cellStyle name="20% - Accent5 4 2 3" xfId="2127" xr:uid="{00000000-0005-0000-0000-0000D50F0000}"/>
    <cellStyle name="20% - Accent5 4 2 3 2" xfId="7896" xr:uid="{00000000-0005-0000-0000-0000D60F0000}"/>
    <cellStyle name="20% - Accent5 4 2 3 2 2" xfId="14988" xr:uid="{00000000-0005-0000-0000-0000D70F0000}"/>
    <cellStyle name="20% - Accent5 4 2 3 3" xfId="9923" xr:uid="{00000000-0005-0000-0000-0000D80F0000}"/>
    <cellStyle name="20% - Accent5 4 2 4" xfId="3273" xr:uid="{00000000-0005-0000-0000-0000D90F0000}"/>
    <cellStyle name="20% - Accent5 4 2 4 2" xfId="10784" xr:uid="{00000000-0005-0000-0000-0000DA0F0000}"/>
    <cellStyle name="20% - Accent5 4 2 5" xfId="4848" xr:uid="{00000000-0005-0000-0000-0000DB0F0000}"/>
    <cellStyle name="20% - Accent5 4 2 5 2" xfId="12126" xr:uid="{00000000-0005-0000-0000-0000DC0F0000}"/>
    <cellStyle name="20% - Accent5 4 2 6" xfId="5429" xr:uid="{00000000-0005-0000-0000-0000DD0F0000}"/>
    <cellStyle name="20% - Accent5 4 2 6 2" xfId="12707" xr:uid="{00000000-0005-0000-0000-0000DE0F0000}"/>
    <cellStyle name="20% - Accent5 4 2 7" xfId="7315" xr:uid="{00000000-0005-0000-0000-0000DF0F0000}"/>
    <cellStyle name="20% - Accent5 4 2 7 2" xfId="14407" xr:uid="{00000000-0005-0000-0000-0000E00F0000}"/>
    <cellStyle name="20% - Accent5 4 2 8" xfId="8988" xr:uid="{00000000-0005-0000-0000-0000E10F0000}"/>
    <cellStyle name="20% - Accent5 4 3" xfId="357" xr:uid="{00000000-0005-0000-0000-0000E20F0000}"/>
    <cellStyle name="20% - Accent5 4 3 2" xfId="2129" xr:uid="{00000000-0005-0000-0000-0000E30F0000}"/>
    <cellStyle name="20% - Accent5 4 3 2 2" xfId="8045" xr:uid="{00000000-0005-0000-0000-0000E40F0000}"/>
    <cellStyle name="20% - Accent5 4 3 2 2 2" xfId="15137" xr:uid="{00000000-0005-0000-0000-0000E50F0000}"/>
    <cellStyle name="20% - Accent5 4 3 2 3" xfId="9925" xr:uid="{00000000-0005-0000-0000-0000E60F0000}"/>
    <cellStyle name="20% - Accent5 4 3 3" xfId="3433" xr:uid="{00000000-0005-0000-0000-0000E70F0000}"/>
    <cellStyle name="20% - Accent5 4 3 3 2" xfId="10941" xr:uid="{00000000-0005-0000-0000-0000E80F0000}"/>
    <cellStyle name="20% - Accent5 4 3 4" xfId="4997" xr:uid="{00000000-0005-0000-0000-0000E90F0000}"/>
    <cellStyle name="20% - Accent5 4 3 4 2" xfId="12275" xr:uid="{00000000-0005-0000-0000-0000EA0F0000}"/>
    <cellStyle name="20% - Accent5 4 3 5" xfId="5578" xr:uid="{00000000-0005-0000-0000-0000EB0F0000}"/>
    <cellStyle name="20% - Accent5 4 3 5 2" xfId="12856" xr:uid="{00000000-0005-0000-0000-0000EC0F0000}"/>
    <cellStyle name="20% - Accent5 4 3 6" xfId="7464" xr:uid="{00000000-0005-0000-0000-0000ED0F0000}"/>
    <cellStyle name="20% - Accent5 4 3 6 2" xfId="14556" xr:uid="{00000000-0005-0000-0000-0000EE0F0000}"/>
    <cellStyle name="20% - Accent5 4 3 7" xfId="8990" xr:uid="{00000000-0005-0000-0000-0000EF0F0000}"/>
    <cellStyle name="20% - Accent5 4 4" xfId="2126" xr:uid="{00000000-0005-0000-0000-0000F00F0000}"/>
    <cellStyle name="20% - Accent5 4 4 2" xfId="7753" xr:uid="{00000000-0005-0000-0000-0000F10F0000}"/>
    <cellStyle name="20% - Accent5 4 4 2 2" xfId="14845" xr:uid="{00000000-0005-0000-0000-0000F20F0000}"/>
    <cellStyle name="20% - Accent5 4 4 3" xfId="9922" xr:uid="{00000000-0005-0000-0000-0000F30F0000}"/>
    <cellStyle name="20% - Accent5 4 5" xfId="3104" xr:uid="{00000000-0005-0000-0000-0000F40F0000}"/>
    <cellStyle name="20% - Accent5 4 5 2" xfId="10615" xr:uid="{00000000-0005-0000-0000-0000F50F0000}"/>
    <cellStyle name="20% - Accent5 4 6" xfId="4705" xr:uid="{00000000-0005-0000-0000-0000F60F0000}"/>
    <cellStyle name="20% - Accent5 4 6 2" xfId="11983" xr:uid="{00000000-0005-0000-0000-0000F70F0000}"/>
    <cellStyle name="20% - Accent5 4 7" xfId="5286" xr:uid="{00000000-0005-0000-0000-0000F80F0000}"/>
    <cellStyle name="20% - Accent5 4 7 2" xfId="12564" xr:uid="{00000000-0005-0000-0000-0000F90F0000}"/>
    <cellStyle name="20% - Accent5 4 8" xfId="7172" xr:uid="{00000000-0005-0000-0000-0000FA0F0000}"/>
    <cellStyle name="20% - Accent5 4 8 2" xfId="14264" xr:uid="{00000000-0005-0000-0000-0000FB0F0000}"/>
    <cellStyle name="20% - Accent5 4 9" xfId="8987" xr:uid="{00000000-0005-0000-0000-0000FC0F0000}"/>
    <cellStyle name="20% - Accent5 5" xfId="358" xr:uid="{00000000-0005-0000-0000-0000FD0F0000}"/>
    <cellStyle name="20% - Accent5 5 2" xfId="359" xr:uid="{00000000-0005-0000-0000-0000FE0F0000}"/>
    <cellStyle name="20% - Accent5 5 2 2" xfId="360" xr:uid="{00000000-0005-0000-0000-0000FF0F0000}"/>
    <cellStyle name="20% - Accent5 5 2 2 2" xfId="2132" xr:uid="{00000000-0005-0000-0000-000000100000}"/>
    <cellStyle name="20% - Accent5 5 2 2 2 2" xfId="8168" xr:uid="{00000000-0005-0000-0000-000001100000}"/>
    <cellStyle name="20% - Accent5 5 2 2 2 2 2" xfId="15260" xr:uid="{00000000-0005-0000-0000-000002100000}"/>
    <cellStyle name="20% - Accent5 5 2 2 2 3" xfId="9928" xr:uid="{00000000-0005-0000-0000-000003100000}"/>
    <cellStyle name="20% - Accent5 5 2 2 3" xfId="3556" xr:uid="{00000000-0005-0000-0000-000004100000}"/>
    <cellStyle name="20% - Accent5 5 2 2 3 2" xfId="11064" xr:uid="{00000000-0005-0000-0000-000005100000}"/>
    <cellStyle name="20% - Accent5 5 2 2 4" xfId="5120" xr:uid="{00000000-0005-0000-0000-000006100000}"/>
    <cellStyle name="20% - Accent5 5 2 2 4 2" xfId="12398" xr:uid="{00000000-0005-0000-0000-000007100000}"/>
    <cellStyle name="20% - Accent5 5 2 2 5" xfId="5701" xr:uid="{00000000-0005-0000-0000-000008100000}"/>
    <cellStyle name="20% - Accent5 5 2 2 5 2" xfId="12979" xr:uid="{00000000-0005-0000-0000-000009100000}"/>
    <cellStyle name="20% - Accent5 5 2 2 6" xfId="7587" xr:uid="{00000000-0005-0000-0000-00000A100000}"/>
    <cellStyle name="20% - Accent5 5 2 2 6 2" xfId="14679" xr:uid="{00000000-0005-0000-0000-00000B100000}"/>
    <cellStyle name="20% - Accent5 5 2 2 7" xfId="8993" xr:uid="{00000000-0005-0000-0000-00000C100000}"/>
    <cellStyle name="20% - Accent5 5 2 3" xfId="2131" xr:uid="{00000000-0005-0000-0000-00000D100000}"/>
    <cellStyle name="20% - Accent5 5 2 3 2" xfId="7879" xr:uid="{00000000-0005-0000-0000-00000E100000}"/>
    <cellStyle name="20% - Accent5 5 2 3 2 2" xfId="14971" xr:uid="{00000000-0005-0000-0000-00000F100000}"/>
    <cellStyle name="20% - Accent5 5 2 3 3" xfId="9927" xr:uid="{00000000-0005-0000-0000-000010100000}"/>
    <cellStyle name="20% - Accent5 5 2 4" xfId="3256" xr:uid="{00000000-0005-0000-0000-000011100000}"/>
    <cellStyle name="20% - Accent5 5 2 4 2" xfId="10767" xr:uid="{00000000-0005-0000-0000-000012100000}"/>
    <cellStyle name="20% - Accent5 5 2 5" xfId="4831" xr:uid="{00000000-0005-0000-0000-000013100000}"/>
    <cellStyle name="20% - Accent5 5 2 5 2" xfId="12109" xr:uid="{00000000-0005-0000-0000-000014100000}"/>
    <cellStyle name="20% - Accent5 5 2 6" xfId="5412" xr:uid="{00000000-0005-0000-0000-000015100000}"/>
    <cellStyle name="20% - Accent5 5 2 6 2" xfId="12690" xr:uid="{00000000-0005-0000-0000-000016100000}"/>
    <cellStyle name="20% - Accent5 5 2 7" xfId="7298" xr:uid="{00000000-0005-0000-0000-000017100000}"/>
    <cellStyle name="20% - Accent5 5 2 7 2" xfId="14390" xr:uid="{00000000-0005-0000-0000-000018100000}"/>
    <cellStyle name="20% - Accent5 5 2 8" xfId="8992" xr:uid="{00000000-0005-0000-0000-000019100000}"/>
    <cellStyle name="20% - Accent5 5 3" xfId="361" xr:uid="{00000000-0005-0000-0000-00001A100000}"/>
    <cellStyle name="20% - Accent5 5 3 2" xfId="2133" xr:uid="{00000000-0005-0000-0000-00001B100000}"/>
    <cellStyle name="20% - Accent5 5 3 2 2" xfId="8028" xr:uid="{00000000-0005-0000-0000-00001C100000}"/>
    <cellStyle name="20% - Accent5 5 3 2 2 2" xfId="15120" xr:uid="{00000000-0005-0000-0000-00001D100000}"/>
    <cellStyle name="20% - Accent5 5 3 2 3" xfId="9929" xr:uid="{00000000-0005-0000-0000-00001E100000}"/>
    <cellStyle name="20% - Accent5 5 3 3" xfId="3416" xr:uid="{00000000-0005-0000-0000-00001F100000}"/>
    <cellStyle name="20% - Accent5 5 3 3 2" xfId="10924" xr:uid="{00000000-0005-0000-0000-000020100000}"/>
    <cellStyle name="20% - Accent5 5 3 4" xfId="4980" xr:uid="{00000000-0005-0000-0000-000021100000}"/>
    <cellStyle name="20% - Accent5 5 3 4 2" xfId="12258" xr:uid="{00000000-0005-0000-0000-000022100000}"/>
    <cellStyle name="20% - Accent5 5 3 5" xfId="5561" xr:uid="{00000000-0005-0000-0000-000023100000}"/>
    <cellStyle name="20% - Accent5 5 3 5 2" xfId="12839" xr:uid="{00000000-0005-0000-0000-000024100000}"/>
    <cellStyle name="20% - Accent5 5 3 6" xfId="7447" xr:uid="{00000000-0005-0000-0000-000025100000}"/>
    <cellStyle name="20% - Accent5 5 3 6 2" xfId="14539" xr:uid="{00000000-0005-0000-0000-000026100000}"/>
    <cellStyle name="20% - Accent5 5 3 7" xfId="8994" xr:uid="{00000000-0005-0000-0000-000027100000}"/>
    <cellStyle name="20% - Accent5 5 4" xfId="2130" xr:uid="{00000000-0005-0000-0000-000028100000}"/>
    <cellStyle name="20% - Accent5 5 4 2" xfId="7736" xr:uid="{00000000-0005-0000-0000-000029100000}"/>
    <cellStyle name="20% - Accent5 5 4 2 2" xfId="14828" xr:uid="{00000000-0005-0000-0000-00002A100000}"/>
    <cellStyle name="20% - Accent5 5 4 3" xfId="9926" xr:uid="{00000000-0005-0000-0000-00002B100000}"/>
    <cellStyle name="20% - Accent5 5 5" xfId="3087" xr:uid="{00000000-0005-0000-0000-00002C100000}"/>
    <cellStyle name="20% - Accent5 5 5 2" xfId="10598" xr:uid="{00000000-0005-0000-0000-00002D100000}"/>
    <cellStyle name="20% - Accent5 5 6" xfId="4688" xr:uid="{00000000-0005-0000-0000-00002E100000}"/>
    <cellStyle name="20% - Accent5 5 6 2" xfId="11966" xr:uid="{00000000-0005-0000-0000-00002F100000}"/>
    <cellStyle name="20% - Accent5 5 7" xfId="5269" xr:uid="{00000000-0005-0000-0000-000030100000}"/>
    <cellStyle name="20% - Accent5 5 7 2" xfId="12547" xr:uid="{00000000-0005-0000-0000-000031100000}"/>
    <cellStyle name="20% - Accent5 5 8" xfId="7155" xr:uid="{00000000-0005-0000-0000-000032100000}"/>
    <cellStyle name="20% - Accent5 5 8 2" xfId="14247" xr:uid="{00000000-0005-0000-0000-000033100000}"/>
    <cellStyle name="20% - Accent5 5 9" xfId="8991" xr:uid="{00000000-0005-0000-0000-000034100000}"/>
    <cellStyle name="20% - Accent5 6" xfId="362" xr:uid="{00000000-0005-0000-0000-000035100000}"/>
    <cellStyle name="20% - Accent5 6 2" xfId="363" xr:uid="{00000000-0005-0000-0000-000036100000}"/>
    <cellStyle name="20% - Accent5 6 2 2" xfId="364" xr:uid="{00000000-0005-0000-0000-000037100000}"/>
    <cellStyle name="20% - Accent5 6 2 2 2" xfId="2136" xr:uid="{00000000-0005-0000-0000-000038100000}"/>
    <cellStyle name="20% - Accent5 6 2 2 2 2" xfId="8274" xr:uid="{00000000-0005-0000-0000-000039100000}"/>
    <cellStyle name="20% - Accent5 6 2 2 2 2 2" xfId="15366" xr:uid="{00000000-0005-0000-0000-00003A100000}"/>
    <cellStyle name="20% - Accent5 6 2 2 2 3" xfId="9932" xr:uid="{00000000-0005-0000-0000-00003B100000}"/>
    <cellStyle name="20% - Accent5 6 2 2 3" xfId="3662" xr:uid="{00000000-0005-0000-0000-00003C100000}"/>
    <cellStyle name="20% - Accent5 6 2 2 3 2" xfId="11170" xr:uid="{00000000-0005-0000-0000-00003D100000}"/>
    <cellStyle name="20% - Accent5 6 2 2 4" xfId="5226" xr:uid="{00000000-0005-0000-0000-00003E100000}"/>
    <cellStyle name="20% - Accent5 6 2 2 4 2" xfId="12504" xr:uid="{00000000-0005-0000-0000-00003F100000}"/>
    <cellStyle name="20% - Accent5 6 2 2 5" xfId="5807" xr:uid="{00000000-0005-0000-0000-000040100000}"/>
    <cellStyle name="20% - Accent5 6 2 2 5 2" xfId="13085" xr:uid="{00000000-0005-0000-0000-000041100000}"/>
    <cellStyle name="20% - Accent5 6 2 2 6" xfId="7693" xr:uid="{00000000-0005-0000-0000-000042100000}"/>
    <cellStyle name="20% - Accent5 6 2 2 6 2" xfId="14785" xr:uid="{00000000-0005-0000-0000-000043100000}"/>
    <cellStyle name="20% - Accent5 6 2 2 7" xfId="8997" xr:uid="{00000000-0005-0000-0000-000044100000}"/>
    <cellStyle name="20% - Accent5 6 2 3" xfId="2135" xr:uid="{00000000-0005-0000-0000-000045100000}"/>
    <cellStyle name="20% - Accent5 6 2 3 2" xfId="7985" xr:uid="{00000000-0005-0000-0000-000046100000}"/>
    <cellStyle name="20% - Accent5 6 2 3 2 2" xfId="15077" xr:uid="{00000000-0005-0000-0000-000047100000}"/>
    <cellStyle name="20% - Accent5 6 2 3 3" xfId="9931" xr:uid="{00000000-0005-0000-0000-000048100000}"/>
    <cellStyle name="20% - Accent5 6 2 4" xfId="3362" xr:uid="{00000000-0005-0000-0000-000049100000}"/>
    <cellStyle name="20% - Accent5 6 2 4 2" xfId="10873" xr:uid="{00000000-0005-0000-0000-00004A100000}"/>
    <cellStyle name="20% - Accent5 6 2 5" xfId="4937" xr:uid="{00000000-0005-0000-0000-00004B100000}"/>
    <cellStyle name="20% - Accent5 6 2 5 2" xfId="12215" xr:uid="{00000000-0005-0000-0000-00004C100000}"/>
    <cellStyle name="20% - Accent5 6 2 6" xfId="5518" xr:uid="{00000000-0005-0000-0000-00004D100000}"/>
    <cellStyle name="20% - Accent5 6 2 6 2" xfId="12796" xr:uid="{00000000-0005-0000-0000-00004E100000}"/>
    <cellStyle name="20% - Accent5 6 2 7" xfId="7404" xr:uid="{00000000-0005-0000-0000-00004F100000}"/>
    <cellStyle name="20% - Accent5 6 2 7 2" xfId="14496" xr:uid="{00000000-0005-0000-0000-000050100000}"/>
    <cellStyle name="20% - Accent5 6 2 8" xfId="8996" xr:uid="{00000000-0005-0000-0000-000051100000}"/>
    <cellStyle name="20% - Accent5 6 3" xfId="365" xr:uid="{00000000-0005-0000-0000-000052100000}"/>
    <cellStyle name="20% - Accent5 6 3 2" xfId="2137" xr:uid="{00000000-0005-0000-0000-000053100000}"/>
    <cellStyle name="20% - Accent5 6 3 2 2" xfId="8131" xr:uid="{00000000-0005-0000-0000-000054100000}"/>
    <cellStyle name="20% - Accent5 6 3 2 2 2" xfId="15223" xr:uid="{00000000-0005-0000-0000-000055100000}"/>
    <cellStyle name="20% - Accent5 6 3 2 3" xfId="9933" xr:uid="{00000000-0005-0000-0000-000056100000}"/>
    <cellStyle name="20% - Accent5 6 3 3" xfId="3519" xr:uid="{00000000-0005-0000-0000-000057100000}"/>
    <cellStyle name="20% - Accent5 6 3 3 2" xfId="11027" xr:uid="{00000000-0005-0000-0000-000058100000}"/>
    <cellStyle name="20% - Accent5 6 3 4" xfId="5083" xr:uid="{00000000-0005-0000-0000-000059100000}"/>
    <cellStyle name="20% - Accent5 6 3 4 2" xfId="12361" xr:uid="{00000000-0005-0000-0000-00005A100000}"/>
    <cellStyle name="20% - Accent5 6 3 5" xfId="5664" xr:uid="{00000000-0005-0000-0000-00005B100000}"/>
    <cellStyle name="20% - Accent5 6 3 5 2" xfId="12942" xr:uid="{00000000-0005-0000-0000-00005C100000}"/>
    <cellStyle name="20% - Accent5 6 3 6" xfId="7550" xr:uid="{00000000-0005-0000-0000-00005D100000}"/>
    <cellStyle name="20% - Accent5 6 3 6 2" xfId="14642" xr:uid="{00000000-0005-0000-0000-00005E100000}"/>
    <cellStyle name="20% - Accent5 6 3 7" xfId="8998" xr:uid="{00000000-0005-0000-0000-00005F100000}"/>
    <cellStyle name="20% - Accent5 6 4" xfId="2134" xr:uid="{00000000-0005-0000-0000-000060100000}"/>
    <cellStyle name="20% - Accent5 6 4 2" xfId="7842" xr:uid="{00000000-0005-0000-0000-000061100000}"/>
    <cellStyle name="20% - Accent5 6 4 2 2" xfId="14934" xr:uid="{00000000-0005-0000-0000-000062100000}"/>
    <cellStyle name="20% - Accent5 6 4 3" xfId="9930" xr:uid="{00000000-0005-0000-0000-000063100000}"/>
    <cellStyle name="20% - Accent5 6 5" xfId="3217" xr:uid="{00000000-0005-0000-0000-000064100000}"/>
    <cellStyle name="20% - Accent5 6 5 2" xfId="10728" xr:uid="{00000000-0005-0000-0000-000065100000}"/>
    <cellStyle name="20% - Accent5 6 6" xfId="4794" xr:uid="{00000000-0005-0000-0000-000066100000}"/>
    <cellStyle name="20% - Accent5 6 6 2" xfId="12072" xr:uid="{00000000-0005-0000-0000-000067100000}"/>
    <cellStyle name="20% - Accent5 6 7" xfId="5375" xr:uid="{00000000-0005-0000-0000-000068100000}"/>
    <cellStyle name="20% - Accent5 6 7 2" xfId="12653" xr:uid="{00000000-0005-0000-0000-000069100000}"/>
    <cellStyle name="20% - Accent5 6 8" xfId="7261" xr:uid="{00000000-0005-0000-0000-00006A100000}"/>
    <cellStyle name="20% - Accent5 6 8 2" xfId="14353" xr:uid="{00000000-0005-0000-0000-00006B100000}"/>
    <cellStyle name="20% - Accent5 6 9" xfId="8995" xr:uid="{00000000-0005-0000-0000-00006C100000}"/>
    <cellStyle name="20% - Accent5 7" xfId="366" xr:uid="{00000000-0005-0000-0000-00006D100000}"/>
    <cellStyle name="20% - Accent5 7 2" xfId="367" xr:uid="{00000000-0005-0000-0000-00006E100000}"/>
    <cellStyle name="20% - Accent5 7 2 2" xfId="2139" xr:uid="{00000000-0005-0000-0000-00006F100000}"/>
    <cellStyle name="20% - Accent5 7 2 2 2" xfId="8155" xr:uid="{00000000-0005-0000-0000-000070100000}"/>
    <cellStyle name="20% - Accent5 7 2 2 2 2" xfId="15247" xr:uid="{00000000-0005-0000-0000-000071100000}"/>
    <cellStyle name="20% - Accent5 7 2 2 3" xfId="9935" xr:uid="{00000000-0005-0000-0000-000072100000}"/>
    <cellStyle name="20% - Accent5 7 2 3" xfId="3543" xr:uid="{00000000-0005-0000-0000-000073100000}"/>
    <cellStyle name="20% - Accent5 7 2 3 2" xfId="11051" xr:uid="{00000000-0005-0000-0000-000074100000}"/>
    <cellStyle name="20% - Accent5 7 2 4" xfId="5107" xr:uid="{00000000-0005-0000-0000-000075100000}"/>
    <cellStyle name="20% - Accent5 7 2 4 2" xfId="12385" xr:uid="{00000000-0005-0000-0000-000076100000}"/>
    <cellStyle name="20% - Accent5 7 2 5" xfId="5688" xr:uid="{00000000-0005-0000-0000-000077100000}"/>
    <cellStyle name="20% - Accent5 7 2 5 2" xfId="12966" xr:uid="{00000000-0005-0000-0000-000078100000}"/>
    <cellStyle name="20% - Accent5 7 2 6" xfId="7574" xr:uid="{00000000-0005-0000-0000-000079100000}"/>
    <cellStyle name="20% - Accent5 7 2 6 2" xfId="14666" xr:uid="{00000000-0005-0000-0000-00007A100000}"/>
    <cellStyle name="20% - Accent5 7 2 7" xfId="9000" xr:uid="{00000000-0005-0000-0000-00007B100000}"/>
    <cellStyle name="20% - Accent5 7 3" xfId="2138" xr:uid="{00000000-0005-0000-0000-00007C100000}"/>
    <cellStyle name="20% - Accent5 7 3 2" xfId="7866" xr:uid="{00000000-0005-0000-0000-00007D100000}"/>
    <cellStyle name="20% - Accent5 7 3 2 2" xfId="14958" xr:uid="{00000000-0005-0000-0000-00007E100000}"/>
    <cellStyle name="20% - Accent5 7 3 3" xfId="9934" xr:uid="{00000000-0005-0000-0000-00007F100000}"/>
    <cellStyle name="20% - Accent5 7 4" xfId="3241" xr:uid="{00000000-0005-0000-0000-000080100000}"/>
    <cellStyle name="20% - Accent5 7 4 2" xfId="10752" xr:uid="{00000000-0005-0000-0000-000081100000}"/>
    <cellStyle name="20% - Accent5 7 5" xfId="4818" xr:uid="{00000000-0005-0000-0000-000082100000}"/>
    <cellStyle name="20% - Accent5 7 5 2" xfId="12096" xr:uid="{00000000-0005-0000-0000-000083100000}"/>
    <cellStyle name="20% - Accent5 7 6" xfId="5399" xr:uid="{00000000-0005-0000-0000-000084100000}"/>
    <cellStyle name="20% - Accent5 7 6 2" xfId="12677" xr:uid="{00000000-0005-0000-0000-000085100000}"/>
    <cellStyle name="20% - Accent5 7 7" xfId="7285" xr:uid="{00000000-0005-0000-0000-000086100000}"/>
    <cellStyle name="20% - Accent5 7 7 2" xfId="14377" xr:uid="{00000000-0005-0000-0000-000087100000}"/>
    <cellStyle name="20% - Accent5 7 8" xfId="8999" xr:uid="{00000000-0005-0000-0000-000088100000}"/>
    <cellStyle name="20% - Accent5 8" xfId="368" xr:uid="{00000000-0005-0000-0000-000089100000}"/>
    <cellStyle name="20% - Accent5 8 2" xfId="2140" xr:uid="{00000000-0005-0000-0000-00008A100000}"/>
    <cellStyle name="20% - Accent5 8 2 2" xfId="8005" xr:uid="{00000000-0005-0000-0000-00008B100000}"/>
    <cellStyle name="20% - Accent5 8 2 2 2" xfId="15097" xr:uid="{00000000-0005-0000-0000-00008C100000}"/>
    <cellStyle name="20% - Accent5 8 2 3" xfId="9936" xr:uid="{00000000-0005-0000-0000-00008D100000}"/>
    <cellStyle name="20% - Accent5 8 3" xfId="3383" xr:uid="{00000000-0005-0000-0000-00008E100000}"/>
    <cellStyle name="20% - Accent5 8 3 2" xfId="10893" xr:uid="{00000000-0005-0000-0000-00008F100000}"/>
    <cellStyle name="20% - Accent5 8 4" xfId="4957" xr:uid="{00000000-0005-0000-0000-000090100000}"/>
    <cellStyle name="20% - Accent5 8 4 2" xfId="12235" xr:uid="{00000000-0005-0000-0000-000091100000}"/>
    <cellStyle name="20% - Accent5 8 5" xfId="5538" xr:uid="{00000000-0005-0000-0000-000092100000}"/>
    <cellStyle name="20% - Accent5 8 5 2" xfId="12816" xr:uid="{00000000-0005-0000-0000-000093100000}"/>
    <cellStyle name="20% - Accent5 8 6" xfId="7424" xr:uid="{00000000-0005-0000-0000-000094100000}"/>
    <cellStyle name="20% - Accent5 8 6 2" xfId="14516" xr:uid="{00000000-0005-0000-0000-000095100000}"/>
    <cellStyle name="20% - Accent5 8 7" xfId="9001" xr:uid="{00000000-0005-0000-0000-000096100000}"/>
    <cellStyle name="20% - Accent5 9" xfId="1753" xr:uid="{00000000-0005-0000-0000-000097100000}"/>
    <cellStyle name="20% - Accent5 9 2" xfId="3003" xr:uid="{00000000-0005-0000-0000-000098100000}"/>
    <cellStyle name="20% - Accent5 9 2 2" xfId="10520" xr:uid="{00000000-0005-0000-0000-000099100000}"/>
    <cellStyle name="20% - Accent5 9 3" xfId="4098" xr:uid="{00000000-0005-0000-0000-00009A100000}"/>
    <cellStyle name="20% - Accent5 9 3 2" xfId="11606" xr:uid="{00000000-0005-0000-0000-00009B100000}"/>
    <cellStyle name="20% - Accent5 9 4" xfId="6245" xr:uid="{00000000-0005-0000-0000-00009C100000}"/>
    <cellStyle name="20% - Accent5 9 4 2" xfId="13523" xr:uid="{00000000-0005-0000-0000-00009D100000}"/>
    <cellStyle name="20% - Accent5 9 5" xfId="8389" xr:uid="{00000000-0005-0000-0000-00009E100000}"/>
    <cellStyle name="20% - Accent5 9 5 2" xfId="15432" xr:uid="{00000000-0005-0000-0000-00009F100000}"/>
    <cellStyle name="20% - Accent5 9 6" xfId="9582" xr:uid="{00000000-0005-0000-0000-0000A0100000}"/>
    <cellStyle name="20% - Accent6" xfId="40" builtinId="50" customBuiltin="1"/>
    <cellStyle name="20% - Accent6 10" xfId="370" xr:uid="{00000000-0005-0000-0000-0000A2100000}"/>
    <cellStyle name="20% - Accent6 10 2" xfId="2142" xr:uid="{00000000-0005-0000-0000-0000A3100000}"/>
    <cellStyle name="20% - Accent6 10 2 2" xfId="3689" xr:uid="{00000000-0005-0000-0000-0000A4100000}"/>
    <cellStyle name="20% - Accent6 10 2 2 2" xfId="11197" xr:uid="{00000000-0005-0000-0000-0000A5100000}"/>
    <cellStyle name="20% - Accent6 10 2 3" xfId="6248" xr:uid="{00000000-0005-0000-0000-0000A6100000}"/>
    <cellStyle name="20% - Accent6 10 2 3 2" xfId="13526" xr:uid="{00000000-0005-0000-0000-0000A7100000}"/>
    <cellStyle name="20% - Accent6 10 2 4" xfId="9938" xr:uid="{00000000-0005-0000-0000-0000A8100000}"/>
    <cellStyle name="20% - Accent6 10 3" xfId="3761" xr:uid="{00000000-0005-0000-0000-0000A9100000}"/>
    <cellStyle name="20% - Accent6 10 3 2" xfId="11269" xr:uid="{00000000-0005-0000-0000-0000AA100000}"/>
    <cellStyle name="20% - Accent6 10 4" xfId="6247" xr:uid="{00000000-0005-0000-0000-0000AB100000}"/>
    <cellStyle name="20% - Accent6 10 4 2" xfId="13525" xr:uid="{00000000-0005-0000-0000-0000AC100000}"/>
    <cellStyle name="20% - Accent6 10 5" xfId="8479" xr:uid="{00000000-0005-0000-0000-0000AD100000}"/>
    <cellStyle name="20% - Accent6 10 5 2" xfId="15522" xr:uid="{00000000-0005-0000-0000-0000AE100000}"/>
    <cellStyle name="20% - Accent6 10 6" xfId="9003" xr:uid="{00000000-0005-0000-0000-0000AF100000}"/>
    <cellStyle name="20% - Accent6 11" xfId="371" xr:uid="{00000000-0005-0000-0000-0000B0100000}"/>
    <cellStyle name="20% - Accent6 11 2" xfId="2143" xr:uid="{00000000-0005-0000-0000-0000B1100000}"/>
    <cellStyle name="20% - Accent6 11 2 2" xfId="9939" xr:uid="{00000000-0005-0000-0000-0000B2100000}"/>
    <cellStyle name="20% - Accent6 11 3" xfId="4101" xr:uid="{00000000-0005-0000-0000-0000B3100000}"/>
    <cellStyle name="20% - Accent6 11 3 2" xfId="11609" xr:uid="{00000000-0005-0000-0000-0000B4100000}"/>
    <cellStyle name="20% - Accent6 11 4" xfId="6249" xr:uid="{00000000-0005-0000-0000-0000B5100000}"/>
    <cellStyle name="20% - Accent6 11 4 2" xfId="13527" xr:uid="{00000000-0005-0000-0000-0000B6100000}"/>
    <cellStyle name="20% - Accent6 11 5" xfId="8568" xr:uid="{00000000-0005-0000-0000-0000B7100000}"/>
    <cellStyle name="20% - Accent6 11 5 2" xfId="15611" xr:uid="{00000000-0005-0000-0000-0000B8100000}"/>
    <cellStyle name="20% - Accent6 11 6" xfId="9004" xr:uid="{00000000-0005-0000-0000-0000B9100000}"/>
    <cellStyle name="20% - Accent6 12" xfId="372" xr:uid="{00000000-0005-0000-0000-0000BA100000}"/>
    <cellStyle name="20% - Accent6 12 2" xfId="373" xr:uid="{00000000-0005-0000-0000-0000BB100000}"/>
    <cellStyle name="20% - Accent6 12 2 2" xfId="2145" xr:uid="{00000000-0005-0000-0000-0000BC100000}"/>
    <cellStyle name="20% - Accent6 12 2 2 2" xfId="9941" xr:uid="{00000000-0005-0000-0000-0000BD100000}"/>
    <cellStyle name="20% - Accent6 12 2 3" xfId="4033" xr:uid="{00000000-0005-0000-0000-0000BE100000}"/>
    <cellStyle name="20% - Accent6 12 2 3 2" xfId="11541" xr:uid="{00000000-0005-0000-0000-0000BF100000}"/>
    <cellStyle name="20% - Accent6 12 2 4" xfId="6251" xr:uid="{00000000-0005-0000-0000-0000C0100000}"/>
    <cellStyle name="20% - Accent6 12 2 4 2" xfId="13529" xr:uid="{00000000-0005-0000-0000-0000C1100000}"/>
    <cellStyle name="20% - Accent6 12 2 5" xfId="9006" xr:uid="{00000000-0005-0000-0000-0000C2100000}"/>
    <cellStyle name="20% - Accent6 12 3" xfId="2144" xr:uid="{00000000-0005-0000-0000-0000C3100000}"/>
    <cellStyle name="20% - Accent6 12 3 2" xfId="9940" xr:uid="{00000000-0005-0000-0000-0000C4100000}"/>
    <cellStyle name="20% - Accent6 12 4" xfId="3837" xr:uid="{00000000-0005-0000-0000-0000C5100000}"/>
    <cellStyle name="20% - Accent6 12 4 2" xfId="11345" xr:uid="{00000000-0005-0000-0000-0000C6100000}"/>
    <cellStyle name="20% - Accent6 12 5" xfId="6250" xr:uid="{00000000-0005-0000-0000-0000C7100000}"/>
    <cellStyle name="20% - Accent6 12 5 2" xfId="13528" xr:uid="{00000000-0005-0000-0000-0000C8100000}"/>
    <cellStyle name="20% - Accent6 12 6" xfId="7720" xr:uid="{00000000-0005-0000-0000-0000C9100000}"/>
    <cellStyle name="20% - Accent6 12 6 2" xfId="14812" xr:uid="{00000000-0005-0000-0000-0000CA100000}"/>
    <cellStyle name="20% - Accent6 12 7" xfId="9005" xr:uid="{00000000-0005-0000-0000-0000CB100000}"/>
    <cellStyle name="20% - Accent6 13" xfId="374" xr:uid="{00000000-0005-0000-0000-0000CC100000}"/>
    <cellStyle name="20% - Accent6 13 2" xfId="2146" xr:uid="{00000000-0005-0000-0000-0000CD100000}"/>
    <cellStyle name="20% - Accent6 13 2 2" xfId="9942" xr:uid="{00000000-0005-0000-0000-0000CE100000}"/>
    <cellStyle name="20% - Accent6 13 3" xfId="3841" xr:uid="{00000000-0005-0000-0000-0000CF100000}"/>
    <cellStyle name="20% - Accent6 13 3 2" xfId="11349" xr:uid="{00000000-0005-0000-0000-0000D0100000}"/>
    <cellStyle name="20% - Accent6 13 4" xfId="6252" xr:uid="{00000000-0005-0000-0000-0000D1100000}"/>
    <cellStyle name="20% - Accent6 13 4 2" xfId="13530" xr:uid="{00000000-0005-0000-0000-0000D2100000}"/>
    <cellStyle name="20% - Accent6 13 5" xfId="9007" xr:uid="{00000000-0005-0000-0000-0000D3100000}"/>
    <cellStyle name="20% - Accent6 14" xfId="375" xr:uid="{00000000-0005-0000-0000-0000D4100000}"/>
    <cellStyle name="20% - Accent6 14 2" xfId="2147" xr:uid="{00000000-0005-0000-0000-0000D5100000}"/>
    <cellStyle name="20% - Accent6 14 2 2" xfId="9943" xr:uid="{00000000-0005-0000-0000-0000D6100000}"/>
    <cellStyle name="20% - Accent6 14 3" xfId="3897" xr:uid="{00000000-0005-0000-0000-0000D7100000}"/>
    <cellStyle name="20% - Accent6 14 3 2" xfId="11405" xr:uid="{00000000-0005-0000-0000-0000D8100000}"/>
    <cellStyle name="20% - Accent6 14 4" xfId="6253" xr:uid="{00000000-0005-0000-0000-0000D9100000}"/>
    <cellStyle name="20% - Accent6 14 4 2" xfId="13531" xr:uid="{00000000-0005-0000-0000-0000DA100000}"/>
    <cellStyle name="20% - Accent6 14 5" xfId="9008" xr:uid="{00000000-0005-0000-0000-0000DB100000}"/>
    <cellStyle name="20% - Accent6 15" xfId="376" xr:uid="{00000000-0005-0000-0000-0000DC100000}"/>
    <cellStyle name="20% - Accent6 15 2" xfId="2148" xr:uid="{00000000-0005-0000-0000-0000DD100000}"/>
    <cellStyle name="20% - Accent6 15 2 2" xfId="9944" xr:uid="{00000000-0005-0000-0000-0000DE100000}"/>
    <cellStyle name="20% - Accent6 15 3" xfId="3958" xr:uid="{00000000-0005-0000-0000-0000DF100000}"/>
    <cellStyle name="20% - Accent6 15 3 2" xfId="11466" xr:uid="{00000000-0005-0000-0000-0000E0100000}"/>
    <cellStyle name="20% - Accent6 15 4" xfId="6254" xr:uid="{00000000-0005-0000-0000-0000E1100000}"/>
    <cellStyle name="20% - Accent6 15 4 2" xfId="13532" xr:uid="{00000000-0005-0000-0000-0000E2100000}"/>
    <cellStyle name="20% - Accent6 15 5" xfId="9009" xr:uid="{00000000-0005-0000-0000-0000E3100000}"/>
    <cellStyle name="20% - Accent6 16" xfId="377" xr:uid="{00000000-0005-0000-0000-0000E4100000}"/>
    <cellStyle name="20% - Accent6 16 2" xfId="2149" xr:uid="{00000000-0005-0000-0000-0000E5100000}"/>
    <cellStyle name="20% - Accent6 16 2 2" xfId="9945" xr:uid="{00000000-0005-0000-0000-0000E6100000}"/>
    <cellStyle name="20% - Accent6 16 3" xfId="3750" xr:uid="{00000000-0005-0000-0000-0000E7100000}"/>
    <cellStyle name="20% - Accent6 16 3 2" xfId="11258" xr:uid="{00000000-0005-0000-0000-0000E8100000}"/>
    <cellStyle name="20% - Accent6 16 4" xfId="6255" xr:uid="{00000000-0005-0000-0000-0000E9100000}"/>
    <cellStyle name="20% - Accent6 16 4 2" xfId="13533" xr:uid="{00000000-0005-0000-0000-0000EA100000}"/>
    <cellStyle name="20% - Accent6 16 5" xfId="9010" xr:uid="{00000000-0005-0000-0000-0000EB100000}"/>
    <cellStyle name="20% - Accent6 17" xfId="378" xr:uid="{00000000-0005-0000-0000-0000EC100000}"/>
    <cellStyle name="20% - Accent6 17 2" xfId="2150" xr:uid="{00000000-0005-0000-0000-0000ED100000}"/>
    <cellStyle name="20% - Accent6 17 2 2" xfId="9946" xr:uid="{00000000-0005-0000-0000-0000EE100000}"/>
    <cellStyle name="20% - Accent6 17 3" xfId="3070" xr:uid="{00000000-0005-0000-0000-0000EF100000}"/>
    <cellStyle name="20% - Accent6 17 3 2" xfId="10581" xr:uid="{00000000-0005-0000-0000-0000F0100000}"/>
    <cellStyle name="20% - Accent6 17 4" xfId="6256" xr:uid="{00000000-0005-0000-0000-0000F1100000}"/>
    <cellStyle name="20% - Accent6 17 4 2" xfId="13534" xr:uid="{00000000-0005-0000-0000-0000F2100000}"/>
    <cellStyle name="20% - Accent6 17 5" xfId="9011" xr:uid="{00000000-0005-0000-0000-0000F3100000}"/>
    <cellStyle name="20% - Accent6 18" xfId="379" xr:uid="{00000000-0005-0000-0000-0000F4100000}"/>
    <cellStyle name="20% - Accent6 18 2" xfId="2151" xr:uid="{00000000-0005-0000-0000-0000F5100000}"/>
    <cellStyle name="20% - Accent6 18 2 2" xfId="9947" xr:uid="{00000000-0005-0000-0000-0000F6100000}"/>
    <cellStyle name="20% - Accent6 18 3" xfId="4018" xr:uid="{00000000-0005-0000-0000-0000F7100000}"/>
    <cellStyle name="20% - Accent6 18 3 2" xfId="11526" xr:uid="{00000000-0005-0000-0000-0000F8100000}"/>
    <cellStyle name="20% - Accent6 18 4" xfId="6257" xr:uid="{00000000-0005-0000-0000-0000F9100000}"/>
    <cellStyle name="20% - Accent6 18 4 2" xfId="13535" xr:uid="{00000000-0005-0000-0000-0000FA100000}"/>
    <cellStyle name="20% - Accent6 18 5" xfId="9012" xr:uid="{00000000-0005-0000-0000-0000FB100000}"/>
    <cellStyle name="20% - Accent6 19" xfId="1754" xr:uid="{00000000-0005-0000-0000-0000FC100000}"/>
    <cellStyle name="20% - Accent6 19 2" xfId="3004" xr:uid="{00000000-0005-0000-0000-0000FD100000}"/>
    <cellStyle name="20% - Accent6 19 2 2" xfId="10521" xr:uid="{00000000-0005-0000-0000-0000FE100000}"/>
    <cellStyle name="20% - Accent6 19 3" xfId="3939" xr:uid="{00000000-0005-0000-0000-0000FF100000}"/>
    <cellStyle name="20% - Accent6 19 3 2" xfId="11447" xr:uid="{00000000-0005-0000-0000-000000110000}"/>
    <cellStyle name="20% - Accent6 19 4" xfId="6258" xr:uid="{00000000-0005-0000-0000-000001110000}"/>
    <cellStyle name="20% - Accent6 19 4 2" xfId="13536" xr:uid="{00000000-0005-0000-0000-000002110000}"/>
    <cellStyle name="20% - Accent6 19 5" xfId="9583" xr:uid="{00000000-0005-0000-0000-000003110000}"/>
    <cellStyle name="20% - Accent6 2" xfId="380" xr:uid="{00000000-0005-0000-0000-000004110000}"/>
    <cellStyle name="20% - Accent6 2 10" xfId="3137" xr:uid="{00000000-0005-0000-0000-000005110000}"/>
    <cellStyle name="20% - Accent6 2 10 2" xfId="6260" xr:uid="{00000000-0005-0000-0000-000006110000}"/>
    <cellStyle name="20% - Accent6 2 10 2 2" xfId="13538" xr:uid="{00000000-0005-0000-0000-000007110000}"/>
    <cellStyle name="20% - Accent6 2 10 3" xfId="10648" xr:uid="{00000000-0005-0000-0000-000008110000}"/>
    <cellStyle name="20% - Accent6 2 11" xfId="3155" xr:uid="{00000000-0005-0000-0000-000009110000}"/>
    <cellStyle name="20% - Accent6 2 11 2" xfId="10666" xr:uid="{00000000-0005-0000-0000-00000A110000}"/>
    <cellStyle name="20% - Accent6 2 12" xfId="4734" xr:uid="{00000000-0005-0000-0000-00000B110000}"/>
    <cellStyle name="20% - Accent6 2 12 2" xfId="12012" xr:uid="{00000000-0005-0000-0000-00000C110000}"/>
    <cellStyle name="20% - Accent6 2 13" xfId="5315" xr:uid="{00000000-0005-0000-0000-00000D110000}"/>
    <cellStyle name="20% - Accent6 2 13 2" xfId="12593" xr:uid="{00000000-0005-0000-0000-00000E110000}"/>
    <cellStyle name="20% - Accent6 2 14" xfId="6259" xr:uid="{00000000-0005-0000-0000-00000F110000}"/>
    <cellStyle name="20% - Accent6 2 14 2" xfId="13537" xr:uid="{00000000-0005-0000-0000-000010110000}"/>
    <cellStyle name="20% - Accent6 2 15" xfId="7201" xr:uid="{00000000-0005-0000-0000-000011110000}"/>
    <cellStyle name="20% - Accent6 2 15 2" xfId="14293" xr:uid="{00000000-0005-0000-0000-000012110000}"/>
    <cellStyle name="20% - Accent6 2 16" xfId="8649" xr:uid="{00000000-0005-0000-0000-000013110000}"/>
    <cellStyle name="20% - Accent6 2 17" xfId="9013" xr:uid="{00000000-0005-0000-0000-000014110000}"/>
    <cellStyle name="20% - Accent6 2 2" xfId="381" xr:uid="{00000000-0005-0000-0000-000015110000}"/>
    <cellStyle name="20% - Accent6 2 2 10" xfId="6261" xr:uid="{00000000-0005-0000-0000-000016110000}"/>
    <cellStyle name="20% - Accent6 2 2 10 2" xfId="13539" xr:uid="{00000000-0005-0000-0000-000017110000}"/>
    <cellStyle name="20% - Accent6 2 2 11" xfId="7247" xr:uid="{00000000-0005-0000-0000-000018110000}"/>
    <cellStyle name="20% - Accent6 2 2 11 2" xfId="14339" xr:uid="{00000000-0005-0000-0000-000019110000}"/>
    <cellStyle name="20% - Accent6 2 2 12" xfId="9014" xr:uid="{00000000-0005-0000-0000-00001A110000}"/>
    <cellStyle name="20% - Accent6 2 2 2" xfId="382" xr:uid="{00000000-0005-0000-0000-00001B110000}"/>
    <cellStyle name="20% - Accent6 2 2 2 10" xfId="7390" xr:uid="{00000000-0005-0000-0000-00001C110000}"/>
    <cellStyle name="20% - Accent6 2 2 2 10 2" xfId="14482" xr:uid="{00000000-0005-0000-0000-00001D110000}"/>
    <cellStyle name="20% - Accent6 2 2 2 11" xfId="9015" xr:uid="{00000000-0005-0000-0000-00001E110000}"/>
    <cellStyle name="20% - Accent6 2 2 2 2" xfId="383" xr:uid="{00000000-0005-0000-0000-00001F110000}"/>
    <cellStyle name="20% - Accent6 2 2 2 2 10" xfId="9016" xr:uid="{00000000-0005-0000-0000-000020110000}"/>
    <cellStyle name="20% - Accent6 2 2 2 2 2" xfId="384" xr:uid="{00000000-0005-0000-0000-000021110000}"/>
    <cellStyle name="20% - Accent6 2 2 2 2 2 2" xfId="2156" xr:uid="{00000000-0005-0000-0000-000022110000}"/>
    <cellStyle name="20% - Accent6 2 2 2 2 2 2 2" xfId="9952" xr:uid="{00000000-0005-0000-0000-000023110000}"/>
    <cellStyle name="20% - Accent6 2 2 2 2 2 3" xfId="3963" xr:uid="{00000000-0005-0000-0000-000024110000}"/>
    <cellStyle name="20% - Accent6 2 2 2 2 2 3 2" xfId="11471" xr:uid="{00000000-0005-0000-0000-000025110000}"/>
    <cellStyle name="20% - Accent6 2 2 2 2 2 4" xfId="6264" xr:uid="{00000000-0005-0000-0000-000026110000}"/>
    <cellStyle name="20% - Accent6 2 2 2 2 2 4 2" xfId="13542" xr:uid="{00000000-0005-0000-0000-000027110000}"/>
    <cellStyle name="20% - Accent6 2 2 2 2 2 5" xfId="8260" xr:uid="{00000000-0005-0000-0000-000028110000}"/>
    <cellStyle name="20% - Accent6 2 2 2 2 2 5 2" xfId="15352" xr:uid="{00000000-0005-0000-0000-000029110000}"/>
    <cellStyle name="20% - Accent6 2 2 2 2 2 6" xfId="9017" xr:uid="{00000000-0005-0000-0000-00002A110000}"/>
    <cellStyle name="20% - Accent6 2 2 2 2 3" xfId="2155" xr:uid="{00000000-0005-0000-0000-00002B110000}"/>
    <cellStyle name="20% - Accent6 2 2 2 2 3 2" xfId="6265" xr:uid="{00000000-0005-0000-0000-00002C110000}"/>
    <cellStyle name="20% - Accent6 2 2 2 2 3 2 2" xfId="13543" xr:uid="{00000000-0005-0000-0000-00002D110000}"/>
    <cellStyle name="20% - Accent6 2 2 2 2 3 3" xfId="9951" xr:uid="{00000000-0005-0000-0000-00002E110000}"/>
    <cellStyle name="20% - Accent6 2 2 2 2 4" xfId="3648" xr:uid="{00000000-0005-0000-0000-00002F110000}"/>
    <cellStyle name="20% - Accent6 2 2 2 2 4 2" xfId="11156" xr:uid="{00000000-0005-0000-0000-000030110000}"/>
    <cellStyle name="20% - Accent6 2 2 2 2 5" xfId="3048" xr:uid="{00000000-0005-0000-0000-000031110000}"/>
    <cellStyle name="20% - Accent6 2 2 2 2 5 2" xfId="10559" xr:uid="{00000000-0005-0000-0000-000032110000}"/>
    <cellStyle name="20% - Accent6 2 2 2 2 6" xfId="5212" xr:uid="{00000000-0005-0000-0000-000033110000}"/>
    <cellStyle name="20% - Accent6 2 2 2 2 6 2" xfId="12490" xr:uid="{00000000-0005-0000-0000-000034110000}"/>
    <cellStyle name="20% - Accent6 2 2 2 2 7" xfId="5793" xr:uid="{00000000-0005-0000-0000-000035110000}"/>
    <cellStyle name="20% - Accent6 2 2 2 2 7 2" xfId="13071" xr:uid="{00000000-0005-0000-0000-000036110000}"/>
    <cellStyle name="20% - Accent6 2 2 2 2 8" xfId="6263" xr:uid="{00000000-0005-0000-0000-000037110000}"/>
    <cellStyle name="20% - Accent6 2 2 2 2 8 2" xfId="13541" xr:uid="{00000000-0005-0000-0000-000038110000}"/>
    <cellStyle name="20% - Accent6 2 2 2 2 9" xfId="7679" xr:uid="{00000000-0005-0000-0000-000039110000}"/>
    <cellStyle name="20% - Accent6 2 2 2 2 9 2" xfId="14771" xr:uid="{00000000-0005-0000-0000-00003A110000}"/>
    <cellStyle name="20% - Accent6 2 2 2 3" xfId="385" xr:uid="{00000000-0005-0000-0000-00003B110000}"/>
    <cellStyle name="20% - Accent6 2 2 2 3 2" xfId="2157" xr:uid="{00000000-0005-0000-0000-00003C110000}"/>
    <cellStyle name="20% - Accent6 2 2 2 3 2 2" xfId="9953" xr:uid="{00000000-0005-0000-0000-00003D110000}"/>
    <cellStyle name="20% - Accent6 2 2 2 3 3" xfId="3737" xr:uid="{00000000-0005-0000-0000-00003E110000}"/>
    <cellStyle name="20% - Accent6 2 2 2 3 3 2" xfId="11245" xr:uid="{00000000-0005-0000-0000-00003F110000}"/>
    <cellStyle name="20% - Accent6 2 2 2 3 4" xfId="6266" xr:uid="{00000000-0005-0000-0000-000040110000}"/>
    <cellStyle name="20% - Accent6 2 2 2 3 4 2" xfId="13544" xr:uid="{00000000-0005-0000-0000-000041110000}"/>
    <cellStyle name="20% - Accent6 2 2 2 3 5" xfId="7971" xr:uid="{00000000-0005-0000-0000-000042110000}"/>
    <cellStyle name="20% - Accent6 2 2 2 3 5 2" xfId="15063" xr:uid="{00000000-0005-0000-0000-000043110000}"/>
    <cellStyle name="20% - Accent6 2 2 2 3 6" xfId="9018" xr:uid="{00000000-0005-0000-0000-000044110000}"/>
    <cellStyle name="20% - Accent6 2 2 2 4" xfId="2154" xr:uid="{00000000-0005-0000-0000-000045110000}"/>
    <cellStyle name="20% - Accent6 2 2 2 4 2" xfId="6267" xr:uid="{00000000-0005-0000-0000-000046110000}"/>
    <cellStyle name="20% - Accent6 2 2 2 4 2 2" xfId="13545" xr:uid="{00000000-0005-0000-0000-000047110000}"/>
    <cellStyle name="20% - Accent6 2 2 2 4 3" xfId="9950" xr:uid="{00000000-0005-0000-0000-000048110000}"/>
    <cellStyle name="20% - Accent6 2 2 2 5" xfId="3348" xr:uid="{00000000-0005-0000-0000-000049110000}"/>
    <cellStyle name="20% - Accent6 2 2 2 5 2" xfId="10859" xr:uid="{00000000-0005-0000-0000-00004A110000}"/>
    <cellStyle name="20% - Accent6 2 2 2 6" xfId="3740" xr:uid="{00000000-0005-0000-0000-00004B110000}"/>
    <cellStyle name="20% - Accent6 2 2 2 6 2" xfId="11248" xr:uid="{00000000-0005-0000-0000-00004C110000}"/>
    <cellStyle name="20% - Accent6 2 2 2 7" xfId="4923" xr:uid="{00000000-0005-0000-0000-00004D110000}"/>
    <cellStyle name="20% - Accent6 2 2 2 7 2" xfId="12201" xr:uid="{00000000-0005-0000-0000-00004E110000}"/>
    <cellStyle name="20% - Accent6 2 2 2 8" xfId="5504" xr:uid="{00000000-0005-0000-0000-00004F110000}"/>
    <cellStyle name="20% - Accent6 2 2 2 8 2" xfId="12782" xr:uid="{00000000-0005-0000-0000-000050110000}"/>
    <cellStyle name="20% - Accent6 2 2 2 9" xfId="6262" xr:uid="{00000000-0005-0000-0000-000051110000}"/>
    <cellStyle name="20% - Accent6 2 2 2 9 2" xfId="13540" xr:uid="{00000000-0005-0000-0000-000052110000}"/>
    <cellStyle name="20% - Accent6 2 2 3" xfId="386" xr:uid="{00000000-0005-0000-0000-000053110000}"/>
    <cellStyle name="20% - Accent6 2 2 3 10" xfId="9019" xr:uid="{00000000-0005-0000-0000-000054110000}"/>
    <cellStyle name="20% - Accent6 2 2 3 2" xfId="387" xr:uid="{00000000-0005-0000-0000-000055110000}"/>
    <cellStyle name="20% - Accent6 2 2 3 2 2" xfId="2159" xr:uid="{00000000-0005-0000-0000-000056110000}"/>
    <cellStyle name="20% - Accent6 2 2 3 2 2 2" xfId="9955" xr:uid="{00000000-0005-0000-0000-000057110000}"/>
    <cellStyle name="20% - Accent6 2 2 3 2 3" xfId="3246" xr:uid="{00000000-0005-0000-0000-000058110000}"/>
    <cellStyle name="20% - Accent6 2 2 3 2 3 2" xfId="10757" xr:uid="{00000000-0005-0000-0000-000059110000}"/>
    <cellStyle name="20% - Accent6 2 2 3 2 4" xfId="6269" xr:uid="{00000000-0005-0000-0000-00005A110000}"/>
    <cellStyle name="20% - Accent6 2 2 3 2 4 2" xfId="13547" xr:uid="{00000000-0005-0000-0000-00005B110000}"/>
    <cellStyle name="20% - Accent6 2 2 3 2 5" xfId="8117" xr:uid="{00000000-0005-0000-0000-00005C110000}"/>
    <cellStyle name="20% - Accent6 2 2 3 2 5 2" xfId="15209" xr:uid="{00000000-0005-0000-0000-00005D110000}"/>
    <cellStyle name="20% - Accent6 2 2 3 2 6" xfId="9020" xr:uid="{00000000-0005-0000-0000-00005E110000}"/>
    <cellStyle name="20% - Accent6 2 2 3 3" xfId="2158" xr:uid="{00000000-0005-0000-0000-00005F110000}"/>
    <cellStyle name="20% - Accent6 2 2 3 3 2" xfId="6270" xr:uid="{00000000-0005-0000-0000-000060110000}"/>
    <cellStyle name="20% - Accent6 2 2 3 3 2 2" xfId="13548" xr:uid="{00000000-0005-0000-0000-000061110000}"/>
    <cellStyle name="20% - Accent6 2 2 3 3 3" xfId="9954" xr:uid="{00000000-0005-0000-0000-000062110000}"/>
    <cellStyle name="20% - Accent6 2 2 3 4" xfId="3505" xr:uid="{00000000-0005-0000-0000-000063110000}"/>
    <cellStyle name="20% - Accent6 2 2 3 4 2" xfId="11013" xr:uid="{00000000-0005-0000-0000-000064110000}"/>
    <cellStyle name="20% - Accent6 2 2 3 5" xfId="3903" xr:uid="{00000000-0005-0000-0000-000065110000}"/>
    <cellStyle name="20% - Accent6 2 2 3 5 2" xfId="11411" xr:uid="{00000000-0005-0000-0000-000066110000}"/>
    <cellStyle name="20% - Accent6 2 2 3 6" xfId="5069" xr:uid="{00000000-0005-0000-0000-000067110000}"/>
    <cellStyle name="20% - Accent6 2 2 3 6 2" xfId="12347" xr:uid="{00000000-0005-0000-0000-000068110000}"/>
    <cellStyle name="20% - Accent6 2 2 3 7" xfId="5650" xr:uid="{00000000-0005-0000-0000-000069110000}"/>
    <cellStyle name="20% - Accent6 2 2 3 7 2" xfId="12928" xr:uid="{00000000-0005-0000-0000-00006A110000}"/>
    <cellStyle name="20% - Accent6 2 2 3 8" xfId="6268" xr:uid="{00000000-0005-0000-0000-00006B110000}"/>
    <cellStyle name="20% - Accent6 2 2 3 8 2" xfId="13546" xr:uid="{00000000-0005-0000-0000-00006C110000}"/>
    <cellStyle name="20% - Accent6 2 2 3 9" xfId="7536" xr:uid="{00000000-0005-0000-0000-00006D110000}"/>
    <cellStyle name="20% - Accent6 2 2 3 9 2" xfId="14628" xr:uid="{00000000-0005-0000-0000-00006E110000}"/>
    <cellStyle name="20% - Accent6 2 2 4" xfId="388" xr:uid="{00000000-0005-0000-0000-00006F110000}"/>
    <cellStyle name="20% - Accent6 2 2 4 2" xfId="2160" xr:uid="{00000000-0005-0000-0000-000070110000}"/>
    <cellStyle name="20% - Accent6 2 2 4 2 2" xfId="9956" xr:uid="{00000000-0005-0000-0000-000071110000}"/>
    <cellStyle name="20% - Accent6 2 2 4 3" xfId="3840" xr:uid="{00000000-0005-0000-0000-000072110000}"/>
    <cellStyle name="20% - Accent6 2 2 4 3 2" xfId="11348" xr:uid="{00000000-0005-0000-0000-000073110000}"/>
    <cellStyle name="20% - Accent6 2 2 4 4" xfId="6271" xr:uid="{00000000-0005-0000-0000-000074110000}"/>
    <cellStyle name="20% - Accent6 2 2 4 4 2" xfId="13549" xr:uid="{00000000-0005-0000-0000-000075110000}"/>
    <cellStyle name="20% - Accent6 2 2 4 5" xfId="8464" xr:uid="{00000000-0005-0000-0000-000076110000}"/>
    <cellStyle name="20% - Accent6 2 2 4 5 2" xfId="15507" xr:uid="{00000000-0005-0000-0000-000077110000}"/>
    <cellStyle name="20% - Accent6 2 2 4 6" xfId="9021" xr:uid="{00000000-0005-0000-0000-000078110000}"/>
    <cellStyle name="20% - Accent6 2 2 5" xfId="2153" xr:uid="{00000000-0005-0000-0000-000079110000}"/>
    <cellStyle name="20% - Accent6 2 2 5 2" xfId="6272" xr:uid="{00000000-0005-0000-0000-00007A110000}"/>
    <cellStyle name="20% - Accent6 2 2 5 2 2" xfId="13550" xr:uid="{00000000-0005-0000-0000-00007B110000}"/>
    <cellStyle name="20% - Accent6 2 2 5 3" xfId="8553" xr:uid="{00000000-0005-0000-0000-00007C110000}"/>
    <cellStyle name="20% - Accent6 2 2 5 3 2" xfId="15596" xr:uid="{00000000-0005-0000-0000-00007D110000}"/>
    <cellStyle name="20% - Accent6 2 2 5 4" xfId="9949" xr:uid="{00000000-0005-0000-0000-00007E110000}"/>
    <cellStyle name="20% - Accent6 2 2 6" xfId="3203" xr:uid="{00000000-0005-0000-0000-00007F110000}"/>
    <cellStyle name="20% - Accent6 2 2 6 2" xfId="7828" xr:uid="{00000000-0005-0000-0000-000080110000}"/>
    <cellStyle name="20% - Accent6 2 2 6 2 2" xfId="14920" xr:uid="{00000000-0005-0000-0000-000081110000}"/>
    <cellStyle name="20% - Accent6 2 2 6 3" xfId="10714" xr:uid="{00000000-0005-0000-0000-000082110000}"/>
    <cellStyle name="20% - Accent6 2 2 7" xfId="4099" xr:uid="{00000000-0005-0000-0000-000083110000}"/>
    <cellStyle name="20% - Accent6 2 2 7 2" xfId="11607" xr:uid="{00000000-0005-0000-0000-000084110000}"/>
    <cellStyle name="20% - Accent6 2 2 8" xfId="4780" xr:uid="{00000000-0005-0000-0000-000085110000}"/>
    <cellStyle name="20% - Accent6 2 2 8 2" xfId="12058" xr:uid="{00000000-0005-0000-0000-000086110000}"/>
    <cellStyle name="20% - Accent6 2 2 9" xfId="5361" xr:uid="{00000000-0005-0000-0000-000087110000}"/>
    <cellStyle name="20% - Accent6 2 2 9 2" xfId="12639" xr:uid="{00000000-0005-0000-0000-000088110000}"/>
    <cellStyle name="20% - Accent6 2 3" xfId="389" xr:uid="{00000000-0005-0000-0000-000089110000}"/>
    <cellStyle name="20% - Accent6 2 3 10" xfId="7344" xr:uid="{00000000-0005-0000-0000-00008A110000}"/>
    <cellStyle name="20% - Accent6 2 3 10 2" xfId="14436" xr:uid="{00000000-0005-0000-0000-00008B110000}"/>
    <cellStyle name="20% - Accent6 2 3 11" xfId="9022" xr:uid="{00000000-0005-0000-0000-00008C110000}"/>
    <cellStyle name="20% - Accent6 2 3 2" xfId="390" xr:uid="{00000000-0005-0000-0000-00008D110000}"/>
    <cellStyle name="20% - Accent6 2 3 2 10" xfId="9023" xr:uid="{00000000-0005-0000-0000-00008E110000}"/>
    <cellStyle name="20% - Accent6 2 3 2 2" xfId="391" xr:uid="{00000000-0005-0000-0000-00008F110000}"/>
    <cellStyle name="20% - Accent6 2 3 2 2 2" xfId="2163" xr:uid="{00000000-0005-0000-0000-000090110000}"/>
    <cellStyle name="20% - Accent6 2 3 2 2 2 2" xfId="9959" xr:uid="{00000000-0005-0000-0000-000091110000}"/>
    <cellStyle name="20% - Accent6 2 3 2 2 3" xfId="4057" xr:uid="{00000000-0005-0000-0000-000092110000}"/>
    <cellStyle name="20% - Accent6 2 3 2 2 3 2" xfId="11565" xr:uid="{00000000-0005-0000-0000-000093110000}"/>
    <cellStyle name="20% - Accent6 2 3 2 2 4" xfId="6275" xr:uid="{00000000-0005-0000-0000-000094110000}"/>
    <cellStyle name="20% - Accent6 2 3 2 2 4 2" xfId="13553" xr:uid="{00000000-0005-0000-0000-000095110000}"/>
    <cellStyle name="20% - Accent6 2 3 2 2 5" xfId="8214" xr:uid="{00000000-0005-0000-0000-000096110000}"/>
    <cellStyle name="20% - Accent6 2 3 2 2 5 2" xfId="15306" xr:uid="{00000000-0005-0000-0000-000097110000}"/>
    <cellStyle name="20% - Accent6 2 3 2 2 6" xfId="9024" xr:uid="{00000000-0005-0000-0000-000098110000}"/>
    <cellStyle name="20% - Accent6 2 3 2 3" xfId="2162" xr:uid="{00000000-0005-0000-0000-000099110000}"/>
    <cellStyle name="20% - Accent6 2 3 2 3 2" xfId="6276" xr:uid="{00000000-0005-0000-0000-00009A110000}"/>
    <cellStyle name="20% - Accent6 2 3 2 3 2 2" xfId="13554" xr:uid="{00000000-0005-0000-0000-00009B110000}"/>
    <cellStyle name="20% - Accent6 2 3 2 3 3" xfId="9958" xr:uid="{00000000-0005-0000-0000-00009C110000}"/>
    <cellStyle name="20% - Accent6 2 3 2 4" xfId="3602" xr:uid="{00000000-0005-0000-0000-00009D110000}"/>
    <cellStyle name="20% - Accent6 2 3 2 4 2" xfId="11110" xr:uid="{00000000-0005-0000-0000-00009E110000}"/>
    <cellStyle name="20% - Accent6 2 3 2 5" xfId="4056" xr:uid="{00000000-0005-0000-0000-00009F110000}"/>
    <cellStyle name="20% - Accent6 2 3 2 5 2" xfId="11564" xr:uid="{00000000-0005-0000-0000-0000A0110000}"/>
    <cellStyle name="20% - Accent6 2 3 2 6" xfId="5166" xr:uid="{00000000-0005-0000-0000-0000A1110000}"/>
    <cellStyle name="20% - Accent6 2 3 2 6 2" xfId="12444" xr:uid="{00000000-0005-0000-0000-0000A2110000}"/>
    <cellStyle name="20% - Accent6 2 3 2 7" xfId="5747" xr:uid="{00000000-0005-0000-0000-0000A3110000}"/>
    <cellStyle name="20% - Accent6 2 3 2 7 2" xfId="13025" xr:uid="{00000000-0005-0000-0000-0000A4110000}"/>
    <cellStyle name="20% - Accent6 2 3 2 8" xfId="6274" xr:uid="{00000000-0005-0000-0000-0000A5110000}"/>
    <cellStyle name="20% - Accent6 2 3 2 8 2" xfId="13552" xr:uid="{00000000-0005-0000-0000-0000A6110000}"/>
    <cellStyle name="20% - Accent6 2 3 2 9" xfId="7633" xr:uid="{00000000-0005-0000-0000-0000A7110000}"/>
    <cellStyle name="20% - Accent6 2 3 2 9 2" xfId="14725" xr:uid="{00000000-0005-0000-0000-0000A8110000}"/>
    <cellStyle name="20% - Accent6 2 3 3" xfId="392" xr:uid="{00000000-0005-0000-0000-0000A9110000}"/>
    <cellStyle name="20% - Accent6 2 3 3 2" xfId="2164" xr:uid="{00000000-0005-0000-0000-0000AA110000}"/>
    <cellStyle name="20% - Accent6 2 3 3 2 2" xfId="9960" xr:uid="{00000000-0005-0000-0000-0000AB110000}"/>
    <cellStyle name="20% - Accent6 2 3 3 3" xfId="3744" xr:uid="{00000000-0005-0000-0000-0000AC110000}"/>
    <cellStyle name="20% - Accent6 2 3 3 3 2" xfId="11252" xr:uid="{00000000-0005-0000-0000-0000AD110000}"/>
    <cellStyle name="20% - Accent6 2 3 3 4" xfId="6277" xr:uid="{00000000-0005-0000-0000-0000AE110000}"/>
    <cellStyle name="20% - Accent6 2 3 3 4 2" xfId="13555" xr:uid="{00000000-0005-0000-0000-0000AF110000}"/>
    <cellStyle name="20% - Accent6 2 3 3 5" xfId="7925" xr:uid="{00000000-0005-0000-0000-0000B0110000}"/>
    <cellStyle name="20% - Accent6 2 3 3 5 2" xfId="15017" xr:uid="{00000000-0005-0000-0000-0000B1110000}"/>
    <cellStyle name="20% - Accent6 2 3 3 6" xfId="9025" xr:uid="{00000000-0005-0000-0000-0000B2110000}"/>
    <cellStyle name="20% - Accent6 2 3 4" xfId="2161" xr:uid="{00000000-0005-0000-0000-0000B3110000}"/>
    <cellStyle name="20% - Accent6 2 3 4 2" xfId="6278" xr:uid="{00000000-0005-0000-0000-0000B4110000}"/>
    <cellStyle name="20% - Accent6 2 3 4 2 2" xfId="13556" xr:uid="{00000000-0005-0000-0000-0000B5110000}"/>
    <cellStyle name="20% - Accent6 2 3 4 3" xfId="9957" xr:uid="{00000000-0005-0000-0000-0000B6110000}"/>
    <cellStyle name="20% - Accent6 2 3 5" xfId="3302" xr:uid="{00000000-0005-0000-0000-0000B7110000}"/>
    <cellStyle name="20% - Accent6 2 3 5 2" xfId="10813" xr:uid="{00000000-0005-0000-0000-0000B8110000}"/>
    <cellStyle name="20% - Accent6 2 3 6" xfId="3063" xr:uid="{00000000-0005-0000-0000-0000B9110000}"/>
    <cellStyle name="20% - Accent6 2 3 6 2" xfId="10574" xr:uid="{00000000-0005-0000-0000-0000BA110000}"/>
    <cellStyle name="20% - Accent6 2 3 7" xfId="4877" xr:uid="{00000000-0005-0000-0000-0000BB110000}"/>
    <cellStyle name="20% - Accent6 2 3 7 2" xfId="12155" xr:uid="{00000000-0005-0000-0000-0000BC110000}"/>
    <cellStyle name="20% - Accent6 2 3 8" xfId="5458" xr:uid="{00000000-0005-0000-0000-0000BD110000}"/>
    <cellStyle name="20% - Accent6 2 3 8 2" xfId="12736" xr:uid="{00000000-0005-0000-0000-0000BE110000}"/>
    <cellStyle name="20% - Accent6 2 3 9" xfId="6273" xr:uid="{00000000-0005-0000-0000-0000BF110000}"/>
    <cellStyle name="20% - Accent6 2 3 9 2" xfId="13551" xr:uid="{00000000-0005-0000-0000-0000C0110000}"/>
    <cellStyle name="20% - Accent6 2 4" xfId="393" xr:uid="{00000000-0005-0000-0000-0000C1110000}"/>
    <cellStyle name="20% - Accent6 2 4 10" xfId="9026" xr:uid="{00000000-0005-0000-0000-0000C2110000}"/>
    <cellStyle name="20% - Accent6 2 4 2" xfId="394" xr:uid="{00000000-0005-0000-0000-0000C3110000}"/>
    <cellStyle name="20% - Accent6 2 4 2 2" xfId="2166" xr:uid="{00000000-0005-0000-0000-0000C4110000}"/>
    <cellStyle name="20% - Accent6 2 4 2 2 2" xfId="9962" xr:uid="{00000000-0005-0000-0000-0000C5110000}"/>
    <cellStyle name="20% - Accent6 2 4 2 3" xfId="3870" xr:uid="{00000000-0005-0000-0000-0000C6110000}"/>
    <cellStyle name="20% - Accent6 2 4 2 3 2" xfId="11378" xr:uid="{00000000-0005-0000-0000-0000C7110000}"/>
    <cellStyle name="20% - Accent6 2 4 2 4" xfId="6280" xr:uid="{00000000-0005-0000-0000-0000C8110000}"/>
    <cellStyle name="20% - Accent6 2 4 2 4 2" xfId="13558" xr:uid="{00000000-0005-0000-0000-0000C9110000}"/>
    <cellStyle name="20% - Accent6 2 4 2 5" xfId="8071" xr:uid="{00000000-0005-0000-0000-0000CA110000}"/>
    <cellStyle name="20% - Accent6 2 4 2 5 2" xfId="15163" xr:uid="{00000000-0005-0000-0000-0000CB110000}"/>
    <cellStyle name="20% - Accent6 2 4 2 6" xfId="9027" xr:uid="{00000000-0005-0000-0000-0000CC110000}"/>
    <cellStyle name="20% - Accent6 2 4 3" xfId="2165" xr:uid="{00000000-0005-0000-0000-0000CD110000}"/>
    <cellStyle name="20% - Accent6 2 4 3 2" xfId="6281" xr:uid="{00000000-0005-0000-0000-0000CE110000}"/>
    <cellStyle name="20% - Accent6 2 4 3 2 2" xfId="13559" xr:uid="{00000000-0005-0000-0000-0000CF110000}"/>
    <cellStyle name="20% - Accent6 2 4 3 3" xfId="9961" xr:uid="{00000000-0005-0000-0000-0000D0110000}"/>
    <cellStyle name="20% - Accent6 2 4 4" xfId="3459" xr:uid="{00000000-0005-0000-0000-0000D1110000}"/>
    <cellStyle name="20% - Accent6 2 4 4 2" xfId="10967" xr:uid="{00000000-0005-0000-0000-0000D2110000}"/>
    <cellStyle name="20% - Accent6 2 4 5" xfId="3057" xr:uid="{00000000-0005-0000-0000-0000D3110000}"/>
    <cellStyle name="20% - Accent6 2 4 5 2" xfId="10568" xr:uid="{00000000-0005-0000-0000-0000D4110000}"/>
    <cellStyle name="20% - Accent6 2 4 6" xfId="5023" xr:uid="{00000000-0005-0000-0000-0000D5110000}"/>
    <cellStyle name="20% - Accent6 2 4 6 2" xfId="12301" xr:uid="{00000000-0005-0000-0000-0000D6110000}"/>
    <cellStyle name="20% - Accent6 2 4 7" xfId="5604" xr:uid="{00000000-0005-0000-0000-0000D7110000}"/>
    <cellStyle name="20% - Accent6 2 4 7 2" xfId="12882" xr:uid="{00000000-0005-0000-0000-0000D8110000}"/>
    <cellStyle name="20% - Accent6 2 4 8" xfId="6279" xr:uid="{00000000-0005-0000-0000-0000D9110000}"/>
    <cellStyle name="20% - Accent6 2 4 8 2" xfId="13557" xr:uid="{00000000-0005-0000-0000-0000DA110000}"/>
    <cellStyle name="20% - Accent6 2 4 9" xfId="7490" xr:uid="{00000000-0005-0000-0000-0000DB110000}"/>
    <cellStyle name="20% - Accent6 2 4 9 2" xfId="14582" xr:uid="{00000000-0005-0000-0000-0000DC110000}"/>
    <cellStyle name="20% - Accent6 2 5" xfId="395" xr:uid="{00000000-0005-0000-0000-0000DD110000}"/>
    <cellStyle name="20% - Accent6 2 5 2" xfId="396" xr:uid="{00000000-0005-0000-0000-0000DE110000}"/>
    <cellStyle name="20% - Accent6 2 5 2 2" xfId="2168" xr:uid="{00000000-0005-0000-0000-0000DF110000}"/>
    <cellStyle name="20% - Accent6 2 5 2 2 2" xfId="9964" xr:uid="{00000000-0005-0000-0000-0000E0110000}"/>
    <cellStyle name="20% - Accent6 2 5 2 3" xfId="3807" xr:uid="{00000000-0005-0000-0000-0000E1110000}"/>
    <cellStyle name="20% - Accent6 2 5 2 3 2" xfId="11315" xr:uid="{00000000-0005-0000-0000-0000E2110000}"/>
    <cellStyle name="20% - Accent6 2 5 2 4" xfId="6283" xr:uid="{00000000-0005-0000-0000-0000E3110000}"/>
    <cellStyle name="20% - Accent6 2 5 2 4 2" xfId="13561" xr:uid="{00000000-0005-0000-0000-0000E4110000}"/>
    <cellStyle name="20% - Accent6 2 5 2 5" xfId="9029" xr:uid="{00000000-0005-0000-0000-0000E5110000}"/>
    <cellStyle name="20% - Accent6 2 5 3" xfId="2167" xr:uid="{00000000-0005-0000-0000-0000E6110000}"/>
    <cellStyle name="20% - Accent6 2 5 3 2" xfId="9963" xr:uid="{00000000-0005-0000-0000-0000E7110000}"/>
    <cellStyle name="20% - Accent6 2 5 4" xfId="3865" xr:uid="{00000000-0005-0000-0000-0000E8110000}"/>
    <cellStyle name="20% - Accent6 2 5 4 2" xfId="11373" xr:uid="{00000000-0005-0000-0000-0000E9110000}"/>
    <cellStyle name="20% - Accent6 2 5 5" xfId="6282" xr:uid="{00000000-0005-0000-0000-0000EA110000}"/>
    <cellStyle name="20% - Accent6 2 5 5 2" xfId="13560" xr:uid="{00000000-0005-0000-0000-0000EB110000}"/>
    <cellStyle name="20% - Accent6 2 5 6" xfId="8301" xr:uid="{00000000-0005-0000-0000-0000EC110000}"/>
    <cellStyle name="20% - Accent6 2 5 6 2" xfId="15393" xr:uid="{00000000-0005-0000-0000-0000ED110000}"/>
    <cellStyle name="20% - Accent6 2 5 7" xfId="9028" xr:uid="{00000000-0005-0000-0000-0000EE110000}"/>
    <cellStyle name="20% - Accent6 2 6" xfId="397" xr:uid="{00000000-0005-0000-0000-0000EF110000}"/>
    <cellStyle name="20% - Accent6 2 6 2" xfId="2169" xr:uid="{00000000-0005-0000-0000-0000F0110000}"/>
    <cellStyle name="20% - Accent6 2 6 2 2" xfId="9965" xr:uid="{00000000-0005-0000-0000-0000F1110000}"/>
    <cellStyle name="20% - Accent6 2 6 3" xfId="3899" xr:uid="{00000000-0005-0000-0000-0000F2110000}"/>
    <cellStyle name="20% - Accent6 2 6 3 2" xfId="11407" xr:uid="{00000000-0005-0000-0000-0000F3110000}"/>
    <cellStyle name="20% - Accent6 2 6 4" xfId="6284" xr:uid="{00000000-0005-0000-0000-0000F4110000}"/>
    <cellStyle name="20% - Accent6 2 6 4 2" xfId="13562" xr:uid="{00000000-0005-0000-0000-0000F5110000}"/>
    <cellStyle name="20% - Accent6 2 6 5" xfId="8418" xr:uid="{00000000-0005-0000-0000-0000F6110000}"/>
    <cellStyle name="20% - Accent6 2 6 5 2" xfId="15461" xr:uid="{00000000-0005-0000-0000-0000F7110000}"/>
    <cellStyle name="20% - Accent6 2 6 6" xfId="9030" xr:uid="{00000000-0005-0000-0000-0000F8110000}"/>
    <cellStyle name="20% - Accent6 2 7" xfId="398" xr:uid="{00000000-0005-0000-0000-0000F9110000}"/>
    <cellStyle name="20% - Accent6 2 7 2" xfId="2170" xr:uid="{00000000-0005-0000-0000-0000FA110000}"/>
    <cellStyle name="20% - Accent6 2 7 2 2" xfId="9966" xr:uid="{00000000-0005-0000-0000-0000FB110000}"/>
    <cellStyle name="20% - Accent6 2 7 3" xfId="3940" xr:uid="{00000000-0005-0000-0000-0000FC110000}"/>
    <cellStyle name="20% - Accent6 2 7 3 2" xfId="11448" xr:uid="{00000000-0005-0000-0000-0000FD110000}"/>
    <cellStyle name="20% - Accent6 2 7 4" xfId="6285" xr:uid="{00000000-0005-0000-0000-0000FE110000}"/>
    <cellStyle name="20% - Accent6 2 7 4 2" xfId="13563" xr:uid="{00000000-0005-0000-0000-0000FF110000}"/>
    <cellStyle name="20% - Accent6 2 7 5" xfId="8507" xr:uid="{00000000-0005-0000-0000-000000120000}"/>
    <cellStyle name="20% - Accent6 2 7 5 2" xfId="15550" xr:uid="{00000000-0005-0000-0000-000001120000}"/>
    <cellStyle name="20% - Accent6 2 7 6" xfId="9031" xr:uid="{00000000-0005-0000-0000-000002120000}"/>
    <cellStyle name="20% - Accent6 2 8" xfId="1821" xr:uid="{00000000-0005-0000-0000-000003120000}"/>
    <cellStyle name="20% - Accent6 2 8 2" xfId="3727" xr:uid="{00000000-0005-0000-0000-000004120000}"/>
    <cellStyle name="20% - Accent6 2 8 2 2" xfId="11235" xr:uid="{00000000-0005-0000-0000-000005120000}"/>
    <cellStyle name="20% - Accent6 2 8 3" xfId="6286" xr:uid="{00000000-0005-0000-0000-000006120000}"/>
    <cellStyle name="20% - Accent6 2 8 3 2" xfId="13564" xr:uid="{00000000-0005-0000-0000-000007120000}"/>
    <cellStyle name="20% - Accent6 2 8 4" xfId="7782" xr:uid="{00000000-0005-0000-0000-000008120000}"/>
    <cellStyle name="20% - Accent6 2 8 4 2" xfId="14874" xr:uid="{00000000-0005-0000-0000-000009120000}"/>
    <cellStyle name="20% - Accent6 2 8 5" xfId="9617" xr:uid="{00000000-0005-0000-0000-00000A120000}"/>
    <cellStyle name="20% - Accent6 2 9" xfId="2152" xr:uid="{00000000-0005-0000-0000-00000B120000}"/>
    <cellStyle name="20% - Accent6 2 9 2" xfId="3947" xr:uid="{00000000-0005-0000-0000-00000C120000}"/>
    <cellStyle name="20% - Accent6 2 9 2 2" xfId="11455" xr:uid="{00000000-0005-0000-0000-00000D120000}"/>
    <cellStyle name="20% - Accent6 2 9 3" xfId="6287" xr:uid="{00000000-0005-0000-0000-00000E120000}"/>
    <cellStyle name="20% - Accent6 2 9 3 2" xfId="13565" xr:uid="{00000000-0005-0000-0000-00000F120000}"/>
    <cellStyle name="20% - Accent6 2 9 4" xfId="9948" xr:uid="{00000000-0005-0000-0000-000010120000}"/>
    <cellStyle name="20% - Accent6 20" xfId="1795" xr:uid="{00000000-0005-0000-0000-000011120000}"/>
    <cellStyle name="20% - Accent6 20 2" xfId="3715" xr:uid="{00000000-0005-0000-0000-000012120000}"/>
    <cellStyle name="20% - Accent6 20 2 2" xfId="11223" xr:uid="{00000000-0005-0000-0000-000013120000}"/>
    <cellStyle name="20% - Accent6 20 3" xfId="6288" xr:uid="{00000000-0005-0000-0000-000014120000}"/>
    <cellStyle name="20% - Accent6 20 3 2" xfId="13566" xr:uid="{00000000-0005-0000-0000-000015120000}"/>
    <cellStyle name="20% - Accent6 20 4" xfId="9600" xr:uid="{00000000-0005-0000-0000-000016120000}"/>
    <cellStyle name="20% - Accent6 21" xfId="2141" xr:uid="{00000000-0005-0000-0000-000017120000}"/>
    <cellStyle name="20% - Accent6 21 2" xfId="4034" xr:uid="{00000000-0005-0000-0000-000018120000}"/>
    <cellStyle name="20% - Accent6 21 2 2" xfId="11542" xr:uid="{00000000-0005-0000-0000-000019120000}"/>
    <cellStyle name="20% - Accent6 21 3" xfId="6289" xr:uid="{00000000-0005-0000-0000-00001A120000}"/>
    <cellStyle name="20% - Accent6 21 3 2" xfId="13567" xr:uid="{00000000-0005-0000-0000-00001B120000}"/>
    <cellStyle name="20% - Accent6 21 4" xfId="9937" xr:uid="{00000000-0005-0000-0000-00001C120000}"/>
    <cellStyle name="20% - Accent6 22" xfId="3033" xr:uid="{00000000-0005-0000-0000-00001D120000}"/>
    <cellStyle name="20% - Accent6 22 2" xfId="10544" xr:uid="{00000000-0005-0000-0000-00001E120000}"/>
    <cellStyle name="20% - Accent6 23" xfId="3765" xr:uid="{00000000-0005-0000-0000-00001F120000}"/>
    <cellStyle name="20% - Accent6 23 2" xfId="11273" xr:uid="{00000000-0005-0000-0000-000020120000}"/>
    <cellStyle name="20% - Accent6 24" xfId="4672" xr:uid="{00000000-0005-0000-0000-000021120000}"/>
    <cellStyle name="20% - Accent6 24 2" xfId="11950" xr:uid="{00000000-0005-0000-0000-000022120000}"/>
    <cellStyle name="20% - Accent6 25" xfId="5253" xr:uid="{00000000-0005-0000-0000-000023120000}"/>
    <cellStyle name="20% - Accent6 25 2" xfId="12531" xr:uid="{00000000-0005-0000-0000-000024120000}"/>
    <cellStyle name="20% - Accent6 26" xfId="6246" xr:uid="{00000000-0005-0000-0000-000025120000}"/>
    <cellStyle name="20% - Accent6 26 2" xfId="13524" xr:uid="{00000000-0005-0000-0000-000026120000}"/>
    <cellStyle name="20% - Accent6 27" xfId="7130" xr:uid="{00000000-0005-0000-0000-000027120000}"/>
    <cellStyle name="20% - Accent6 27 2" xfId="14222" xr:uid="{00000000-0005-0000-0000-000028120000}"/>
    <cellStyle name="20% - Accent6 28" xfId="7139" xr:uid="{00000000-0005-0000-0000-000029120000}"/>
    <cellStyle name="20% - Accent6 28 2" xfId="14231" xr:uid="{00000000-0005-0000-0000-00002A120000}"/>
    <cellStyle name="20% - Accent6 29" xfId="369" xr:uid="{00000000-0005-0000-0000-00002B120000}"/>
    <cellStyle name="20% - Accent6 29 2" xfId="9002" xr:uid="{00000000-0005-0000-0000-00002C120000}"/>
    <cellStyle name="20% - Accent6 3" xfId="399" xr:uid="{00000000-0005-0000-0000-00002D120000}"/>
    <cellStyle name="20% - Accent6 3 10" xfId="5338" xr:uid="{00000000-0005-0000-0000-00002E120000}"/>
    <cellStyle name="20% - Accent6 3 10 2" xfId="12616" xr:uid="{00000000-0005-0000-0000-00002F120000}"/>
    <cellStyle name="20% - Accent6 3 11" xfId="6290" xr:uid="{00000000-0005-0000-0000-000030120000}"/>
    <cellStyle name="20% - Accent6 3 11 2" xfId="13568" xr:uid="{00000000-0005-0000-0000-000031120000}"/>
    <cellStyle name="20% - Accent6 3 12" xfId="7224" xr:uid="{00000000-0005-0000-0000-000032120000}"/>
    <cellStyle name="20% - Accent6 3 12 2" xfId="14316" xr:uid="{00000000-0005-0000-0000-000033120000}"/>
    <cellStyle name="20% - Accent6 3 13" xfId="9032" xr:uid="{00000000-0005-0000-0000-000034120000}"/>
    <cellStyle name="20% - Accent6 3 2" xfId="400" xr:uid="{00000000-0005-0000-0000-000035120000}"/>
    <cellStyle name="20% - Accent6 3 2 10" xfId="7367" xr:uid="{00000000-0005-0000-0000-000036120000}"/>
    <cellStyle name="20% - Accent6 3 2 10 2" xfId="14459" xr:uid="{00000000-0005-0000-0000-000037120000}"/>
    <cellStyle name="20% - Accent6 3 2 11" xfId="9033" xr:uid="{00000000-0005-0000-0000-000038120000}"/>
    <cellStyle name="20% - Accent6 3 2 2" xfId="401" xr:uid="{00000000-0005-0000-0000-000039120000}"/>
    <cellStyle name="20% - Accent6 3 2 2 10" xfId="9034" xr:uid="{00000000-0005-0000-0000-00003A120000}"/>
    <cellStyle name="20% - Accent6 3 2 2 2" xfId="402" xr:uid="{00000000-0005-0000-0000-00003B120000}"/>
    <cellStyle name="20% - Accent6 3 2 2 2 2" xfId="2174" xr:uid="{00000000-0005-0000-0000-00003C120000}"/>
    <cellStyle name="20% - Accent6 3 2 2 2 2 2" xfId="9970" xr:uid="{00000000-0005-0000-0000-00003D120000}"/>
    <cellStyle name="20% - Accent6 3 2 2 2 3" xfId="3797" xr:uid="{00000000-0005-0000-0000-00003E120000}"/>
    <cellStyle name="20% - Accent6 3 2 2 2 3 2" xfId="11305" xr:uid="{00000000-0005-0000-0000-00003F120000}"/>
    <cellStyle name="20% - Accent6 3 2 2 2 4" xfId="6293" xr:uid="{00000000-0005-0000-0000-000040120000}"/>
    <cellStyle name="20% - Accent6 3 2 2 2 4 2" xfId="13571" xr:uid="{00000000-0005-0000-0000-000041120000}"/>
    <cellStyle name="20% - Accent6 3 2 2 2 5" xfId="8237" xr:uid="{00000000-0005-0000-0000-000042120000}"/>
    <cellStyle name="20% - Accent6 3 2 2 2 5 2" xfId="15329" xr:uid="{00000000-0005-0000-0000-000043120000}"/>
    <cellStyle name="20% - Accent6 3 2 2 2 6" xfId="9035" xr:uid="{00000000-0005-0000-0000-000044120000}"/>
    <cellStyle name="20% - Accent6 3 2 2 3" xfId="2173" xr:uid="{00000000-0005-0000-0000-000045120000}"/>
    <cellStyle name="20% - Accent6 3 2 2 3 2" xfId="6294" xr:uid="{00000000-0005-0000-0000-000046120000}"/>
    <cellStyle name="20% - Accent6 3 2 2 3 2 2" xfId="13572" xr:uid="{00000000-0005-0000-0000-000047120000}"/>
    <cellStyle name="20% - Accent6 3 2 2 3 3" xfId="9969" xr:uid="{00000000-0005-0000-0000-000048120000}"/>
    <cellStyle name="20% - Accent6 3 2 2 4" xfId="3625" xr:uid="{00000000-0005-0000-0000-000049120000}"/>
    <cellStyle name="20% - Accent6 3 2 2 4 2" xfId="11133" xr:uid="{00000000-0005-0000-0000-00004A120000}"/>
    <cellStyle name="20% - Accent6 3 2 2 5" xfId="3136" xr:uid="{00000000-0005-0000-0000-00004B120000}"/>
    <cellStyle name="20% - Accent6 3 2 2 5 2" xfId="10647" xr:uid="{00000000-0005-0000-0000-00004C120000}"/>
    <cellStyle name="20% - Accent6 3 2 2 6" xfId="5189" xr:uid="{00000000-0005-0000-0000-00004D120000}"/>
    <cellStyle name="20% - Accent6 3 2 2 6 2" xfId="12467" xr:uid="{00000000-0005-0000-0000-00004E120000}"/>
    <cellStyle name="20% - Accent6 3 2 2 7" xfId="5770" xr:uid="{00000000-0005-0000-0000-00004F120000}"/>
    <cellStyle name="20% - Accent6 3 2 2 7 2" xfId="13048" xr:uid="{00000000-0005-0000-0000-000050120000}"/>
    <cellStyle name="20% - Accent6 3 2 2 8" xfId="6292" xr:uid="{00000000-0005-0000-0000-000051120000}"/>
    <cellStyle name="20% - Accent6 3 2 2 8 2" xfId="13570" xr:uid="{00000000-0005-0000-0000-000052120000}"/>
    <cellStyle name="20% - Accent6 3 2 2 9" xfId="7656" xr:uid="{00000000-0005-0000-0000-000053120000}"/>
    <cellStyle name="20% - Accent6 3 2 2 9 2" xfId="14748" xr:uid="{00000000-0005-0000-0000-000054120000}"/>
    <cellStyle name="20% - Accent6 3 2 3" xfId="403" xr:uid="{00000000-0005-0000-0000-000055120000}"/>
    <cellStyle name="20% - Accent6 3 2 3 2" xfId="2175" xr:uid="{00000000-0005-0000-0000-000056120000}"/>
    <cellStyle name="20% - Accent6 3 2 3 2 2" xfId="9971" xr:uid="{00000000-0005-0000-0000-000057120000}"/>
    <cellStyle name="20% - Accent6 3 2 3 3" xfId="3074" xr:uid="{00000000-0005-0000-0000-000058120000}"/>
    <cellStyle name="20% - Accent6 3 2 3 3 2" xfId="10585" xr:uid="{00000000-0005-0000-0000-000059120000}"/>
    <cellStyle name="20% - Accent6 3 2 3 4" xfId="6295" xr:uid="{00000000-0005-0000-0000-00005A120000}"/>
    <cellStyle name="20% - Accent6 3 2 3 4 2" xfId="13573" xr:uid="{00000000-0005-0000-0000-00005B120000}"/>
    <cellStyle name="20% - Accent6 3 2 3 5" xfId="7948" xr:uid="{00000000-0005-0000-0000-00005C120000}"/>
    <cellStyle name="20% - Accent6 3 2 3 5 2" xfId="15040" xr:uid="{00000000-0005-0000-0000-00005D120000}"/>
    <cellStyle name="20% - Accent6 3 2 3 6" xfId="9036" xr:uid="{00000000-0005-0000-0000-00005E120000}"/>
    <cellStyle name="20% - Accent6 3 2 4" xfId="2172" xr:uid="{00000000-0005-0000-0000-00005F120000}"/>
    <cellStyle name="20% - Accent6 3 2 4 2" xfId="6296" xr:uid="{00000000-0005-0000-0000-000060120000}"/>
    <cellStyle name="20% - Accent6 3 2 4 2 2" xfId="13574" xr:uid="{00000000-0005-0000-0000-000061120000}"/>
    <cellStyle name="20% - Accent6 3 2 4 3" xfId="9968" xr:uid="{00000000-0005-0000-0000-000062120000}"/>
    <cellStyle name="20% - Accent6 3 2 5" xfId="3325" xr:uid="{00000000-0005-0000-0000-000063120000}"/>
    <cellStyle name="20% - Accent6 3 2 5 2" xfId="10836" xr:uid="{00000000-0005-0000-0000-000064120000}"/>
    <cellStyle name="20% - Accent6 3 2 6" xfId="3069" xr:uid="{00000000-0005-0000-0000-000065120000}"/>
    <cellStyle name="20% - Accent6 3 2 6 2" xfId="10580" xr:uid="{00000000-0005-0000-0000-000066120000}"/>
    <cellStyle name="20% - Accent6 3 2 7" xfId="4900" xr:uid="{00000000-0005-0000-0000-000067120000}"/>
    <cellStyle name="20% - Accent6 3 2 7 2" xfId="12178" xr:uid="{00000000-0005-0000-0000-000068120000}"/>
    <cellStyle name="20% - Accent6 3 2 8" xfId="5481" xr:uid="{00000000-0005-0000-0000-000069120000}"/>
    <cellStyle name="20% - Accent6 3 2 8 2" xfId="12759" xr:uid="{00000000-0005-0000-0000-00006A120000}"/>
    <cellStyle name="20% - Accent6 3 2 9" xfId="6291" xr:uid="{00000000-0005-0000-0000-00006B120000}"/>
    <cellStyle name="20% - Accent6 3 2 9 2" xfId="13569" xr:uid="{00000000-0005-0000-0000-00006C120000}"/>
    <cellStyle name="20% - Accent6 3 3" xfId="404" xr:uid="{00000000-0005-0000-0000-00006D120000}"/>
    <cellStyle name="20% - Accent6 3 3 10" xfId="9037" xr:uid="{00000000-0005-0000-0000-00006E120000}"/>
    <cellStyle name="20% - Accent6 3 3 2" xfId="405" xr:uid="{00000000-0005-0000-0000-00006F120000}"/>
    <cellStyle name="20% - Accent6 3 3 2 2" xfId="2177" xr:uid="{00000000-0005-0000-0000-000070120000}"/>
    <cellStyle name="20% - Accent6 3 3 2 2 2" xfId="9973" xr:uid="{00000000-0005-0000-0000-000071120000}"/>
    <cellStyle name="20% - Accent6 3 3 2 3" xfId="3756" xr:uid="{00000000-0005-0000-0000-000072120000}"/>
    <cellStyle name="20% - Accent6 3 3 2 3 2" xfId="11264" xr:uid="{00000000-0005-0000-0000-000073120000}"/>
    <cellStyle name="20% - Accent6 3 3 2 4" xfId="6298" xr:uid="{00000000-0005-0000-0000-000074120000}"/>
    <cellStyle name="20% - Accent6 3 3 2 4 2" xfId="13576" xr:uid="{00000000-0005-0000-0000-000075120000}"/>
    <cellStyle name="20% - Accent6 3 3 2 5" xfId="8094" xr:uid="{00000000-0005-0000-0000-000076120000}"/>
    <cellStyle name="20% - Accent6 3 3 2 5 2" xfId="15186" xr:uid="{00000000-0005-0000-0000-000077120000}"/>
    <cellStyle name="20% - Accent6 3 3 2 6" xfId="9038" xr:uid="{00000000-0005-0000-0000-000078120000}"/>
    <cellStyle name="20% - Accent6 3 3 3" xfId="2176" xr:uid="{00000000-0005-0000-0000-000079120000}"/>
    <cellStyle name="20% - Accent6 3 3 3 2" xfId="6299" xr:uid="{00000000-0005-0000-0000-00007A120000}"/>
    <cellStyle name="20% - Accent6 3 3 3 2 2" xfId="13577" xr:uid="{00000000-0005-0000-0000-00007B120000}"/>
    <cellStyle name="20% - Accent6 3 3 3 3" xfId="9972" xr:uid="{00000000-0005-0000-0000-00007C120000}"/>
    <cellStyle name="20% - Accent6 3 3 4" xfId="3482" xr:uid="{00000000-0005-0000-0000-00007D120000}"/>
    <cellStyle name="20% - Accent6 3 3 4 2" xfId="10990" xr:uid="{00000000-0005-0000-0000-00007E120000}"/>
    <cellStyle name="20% - Accent6 3 3 5" xfId="4011" xr:uid="{00000000-0005-0000-0000-00007F120000}"/>
    <cellStyle name="20% - Accent6 3 3 5 2" xfId="11519" xr:uid="{00000000-0005-0000-0000-000080120000}"/>
    <cellStyle name="20% - Accent6 3 3 6" xfId="5046" xr:uid="{00000000-0005-0000-0000-000081120000}"/>
    <cellStyle name="20% - Accent6 3 3 6 2" xfId="12324" xr:uid="{00000000-0005-0000-0000-000082120000}"/>
    <cellStyle name="20% - Accent6 3 3 7" xfId="5627" xr:uid="{00000000-0005-0000-0000-000083120000}"/>
    <cellStyle name="20% - Accent6 3 3 7 2" xfId="12905" xr:uid="{00000000-0005-0000-0000-000084120000}"/>
    <cellStyle name="20% - Accent6 3 3 8" xfId="6297" xr:uid="{00000000-0005-0000-0000-000085120000}"/>
    <cellStyle name="20% - Accent6 3 3 8 2" xfId="13575" xr:uid="{00000000-0005-0000-0000-000086120000}"/>
    <cellStyle name="20% - Accent6 3 3 9" xfId="7513" xr:uid="{00000000-0005-0000-0000-000087120000}"/>
    <cellStyle name="20% - Accent6 3 3 9 2" xfId="14605" xr:uid="{00000000-0005-0000-0000-000088120000}"/>
    <cellStyle name="20% - Accent6 3 4" xfId="406" xr:uid="{00000000-0005-0000-0000-000089120000}"/>
    <cellStyle name="20% - Accent6 3 4 2" xfId="2178" xr:uid="{00000000-0005-0000-0000-00008A120000}"/>
    <cellStyle name="20% - Accent6 3 4 2 2" xfId="9974" xr:uid="{00000000-0005-0000-0000-00008B120000}"/>
    <cellStyle name="20% - Accent6 3 4 3" xfId="3126" xr:uid="{00000000-0005-0000-0000-00008C120000}"/>
    <cellStyle name="20% - Accent6 3 4 3 2" xfId="10637" xr:uid="{00000000-0005-0000-0000-00008D120000}"/>
    <cellStyle name="20% - Accent6 3 4 4" xfId="6300" xr:uid="{00000000-0005-0000-0000-00008E120000}"/>
    <cellStyle name="20% - Accent6 3 4 4 2" xfId="13578" xr:uid="{00000000-0005-0000-0000-00008F120000}"/>
    <cellStyle name="20% - Accent6 3 4 5" xfId="8441" xr:uid="{00000000-0005-0000-0000-000090120000}"/>
    <cellStyle name="20% - Accent6 3 4 5 2" xfId="15484" xr:uid="{00000000-0005-0000-0000-000091120000}"/>
    <cellStyle name="20% - Accent6 3 4 6" xfId="9039" xr:uid="{00000000-0005-0000-0000-000092120000}"/>
    <cellStyle name="20% - Accent6 3 5" xfId="407" xr:uid="{00000000-0005-0000-0000-000093120000}"/>
    <cellStyle name="20% - Accent6 3 5 2" xfId="2179" xr:uid="{00000000-0005-0000-0000-000094120000}"/>
    <cellStyle name="20% - Accent6 3 5 2 2" xfId="9975" xr:uid="{00000000-0005-0000-0000-000095120000}"/>
    <cellStyle name="20% - Accent6 3 5 3" xfId="3793" xr:uid="{00000000-0005-0000-0000-000096120000}"/>
    <cellStyle name="20% - Accent6 3 5 3 2" xfId="11301" xr:uid="{00000000-0005-0000-0000-000097120000}"/>
    <cellStyle name="20% - Accent6 3 5 4" xfId="6301" xr:uid="{00000000-0005-0000-0000-000098120000}"/>
    <cellStyle name="20% - Accent6 3 5 4 2" xfId="13579" xr:uid="{00000000-0005-0000-0000-000099120000}"/>
    <cellStyle name="20% - Accent6 3 5 5" xfId="8530" xr:uid="{00000000-0005-0000-0000-00009A120000}"/>
    <cellStyle name="20% - Accent6 3 5 5 2" xfId="15573" xr:uid="{00000000-0005-0000-0000-00009B120000}"/>
    <cellStyle name="20% - Accent6 3 5 6" xfId="9040" xr:uid="{00000000-0005-0000-0000-00009C120000}"/>
    <cellStyle name="20% - Accent6 3 6" xfId="2171" xr:uid="{00000000-0005-0000-0000-00009D120000}"/>
    <cellStyle name="20% - Accent6 3 6 2" xfId="6302" xr:uid="{00000000-0005-0000-0000-00009E120000}"/>
    <cellStyle name="20% - Accent6 3 6 2 2" xfId="13580" xr:uid="{00000000-0005-0000-0000-00009F120000}"/>
    <cellStyle name="20% - Accent6 3 6 3" xfId="7805" xr:uid="{00000000-0005-0000-0000-0000A0120000}"/>
    <cellStyle name="20% - Accent6 3 6 3 2" xfId="14897" xr:uid="{00000000-0005-0000-0000-0000A1120000}"/>
    <cellStyle name="20% - Accent6 3 6 4" xfId="9967" xr:uid="{00000000-0005-0000-0000-0000A2120000}"/>
    <cellStyle name="20% - Accent6 3 7" xfId="3177" xr:uid="{00000000-0005-0000-0000-0000A3120000}"/>
    <cellStyle name="20% - Accent6 3 7 2" xfId="10688" xr:uid="{00000000-0005-0000-0000-0000A4120000}"/>
    <cellStyle name="20% - Accent6 3 8" xfId="4072" xr:uid="{00000000-0005-0000-0000-0000A5120000}"/>
    <cellStyle name="20% - Accent6 3 8 2" xfId="11580" xr:uid="{00000000-0005-0000-0000-0000A6120000}"/>
    <cellStyle name="20% - Accent6 3 9" xfId="4757" xr:uid="{00000000-0005-0000-0000-0000A7120000}"/>
    <cellStyle name="20% - Accent6 3 9 2" xfId="12035" xr:uid="{00000000-0005-0000-0000-0000A8120000}"/>
    <cellStyle name="20% - Accent6 30" xfId="8598" xr:uid="{00000000-0005-0000-0000-0000A9120000}"/>
    <cellStyle name="20% - Accent6 30 2" xfId="15641" xr:uid="{00000000-0005-0000-0000-0000AA120000}"/>
    <cellStyle name="20% - Accent6 31" xfId="8688" xr:uid="{00000000-0005-0000-0000-0000AB120000}"/>
    <cellStyle name="20% - Accent6 4" xfId="408" xr:uid="{00000000-0005-0000-0000-0000AC120000}"/>
    <cellStyle name="20% - Accent6 4 10" xfId="6303" xr:uid="{00000000-0005-0000-0000-0000AD120000}"/>
    <cellStyle name="20% - Accent6 4 10 2" xfId="13581" xr:uid="{00000000-0005-0000-0000-0000AE120000}"/>
    <cellStyle name="20% - Accent6 4 11" xfId="7173" xr:uid="{00000000-0005-0000-0000-0000AF120000}"/>
    <cellStyle name="20% - Accent6 4 11 2" xfId="14265" xr:uid="{00000000-0005-0000-0000-0000B0120000}"/>
    <cellStyle name="20% - Accent6 4 12" xfId="9041" xr:uid="{00000000-0005-0000-0000-0000B1120000}"/>
    <cellStyle name="20% - Accent6 4 2" xfId="409" xr:uid="{00000000-0005-0000-0000-0000B2120000}"/>
    <cellStyle name="20% - Accent6 4 2 10" xfId="7316" xr:uid="{00000000-0005-0000-0000-0000B3120000}"/>
    <cellStyle name="20% - Accent6 4 2 10 2" xfId="14408" xr:uid="{00000000-0005-0000-0000-0000B4120000}"/>
    <cellStyle name="20% - Accent6 4 2 11" xfId="9042" xr:uid="{00000000-0005-0000-0000-0000B5120000}"/>
    <cellStyle name="20% - Accent6 4 2 2" xfId="410" xr:uid="{00000000-0005-0000-0000-0000B6120000}"/>
    <cellStyle name="20% - Accent6 4 2 2 10" xfId="9043" xr:uid="{00000000-0005-0000-0000-0000B7120000}"/>
    <cellStyle name="20% - Accent6 4 2 2 2" xfId="411" xr:uid="{00000000-0005-0000-0000-0000B8120000}"/>
    <cellStyle name="20% - Accent6 4 2 2 2 2" xfId="2183" xr:uid="{00000000-0005-0000-0000-0000B9120000}"/>
    <cellStyle name="20% - Accent6 4 2 2 2 2 2" xfId="9979" xr:uid="{00000000-0005-0000-0000-0000BA120000}"/>
    <cellStyle name="20% - Accent6 4 2 2 2 3" xfId="3786" xr:uid="{00000000-0005-0000-0000-0000BB120000}"/>
    <cellStyle name="20% - Accent6 4 2 2 2 3 2" xfId="11294" xr:uid="{00000000-0005-0000-0000-0000BC120000}"/>
    <cellStyle name="20% - Accent6 4 2 2 2 4" xfId="6306" xr:uid="{00000000-0005-0000-0000-0000BD120000}"/>
    <cellStyle name="20% - Accent6 4 2 2 2 4 2" xfId="13584" xr:uid="{00000000-0005-0000-0000-0000BE120000}"/>
    <cellStyle name="20% - Accent6 4 2 2 2 5" xfId="8186" xr:uid="{00000000-0005-0000-0000-0000BF120000}"/>
    <cellStyle name="20% - Accent6 4 2 2 2 5 2" xfId="15278" xr:uid="{00000000-0005-0000-0000-0000C0120000}"/>
    <cellStyle name="20% - Accent6 4 2 2 2 6" xfId="9044" xr:uid="{00000000-0005-0000-0000-0000C1120000}"/>
    <cellStyle name="20% - Accent6 4 2 2 3" xfId="2182" xr:uid="{00000000-0005-0000-0000-0000C2120000}"/>
    <cellStyle name="20% - Accent6 4 2 2 3 2" xfId="6307" xr:uid="{00000000-0005-0000-0000-0000C3120000}"/>
    <cellStyle name="20% - Accent6 4 2 2 3 2 2" xfId="13585" xr:uid="{00000000-0005-0000-0000-0000C4120000}"/>
    <cellStyle name="20% - Accent6 4 2 2 3 3" xfId="9978" xr:uid="{00000000-0005-0000-0000-0000C5120000}"/>
    <cellStyle name="20% - Accent6 4 2 2 4" xfId="3574" xr:uid="{00000000-0005-0000-0000-0000C6120000}"/>
    <cellStyle name="20% - Accent6 4 2 2 4 2" xfId="11082" xr:uid="{00000000-0005-0000-0000-0000C7120000}"/>
    <cellStyle name="20% - Accent6 4 2 2 5" xfId="3763" xr:uid="{00000000-0005-0000-0000-0000C8120000}"/>
    <cellStyle name="20% - Accent6 4 2 2 5 2" xfId="11271" xr:uid="{00000000-0005-0000-0000-0000C9120000}"/>
    <cellStyle name="20% - Accent6 4 2 2 6" xfId="5138" xr:uid="{00000000-0005-0000-0000-0000CA120000}"/>
    <cellStyle name="20% - Accent6 4 2 2 6 2" xfId="12416" xr:uid="{00000000-0005-0000-0000-0000CB120000}"/>
    <cellStyle name="20% - Accent6 4 2 2 7" xfId="5719" xr:uid="{00000000-0005-0000-0000-0000CC120000}"/>
    <cellStyle name="20% - Accent6 4 2 2 7 2" xfId="12997" xr:uid="{00000000-0005-0000-0000-0000CD120000}"/>
    <cellStyle name="20% - Accent6 4 2 2 8" xfId="6305" xr:uid="{00000000-0005-0000-0000-0000CE120000}"/>
    <cellStyle name="20% - Accent6 4 2 2 8 2" xfId="13583" xr:uid="{00000000-0005-0000-0000-0000CF120000}"/>
    <cellStyle name="20% - Accent6 4 2 2 9" xfId="7605" xr:uid="{00000000-0005-0000-0000-0000D0120000}"/>
    <cellStyle name="20% - Accent6 4 2 2 9 2" xfId="14697" xr:uid="{00000000-0005-0000-0000-0000D1120000}"/>
    <cellStyle name="20% - Accent6 4 2 3" xfId="412" xr:uid="{00000000-0005-0000-0000-0000D2120000}"/>
    <cellStyle name="20% - Accent6 4 2 3 2" xfId="2184" xr:uid="{00000000-0005-0000-0000-0000D3120000}"/>
    <cellStyle name="20% - Accent6 4 2 3 2 2" xfId="9980" xr:uid="{00000000-0005-0000-0000-0000D4120000}"/>
    <cellStyle name="20% - Accent6 4 2 3 3" xfId="4058" xr:uid="{00000000-0005-0000-0000-0000D5120000}"/>
    <cellStyle name="20% - Accent6 4 2 3 3 2" xfId="11566" xr:uid="{00000000-0005-0000-0000-0000D6120000}"/>
    <cellStyle name="20% - Accent6 4 2 3 4" xfId="6308" xr:uid="{00000000-0005-0000-0000-0000D7120000}"/>
    <cellStyle name="20% - Accent6 4 2 3 4 2" xfId="13586" xr:uid="{00000000-0005-0000-0000-0000D8120000}"/>
    <cellStyle name="20% - Accent6 4 2 3 5" xfId="7897" xr:uid="{00000000-0005-0000-0000-0000D9120000}"/>
    <cellStyle name="20% - Accent6 4 2 3 5 2" xfId="14989" xr:uid="{00000000-0005-0000-0000-0000DA120000}"/>
    <cellStyle name="20% - Accent6 4 2 3 6" xfId="9045" xr:uid="{00000000-0005-0000-0000-0000DB120000}"/>
    <cellStyle name="20% - Accent6 4 2 4" xfId="2181" xr:uid="{00000000-0005-0000-0000-0000DC120000}"/>
    <cellStyle name="20% - Accent6 4 2 4 2" xfId="6309" xr:uid="{00000000-0005-0000-0000-0000DD120000}"/>
    <cellStyle name="20% - Accent6 4 2 4 2 2" xfId="13587" xr:uid="{00000000-0005-0000-0000-0000DE120000}"/>
    <cellStyle name="20% - Accent6 4 2 4 3" xfId="9977" xr:uid="{00000000-0005-0000-0000-0000DF120000}"/>
    <cellStyle name="20% - Accent6 4 2 5" xfId="3274" xr:uid="{00000000-0005-0000-0000-0000E0120000}"/>
    <cellStyle name="20% - Accent6 4 2 5 2" xfId="10785" xr:uid="{00000000-0005-0000-0000-0000E1120000}"/>
    <cellStyle name="20% - Accent6 4 2 6" xfId="3161" xr:uid="{00000000-0005-0000-0000-0000E2120000}"/>
    <cellStyle name="20% - Accent6 4 2 6 2" xfId="10672" xr:uid="{00000000-0005-0000-0000-0000E3120000}"/>
    <cellStyle name="20% - Accent6 4 2 7" xfId="4849" xr:uid="{00000000-0005-0000-0000-0000E4120000}"/>
    <cellStyle name="20% - Accent6 4 2 7 2" xfId="12127" xr:uid="{00000000-0005-0000-0000-0000E5120000}"/>
    <cellStyle name="20% - Accent6 4 2 8" xfId="5430" xr:uid="{00000000-0005-0000-0000-0000E6120000}"/>
    <cellStyle name="20% - Accent6 4 2 8 2" xfId="12708" xr:uid="{00000000-0005-0000-0000-0000E7120000}"/>
    <cellStyle name="20% - Accent6 4 2 9" xfId="6304" xr:uid="{00000000-0005-0000-0000-0000E8120000}"/>
    <cellStyle name="20% - Accent6 4 2 9 2" xfId="13582" xr:uid="{00000000-0005-0000-0000-0000E9120000}"/>
    <cellStyle name="20% - Accent6 4 3" xfId="413" xr:uid="{00000000-0005-0000-0000-0000EA120000}"/>
    <cellStyle name="20% - Accent6 4 3 10" xfId="9046" xr:uid="{00000000-0005-0000-0000-0000EB120000}"/>
    <cellStyle name="20% - Accent6 4 3 2" xfId="414" xr:uid="{00000000-0005-0000-0000-0000EC120000}"/>
    <cellStyle name="20% - Accent6 4 3 2 2" xfId="2186" xr:uid="{00000000-0005-0000-0000-0000ED120000}"/>
    <cellStyle name="20% - Accent6 4 3 2 2 2" xfId="9982" xr:uid="{00000000-0005-0000-0000-0000EE120000}"/>
    <cellStyle name="20% - Accent6 4 3 2 3" xfId="3942" xr:uid="{00000000-0005-0000-0000-0000EF120000}"/>
    <cellStyle name="20% - Accent6 4 3 2 3 2" xfId="11450" xr:uid="{00000000-0005-0000-0000-0000F0120000}"/>
    <cellStyle name="20% - Accent6 4 3 2 4" xfId="6311" xr:uid="{00000000-0005-0000-0000-0000F1120000}"/>
    <cellStyle name="20% - Accent6 4 3 2 4 2" xfId="13589" xr:uid="{00000000-0005-0000-0000-0000F2120000}"/>
    <cellStyle name="20% - Accent6 4 3 2 5" xfId="8046" xr:uid="{00000000-0005-0000-0000-0000F3120000}"/>
    <cellStyle name="20% - Accent6 4 3 2 5 2" xfId="15138" xr:uid="{00000000-0005-0000-0000-0000F4120000}"/>
    <cellStyle name="20% - Accent6 4 3 2 6" xfId="9047" xr:uid="{00000000-0005-0000-0000-0000F5120000}"/>
    <cellStyle name="20% - Accent6 4 3 3" xfId="2185" xr:uid="{00000000-0005-0000-0000-0000F6120000}"/>
    <cellStyle name="20% - Accent6 4 3 3 2" xfId="6312" xr:uid="{00000000-0005-0000-0000-0000F7120000}"/>
    <cellStyle name="20% - Accent6 4 3 3 2 2" xfId="13590" xr:uid="{00000000-0005-0000-0000-0000F8120000}"/>
    <cellStyle name="20% - Accent6 4 3 3 3" xfId="9981" xr:uid="{00000000-0005-0000-0000-0000F9120000}"/>
    <cellStyle name="20% - Accent6 4 3 4" xfId="3434" xr:uid="{00000000-0005-0000-0000-0000FA120000}"/>
    <cellStyle name="20% - Accent6 4 3 4 2" xfId="10942" xr:uid="{00000000-0005-0000-0000-0000FB120000}"/>
    <cellStyle name="20% - Accent6 4 3 5" xfId="3062" xr:uid="{00000000-0005-0000-0000-0000FC120000}"/>
    <cellStyle name="20% - Accent6 4 3 5 2" xfId="10573" xr:uid="{00000000-0005-0000-0000-0000FD120000}"/>
    <cellStyle name="20% - Accent6 4 3 6" xfId="4998" xr:uid="{00000000-0005-0000-0000-0000FE120000}"/>
    <cellStyle name="20% - Accent6 4 3 6 2" xfId="12276" xr:uid="{00000000-0005-0000-0000-0000FF120000}"/>
    <cellStyle name="20% - Accent6 4 3 7" xfId="5579" xr:uid="{00000000-0005-0000-0000-000000130000}"/>
    <cellStyle name="20% - Accent6 4 3 7 2" xfId="12857" xr:uid="{00000000-0005-0000-0000-000001130000}"/>
    <cellStyle name="20% - Accent6 4 3 8" xfId="6310" xr:uid="{00000000-0005-0000-0000-000002130000}"/>
    <cellStyle name="20% - Accent6 4 3 8 2" xfId="13588" xr:uid="{00000000-0005-0000-0000-000003130000}"/>
    <cellStyle name="20% - Accent6 4 3 9" xfId="7465" xr:uid="{00000000-0005-0000-0000-000004130000}"/>
    <cellStyle name="20% - Accent6 4 3 9 2" xfId="14557" xr:uid="{00000000-0005-0000-0000-000005130000}"/>
    <cellStyle name="20% - Accent6 4 4" xfId="415" xr:uid="{00000000-0005-0000-0000-000006130000}"/>
    <cellStyle name="20% - Accent6 4 4 2" xfId="2187" xr:uid="{00000000-0005-0000-0000-000007130000}"/>
    <cellStyle name="20% - Accent6 4 4 2 2" xfId="9983" xr:uid="{00000000-0005-0000-0000-000008130000}"/>
    <cellStyle name="20% - Accent6 4 4 3" xfId="3943" xr:uid="{00000000-0005-0000-0000-000009130000}"/>
    <cellStyle name="20% - Accent6 4 4 3 2" xfId="11451" xr:uid="{00000000-0005-0000-0000-00000A130000}"/>
    <cellStyle name="20% - Accent6 4 4 4" xfId="6313" xr:uid="{00000000-0005-0000-0000-00000B130000}"/>
    <cellStyle name="20% - Accent6 4 4 4 2" xfId="13591" xr:uid="{00000000-0005-0000-0000-00000C130000}"/>
    <cellStyle name="20% - Accent6 4 4 5" xfId="7754" xr:uid="{00000000-0005-0000-0000-00000D130000}"/>
    <cellStyle name="20% - Accent6 4 4 5 2" xfId="14846" xr:uid="{00000000-0005-0000-0000-00000E130000}"/>
    <cellStyle name="20% - Accent6 4 4 6" xfId="9048" xr:uid="{00000000-0005-0000-0000-00000F130000}"/>
    <cellStyle name="20% - Accent6 4 5" xfId="2180" xr:uid="{00000000-0005-0000-0000-000010130000}"/>
    <cellStyle name="20% - Accent6 4 5 2" xfId="6314" xr:uid="{00000000-0005-0000-0000-000011130000}"/>
    <cellStyle name="20% - Accent6 4 5 2 2" xfId="13592" xr:uid="{00000000-0005-0000-0000-000012130000}"/>
    <cellStyle name="20% - Accent6 4 5 3" xfId="9976" xr:uid="{00000000-0005-0000-0000-000013130000}"/>
    <cellStyle name="20% - Accent6 4 6" xfId="3105" xr:uid="{00000000-0005-0000-0000-000014130000}"/>
    <cellStyle name="20% - Accent6 4 6 2" xfId="10616" xr:uid="{00000000-0005-0000-0000-000015130000}"/>
    <cellStyle name="20% - Accent6 4 7" xfId="3974" xr:uid="{00000000-0005-0000-0000-000016130000}"/>
    <cellStyle name="20% - Accent6 4 7 2" xfId="11482" xr:uid="{00000000-0005-0000-0000-000017130000}"/>
    <cellStyle name="20% - Accent6 4 8" xfId="4706" xr:uid="{00000000-0005-0000-0000-000018130000}"/>
    <cellStyle name="20% - Accent6 4 8 2" xfId="11984" xr:uid="{00000000-0005-0000-0000-000019130000}"/>
    <cellStyle name="20% - Accent6 4 9" xfId="5287" xr:uid="{00000000-0005-0000-0000-00001A130000}"/>
    <cellStyle name="20% - Accent6 4 9 2" xfId="12565" xr:uid="{00000000-0005-0000-0000-00001B130000}"/>
    <cellStyle name="20% - Accent6 5" xfId="416" xr:uid="{00000000-0005-0000-0000-00001C130000}"/>
    <cellStyle name="20% - Accent6 5 10" xfId="6315" xr:uid="{00000000-0005-0000-0000-00001D130000}"/>
    <cellStyle name="20% - Accent6 5 10 2" xfId="13593" xr:uid="{00000000-0005-0000-0000-00001E130000}"/>
    <cellStyle name="20% - Accent6 5 11" xfId="7156" xr:uid="{00000000-0005-0000-0000-00001F130000}"/>
    <cellStyle name="20% - Accent6 5 11 2" xfId="14248" xr:uid="{00000000-0005-0000-0000-000020130000}"/>
    <cellStyle name="20% - Accent6 5 12" xfId="9049" xr:uid="{00000000-0005-0000-0000-000021130000}"/>
    <cellStyle name="20% - Accent6 5 2" xfId="417" xr:uid="{00000000-0005-0000-0000-000022130000}"/>
    <cellStyle name="20% - Accent6 5 2 10" xfId="7299" xr:uid="{00000000-0005-0000-0000-000023130000}"/>
    <cellStyle name="20% - Accent6 5 2 10 2" xfId="14391" xr:uid="{00000000-0005-0000-0000-000024130000}"/>
    <cellStyle name="20% - Accent6 5 2 11" xfId="9050" xr:uid="{00000000-0005-0000-0000-000025130000}"/>
    <cellStyle name="20% - Accent6 5 2 2" xfId="418" xr:uid="{00000000-0005-0000-0000-000026130000}"/>
    <cellStyle name="20% - Accent6 5 2 2 10" xfId="9051" xr:uid="{00000000-0005-0000-0000-000027130000}"/>
    <cellStyle name="20% - Accent6 5 2 2 2" xfId="419" xr:uid="{00000000-0005-0000-0000-000028130000}"/>
    <cellStyle name="20% - Accent6 5 2 2 2 2" xfId="2191" xr:uid="{00000000-0005-0000-0000-000029130000}"/>
    <cellStyle name="20% - Accent6 5 2 2 2 2 2" xfId="9987" xr:uid="{00000000-0005-0000-0000-00002A130000}"/>
    <cellStyle name="20% - Accent6 5 2 2 2 3" xfId="4083" xr:uid="{00000000-0005-0000-0000-00002B130000}"/>
    <cellStyle name="20% - Accent6 5 2 2 2 3 2" xfId="11591" xr:uid="{00000000-0005-0000-0000-00002C130000}"/>
    <cellStyle name="20% - Accent6 5 2 2 2 4" xfId="6318" xr:uid="{00000000-0005-0000-0000-00002D130000}"/>
    <cellStyle name="20% - Accent6 5 2 2 2 4 2" xfId="13596" xr:uid="{00000000-0005-0000-0000-00002E130000}"/>
    <cellStyle name="20% - Accent6 5 2 2 2 5" xfId="8169" xr:uid="{00000000-0005-0000-0000-00002F130000}"/>
    <cellStyle name="20% - Accent6 5 2 2 2 5 2" xfId="15261" xr:uid="{00000000-0005-0000-0000-000030130000}"/>
    <cellStyle name="20% - Accent6 5 2 2 2 6" xfId="9052" xr:uid="{00000000-0005-0000-0000-000031130000}"/>
    <cellStyle name="20% - Accent6 5 2 2 3" xfId="2190" xr:uid="{00000000-0005-0000-0000-000032130000}"/>
    <cellStyle name="20% - Accent6 5 2 2 3 2" xfId="6319" xr:uid="{00000000-0005-0000-0000-000033130000}"/>
    <cellStyle name="20% - Accent6 5 2 2 3 2 2" xfId="13597" xr:uid="{00000000-0005-0000-0000-000034130000}"/>
    <cellStyle name="20% - Accent6 5 2 2 3 3" xfId="9986" xr:uid="{00000000-0005-0000-0000-000035130000}"/>
    <cellStyle name="20% - Accent6 5 2 2 4" xfId="3557" xr:uid="{00000000-0005-0000-0000-000036130000}"/>
    <cellStyle name="20% - Accent6 5 2 2 4 2" xfId="11065" xr:uid="{00000000-0005-0000-0000-000037130000}"/>
    <cellStyle name="20% - Accent6 5 2 2 5" xfId="4087" xr:uid="{00000000-0005-0000-0000-000038130000}"/>
    <cellStyle name="20% - Accent6 5 2 2 5 2" xfId="11595" xr:uid="{00000000-0005-0000-0000-000039130000}"/>
    <cellStyle name="20% - Accent6 5 2 2 6" xfId="5121" xr:uid="{00000000-0005-0000-0000-00003A130000}"/>
    <cellStyle name="20% - Accent6 5 2 2 6 2" xfId="12399" xr:uid="{00000000-0005-0000-0000-00003B130000}"/>
    <cellStyle name="20% - Accent6 5 2 2 7" xfId="5702" xr:uid="{00000000-0005-0000-0000-00003C130000}"/>
    <cellStyle name="20% - Accent6 5 2 2 7 2" xfId="12980" xr:uid="{00000000-0005-0000-0000-00003D130000}"/>
    <cellStyle name="20% - Accent6 5 2 2 8" xfId="6317" xr:uid="{00000000-0005-0000-0000-00003E130000}"/>
    <cellStyle name="20% - Accent6 5 2 2 8 2" xfId="13595" xr:uid="{00000000-0005-0000-0000-00003F130000}"/>
    <cellStyle name="20% - Accent6 5 2 2 9" xfId="7588" xr:uid="{00000000-0005-0000-0000-000040130000}"/>
    <cellStyle name="20% - Accent6 5 2 2 9 2" xfId="14680" xr:uid="{00000000-0005-0000-0000-000041130000}"/>
    <cellStyle name="20% - Accent6 5 2 3" xfId="420" xr:uid="{00000000-0005-0000-0000-000042130000}"/>
    <cellStyle name="20% - Accent6 5 2 3 2" xfId="2192" xr:uid="{00000000-0005-0000-0000-000043130000}"/>
    <cellStyle name="20% - Accent6 5 2 3 2 2" xfId="9988" xr:uid="{00000000-0005-0000-0000-000044130000}"/>
    <cellStyle name="20% - Accent6 5 2 3 3" xfId="4024" xr:uid="{00000000-0005-0000-0000-000045130000}"/>
    <cellStyle name="20% - Accent6 5 2 3 3 2" xfId="11532" xr:uid="{00000000-0005-0000-0000-000046130000}"/>
    <cellStyle name="20% - Accent6 5 2 3 4" xfId="6320" xr:uid="{00000000-0005-0000-0000-000047130000}"/>
    <cellStyle name="20% - Accent6 5 2 3 4 2" xfId="13598" xr:uid="{00000000-0005-0000-0000-000048130000}"/>
    <cellStyle name="20% - Accent6 5 2 3 5" xfId="7880" xr:uid="{00000000-0005-0000-0000-000049130000}"/>
    <cellStyle name="20% - Accent6 5 2 3 5 2" xfId="14972" xr:uid="{00000000-0005-0000-0000-00004A130000}"/>
    <cellStyle name="20% - Accent6 5 2 3 6" xfId="9053" xr:uid="{00000000-0005-0000-0000-00004B130000}"/>
    <cellStyle name="20% - Accent6 5 2 4" xfId="2189" xr:uid="{00000000-0005-0000-0000-00004C130000}"/>
    <cellStyle name="20% - Accent6 5 2 4 2" xfId="6321" xr:uid="{00000000-0005-0000-0000-00004D130000}"/>
    <cellStyle name="20% - Accent6 5 2 4 2 2" xfId="13599" xr:uid="{00000000-0005-0000-0000-00004E130000}"/>
    <cellStyle name="20% - Accent6 5 2 4 3" xfId="9985" xr:uid="{00000000-0005-0000-0000-00004F130000}"/>
    <cellStyle name="20% - Accent6 5 2 5" xfId="3257" xr:uid="{00000000-0005-0000-0000-000050130000}"/>
    <cellStyle name="20% - Accent6 5 2 5 2" xfId="10768" xr:uid="{00000000-0005-0000-0000-000051130000}"/>
    <cellStyle name="20% - Accent6 5 2 6" xfId="3056" xr:uid="{00000000-0005-0000-0000-000052130000}"/>
    <cellStyle name="20% - Accent6 5 2 6 2" xfId="10567" xr:uid="{00000000-0005-0000-0000-000053130000}"/>
    <cellStyle name="20% - Accent6 5 2 7" xfId="4832" xr:uid="{00000000-0005-0000-0000-000054130000}"/>
    <cellStyle name="20% - Accent6 5 2 7 2" xfId="12110" xr:uid="{00000000-0005-0000-0000-000055130000}"/>
    <cellStyle name="20% - Accent6 5 2 8" xfId="5413" xr:uid="{00000000-0005-0000-0000-000056130000}"/>
    <cellStyle name="20% - Accent6 5 2 8 2" xfId="12691" xr:uid="{00000000-0005-0000-0000-000057130000}"/>
    <cellStyle name="20% - Accent6 5 2 9" xfId="6316" xr:uid="{00000000-0005-0000-0000-000058130000}"/>
    <cellStyle name="20% - Accent6 5 2 9 2" xfId="13594" xr:uid="{00000000-0005-0000-0000-000059130000}"/>
    <cellStyle name="20% - Accent6 5 3" xfId="421" xr:uid="{00000000-0005-0000-0000-00005A130000}"/>
    <cellStyle name="20% - Accent6 5 3 10" xfId="9054" xr:uid="{00000000-0005-0000-0000-00005B130000}"/>
    <cellStyle name="20% - Accent6 5 3 2" xfId="422" xr:uid="{00000000-0005-0000-0000-00005C130000}"/>
    <cellStyle name="20% - Accent6 5 3 2 2" xfId="2194" xr:uid="{00000000-0005-0000-0000-00005D130000}"/>
    <cellStyle name="20% - Accent6 5 3 2 2 2" xfId="9990" xr:uid="{00000000-0005-0000-0000-00005E130000}"/>
    <cellStyle name="20% - Accent6 5 3 2 3" xfId="3851" xr:uid="{00000000-0005-0000-0000-00005F130000}"/>
    <cellStyle name="20% - Accent6 5 3 2 3 2" xfId="11359" xr:uid="{00000000-0005-0000-0000-000060130000}"/>
    <cellStyle name="20% - Accent6 5 3 2 4" xfId="6323" xr:uid="{00000000-0005-0000-0000-000061130000}"/>
    <cellStyle name="20% - Accent6 5 3 2 4 2" xfId="13601" xr:uid="{00000000-0005-0000-0000-000062130000}"/>
    <cellStyle name="20% - Accent6 5 3 2 5" xfId="8029" xr:uid="{00000000-0005-0000-0000-000063130000}"/>
    <cellStyle name="20% - Accent6 5 3 2 5 2" xfId="15121" xr:uid="{00000000-0005-0000-0000-000064130000}"/>
    <cellStyle name="20% - Accent6 5 3 2 6" xfId="9055" xr:uid="{00000000-0005-0000-0000-000065130000}"/>
    <cellStyle name="20% - Accent6 5 3 3" xfId="2193" xr:uid="{00000000-0005-0000-0000-000066130000}"/>
    <cellStyle name="20% - Accent6 5 3 3 2" xfId="6324" xr:uid="{00000000-0005-0000-0000-000067130000}"/>
    <cellStyle name="20% - Accent6 5 3 3 2 2" xfId="13602" xr:uid="{00000000-0005-0000-0000-000068130000}"/>
    <cellStyle name="20% - Accent6 5 3 3 3" xfId="9989" xr:uid="{00000000-0005-0000-0000-000069130000}"/>
    <cellStyle name="20% - Accent6 5 3 4" xfId="3417" xr:uid="{00000000-0005-0000-0000-00006A130000}"/>
    <cellStyle name="20% - Accent6 5 3 4 2" xfId="10925" xr:uid="{00000000-0005-0000-0000-00006B130000}"/>
    <cellStyle name="20% - Accent6 5 3 5" xfId="4095" xr:uid="{00000000-0005-0000-0000-00006C130000}"/>
    <cellStyle name="20% - Accent6 5 3 5 2" xfId="11603" xr:uid="{00000000-0005-0000-0000-00006D130000}"/>
    <cellStyle name="20% - Accent6 5 3 6" xfId="4981" xr:uid="{00000000-0005-0000-0000-00006E130000}"/>
    <cellStyle name="20% - Accent6 5 3 6 2" xfId="12259" xr:uid="{00000000-0005-0000-0000-00006F130000}"/>
    <cellStyle name="20% - Accent6 5 3 7" xfId="5562" xr:uid="{00000000-0005-0000-0000-000070130000}"/>
    <cellStyle name="20% - Accent6 5 3 7 2" xfId="12840" xr:uid="{00000000-0005-0000-0000-000071130000}"/>
    <cellStyle name="20% - Accent6 5 3 8" xfId="6322" xr:uid="{00000000-0005-0000-0000-000072130000}"/>
    <cellStyle name="20% - Accent6 5 3 8 2" xfId="13600" xr:uid="{00000000-0005-0000-0000-000073130000}"/>
    <cellStyle name="20% - Accent6 5 3 9" xfId="7448" xr:uid="{00000000-0005-0000-0000-000074130000}"/>
    <cellStyle name="20% - Accent6 5 3 9 2" xfId="14540" xr:uid="{00000000-0005-0000-0000-000075130000}"/>
    <cellStyle name="20% - Accent6 5 4" xfId="423" xr:uid="{00000000-0005-0000-0000-000076130000}"/>
    <cellStyle name="20% - Accent6 5 4 2" xfId="2195" xr:uid="{00000000-0005-0000-0000-000077130000}"/>
    <cellStyle name="20% - Accent6 5 4 2 2" xfId="9991" xr:uid="{00000000-0005-0000-0000-000078130000}"/>
    <cellStyle name="20% - Accent6 5 4 3" xfId="3405" xr:uid="{00000000-0005-0000-0000-000079130000}"/>
    <cellStyle name="20% - Accent6 5 4 3 2" xfId="10913" xr:uid="{00000000-0005-0000-0000-00007A130000}"/>
    <cellStyle name="20% - Accent6 5 4 4" xfId="6325" xr:uid="{00000000-0005-0000-0000-00007B130000}"/>
    <cellStyle name="20% - Accent6 5 4 4 2" xfId="13603" xr:uid="{00000000-0005-0000-0000-00007C130000}"/>
    <cellStyle name="20% - Accent6 5 4 5" xfId="7737" xr:uid="{00000000-0005-0000-0000-00007D130000}"/>
    <cellStyle name="20% - Accent6 5 4 5 2" xfId="14829" xr:uid="{00000000-0005-0000-0000-00007E130000}"/>
    <cellStyle name="20% - Accent6 5 4 6" xfId="9056" xr:uid="{00000000-0005-0000-0000-00007F130000}"/>
    <cellStyle name="20% - Accent6 5 5" xfId="2188" xr:uid="{00000000-0005-0000-0000-000080130000}"/>
    <cellStyle name="20% - Accent6 5 5 2" xfId="6326" xr:uid="{00000000-0005-0000-0000-000081130000}"/>
    <cellStyle name="20% - Accent6 5 5 2 2" xfId="13604" xr:uid="{00000000-0005-0000-0000-000082130000}"/>
    <cellStyle name="20% - Accent6 5 5 3" xfId="9984" xr:uid="{00000000-0005-0000-0000-000083130000}"/>
    <cellStyle name="20% - Accent6 5 6" xfId="3088" xr:uid="{00000000-0005-0000-0000-000084130000}"/>
    <cellStyle name="20% - Accent6 5 6 2" xfId="10599" xr:uid="{00000000-0005-0000-0000-000085130000}"/>
    <cellStyle name="20% - Accent6 5 7" xfId="3848" xr:uid="{00000000-0005-0000-0000-000086130000}"/>
    <cellStyle name="20% - Accent6 5 7 2" xfId="11356" xr:uid="{00000000-0005-0000-0000-000087130000}"/>
    <cellStyle name="20% - Accent6 5 8" xfId="4689" xr:uid="{00000000-0005-0000-0000-000088130000}"/>
    <cellStyle name="20% - Accent6 5 8 2" xfId="11967" xr:uid="{00000000-0005-0000-0000-000089130000}"/>
    <cellStyle name="20% - Accent6 5 9" xfId="5270" xr:uid="{00000000-0005-0000-0000-00008A130000}"/>
    <cellStyle name="20% - Accent6 5 9 2" xfId="12548" xr:uid="{00000000-0005-0000-0000-00008B130000}"/>
    <cellStyle name="20% - Accent6 6" xfId="424" xr:uid="{00000000-0005-0000-0000-00008C130000}"/>
    <cellStyle name="20% - Accent6 6 10" xfId="6327" xr:uid="{00000000-0005-0000-0000-00008D130000}"/>
    <cellStyle name="20% - Accent6 6 10 2" xfId="13605" xr:uid="{00000000-0005-0000-0000-00008E130000}"/>
    <cellStyle name="20% - Accent6 6 11" xfId="7262" xr:uid="{00000000-0005-0000-0000-00008F130000}"/>
    <cellStyle name="20% - Accent6 6 11 2" xfId="14354" xr:uid="{00000000-0005-0000-0000-000090130000}"/>
    <cellStyle name="20% - Accent6 6 12" xfId="9057" xr:uid="{00000000-0005-0000-0000-000091130000}"/>
    <cellStyle name="20% - Accent6 6 2" xfId="425" xr:uid="{00000000-0005-0000-0000-000092130000}"/>
    <cellStyle name="20% - Accent6 6 2 10" xfId="7405" xr:uid="{00000000-0005-0000-0000-000093130000}"/>
    <cellStyle name="20% - Accent6 6 2 10 2" xfId="14497" xr:uid="{00000000-0005-0000-0000-000094130000}"/>
    <cellStyle name="20% - Accent6 6 2 11" xfId="9058" xr:uid="{00000000-0005-0000-0000-000095130000}"/>
    <cellStyle name="20% - Accent6 6 2 2" xfId="426" xr:uid="{00000000-0005-0000-0000-000096130000}"/>
    <cellStyle name="20% - Accent6 6 2 2 10" xfId="9059" xr:uid="{00000000-0005-0000-0000-000097130000}"/>
    <cellStyle name="20% - Accent6 6 2 2 2" xfId="427" xr:uid="{00000000-0005-0000-0000-000098130000}"/>
    <cellStyle name="20% - Accent6 6 2 2 2 2" xfId="2199" xr:uid="{00000000-0005-0000-0000-000099130000}"/>
    <cellStyle name="20% - Accent6 6 2 2 2 2 2" xfId="9995" xr:uid="{00000000-0005-0000-0000-00009A130000}"/>
    <cellStyle name="20% - Accent6 6 2 2 2 3" xfId="4082" xr:uid="{00000000-0005-0000-0000-00009B130000}"/>
    <cellStyle name="20% - Accent6 6 2 2 2 3 2" xfId="11590" xr:uid="{00000000-0005-0000-0000-00009C130000}"/>
    <cellStyle name="20% - Accent6 6 2 2 2 4" xfId="6330" xr:uid="{00000000-0005-0000-0000-00009D130000}"/>
    <cellStyle name="20% - Accent6 6 2 2 2 4 2" xfId="13608" xr:uid="{00000000-0005-0000-0000-00009E130000}"/>
    <cellStyle name="20% - Accent6 6 2 2 2 5" xfId="8275" xr:uid="{00000000-0005-0000-0000-00009F130000}"/>
    <cellStyle name="20% - Accent6 6 2 2 2 5 2" xfId="15367" xr:uid="{00000000-0005-0000-0000-0000A0130000}"/>
    <cellStyle name="20% - Accent6 6 2 2 2 6" xfId="9060" xr:uid="{00000000-0005-0000-0000-0000A1130000}"/>
    <cellStyle name="20% - Accent6 6 2 2 3" xfId="2198" xr:uid="{00000000-0005-0000-0000-0000A2130000}"/>
    <cellStyle name="20% - Accent6 6 2 2 3 2" xfId="6331" xr:uid="{00000000-0005-0000-0000-0000A3130000}"/>
    <cellStyle name="20% - Accent6 6 2 2 3 2 2" xfId="13609" xr:uid="{00000000-0005-0000-0000-0000A4130000}"/>
    <cellStyle name="20% - Accent6 6 2 2 3 3" xfId="9994" xr:uid="{00000000-0005-0000-0000-0000A5130000}"/>
    <cellStyle name="20% - Accent6 6 2 2 4" xfId="3663" xr:uid="{00000000-0005-0000-0000-0000A6130000}"/>
    <cellStyle name="20% - Accent6 6 2 2 4 2" xfId="11171" xr:uid="{00000000-0005-0000-0000-0000A7130000}"/>
    <cellStyle name="20% - Accent6 6 2 2 5" xfId="3990" xr:uid="{00000000-0005-0000-0000-0000A8130000}"/>
    <cellStyle name="20% - Accent6 6 2 2 5 2" xfId="11498" xr:uid="{00000000-0005-0000-0000-0000A9130000}"/>
    <cellStyle name="20% - Accent6 6 2 2 6" xfId="5227" xr:uid="{00000000-0005-0000-0000-0000AA130000}"/>
    <cellStyle name="20% - Accent6 6 2 2 6 2" xfId="12505" xr:uid="{00000000-0005-0000-0000-0000AB130000}"/>
    <cellStyle name="20% - Accent6 6 2 2 7" xfId="5808" xr:uid="{00000000-0005-0000-0000-0000AC130000}"/>
    <cellStyle name="20% - Accent6 6 2 2 7 2" xfId="13086" xr:uid="{00000000-0005-0000-0000-0000AD130000}"/>
    <cellStyle name="20% - Accent6 6 2 2 8" xfId="6329" xr:uid="{00000000-0005-0000-0000-0000AE130000}"/>
    <cellStyle name="20% - Accent6 6 2 2 8 2" xfId="13607" xr:uid="{00000000-0005-0000-0000-0000AF130000}"/>
    <cellStyle name="20% - Accent6 6 2 2 9" xfId="7694" xr:uid="{00000000-0005-0000-0000-0000B0130000}"/>
    <cellStyle name="20% - Accent6 6 2 2 9 2" xfId="14786" xr:uid="{00000000-0005-0000-0000-0000B1130000}"/>
    <cellStyle name="20% - Accent6 6 2 3" xfId="428" xr:uid="{00000000-0005-0000-0000-0000B2130000}"/>
    <cellStyle name="20% - Accent6 6 2 3 2" xfId="2200" xr:uid="{00000000-0005-0000-0000-0000B3130000}"/>
    <cellStyle name="20% - Accent6 6 2 3 2 2" xfId="9996" xr:uid="{00000000-0005-0000-0000-0000B4130000}"/>
    <cellStyle name="20% - Accent6 6 2 3 3" xfId="3997" xr:uid="{00000000-0005-0000-0000-0000B5130000}"/>
    <cellStyle name="20% - Accent6 6 2 3 3 2" xfId="11505" xr:uid="{00000000-0005-0000-0000-0000B6130000}"/>
    <cellStyle name="20% - Accent6 6 2 3 4" xfId="6332" xr:uid="{00000000-0005-0000-0000-0000B7130000}"/>
    <cellStyle name="20% - Accent6 6 2 3 4 2" xfId="13610" xr:uid="{00000000-0005-0000-0000-0000B8130000}"/>
    <cellStyle name="20% - Accent6 6 2 3 5" xfId="7986" xr:uid="{00000000-0005-0000-0000-0000B9130000}"/>
    <cellStyle name="20% - Accent6 6 2 3 5 2" xfId="15078" xr:uid="{00000000-0005-0000-0000-0000BA130000}"/>
    <cellStyle name="20% - Accent6 6 2 3 6" xfId="9061" xr:uid="{00000000-0005-0000-0000-0000BB130000}"/>
    <cellStyle name="20% - Accent6 6 2 4" xfId="2197" xr:uid="{00000000-0005-0000-0000-0000BC130000}"/>
    <cellStyle name="20% - Accent6 6 2 4 2" xfId="6333" xr:uid="{00000000-0005-0000-0000-0000BD130000}"/>
    <cellStyle name="20% - Accent6 6 2 4 2 2" xfId="13611" xr:uid="{00000000-0005-0000-0000-0000BE130000}"/>
    <cellStyle name="20% - Accent6 6 2 4 3" xfId="9993" xr:uid="{00000000-0005-0000-0000-0000BF130000}"/>
    <cellStyle name="20% - Accent6 6 2 5" xfId="3363" xr:uid="{00000000-0005-0000-0000-0000C0130000}"/>
    <cellStyle name="20% - Accent6 6 2 5 2" xfId="10874" xr:uid="{00000000-0005-0000-0000-0000C1130000}"/>
    <cellStyle name="20% - Accent6 6 2 6" xfId="3950" xr:uid="{00000000-0005-0000-0000-0000C2130000}"/>
    <cellStyle name="20% - Accent6 6 2 6 2" xfId="11458" xr:uid="{00000000-0005-0000-0000-0000C3130000}"/>
    <cellStyle name="20% - Accent6 6 2 7" xfId="4938" xr:uid="{00000000-0005-0000-0000-0000C4130000}"/>
    <cellStyle name="20% - Accent6 6 2 7 2" xfId="12216" xr:uid="{00000000-0005-0000-0000-0000C5130000}"/>
    <cellStyle name="20% - Accent6 6 2 8" xfId="5519" xr:uid="{00000000-0005-0000-0000-0000C6130000}"/>
    <cellStyle name="20% - Accent6 6 2 8 2" xfId="12797" xr:uid="{00000000-0005-0000-0000-0000C7130000}"/>
    <cellStyle name="20% - Accent6 6 2 9" xfId="6328" xr:uid="{00000000-0005-0000-0000-0000C8130000}"/>
    <cellStyle name="20% - Accent6 6 2 9 2" xfId="13606" xr:uid="{00000000-0005-0000-0000-0000C9130000}"/>
    <cellStyle name="20% - Accent6 6 3" xfId="429" xr:uid="{00000000-0005-0000-0000-0000CA130000}"/>
    <cellStyle name="20% - Accent6 6 3 10" xfId="9062" xr:uid="{00000000-0005-0000-0000-0000CB130000}"/>
    <cellStyle name="20% - Accent6 6 3 2" xfId="430" xr:uid="{00000000-0005-0000-0000-0000CC130000}"/>
    <cellStyle name="20% - Accent6 6 3 2 2" xfId="2202" xr:uid="{00000000-0005-0000-0000-0000CD130000}"/>
    <cellStyle name="20% - Accent6 6 3 2 2 2" xfId="9998" xr:uid="{00000000-0005-0000-0000-0000CE130000}"/>
    <cellStyle name="20% - Accent6 6 3 2 3" xfId="3956" xr:uid="{00000000-0005-0000-0000-0000CF130000}"/>
    <cellStyle name="20% - Accent6 6 3 2 3 2" xfId="11464" xr:uid="{00000000-0005-0000-0000-0000D0130000}"/>
    <cellStyle name="20% - Accent6 6 3 2 4" xfId="6335" xr:uid="{00000000-0005-0000-0000-0000D1130000}"/>
    <cellStyle name="20% - Accent6 6 3 2 4 2" xfId="13613" xr:uid="{00000000-0005-0000-0000-0000D2130000}"/>
    <cellStyle name="20% - Accent6 6 3 2 5" xfId="8132" xr:uid="{00000000-0005-0000-0000-0000D3130000}"/>
    <cellStyle name="20% - Accent6 6 3 2 5 2" xfId="15224" xr:uid="{00000000-0005-0000-0000-0000D4130000}"/>
    <cellStyle name="20% - Accent6 6 3 2 6" xfId="9063" xr:uid="{00000000-0005-0000-0000-0000D5130000}"/>
    <cellStyle name="20% - Accent6 6 3 3" xfId="2201" xr:uid="{00000000-0005-0000-0000-0000D6130000}"/>
    <cellStyle name="20% - Accent6 6 3 3 2" xfId="6336" xr:uid="{00000000-0005-0000-0000-0000D7130000}"/>
    <cellStyle name="20% - Accent6 6 3 3 2 2" xfId="13614" xr:uid="{00000000-0005-0000-0000-0000D8130000}"/>
    <cellStyle name="20% - Accent6 6 3 3 3" xfId="9997" xr:uid="{00000000-0005-0000-0000-0000D9130000}"/>
    <cellStyle name="20% - Accent6 6 3 4" xfId="3520" xr:uid="{00000000-0005-0000-0000-0000DA130000}"/>
    <cellStyle name="20% - Accent6 6 3 4 2" xfId="11028" xr:uid="{00000000-0005-0000-0000-0000DB130000}"/>
    <cellStyle name="20% - Accent6 6 3 5" xfId="3920" xr:uid="{00000000-0005-0000-0000-0000DC130000}"/>
    <cellStyle name="20% - Accent6 6 3 5 2" xfId="11428" xr:uid="{00000000-0005-0000-0000-0000DD130000}"/>
    <cellStyle name="20% - Accent6 6 3 6" xfId="5084" xr:uid="{00000000-0005-0000-0000-0000DE130000}"/>
    <cellStyle name="20% - Accent6 6 3 6 2" xfId="12362" xr:uid="{00000000-0005-0000-0000-0000DF130000}"/>
    <cellStyle name="20% - Accent6 6 3 7" xfId="5665" xr:uid="{00000000-0005-0000-0000-0000E0130000}"/>
    <cellStyle name="20% - Accent6 6 3 7 2" xfId="12943" xr:uid="{00000000-0005-0000-0000-0000E1130000}"/>
    <cellStyle name="20% - Accent6 6 3 8" xfId="6334" xr:uid="{00000000-0005-0000-0000-0000E2130000}"/>
    <cellStyle name="20% - Accent6 6 3 8 2" xfId="13612" xr:uid="{00000000-0005-0000-0000-0000E3130000}"/>
    <cellStyle name="20% - Accent6 6 3 9" xfId="7551" xr:uid="{00000000-0005-0000-0000-0000E4130000}"/>
    <cellStyle name="20% - Accent6 6 3 9 2" xfId="14643" xr:uid="{00000000-0005-0000-0000-0000E5130000}"/>
    <cellStyle name="20% - Accent6 6 4" xfId="431" xr:uid="{00000000-0005-0000-0000-0000E6130000}"/>
    <cellStyle name="20% - Accent6 6 4 2" xfId="2203" xr:uid="{00000000-0005-0000-0000-0000E7130000}"/>
    <cellStyle name="20% - Accent6 6 4 2 2" xfId="9999" xr:uid="{00000000-0005-0000-0000-0000E8130000}"/>
    <cellStyle name="20% - Accent6 6 4 3" xfId="3996" xr:uid="{00000000-0005-0000-0000-0000E9130000}"/>
    <cellStyle name="20% - Accent6 6 4 3 2" xfId="11504" xr:uid="{00000000-0005-0000-0000-0000EA130000}"/>
    <cellStyle name="20% - Accent6 6 4 4" xfId="6337" xr:uid="{00000000-0005-0000-0000-0000EB130000}"/>
    <cellStyle name="20% - Accent6 6 4 4 2" xfId="13615" xr:uid="{00000000-0005-0000-0000-0000EC130000}"/>
    <cellStyle name="20% - Accent6 6 4 5" xfId="7843" xr:uid="{00000000-0005-0000-0000-0000ED130000}"/>
    <cellStyle name="20% - Accent6 6 4 5 2" xfId="14935" xr:uid="{00000000-0005-0000-0000-0000EE130000}"/>
    <cellStyle name="20% - Accent6 6 4 6" xfId="9064" xr:uid="{00000000-0005-0000-0000-0000EF130000}"/>
    <cellStyle name="20% - Accent6 6 5" xfId="2196" xr:uid="{00000000-0005-0000-0000-0000F0130000}"/>
    <cellStyle name="20% - Accent6 6 5 2" xfId="6338" xr:uid="{00000000-0005-0000-0000-0000F1130000}"/>
    <cellStyle name="20% - Accent6 6 5 2 2" xfId="13616" xr:uid="{00000000-0005-0000-0000-0000F2130000}"/>
    <cellStyle name="20% - Accent6 6 5 3" xfId="9992" xr:uid="{00000000-0005-0000-0000-0000F3130000}"/>
    <cellStyle name="20% - Accent6 6 6" xfId="3218" xr:uid="{00000000-0005-0000-0000-0000F4130000}"/>
    <cellStyle name="20% - Accent6 6 6 2" xfId="10729" xr:uid="{00000000-0005-0000-0000-0000F5130000}"/>
    <cellStyle name="20% - Accent6 6 7" xfId="3857" xr:uid="{00000000-0005-0000-0000-0000F6130000}"/>
    <cellStyle name="20% - Accent6 6 7 2" xfId="11365" xr:uid="{00000000-0005-0000-0000-0000F7130000}"/>
    <cellStyle name="20% - Accent6 6 8" xfId="4795" xr:uid="{00000000-0005-0000-0000-0000F8130000}"/>
    <cellStyle name="20% - Accent6 6 8 2" xfId="12073" xr:uid="{00000000-0005-0000-0000-0000F9130000}"/>
    <cellStyle name="20% - Accent6 6 9" xfId="5376" xr:uid="{00000000-0005-0000-0000-0000FA130000}"/>
    <cellStyle name="20% - Accent6 6 9 2" xfId="12654" xr:uid="{00000000-0005-0000-0000-0000FB130000}"/>
    <cellStyle name="20% - Accent6 7" xfId="432" xr:uid="{00000000-0005-0000-0000-0000FC130000}"/>
    <cellStyle name="20% - Accent6 7 10" xfId="7287" xr:uid="{00000000-0005-0000-0000-0000FD130000}"/>
    <cellStyle name="20% - Accent6 7 10 2" xfId="14379" xr:uid="{00000000-0005-0000-0000-0000FE130000}"/>
    <cellStyle name="20% - Accent6 7 11" xfId="9065" xr:uid="{00000000-0005-0000-0000-0000FF130000}"/>
    <cellStyle name="20% - Accent6 7 2" xfId="433" xr:uid="{00000000-0005-0000-0000-000000140000}"/>
    <cellStyle name="20% - Accent6 7 2 10" xfId="9066" xr:uid="{00000000-0005-0000-0000-000001140000}"/>
    <cellStyle name="20% - Accent6 7 2 2" xfId="434" xr:uid="{00000000-0005-0000-0000-000002140000}"/>
    <cellStyle name="20% - Accent6 7 2 2 2" xfId="2206" xr:uid="{00000000-0005-0000-0000-000003140000}"/>
    <cellStyle name="20% - Accent6 7 2 2 2 2" xfId="10002" xr:uid="{00000000-0005-0000-0000-000004140000}"/>
    <cellStyle name="20% - Accent6 7 2 2 3" xfId="3143" xr:uid="{00000000-0005-0000-0000-000005140000}"/>
    <cellStyle name="20% - Accent6 7 2 2 3 2" xfId="10654" xr:uid="{00000000-0005-0000-0000-000006140000}"/>
    <cellStyle name="20% - Accent6 7 2 2 4" xfId="6341" xr:uid="{00000000-0005-0000-0000-000007140000}"/>
    <cellStyle name="20% - Accent6 7 2 2 4 2" xfId="13619" xr:uid="{00000000-0005-0000-0000-000008140000}"/>
    <cellStyle name="20% - Accent6 7 2 2 5" xfId="8157" xr:uid="{00000000-0005-0000-0000-000009140000}"/>
    <cellStyle name="20% - Accent6 7 2 2 5 2" xfId="15249" xr:uid="{00000000-0005-0000-0000-00000A140000}"/>
    <cellStyle name="20% - Accent6 7 2 2 6" xfId="9067" xr:uid="{00000000-0005-0000-0000-00000B140000}"/>
    <cellStyle name="20% - Accent6 7 2 3" xfId="2205" xr:uid="{00000000-0005-0000-0000-00000C140000}"/>
    <cellStyle name="20% - Accent6 7 2 3 2" xfId="6342" xr:uid="{00000000-0005-0000-0000-00000D140000}"/>
    <cellStyle name="20% - Accent6 7 2 3 2 2" xfId="13620" xr:uid="{00000000-0005-0000-0000-00000E140000}"/>
    <cellStyle name="20% - Accent6 7 2 3 3" xfId="10001" xr:uid="{00000000-0005-0000-0000-00000F140000}"/>
    <cellStyle name="20% - Accent6 7 2 4" xfId="3545" xr:uid="{00000000-0005-0000-0000-000010140000}"/>
    <cellStyle name="20% - Accent6 7 2 4 2" xfId="11053" xr:uid="{00000000-0005-0000-0000-000011140000}"/>
    <cellStyle name="20% - Accent6 7 2 5" xfId="4048" xr:uid="{00000000-0005-0000-0000-000012140000}"/>
    <cellStyle name="20% - Accent6 7 2 5 2" xfId="11556" xr:uid="{00000000-0005-0000-0000-000013140000}"/>
    <cellStyle name="20% - Accent6 7 2 6" xfId="5109" xr:uid="{00000000-0005-0000-0000-000014140000}"/>
    <cellStyle name="20% - Accent6 7 2 6 2" xfId="12387" xr:uid="{00000000-0005-0000-0000-000015140000}"/>
    <cellStyle name="20% - Accent6 7 2 7" xfId="5690" xr:uid="{00000000-0005-0000-0000-000016140000}"/>
    <cellStyle name="20% - Accent6 7 2 7 2" xfId="12968" xr:uid="{00000000-0005-0000-0000-000017140000}"/>
    <cellStyle name="20% - Accent6 7 2 8" xfId="6340" xr:uid="{00000000-0005-0000-0000-000018140000}"/>
    <cellStyle name="20% - Accent6 7 2 8 2" xfId="13618" xr:uid="{00000000-0005-0000-0000-000019140000}"/>
    <cellStyle name="20% - Accent6 7 2 9" xfId="7576" xr:uid="{00000000-0005-0000-0000-00001A140000}"/>
    <cellStyle name="20% - Accent6 7 2 9 2" xfId="14668" xr:uid="{00000000-0005-0000-0000-00001B140000}"/>
    <cellStyle name="20% - Accent6 7 3" xfId="435" xr:uid="{00000000-0005-0000-0000-00001C140000}"/>
    <cellStyle name="20% - Accent6 7 3 2" xfId="2207" xr:uid="{00000000-0005-0000-0000-00001D140000}"/>
    <cellStyle name="20% - Accent6 7 3 2 2" xfId="10003" xr:uid="{00000000-0005-0000-0000-00001E140000}"/>
    <cellStyle name="20% - Accent6 7 3 3" xfId="4008" xr:uid="{00000000-0005-0000-0000-00001F140000}"/>
    <cellStyle name="20% - Accent6 7 3 3 2" xfId="11516" xr:uid="{00000000-0005-0000-0000-000020140000}"/>
    <cellStyle name="20% - Accent6 7 3 4" xfId="6343" xr:uid="{00000000-0005-0000-0000-000021140000}"/>
    <cellStyle name="20% - Accent6 7 3 4 2" xfId="13621" xr:uid="{00000000-0005-0000-0000-000022140000}"/>
    <cellStyle name="20% - Accent6 7 3 5" xfId="7868" xr:uid="{00000000-0005-0000-0000-000023140000}"/>
    <cellStyle name="20% - Accent6 7 3 5 2" xfId="14960" xr:uid="{00000000-0005-0000-0000-000024140000}"/>
    <cellStyle name="20% - Accent6 7 3 6" xfId="9068" xr:uid="{00000000-0005-0000-0000-000025140000}"/>
    <cellStyle name="20% - Accent6 7 4" xfId="2204" xr:uid="{00000000-0005-0000-0000-000026140000}"/>
    <cellStyle name="20% - Accent6 7 4 2" xfId="6344" xr:uid="{00000000-0005-0000-0000-000027140000}"/>
    <cellStyle name="20% - Accent6 7 4 2 2" xfId="13622" xr:uid="{00000000-0005-0000-0000-000028140000}"/>
    <cellStyle name="20% - Accent6 7 4 3" xfId="10000" xr:uid="{00000000-0005-0000-0000-000029140000}"/>
    <cellStyle name="20% - Accent6 7 5" xfId="3243" xr:uid="{00000000-0005-0000-0000-00002A140000}"/>
    <cellStyle name="20% - Accent6 7 5 2" xfId="10754" xr:uid="{00000000-0005-0000-0000-00002B140000}"/>
    <cellStyle name="20% - Accent6 7 6" xfId="3843" xr:uid="{00000000-0005-0000-0000-00002C140000}"/>
    <cellStyle name="20% - Accent6 7 6 2" xfId="11351" xr:uid="{00000000-0005-0000-0000-00002D140000}"/>
    <cellStyle name="20% - Accent6 7 7" xfId="4820" xr:uid="{00000000-0005-0000-0000-00002E140000}"/>
    <cellStyle name="20% - Accent6 7 7 2" xfId="12098" xr:uid="{00000000-0005-0000-0000-00002F140000}"/>
    <cellStyle name="20% - Accent6 7 8" xfId="5401" xr:uid="{00000000-0005-0000-0000-000030140000}"/>
    <cellStyle name="20% - Accent6 7 8 2" xfId="12679" xr:uid="{00000000-0005-0000-0000-000031140000}"/>
    <cellStyle name="20% - Accent6 7 9" xfId="6339" xr:uid="{00000000-0005-0000-0000-000032140000}"/>
    <cellStyle name="20% - Accent6 7 9 2" xfId="13617" xr:uid="{00000000-0005-0000-0000-000033140000}"/>
    <cellStyle name="20% - Accent6 8" xfId="436" xr:uid="{00000000-0005-0000-0000-000034140000}"/>
    <cellStyle name="20% - Accent6 8 10" xfId="9069" xr:uid="{00000000-0005-0000-0000-000035140000}"/>
    <cellStyle name="20% - Accent6 8 2" xfId="437" xr:uid="{00000000-0005-0000-0000-000036140000}"/>
    <cellStyle name="20% - Accent6 8 2 2" xfId="2209" xr:uid="{00000000-0005-0000-0000-000037140000}"/>
    <cellStyle name="20% - Accent6 8 2 2 2" xfId="10005" xr:uid="{00000000-0005-0000-0000-000038140000}"/>
    <cellStyle name="20% - Accent6 8 2 3" xfId="3163" xr:uid="{00000000-0005-0000-0000-000039140000}"/>
    <cellStyle name="20% - Accent6 8 2 3 2" xfId="10674" xr:uid="{00000000-0005-0000-0000-00003A140000}"/>
    <cellStyle name="20% - Accent6 8 2 4" xfId="6346" xr:uid="{00000000-0005-0000-0000-00003B140000}"/>
    <cellStyle name="20% - Accent6 8 2 4 2" xfId="13624" xr:uid="{00000000-0005-0000-0000-00003C140000}"/>
    <cellStyle name="20% - Accent6 8 2 5" xfId="8006" xr:uid="{00000000-0005-0000-0000-00003D140000}"/>
    <cellStyle name="20% - Accent6 8 2 5 2" xfId="15098" xr:uid="{00000000-0005-0000-0000-00003E140000}"/>
    <cellStyle name="20% - Accent6 8 2 6" xfId="9070" xr:uid="{00000000-0005-0000-0000-00003F140000}"/>
    <cellStyle name="20% - Accent6 8 3" xfId="2208" xr:uid="{00000000-0005-0000-0000-000040140000}"/>
    <cellStyle name="20% - Accent6 8 3 2" xfId="6347" xr:uid="{00000000-0005-0000-0000-000041140000}"/>
    <cellStyle name="20% - Accent6 8 3 2 2" xfId="13625" xr:uid="{00000000-0005-0000-0000-000042140000}"/>
    <cellStyle name="20% - Accent6 8 3 3" xfId="10004" xr:uid="{00000000-0005-0000-0000-000043140000}"/>
    <cellStyle name="20% - Accent6 8 4" xfId="3384" xr:uid="{00000000-0005-0000-0000-000044140000}"/>
    <cellStyle name="20% - Accent6 8 4 2" xfId="10894" xr:uid="{00000000-0005-0000-0000-000045140000}"/>
    <cellStyle name="20% - Accent6 8 5" xfId="3994" xr:uid="{00000000-0005-0000-0000-000046140000}"/>
    <cellStyle name="20% - Accent6 8 5 2" xfId="11502" xr:uid="{00000000-0005-0000-0000-000047140000}"/>
    <cellStyle name="20% - Accent6 8 6" xfId="4958" xr:uid="{00000000-0005-0000-0000-000048140000}"/>
    <cellStyle name="20% - Accent6 8 6 2" xfId="12236" xr:uid="{00000000-0005-0000-0000-000049140000}"/>
    <cellStyle name="20% - Accent6 8 7" xfId="5539" xr:uid="{00000000-0005-0000-0000-00004A140000}"/>
    <cellStyle name="20% - Accent6 8 7 2" xfId="12817" xr:uid="{00000000-0005-0000-0000-00004B140000}"/>
    <cellStyle name="20% - Accent6 8 8" xfId="6345" xr:uid="{00000000-0005-0000-0000-00004C140000}"/>
    <cellStyle name="20% - Accent6 8 8 2" xfId="13623" xr:uid="{00000000-0005-0000-0000-00004D140000}"/>
    <cellStyle name="20% - Accent6 8 9" xfId="7425" xr:uid="{00000000-0005-0000-0000-00004E140000}"/>
    <cellStyle name="20% - Accent6 8 9 2" xfId="14517" xr:uid="{00000000-0005-0000-0000-00004F140000}"/>
    <cellStyle name="20% - Accent6 9" xfId="438" xr:uid="{00000000-0005-0000-0000-000050140000}"/>
    <cellStyle name="20% - Accent6 9 2" xfId="2210" xr:uid="{00000000-0005-0000-0000-000051140000}"/>
    <cellStyle name="20% - Accent6 9 2 2" xfId="10006" xr:uid="{00000000-0005-0000-0000-000052140000}"/>
    <cellStyle name="20% - Accent6 9 3" xfId="3867" xr:uid="{00000000-0005-0000-0000-000053140000}"/>
    <cellStyle name="20% - Accent6 9 3 2" xfId="11375" xr:uid="{00000000-0005-0000-0000-000054140000}"/>
    <cellStyle name="20% - Accent6 9 4" xfId="6348" xr:uid="{00000000-0005-0000-0000-000055140000}"/>
    <cellStyle name="20% - Accent6 9 4 2" xfId="13626" xr:uid="{00000000-0005-0000-0000-000056140000}"/>
    <cellStyle name="20% - Accent6 9 5" xfId="8390" xr:uid="{00000000-0005-0000-0000-000057140000}"/>
    <cellStyle name="20% - Accent6 9 5 2" xfId="15433" xr:uid="{00000000-0005-0000-0000-000058140000}"/>
    <cellStyle name="20% - Accent6 9 6" xfId="9071" xr:uid="{00000000-0005-0000-0000-000059140000}"/>
    <cellStyle name="40% - Accent1" xfId="21" builtinId="31" customBuiltin="1"/>
    <cellStyle name="40% - Accent1 10" xfId="440" xr:uid="{00000000-0005-0000-0000-00005B140000}"/>
    <cellStyle name="40% - Accent1 10 2" xfId="2212" xr:uid="{00000000-0005-0000-0000-00005C140000}"/>
    <cellStyle name="40% - Accent1 10 2 2" xfId="3145" xr:uid="{00000000-0005-0000-0000-00005D140000}"/>
    <cellStyle name="40% - Accent1 10 2 2 2" xfId="10656" xr:uid="{00000000-0005-0000-0000-00005E140000}"/>
    <cellStyle name="40% - Accent1 10 2 3" xfId="6351" xr:uid="{00000000-0005-0000-0000-00005F140000}"/>
    <cellStyle name="40% - Accent1 10 2 3 2" xfId="13629" xr:uid="{00000000-0005-0000-0000-000060140000}"/>
    <cellStyle name="40% - Accent1 10 2 4" xfId="10008" xr:uid="{00000000-0005-0000-0000-000061140000}"/>
    <cellStyle name="40% - Accent1 10 3" xfId="3946" xr:uid="{00000000-0005-0000-0000-000062140000}"/>
    <cellStyle name="40% - Accent1 10 3 2" xfId="11454" xr:uid="{00000000-0005-0000-0000-000063140000}"/>
    <cellStyle name="40% - Accent1 10 4" xfId="6350" xr:uid="{00000000-0005-0000-0000-000064140000}"/>
    <cellStyle name="40% - Accent1 10 4 2" xfId="13628" xr:uid="{00000000-0005-0000-0000-000065140000}"/>
    <cellStyle name="40% - Accent1 10 5" xfId="8480" xr:uid="{00000000-0005-0000-0000-000066140000}"/>
    <cellStyle name="40% - Accent1 10 5 2" xfId="15523" xr:uid="{00000000-0005-0000-0000-000067140000}"/>
    <cellStyle name="40% - Accent1 10 6" xfId="9073" xr:uid="{00000000-0005-0000-0000-000068140000}"/>
    <cellStyle name="40% - Accent1 11" xfId="441" xr:uid="{00000000-0005-0000-0000-000069140000}"/>
    <cellStyle name="40% - Accent1 11 2" xfId="2213" xr:uid="{00000000-0005-0000-0000-00006A140000}"/>
    <cellStyle name="40% - Accent1 11 2 2" xfId="10009" xr:uid="{00000000-0005-0000-0000-00006B140000}"/>
    <cellStyle name="40% - Accent1 11 3" xfId="3685" xr:uid="{00000000-0005-0000-0000-00006C140000}"/>
    <cellStyle name="40% - Accent1 11 3 2" xfId="11193" xr:uid="{00000000-0005-0000-0000-00006D140000}"/>
    <cellStyle name="40% - Accent1 11 4" xfId="6352" xr:uid="{00000000-0005-0000-0000-00006E140000}"/>
    <cellStyle name="40% - Accent1 11 4 2" xfId="13630" xr:uid="{00000000-0005-0000-0000-00006F140000}"/>
    <cellStyle name="40% - Accent1 11 5" xfId="8569" xr:uid="{00000000-0005-0000-0000-000070140000}"/>
    <cellStyle name="40% - Accent1 11 5 2" xfId="15612" xr:uid="{00000000-0005-0000-0000-000071140000}"/>
    <cellStyle name="40% - Accent1 11 6" xfId="9074" xr:uid="{00000000-0005-0000-0000-000072140000}"/>
    <cellStyle name="40% - Accent1 12" xfId="442" xr:uid="{00000000-0005-0000-0000-000073140000}"/>
    <cellStyle name="40% - Accent1 12 2" xfId="443" xr:uid="{00000000-0005-0000-0000-000074140000}"/>
    <cellStyle name="40% - Accent1 12 2 2" xfId="2215" xr:uid="{00000000-0005-0000-0000-000075140000}"/>
    <cellStyle name="40% - Accent1 12 2 2 2" xfId="10011" xr:uid="{00000000-0005-0000-0000-000076140000}"/>
    <cellStyle name="40% - Accent1 12 2 3" xfId="4064" xr:uid="{00000000-0005-0000-0000-000077140000}"/>
    <cellStyle name="40% - Accent1 12 2 3 2" xfId="11572" xr:uid="{00000000-0005-0000-0000-000078140000}"/>
    <cellStyle name="40% - Accent1 12 2 4" xfId="6354" xr:uid="{00000000-0005-0000-0000-000079140000}"/>
    <cellStyle name="40% - Accent1 12 2 4 2" xfId="13632" xr:uid="{00000000-0005-0000-0000-00007A140000}"/>
    <cellStyle name="40% - Accent1 12 2 5" xfId="9076" xr:uid="{00000000-0005-0000-0000-00007B140000}"/>
    <cellStyle name="40% - Accent1 12 3" xfId="2214" xr:uid="{00000000-0005-0000-0000-00007C140000}"/>
    <cellStyle name="40% - Accent1 12 3 2" xfId="10010" xr:uid="{00000000-0005-0000-0000-00007D140000}"/>
    <cellStyle name="40% - Accent1 12 4" xfId="3042" xr:uid="{00000000-0005-0000-0000-00007E140000}"/>
    <cellStyle name="40% - Accent1 12 4 2" xfId="10553" xr:uid="{00000000-0005-0000-0000-00007F140000}"/>
    <cellStyle name="40% - Accent1 12 5" xfId="6353" xr:uid="{00000000-0005-0000-0000-000080140000}"/>
    <cellStyle name="40% - Accent1 12 5 2" xfId="13631" xr:uid="{00000000-0005-0000-0000-000081140000}"/>
    <cellStyle name="40% - Accent1 12 6" xfId="7721" xr:uid="{00000000-0005-0000-0000-000082140000}"/>
    <cellStyle name="40% - Accent1 12 6 2" xfId="14813" xr:uid="{00000000-0005-0000-0000-000083140000}"/>
    <cellStyle name="40% - Accent1 12 7" xfId="9075" xr:uid="{00000000-0005-0000-0000-000084140000}"/>
    <cellStyle name="40% - Accent1 13" xfId="444" xr:uid="{00000000-0005-0000-0000-000085140000}"/>
    <cellStyle name="40% - Accent1 13 2" xfId="2216" xr:uid="{00000000-0005-0000-0000-000086140000}"/>
    <cellStyle name="40% - Accent1 13 2 2" xfId="10012" xr:uid="{00000000-0005-0000-0000-000087140000}"/>
    <cellStyle name="40% - Accent1 13 3" xfId="3055" xr:uid="{00000000-0005-0000-0000-000088140000}"/>
    <cellStyle name="40% - Accent1 13 3 2" xfId="10566" xr:uid="{00000000-0005-0000-0000-000089140000}"/>
    <cellStyle name="40% - Accent1 13 4" xfId="6355" xr:uid="{00000000-0005-0000-0000-00008A140000}"/>
    <cellStyle name="40% - Accent1 13 4 2" xfId="13633" xr:uid="{00000000-0005-0000-0000-00008B140000}"/>
    <cellStyle name="40% - Accent1 13 5" xfId="9077" xr:uid="{00000000-0005-0000-0000-00008C140000}"/>
    <cellStyle name="40% - Accent1 14" xfId="445" xr:uid="{00000000-0005-0000-0000-00008D140000}"/>
    <cellStyle name="40% - Accent1 14 2" xfId="2217" xr:uid="{00000000-0005-0000-0000-00008E140000}"/>
    <cellStyle name="40% - Accent1 14 2 2" xfId="10013" xr:uid="{00000000-0005-0000-0000-00008F140000}"/>
    <cellStyle name="40% - Accent1 14 3" xfId="3978" xr:uid="{00000000-0005-0000-0000-000090140000}"/>
    <cellStyle name="40% - Accent1 14 3 2" xfId="11486" xr:uid="{00000000-0005-0000-0000-000091140000}"/>
    <cellStyle name="40% - Accent1 14 4" xfId="6356" xr:uid="{00000000-0005-0000-0000-000092140000}"/>
    <cellStyle name="40% - Accent1 14 4 2" xfId="13634" xr:uid="{00000000-0005-0000-0000-000093140000}"/>
    <cellStyle name="40% - Accent1 14 5" xfId="9078" xr:uid="{00000000-0005-0000-0000-000094140000}"/>
    <cellStyle name="40% - Accent1 15" xfId="446" xr:uid="{00000000-0005-0000-0000-000095140000}"/>
    <cellStyle name="40% - Accent1 15 2" xfId="2218" xr:uid="{00000000-0005-0000-0000-000096140000}"/>
    <cellStyle name="40% - Accent1 15 2 2" xfId="10014" xr:uid="{00000000-0005-0000-0000-000097140000}"/>
    <cellStyle name="40% - Accent1 15 3" xfId="3973" xr:uid="{00000000-0005-0000-0000-000098140000}"/>
    <cellStyle name="40% - Accent1 15 3 2" xfId="11481" xr:uid="{00000000-0005-0000-0000-000099140000}"/>
    <cellStyle name="40% - Accent1 15 4" xfId="6357" xr:uid="{00000000-0005-0000-0000-00009A140000}"/>
    <cellStyle name="40% - Accent1 15 4 2" xfId="13635" xr:uid="{00000000-0005-0000-0000-00009B140000}"/>
    <cellStyle name="40% - Accent1 15 5" xfId="9079" xr:uid="{00000000-0005-0000-0000-00009C140000}"/>
    <cellStyle name="40% - Accent1 16" xfId="447" xr:uid="{00000000-0005-0000-0000-00009D140000}"/>
    <cellStyle name="40% - Accent1 16 2" xfId="2219" xr:uid="{00000000-0005-0000-0000-00009E140000}"/>
    <cellStyle name="40% - Accent1 16 2 2" xfId="10015" xr:uid="{00000000-0005-0000-0000-00009F140000}"/>
    <cellStyle name="40% - Accent1 16 3" xfId="3915" xr:uid="{00000000-0005-0000-0000-0000A0140000}"/>
    <cellStyle name="40% - Accent1 16 3 2" xfId="11423" xr:uid="{00000000-0005-0000-0000-0000A1140000}"/>
    <cellStyle name="40% - Accent1 16 4" xfId="6358" xr:uid="{00000000-0005-0000-0000-0000A2140000}"/>
    <cellStyle name="40% - Accent1 16 4 2" xfId="13636" xr:uid="{00000000-0005-0000-0000-0000A3140000}"/>
    <cellStyle name="40% - Accent1 16 5" xfId="9080" xr:uid="{00000000-0005-0000-0000-0000A4140000}"/>
    <cellStyle name="40% - Accent1 17" xfId="448" xr:uid="{00000000-0005-0000-0000-0000A5140000}"/>
    <cellStyle name="40% - Accent1 17 2" xfId="2220" xr:uid="{00000000-0005-0000-0000-0000A6140000}"/>
    <cellStyle name="40% - Accent1 17 2 2" xfId="10016" xr:uid="{00000000-0005-0000-0000-0000A7140000}"/>
    <cellStyle name="40% - Accent1 17 3" xfId="3248" xr:uid="{00000000-0005-0000-0000-0000A8140000}"/>
    <cellStyle name="40% - Accent1 17 3 2" xfId="10759" xr:uid="{00000000-0005-0000-0000-0000A9140000}"/>
    <cellStyle name="40% - Accent1 17 4" xfId="6359" xr:uid="{00000000-0005-0000-0000-0000AA140000}"/>
    <cellStyle name="40% - Accent1 17 4 2" xfId="13637" xr:uid="{00000000-0005-0000-0000-0000AB140000}"/>
    <cellStyle name="40% - Accent1 17 5" xfId="9081" xr:uid="{00000000-0005-0000-0000-0000AC140000}"/>
    <cellStyle name="40% - Accent1 18" xfId="449" xr:uid="{00000000-0005-0000-0000-0000AD140000}"/>
    <cellStyle name="40% - Accent1 18 2" xfId="2221" xr:uid="{00000000-0005-0000-0000-0000AE140000}"/>
    <cellStyle name="40% - Accent1 18 2 2" xfId="10017" xr:uid="{00000000-0005-0000-0000-0000AF140000}"/>
    <cellStyle name="40% - Accent1 18 3" xfId="3957" xr:uid="{00000000-0005-0000-0000-0000B0140000}"/>
    <cellStyle name="40% - Accent1 18 3 2" xfId="11465" xr:uid="{00000000-0005-0000-0000-0000B1140000}"/>
    <cellStyle name="40% - Accent1 18 4" xfId="6360" xr:uid="{00000000-0005-0000-0000-0000B2140000}"/>
    <cellStyle name="40% - Accent1 18 4 2" xfId="13638" xr:uid="{00000000-0005-0000-0000-0000B3140000}"/>
    <cellStyle name="40% - Accent1 18 5" xfId="9082" xr:uid="{00000000-0005-0000-0000-0000B4140000}"/>
    <cellStyle name="40% - Accent1 19" xfId="1755" xr:uid="{00000000-0005-0000-0000-0000B5140000}"/>
    <cellStyle name="40% - Accent1 19 2" xfId="3005" xr:uid="{00000000-0005-0000-0000-0000B6140000}"/>
    <cellStyle name="40% - Accent1 19 2 2" xfId="10522" xr:uid="{00000000-0005-0000-0000-0000B7140000}"/>
    <cellStyle name="40% - Accent1 19 3" xfId="3748" xr:uid="{00000000-0005-0000-0000-0000B8140000}"/>
    <cellStyle name="40% - Accent1 19 3 2" xfId="11256" xr:uid="{00000000-0005-0000-0000-0000B9140000}"/>
    <cellStyle name="40% - Accent1 19 4" xfId="6361" xr:uid="{00000000-0005-0000-0000-0000BA140000}"/>
    <cellStyle name="40% - Accent1 19 4 2" xfId="13639" xr:uid="{00000000-0005-0000-0000-0000BB140000}"/>
    <cellStyle name="40% - Accent1 19 5" xfId="9584" xr:uid="{00000000-0005-0000-0000-0000BC140000}"/>
    <cellStyle name="40% - Accent1 2" xfId="450" xr:uid="{00000000-0005-0000-0000-0000BD140000}"/>
    <cellStyle name="40% - Accent1 2 10" xfId="3125" xr:uid="{00000000-0005-0000-0000-0000BE140000}"/>
    <cellStyle name="40% - Accent1 2 10 2" xfId="6363" xr:uid="{00000000-0005-0000-0000-0000BF140000}"/>
    <cellStyle name="40% - Accent1 2 10 2 2" xfId="13641" xr:uid="{00000000-0005-0000-0000-0000C0140000}"/>
    <cellStyle name="40% - Accent1 2 10 3" xfId="10636" xr:uid="{00000000-0005-0000-0000-0000C1140000}"/>
    <cellStyle name="40% - Accent1 2 11" xfId="3965" xr:uid="{00000000-0005-0000-0000-0000C2140000}"/>
    <cellStyle name="40% - Accent1 2 11 2" xfId="11473" xr:uid="{00000000-0005-0000-0000-0000C3140000}"/>
    <cellStyle name="40% - Accent1 2 12" xfId="4725" xr:uid="{00000000-0005-0000-0000-0000C4140000}"/>
    <cellStyle name="40% - Accent1 2 12 2" xfId="12003" xr:uid="{00000000-0005-0000-0000-0000C5140000}"/>
    <cellStyle name="40% - Accent1 2 13" xfId="5306" xr:uid="{00000000-0005-0000-0000-0000C6140000}"/>
    <cellStyle name="40% - Accent1 2 13 2" xfId="12584" xr:uid="{00000000-0005-0000-0000-0000C7140000}"/>
    <cellStyle name="40% - Accent1 2 14" xfId="6362" xr:uid="{00000000-0005-0000-0000-0000C8140000}"/>
    <cellStyle name="40% - Accent1 2 14 2" xfId="13640" xr:uid="{00000000-0005-0000-0000-0000C9140000}"/>
    <cellStyle name="40% - Accent1 2 15" xfId="7192" xr:uid="{00000000-0005-0000-0000-0000CA140000}"/>
    <cellStyle name="40% - Accent1 2 15 2" xfId="14284" xr:uid="{00000000-0005-0000-0000-0000CB140000}"/>
    <cellStyle name="40% - Accent1 2 16" xfId="8630" xr:uid="{00000000-0005-0000-0000-0000CC140000}"/>
    <cellStyle name="40% - Accent1 2 17" xfId="9083" xr:uid="{00000000-0005-0000-0000-0000CD140000}"/>
    <cellStyle name="40% - Accent1 2 2" xfId="451" xr:uid="{00000000-0005-0000-0000-0000CE140000}"/>
    <cellStyle name="40% - Accent1 2 2 10" xfId="6364" xr:uid="{00000000-0005-0000-0000-0000CF140000}"/>
    <cellStyle name="40% - Accent1 2 2 10 2" xfId="13642" xr:uid="{00000000-0005-0000-0000-0000D0140000}"/>
    <cellStyle name="40% - Accent1 2 2 11" xfId="7238" xr:uid="{00000000-0005-0000-0000-0000D1140000}"/>
    <cellStyle name="40% - Accent1 2 2 11 2" xfId="14330" xr:uid="{00000000-0005-0000-0000-0000D2140000}"/>
    <cellStyle name="40% - Accent1 2 2 12" xfId="9084" xr:uid="{00000000-0005-0000-0000-0000D3140000}"/>
    <cellStyle name="40% - Accent1 2 2 2" xfId="452" xr:uid="{00000000-0005-0000-0000-0000D4140000}"/>
    <cellStyle name="40% - Accent1 2 2 2 10" xfId="7381" xr:uid="{00000000-0005-0000-0000-0000D5140000}"/>
    <cellStyle name="40% - Accent1 2 2 2 10 2" xfId="14473" xr:uid="{00000000-0005-0000-0000-0000D6140000}"/>
    <cellStyle name="40% - Accent1 2 2 2 11" xfId="9085" xr:uid="{00000000-0005-0000-0000-0000D7140000}"/>
    <cellStyle name="40% - Accent1 2 2 2 2" xfId="453" xr:uid="{00000000-0005-0000-0000-0000D8140000}"/>
    <cellStyle name="40% - Accent1 2 2 2 2 10" xfId="9086" xr:uid="{00000000-0005-0000-0000-0000D9140000}"/>
    <cellStyle name="40% - Accent1 2 2 2 2 2" xfId="454" xr:uid="{00000000-0005-0000-0000-0000DA140000}"/>
    <cellStyle name="40% - Accent1 2 2 2 2 2 2" xfId="2226" xr:uid="{00000000-0005-0000-0000-0000DB140000}"/>
    <cellStyle name="40% - Accent1 2 2 2 2 2 2 2" xfId="10022" xr:uid="{00000000-0005-0000-0000-0000DC140000}"/>
    <cellStyle name="40% - Accent1 2 2 2 2 2 3" xfId="3836" xr:uid="{00000000-0005-0000-0000-0000DD140000}"/>
    <cellStyle name="40% - Accent1 2 2 2 2 2 3 2" xfId="11344" xr:uid="{00000000-0005-0000-0000-0000DE140000}"/>
    <cellStyle name="40% - Accent1 2 2 2 2 2 4" xfId="6367" xr:uid="{00000000-0005-0000-0000-0000DF140000}"/>
    <cellStyle name="40% - Accent1 2 2 2 2 2 4 2" xfId="13645" xr:uid="{00000000-0005-0000-0000-0000E0140000}"/>
    <cellStyle name="40% - Accent1 2 2 2 2 2 5" xfId="8251" xr:uid="{00000000-0005-0000-0000-0000E1140000}"/>
    <cellStyle name="40% - Accent1 2 2 2 2 2 5 2" xfId="15343" xr:uid="{00000000-0005-0000-0000-0000E2140000}"/>
    <cellStyle name="40% - Accent1 2 2 2 2 2 6" xfId="9087" xr:uid="{00000000-0005-0000-0000-0000E3140000}"/>
    <cellStyle name="40% - Accent1 2 2 2 2 3" xfId="2225" xr:uid="{00000000-0005-0000-0000-0000E4140000}"/>
    <cellStyle name="40% - Accent1 2 2 2 2 3 2" xfId="6368" xr:uid="{00000000-0005-0000-0000-0000E5140000}"/>
    <cellStyle name="40% - Accent1 2 2 2 2 3 2 2" xfId="13646" xr:uid="{00000000-0005-0000-0000-0000E6140000}"/>
    <cellStyle name="40% - Accent1 2 2 2 2 3 3" xfId="10021" xr:uid="{00000000-0005-0000-0000-0000E7140000}"/>
    <cellStyle name="40% - Accent1 2 2 2 2 4" xfId="3639" xr:uid="{00000000-0005-0000-0000-0000E8140000}"/>
    <cellStyle name="40% - Accent1 2 2 2 2 4 2" xfId="11147" xr:uid="{00000000-0005-0000-0000-0000E9140000}"/>
    <cellStyle name="40% - Accent1 2 2 2 2 5" xfId="3887" xr:uid="{00000000-0005-0000-0000-0000EA140000}"/>
    <cellStyle name="40% - Accent1 2 2 2 2 5 2" xfId="11395" xr:uid="{00000000-0005-0000-0000-0000EB140000}"/>
    <cellStyle name="40% - Accent1 2 2 2 2 6" xfId="5203" xr:uid="{00000000-0005-0000-0000-0000EC140000}"/>
    <cellStyle name="40% - Accent1 2 2 2 2 6 2" xfId="12481" xr:uid="{00000000-0005-0000-0000-0000ED140000}"/>
    <cellStyle name="40% - Accent1 2 2 2 2 7" xfId="5784" xr:uid="{00000000-0005-0000-0000-0000EE140000}"/>
    <cellStyle name="40% - Accent1 2 2 2 2 7 2" xfId="13062" xr:uid="{00000000-0005-0000-0000-0000EF140000}"/>
    <cellStyle name="40% - Accent1 2 2 2 2 8" xfId="6366" xr:uid="{00000000-0005-0000-0000-0000F0140000}"/>
    <cellStyle name="40% - Accent1 2 2 2 2 8 2" xfId="13644" xr:uid="{00000000-0005-0000-0000-0000F1140000}"/>
    <cellStyle name="40% - Accent1 2 2 2 2 9" xfId="7670" xr:uid="{00000000-0005-0000-0000-0000F2140000}"/>
    <cellStyle name="40% - Accent1 2 2 2 2 9 2" xfId="14762" xr:uid="{00000000-0005-0000-0000-0000F3140000}"/>
    <cellStyle name="40% - Accent1 2 2 2 3" xfId="455" xr:uid="{00000000-0005-0000-0000-0000F4140000}"/>
    <cellStyle name="40% - Accent1 2 2 2 3 2" xfId="2227" xr:uid="{00000000-0005-0000-0000-0000F5140000}"/>
    <cellStyle name="40% - Accent1 2 2 2 3 2 2" xfId="10023" xr:uid="{00000000-0005-0000-0000-0000F6140000}"/>
    <cellStyle name="40% - Accent1 2 2 2 3 3" xfId="4031" xr:uid="{00000000-0005-0000-0000-0000F7140000}"/>
    <cellStyle name="40% - Accent1 2 2 2 3 3 2" xfId="11539" xr:uid="{00000000-0005-0000-0000-0000F8140000}"/>
    <cellStyle name="40% - Accent1 2 2 2 3 4" xfId="6369" xr:uid="{00000000-0005-0000-0000-0000F9140000}"/>
    <cellStyle name="40% - Accent1 2 2 2 3 4 2" xfId="13647" xr:uid="{00000000-0005-0000-0000-0000FA140000}"/>
    <cellStyle name="40% - Accent1 2 2 2 3 5" xfId="7962" xr:uid="{00000000-0005-0000-0000-0000FB140000}"/>
    <cellStyle name="40% - Accent1 2 2 2 3 5 2" xfId="15054" xr:uid="{00000000-0005-0000-0000-0000FC140000}"/>
    <cellStyle name="40% - Accent1 2 2 2 3 6" xfId="9088" xr:uid="{00000000-0005-0000-0000-0000FD140000}"/>
    <cellStyle name="40% - Accent1 2 2 2 4" xfId="2224" xr:uid="{00000000-0005-0000-0000-0000FE140000}"/>
    <cellStyle name="40% - Accent1 2 2 2 4 2" xfId="6370" xr:uid="{00000000-0005-0000-0000-0000FF140000}"/>
    <cellStyle name="40% - Accent1 2 2 2 4 2 2" xfId="13648" xr:uid="{00000000-0005-0000-0000-000000150000}"/>
    <cellStyle name="40% - Accent1 2 2 2 4 3" xfId="10020" xr:uid="{00000000-0005-0000-0000-000001150000}"/>
    <cellStyle name="40% - Accent1 2 2 2 5" xfId="3339" xr:uid="{00000000-0005-0000-0000-000002150000}"/>
    <cellStyle name="40% - Accent1 2 2 2 5 2" xfId="10850" xr:uid="{00000000-0005-0000-0000-000003150000}"/>
    <cellStyle name="40% - Accent1 2 2 2 6" xfId="3774" xr:uid="{00000000-0005-0000-0000-000004150000}"/>
    <cellStyle name="40% - Accent1 2 2 2 6 2" xfId="11282" xr:uid="{00000000-0005-0000-0000-000005150000}"/>
    <cellStyle name="40% - Accent1 2 2 2 7" xfId="4914" xr:uid="{00000000-0005-0000-0000-000006150000}"/>
    <cellStyle name="40% - Accent1 2 2 2 7 2" xfId="12192" xr:uid="{00000000-0005-0000-0000-000007150000}"/>
    <cellStyle name="40% - Accent1 2 2 2 8" xfId="5495" xr:uid="{00000000-0005-0000-0000-000008150000}"/>
    <cellStyle name="40% - Accent1 2 2 2 8 2" xfId="12773" xr:uid="{00000000-0005-0000-0000-000009150000}"/>
    <cellStyle name="40% - Accent1 2 2 2 9" xfId="6365" xr:uid="{00000000-0005-0000-0000-00000A150000}"/>
    <cellStyle name="40% - Accent1 2 2 2 9 2" xfId="13643" xr:uid="{00000000-0005-0000-0000-00000B150000}"/>
    <cellStyle name="40% - Accent1 2 2 3" xfId="456" xr:uid="{00000000-0005-0000-0000-00000C150000}"/>
    <cellStyle name="40% - Accent1 2 2 3 10" xfId="9089" xr:uid="{00000000-0005-0000-0000-00000D150000}"/>
    <cellStyle name="40% - Accent1 2 2 3 2" xfId="457" xr:uid="{00000000-0005-0000-0000-00000E150000}"/>
    <cellStyle name="40% - Accent1 2 2 3 2 2" xfId="2229" xr:uid="{00000000-0005-0000-0000-00000F150000}"/>
    <cellStyle name="40% - Accent1 2 2 3 2 2 2" xfId="10025" xr:uid="{00000000-0005-0000-0000-000010150000}"/>
    <cellStyle name="40% - Accent1 2 2 3 2 3" xfId="3948" xr:uid="{00000000-0005-0000-0000-000011150000}"/>
    <cellStyle name="40% - Accent1 2 2 3 2 3 2" xfId="11456" xr:uid="{00000000-0005-0000-0000-000012150000}"/>
    <cellStyle name="40% - Accent1 2 2 3 2 4" xfId="6372" xr:uid="{00000000-0005-0000-0000-000013150000}"/>
    <cellStyle name="40% - Accent1 2 2 3 2 4 2" xfId="13650" xr:uid="{00000000-0005-0000-0000-000014150000}"/>
    <cellStyle name="40% - Accent1 2 2 3 2 5" xfId="8108" xr:uid="{00000000-0005-0000-0000-000015150000}"/>
    <cellStyle name="40% - Accent1 2 2 3 2 5 2" xfId="15200" xr:uid="{00000000-0005-0000-0000-000016150000}"/>
    <cellStyle name="40% - Accent1 2 2 3 2 6" xfId="9090" xr:uid="{00000000-0005-0000-0000-000017150000}"/>
    <cellStyle name="40% - Accent1 2 2 3 3" xfId="2228" xr:uid="{00000000-0005-0000-0000-000018150000}"/>
    <cellStyle name="40% - Accent1 2 2 3 3 2" xfId="6373" xr:uid="{00000000-0005-0000-0000-000019150000}"/>
    <cellStyle name="40% - Accent1 2 2 3 3 2 2" xfId="13651" xr:uid="{00000000-0005-0000-0000-00001A150000}"/>
    <cellStyle name="40% - Accent1 2 2 3 3 3" xfId="10024" xr:uid="{00000000-0005-0000-0000-00001B150000}"/>
    <cellStyle name="40% - Accent1 2 2 3 4" xfId="3496" xr:uid="{00000000-0005-0000-0000-00001C150000}"/>
    <cellStyle name="40% - Accent1 2 2 3 4 2" xfId="11004" xr:uid="{00000000-0005-0000-0000-00001D150000}"/>
    <cellStyle name="40% - Accent1 2 2 3 5" xfId="3079" xr:uid="{00000000-0005-0000-0000-00001E150000}"/>
    <cellStyle name="40% - Accent1 2 2 3 5 2" xfId="10590" xr:uid="{00000000-0005-0000-0000-00001F150000}"/>
    <cellStyle name="40% - Accent1 2 2 3 6" xfId="5060" xr:uid="{00000000-0005-0000-0000-000020150000}"/>
    <cellStyle name="40% - Accent1 2 2 3 6 2" xfId="12338" xr:uid="{00000000-0005-0000-0000-000021150000}"/>
    <cellStyle name="40% - Accent1 2 2 3 7" xfId="5641" xr:uid="{00000000-0005-0000-0000-000022150000}"/>
    <cellStyle name="40% - Accent1 2 2 3 7 2" xfId="12919" xr:uid="{00000000-0005-0000-0000-000023150000}"/>
    <cellStyle name="40% - Accent1 2 2 3 8" xfId="6371" xr:uid="{00000000-0005-0000-0000-000024150000}"/>
    <cellStyle name="40% - Accent1 2 2 3 8 2" xfId="13649" xr:uid="{00000000-0005-0000-0000-000025150000}"/>
    <cellStyle name="40% - Accent1 2 2 3 9" xfId="7527" xr:uid="{00000000-0005-0000-0000-000026150000}"/>
    <cellStyle name="40% - Accent1 2 2 3 9 2" xfId="14619" xr:uid="{00000000-0005-0000-0000-000027150000}"/>
    <cellStyle name="40% - Accent1 2 2 4" xfId="458" xr:uid="{00000000-0005-0000-0000-000028150000}"/>
    <cellStyle name="40% - Accent1 2 2 4 2" xfId="2230" xr:uid="{00000000-0005-0000-0000-000029150000}"/>
    <cellStyle name="40% - Accent1 2 2 4 2 2" xfId="10026" xr:uid="{00000000-0005-0000-0000-00002A150000}"/>
    <cellStyle name="40% - Accent1 2 2 4 3" xfId="3158" xr:uid="{00000000-0005-0000-0000-00002B150000}"/>
    <cellStyle name="40% - Accent1 2 2 4 3 2" xfId="10669" xr:uid="{00000000-0005-0000-0000-00002C150000}"/>
    <cellStyle name="40% - Accent1 2 2 4 4" xfId="6374" xr:uid="{00000000-0005-0000-0000-00002D150000}"/>
    <cellStyle name="40% - Accent1 2 2 4 4 2" xfId="13652" xr:uid="{00000000-0005-0000-0000-00002E150000}"/>
    <cellStyle name="40% - Accent1 2 2 4 5" xfId="8455" xr:uid="{00000000-0005-0000-0000-00002F150000}"/>
    <cellStyle name="40% - Accent1 2 2 4 5 2" xfId="15498" xr:uid="{00000000-0005-0000-0000-000030150000}"/>
    <cellStyle name="40% - Accent1 2 2 4 6" xfId="9091" xr:uid="{00000000-0005-0000-0000-000031150000}"/>
    <cellStyle name="40% - Accent1 2 2 5" xfId="2223" xr:uid="{00000000-0005-0000-0000-000032150000}"/>
    <cellStyle name="40% - Accent1 2 2 5 2" xfId="6375" xr:uid="{00000000-0005-0000-0000-000033150000}"/>
    <cellStyle name="40% - Accent1 2 2 5 2 2" xfId="13653" xr:uid="{00000000-0005-0000-0000-000034150000}"/>
    <cellStyle name="40% - Accent1 2 2 5 3" xfId="8544" xr:uid="{00000000-0005-0000-0000-000035150000}"/>
    <cellStyle name="40% - Accent1 2 2 5 3 2" xfId="15587" xr:uid="{00000000-0005-0000-0000-000036150000}"/>
    <cellStyle name="40% - Accent1 2 2 5 4" xfId="10019" xr:uid="{00000000-0005-0000-0000-000037150000}"/>
    <cellStyle name="40% - Accent1 2 2 6" xfId="3194" xr:uid="{00000000-0005-0000-0000-000038150000}"/>
    <cellStyle name="40% - Accent1 2 2 6 2" xfId="7819" xr:uid="{00000000-0005-0000-0000-000039150000}"/>
    <cellStyle name="40% - Accent1 2 2 6 2 2" xfId="14911" xr:uid="{00000000-0005-0000-0000-00003A150000}"/>
    <cellStyle name="40% - Accent1 2 2 6 3" xfId="10705" xr:uid="{00000000-0005-0000-0000-00003B150000}"/>
    <cellStyle name="40% - Accent1 2 2 7" xfId="3159" xr:uid="{00000000-0005-0000-0000-00003C150000}"/>
    <cellStyle name="40% - Accent1 2 2 7 2" xfId="10670" xr:uid="{00000000-0005-0000-0000-00003D150000}"/>
    <cellStyle name="40% - Accent1 2 2 8" xfId="4771" xr:uid="{00000000-0005-0000-0000-00003E150000}"/>
    <cellStyle name="40% - Accent1 2 2 8 2" xfId="12049" xr:uid="{00000000-0005-0000-0000-00003F150000}"/>
    <cellStyle name="40% - Accent1 2 2 9" xfId="5352" xr:uid="{00000000-0005-0000-0000-000040150000}"/>
    <cellStyle name="40% - Accent1 2 2 9 2" xfId="12630" xr:uid="{00000000-0005-0000-0000-000041150000}"/>
    <cellStyle name="40% - Accent1 2 3" xfId="459" xr:uid="{00000000-0005-0000-0000-000042150000}"/>
    <cellStyle name="40% - Accent1 2 3 10" xfId="7335" xr:uid="{00000000-0005-0000-0000-000043150000}"/>
    <cellStyle name="40% - Accent1 2 3 10 2" xfId="14427" xr:uid="{00000000-0005-0000-0000-000044150000}"/>
    <cellStyle name="40% - Accent1 2 3 11" xfId="9092" xr:uid="{00000000-0005-0000-0000-000045150000}"/>
    <cellStyle name="40% - Accent1 2 3 2" xfId="460" xr:uid="{00000000-0005-0000-0000-000046150000}"/>
    <cellStyle name="40% - Accent1 2 3 2 10" xfId="9093" xr:uid="{00000000-0005-0000-0000-000047150000}"/>
    <cellStyle name="40% - Accent1 2 3 2 2" xfId="461" xr:uid="{00000000-0005-0000-0000-000048150000}"/>
    <cellStyle name="40% - Accent1 2 3 2 2 2" xfId="2233" xr:uid="{00000000-0005-0000-0000-000049150000}"/>
    <cellStyle name="40% - Accent1 2 3 2 2 2 2" xfId="10029" xr:uid="{00000000-0005-0000-0000-00004A150000}"/>
    <cellStyle name="40% - Accent1 2 3 2 2 3" xfId="3081" xr:uid="{00000000-0005-0000-0000-00004B150000}"/>
    <cellStyle name="40% - Accent1 2 3 2 2 3 2" xfId="10592" xr:uid="{00000000-0005-0000-0000-00004C150000}"/>
    <cellStyle name="40% - Accent1 2 3 2 2 4" xfId="6378" xr:uid="{00000000-0005-0000-0000-00004D150000}"/>
    <cellStyle name="40% - Accent1 2 3 2 2 4 2" xfId="13656" xr:uid="{00000000-0005-0000-0000-00004E150000}"/>
    <cellStyle name="40% - Accent1 2 3 2 2 5" xfId="8205" xr:uid="{00000000-0005-0000-0000-00004F150000}"/>
    <cellStyle name="40% - Accent1 2 3 2 2 5 2" xfId="15297" xr:uid="{00000000-0005-0000-0000-000050150000}"/>
    <cellStyle name="40% - Accent1 2 3 2 2 6" xfId="9094" xr:uid="{00000000-0005-0000-0000-000051150000}"/>
    <cellStyle name="40% - Accent1 2 3 2 3" xfId="2232" xr:uid="{00000000-0005-0000-0000-000052150000}"/>
    <cellStyle name="40% - Accent1 2 3 2 3 2" xfId="6379" xr:uid="{00000000-0005-0000-0000-000053150000}"/>
    <cellStyle name="40% - Accent1 2 3 2 3 2 2" xfId="13657" xr:uid="{00000000-0005-0000-0000-000054150000}"/>
    <cellStyle name="40% - Accent1 2 3 2 3 3" xfId="10028" xr:uid="{00000000-0005-0000-0000-000055150000}"/>
    <cellStyle name="40% - Accent1 2 3 2 4" xfId="3593" xr:uid="{00000000-0005-0000-0000-000056150000}"/>
    <cellStyle name="40% - Accent1 2 3 2 4 2" xfId="11101" xr:uid="{00000000-0005-0000-0000-000057150000}"/>
    <cellStyle name="40% - Accent1 2 3 2 5" xfId="3905" xr:uid="{00000000-0005-0000-0000-000058150000}"/>
    <cellStyle name="40% - Accent1 2 3 2 5 2" xfId="11413" xr:uid="{00000000-0005-0000-0000-000059150000}"/>
    <cellStyle name="40% - Accent1 2 3 2 6" xfId="5157" xr:uid="{00000000-0005-0000-0000-00005A150000}"/>
    <cellStyle name="40% - Accent1 2 3 2 6 2" xfId="12435" xr:uid="{00000000-0005-0000-0000-00005B150000}"/>
    <cellStyle name="40% - Accent1 2 3 2 7" xfId="5738" xr:uid="{00000000-0005-0000-0000-00005C150000}"/>
    <cellStyle name="40% - Accent1 2 3 2 7 2" xfId="13016" xr:uid="{00000000-0005-0000-0000-00005D150000}"/>
    <cellStyle name="40% - Accent1 2 3 2 8" xfId="6377" xr:uid="{00000000-0005-0000-0000-00005E150000}"/>
    <cellStyle name="40% - Accent1 2 3 2 8 2" xfId="13655" xr:uid="{00000000-0005-0000-0000-00005F150000}"/>
    <cellStyle name="40% - Accent1 2 3 2 9" xfId="7624" xr:uid="{00000000-0005-0000-0000-000060150000}"/>
    <cellStyle name="40% - Accent1 2 3 2 9 2" xfId="14716" xr:uid="{00000000-0005-0000-0000-000061150000}"/>
    <cellStyle name="40% - Accent1 2 3 3" xfId="462" xr:uid="{00000000-0005-0000-0000-000062150000}"/>
    <cellStyle name="40% - Accent1 2 3 3 2" xfId="2234" xr:uid="{00000000-0005-0000-0000-000063150000}"/>
    <cellStyle name="40% - Accent1 2 3 3 2 2" xfId="10030" xr:uid="{00000000-0005-0000-0000-000064150000}"/>
    <cellStyle name="40% - Accent1 2 3 3 3" xfId="3876" xr:uid="{00000000-0005-0000-0000-000065150000}"/>
    <cellStyle name="40% - Accent1 2 3 3 3 2" xfId="11384" xr:uid="{00000000-0005-0000-0000-000066150000}"/>
    <cellStyle name="40% - Accent1 2 3 3 4" xfId="6380" xr:uid="{00000000-0005-0000-0000-000067150000}"/>
    <cellStyle name="40% - Accent1 2 3 3 4 2" xfId="13658" xr:uid="{00000000-0005-0000-0000-000068150000}"/>
    <cellStyle name="40% - Accent1 2 3 3 5" xfId="7916" xr:uid="{00000000-0005-0000-0000-000069150000}"/>
    <cellStyle name="40% - Accent1 2 3 3 5 2" xfId="15008" xr:uid="{00000000-0005-0000-0000-00006A150000}"/>
    <cellStyle name="40% - Accent1 2 3 3 6" xfId="9095" xr:uid="{00000000-0005-0000-0000-00006B150000}"/>
    <cellStyle name="40% - Accent1 2 3 4" xfId="2231" xr:uid="{00000000-0005-0000-0000-00006C150000}"/>
    <cellStyle name="40% - Accent1 2 3 4 2" xfId="6381" xr:uid="{00000000-0005-0000-0000-00006D150000}"/>
    <cellStyle name="40% - Accent1 2 3 4 2 2" xfId="13659" xr:uid="{00000000-0005-0000-0000-00006E150000}"/>
    <cellStyle name="40% - Accent1 2 3 4 3" xfId="10027" xr:uid="{00000000-0005-0000-0000-00006F150000}"/>
    <cellStyle name="40% - Accent1 2 3 5" xfId="3293" xr:uid="{00000000-0005-0000-0000-000070150000}"/>
    <cellStyle name="40% - Accent1 2 3 5 2" xfId="10804" xr:uid="{00000000-0005-0000-0000-000071150000}"/>
    <cellStyle name="40% - Accent1 2 3 6" xfId="3398" xr:uid="{00000000-0005-0000-0000-000072150000}"/>
    <cellStyle name="40% - Accent1 2 3 6 2" xfId="10906" xr:uid="{00000000-0005-0000-0000-000073150000}"/>
    <cellStyle name="40% - Accent1 2 3 7" xfId="4868" xr:uid="{00000000-0005-0000-0000-000074150000}"/>
    <cellStyle name="40% - Accent1 2 3 7 2" xfId="12146" xr:uid="{00000000-0005-0000-0000-000075150000}"/>
    <cellStyle name="40% - Accent1 2 3 8" xfId="5449" xr:uid="{00000000-0005-0000-0000-000076150000}"/>
    <cellStyle name="40% - Accent1 2 3 8 2" xfId="12727" xr:uid="{00000000-0005-0000-0000-000077150000}"/>
    <cellStyle name="40% - Accent1 2 3 9" xfId="6376" xr:uid="{00000000-0005-0000-0000-000078150000}"/>
    <cellStyle name="40% - Accent1 2 3 9 2" xfId="13654" xr:uid="{00000000-0005-0000-0000-000079150000}"/>
    <cellStyle name="40% - Accent1 2 4" xfId="463" xr:uid="{00000000-0005-0000-0000-00007A150000}"/>
    <cellStyle name="40% - Accent1 2 4 10" xfId="9096" xr:uid="{00000000-0005-0000-0000-00007B150000}"/>
    <cellStyle name="40% - Accent1 2 4 2" xfId="464" xr:uid="{00000000-0005-0000-0000-00007C150000}"/>
    <cellStyle name="40% - Accent1 2 4 2 2" xfId="2236" xr:uid="{00000000-0005-0000-0000-00007D150000}"/>
    <cellStyle name="40% - Accent1 2 4 2 2 2" xfId="10032" xr:uid="{00000000-0005-0000-0000-00007E150000}"/>
    <cellStyle name="40% - Accent1 2 4 2 3" xfId="3888" xr:uid="{00000000-0005-0000-0000-00007F150000}"/>
    <cellStyle name="40% - Accent1 2 4 2 3 2" xfId="11396" xr:uid="{00000000-0005-0000-0000-000080150000}"/>
    <cellStyle name="40% - Accent1 2 4 2 4" xfId="6383" xr:uid="{00000000-0005-0000-0000-000081150000}"/>
    <cellStyle name="40% - Accent1 2 4 2 4 2" xfId="13661" xr:uid="{00000000-0005-0000-0000-000082150000}"/>
    <cellStyle name="40% - Accent1 2 4 2 5" xfId="8062" xr:uid="{00000000-0005-0000-0000-000083150000}"/>
    <cellStyle name="40% - Accent1 2 4 2 5 2" xfId="15154" xr:uid="{00000000-0005-0000-0000-000084150000}"/>
    <cellStyle name="40% - Accent1 2 4 2 6" xfId="9097" xr:uid="{00000000-0005-0000-0000-000085150000}"/>
    <cellStyle name="40% - Accent1 2 4 3" xfId="2235" xr:uid="{00000000-0005-0000-0000-000086150000}"/>
    <cellStyle name="40% - Accent1 2 4 3 2" xfId="6384" xr:uid="{00000000-0005-0000-0000-000087150000}"/>
    <cellStyle name="40% - Accent1 2 4 3 2 2" xfId="13662" xr:uid="{00000000-0005-0000-0000-000088150000}"/>
    <cellStyle name="40% - Accent1 2 4 3 3" xfId="10031" xr:uid="{00000000-0005-0000-0000-000089150000}"/>
    <cellStyle name="40% - Accent1 2 4 4" xfId="3450" xr:uid="{00000000-0005-0000-0000-00008A150000}"/>
    <cellStyle name="40% - Accent1 2 4 4 2" xfId="10958" xr:uid="{00000000-0005-0000-0000-00008B150000}"/>
    <cellStyle name="40% - Accent1 2 4 5" xfId="4085" xr:uid="{00000000-0005-0000-0000-00008C150000}"/>
    <cellStyle name="40% - Accent1 2 4 5 2" xfId="11593" xr:uid="{00000000-0005-0000-0000-00008D150000}"/>
    <cellStyle name="40% - Accent1 2 4 6" xfId="5014" xr:uid="{00000000-0005-0000-0000-00008E150000}"/>
    <cellStyle name="40% - Accent1 2 4 6 2" xfId="12292" xr:uid="{00000000-0005-0000-0000-00008F150000}"/>
    <cellStyle name="40% - Accent1 2 4 7" xfId="5595" xr:uid="{00000000-0005-0000-0000-000090150000}"/>
    <cellStyle name="40% - Accent1 2 4 7 2" xfId="12873" xr:uid="{00000000-0005-0000-0000-000091150000}"/>
    <cellStyle name="40% - Accent1 2 4 8" xfId="6382" xr:uid="{00000000-0005-0000-0000-000092150000}"/>
    <cellStyle name="40% - Accent1 2 4 8 2" xfId="13660" xr:uid="{00000000-0005-0000-0000-000093150000}"/>
    <cellStyle name="40% - Accent1 2 4 9" xfId="7481" xr:uid="{00000000-0005-0000-0000-000094150000}"/>
    <cellStyle name="40% - Accent1 2 4 9 2" xfId="14573" xr:uid="{00000000-0005-0000-0000-000095150000}"/>
    <cellStyle name="40% - Accent1 2 5" xfId="465" xr:uid="{00000000-0005-0000-0000-000096150000}"/>
    <cellStyle name="40% - Accent1 2 5 2" xfId="466" xr:uid="{00000000-0005-0000-0000-000097150000}"/>
    <cellStyle name="40% - Accent1 2 5 2 2" xfId="2238" xr:uid="{00000000-0005-0000-0000-000098150000}"/>
    <cellStyle name="40% - Accent1 2 5 2 2 2" xfId="10034" xr:uid="{00000000-0005-0000-0000-000099150000}"/>
    <cellStyle name="40% - Accent1 2 5 2 3" xfId="3061" xr:uid="{00000000-0005-0000-0000-00009A150000}"/>
    <cellStyle name="40% - Accent1 2 5 2 3 2" xfId="10572" xr:uid="{00000000-0005-0000-0000-00009B150000}"/>
    <cellStyle name="40% - Accent1 2 5 2 4" xfId="6386" xr:uid="{00000000-0005-0000-0000-00009C150000}"/>
    <cellStyle name="40% - Accent1 2 5 2 4 2" xfId="13664" xr:uid="{00000000-0005-0000-0000-00009D150000}"/>
    <cellStyle name="40% - Accent1 2 5 2 5" xfId="9099" xr:uid="{00000000-0005-0000-0000-00009E150000}"/>
    <cellStyle name="40% - Accent1 2 5 3" xfId="2237" xr:uid="{00000000-0005-0000-0000-00009F150000}"/>
    <cellStyle name="40% - Accent1 2 5 3 2" xfId="10033" xr:uid="{00000000-0005-0000-0000-0000A0150000}"/>
    <cellStyle name="40% - Accent1 2 5 4" xfId="3687" xr:uid="{00000000-0005-0000-0000-0000A1150000}"/>
    <cellStyle name="40% - Accent1 2 5 4 2" xfId="11195" xr:uid="{00000000-0005-0000-0000-0000A2150000}"/>
    <cellStyle name="40% - Accent1 2 5 5" xfId="6385" xr:uid="{00000000-0005-0000-0000-0000A3150000}"/>
    <cellStyle name="40% - Accent1 2 5 5 2" xfId="13663" xr:uid="{00000000-0005-0000-0000-0000A4150000}"/>
    <cellStyle name="40% - Accent1 2 5 6" xfId="8302" xr:uid="{00000000-0005-0000-0000-0000A5150000}"/>
    <cellStyle name="40% - Accent1 2 5 6 2" xfId="15394" xr:uid="{00000000-0005-0000-0000-0000A6150000}"/>
    <cellStyle name="40% - Accent1 2 5 7" xfId="9098" xr:uid="{00000000-0005-0000-0000-0000A7150000}"/>
    <cellStyle name="40% - Accent1 2 6" xfId="467" xr:uid="{00000000-0005-0000-0000-0000A8150000}"/>
    <cellStyle name="40% - Accent1 2 6 2" xfId="2239" xr:uid="{00000000-0005-0000-0000-0000A9150000}"/>
    <cellStyle name="40% - Accent1 2 6 2 2" xfId="10035" xr:uid="{00000000-0005-0000-0000-0000AA150000}"/>
    <cellStyle name="40% - Accent1 2 6 3" xfId="3804" xr:uid="{00000000-0005-0000-0000-0000AB150000}"/>
    <cellStyle name="40% - Accent1 2 6 3 2" xfId="11312" xr:uid="{00000000-0005-0000-0000-0000AC150000}"/>
    <cellStyle name="40% - Accent1 2 6 4" xfId="6387" xr:uid="{00000000-0005-0000-0000-0000AD150000}"/>
    <cellStyle name="40% - Accent1 2 6 4 2" xfId="13665" xr:uid="{00000000-0005-0000-0000-0000AE150000}"/>
    <cellStyle name="40% - Accent1 2 6 5" xfId="8409" xr:uid="{00000000-0005-0000-0000-0000AF150000}"/>
    <cellStyle name="40% - Accent1 2 6 5 2" xfId="15452" xr:uid="{00000000-0005-0000-0000-0000B0150000}"/>
    <cellStyle name="40% - Accent1 2 6 6" xfId="9100" xr:uid="{00000000-0005-0000-0000-0000B1150000}"/>
    <cellStyle name="40% - Accent1 2 7" xfId="468" xr:uid="{00000000-0005-0000-0000-0000B2150000}"/>
    <cellStyle name="40% - Accent1 2 7 2" xfId="2240" xr:uid="{00000000-0005-0000-0000-0000B3150000}"/>
    <cellStyle name="40% - Accent1 2 7 2 2" xfId="10036" xr:uid="{00000000-0005-0000-0000-0000B4150000}"/>
    <cellStyle name="40% - Accent1 2 7 3" xfId="3800" xr:uid="{00000000-0005-0000-0000-0000B5150000}"/>
    <cellStyle name="40% - Accent1 2 7 3 2" xfId="11308" xr:uid="{00000000-0005-0000-0000-0000B6150000}"/>
    <cellStyle name="40% - Accent1 2 7 4" xfId="6388" xr:uid="{00000000-0005-0000-0000-0000B7150000}"/>
    <cellStyle name="40% - Accent1 2 7 4 2" xfId="13666" xr:uid="{00000000-0005-0000-0000-0000B8150000}"/>
    <cellStyle name="40% - Accent1 2 7 5" xfId="8498" xr:uid="{00000000-0005-0000-0000-0000B9150000}"/>
    <cellStyle name="40% - Accent1 2 7 5 2" xfId="15541" xr:uid="{00000000-0005-0000-0000-0000BA150000}"/>
    <cellStyle name="40% - Accent1 2 7 6" xfId="9101" xr:uid="{00000000-0005-0000-0000-0000BB150000}"/>
    <cellStyle name="40% - Accent1 2 8" xfId="1822" xr:uid="{00000000-0005-0000-0000-0000BC150000}"/>
    <cellStyle name="40% - Accent1 2 8 2" xfId="3953" xr:uid="{00000000-0005-0000-0000-0000BD150000}"/>
    <cellStyle name="40% - Accent1 2 8 2 2" xfId="11461" xr:uid="{00000000-0005-0000-0000-0000BE150000}"/>
    <cellStyle name="40% - Accent1 2 8 3" xfId="6389" xr:uid="{00000000-0005-0000-0000-0000BF150000}"/>
    <cellStyle name="40% - Accent1 2 8 3 2" xfId="13667" xr:uid="{00000000-0005-0000-0000-0000C0150000}"/>
    <cellStyle name="40% - Accent1 2 8 4" xfId="7773" xr:uid="{00000000-0005-0000-0000-0000C1150000}"/>
    <cellStyle name="40% - Accent1 2 8 4 2" xfId="14865" xr:uid="{00000000-0005-0000-0000-0000C2150000}"/>
    <cellStyle name="40% - Accent1 2 8 5" xfId="9618" xr:uid="{00000000-0005-0000-0000-0000C3150000}"/>
    <cellStyle name="40% - Accent1 2 9" xfId="2222" xr:uid="{00000000-0005-0000-0000-0000C4150000}"/>
    <cellStyle name="40% - Accent1 2 9 2" xfId="3054" xr:uid="{00000000-0005-0000-0000-0000C5150000}"/>
    <cellStyle name="40% - Accent1 2 9 2 2" xfId="10565" xr:uid="{00000000-0005-0000-0000-0000C6150000}"/>
    <cellStyle name="40% - Accent1 2 9 3" xfId="6390" xr:uid="{00000000-0005-0000-0000-0000C7150000}"/>
    <cellStyle name="40% - Accent1 2 9 3 2" xfId="13668" xr:uid="{00000000-0005-0000-0000-0000C8150000}"/>
    <cellStyle name="40% - Accent1 2 9 4" xfId="10018" xr:uid="{00000000-0005-0000-0000-0000C9150000}"/>
    <cellStyle name="40% - Accent1 20" xfId="1796" xr:uid="{00000000-0005-0000-0000-0000CA150000}"/>
    <cellStyle name="40% - Accent1 20 2" xfId="3775" xr:uid="{00000000-0005-0000-0000-0000CB150000}"/>
    <cellStyle name="40% - Accent1 20 2 2" xfId="11283" xr:uid="{00000000-0005-0000-0000-0000CC150000}"/>
    <cellStyle name="40% - Accent1 20 3" xfId="6391" xr:uid="{00000000-0005-0000-0000-0000CD150000}"/>
    <cellStyle name="40% - Accent1 20 3 2" xfId="13669" xr:uid="{00000000-0005-0000-0000-0000CE150000}"/>
    <cellStyle name="40% - Accent1 20 4" xfId="9601" xr:uid="{00000000-0005-0000-0000-0000CF150000}"/>
    <cellStyle name="40% - Accent1 21" xfId="2211" xr:uid="{00000000-0005-0000-0000-0000D0150000}"/>
    <cellStyle name="40% - Accent1 21 2" xfId="3776" xr:uid="{00000000-0005-0000-0000-0000D1150000}"/>
    <cellStyle name="40% - Accent1 21 2 2" xfId="11284" xr:uid="{00000000-0005-0000-0000-0000D2150000}"/>
    <cellStyle name="40% - Accent1 21 3" xfId="6392" xr:uid="{00000000-0005-0000-0000-0000D3150000}"/>
    <cellStyle name="40% - Accent1 21 3 2" xfId="13670" xr:uid="{00000000-0005-0000-0000-0000D4150000}"/>
    <cellStyle name="40% - Accent1 21 4" xfId="10007" xr:uid="{00000000-0005-0000-0000-0000D5150000}"/>
    <cellStyle name="40% - Accent1 22" xfId="3034" xr:uid="{00000000-0005-0000-0000-0000D6150000}"/>
    <cellStyle name="40% - Accent1 22 2" xfId="10545" xr:uid="{00000000-0005-0000-0000-0000D7150000}"/>
    <cellStyle name="40% - Accent1 23" xfId="4001" xr:uid="{00000000-0005-0000-0000-0000D8150000}"/>
    <cellStyle name="40% - Accent1 23 2" xfId="11509" xr:uid="{00000000-0005-0000-0000-0000D9150000}"/>
    <cellStyle name="40% - Accent1 24" xfId="4673" xr:uid="{00000000-0005-0000-0000-0000DA150000}"/>
    <cellStyle name="40% - Accent1 24 2" xfId="11951" xr:uid="{00000000-0005-0000-0000-0000DB150000}"/>
    <cellStyle name="40% - Accent1 25" xfId="5254" xr:uid="{00000000-0005-0000-0000-0000DC150000}"/>
    <cellStyle name="40% - Accent1 25 2" xfId="12532" xr:uid="{00000000-0005-0000-0000-0000DD150000}"/>
    <cellStyle name="40% - Accent1 26" xfId="6349" xr:uid="{00000000-0005-0000-0000-0000DE150000}"/>
    <cellStyle name="40% - Accent1 26 2" xfId="13627" xr:uid="{00000000-0005-0000-0000-0000DF150000}"/>
    <cellStyle name="40% - Accent1 27" xfId="7124" xr:uid="{00000000-0005-0000-0000-0000E0150000}"/>
    <cellStyle name="40% - Accent1 27 2" xfId="14216" xr:uid="{00000000-0005-0000-0000-0000E1150000}"/>
    <cellStyle name="40% - Accent1 28" xfId="7140" xr:uid="{00000000-0005-0000-0000-0000E2150000}"/>
    <cellStyle name="40% - Accent1 28 2" xfId="14232" xr:uid="{00000000-0005-0000-0000-0000E3150000}"/>
    <cellStyle name="40% - Accent1 29" xfId="439" xr:uid="{00000000-0005-0000-0000-0000E4150000}"/>
    <cellStyle name="40% - Accent1 29 2" xfId="9072" xr:uid="{00000000-0005-0000-0000-0000E5150000}"/>
    <cellStyle name="40% - Accent1 3" xfId="469" xr:uid="{00000000-0005-0000-0000-0000E6150000}"/>
    <cellStyle name="40% - Accent1 3 10" xfId="5329" xr:uid="{00000000-0005-0000-0000-0000E7150000}"/>
    <cellStyle name="40% - Accent1 3 10 2" xfId="12607" xr:uid="{00000000-0005-0000-0000-0000E8150000}"/>
    <cellStyle name="40% - Accent1 3 11" xfId="6393" xr:uid="{00000000-0005-0000-0000-0000E9150000}"/>
    <cellStyle name="40% - Accent1 3 11 2" xfId="13671" xr:uid="{00000000-0005-0000-0000-0000EA150000}"/>
    <cellStyle name="40% - Accent1 3 12" xfId="7215" xr:uid="{00000000-0005-0000-0000-0000EB150000}"/>
    <cellStyle name="40% - Accent1 3 12 2" xfId="14307" xr:uid="{00000000-0005-0000-0000-0000EC150000}"/>
    <cellStyle name="40% - Accent1 3 13" xfId="9102" xr:uid="{00000000-0005-0000-0000-0000ED150000}"/>
    <cellStyle name="40% - Accent1 3 2" xfId="470" xr:uid="{00000000-0005-0000-0000-0000EE150000}"/>
    <cellStyle name="40% - Accent1 3 2 10" xfId="7358" xr:uid="{00000000-0005-0000-0000-0000EF150000}"/>
    <cellStyle name="40% - Accent1 3 2 10 2" xfId="14450" xr:uid="{00000000-0005-0000-0000-0000F0150000}"/>
    <cellStyle name="40% - Accent1 3 2 11" xfId="9103" xr:uid="{00000000-0005-0000-0000-0000F1150000}"/>
    <cellStyle name="40% - Accent1 3 2 2" xfId="471" xr:uid="{00000000-0005-0000-0000-0000F2150000}"/>
    <cellStyle name="40% - Accent1 3 2 2 10" xfId="9104" xr:uid="{00000000-0005-0000-0000-0000F3150000}"/>
    <cellStyle name="40% - Accent1 3 2 2 2" xfId="472" xr:uid="{00000000-0005-0000-0000-0000F4150000}"/>
    <cellStyle name="40% - Accent1 3 2 2 2 2" xfId="2244" xr:uid="{00000000-0005-0000-0000-0000F5150000}"/>
    <cellStyle name="40% - Accent1 3 2 2 2 2 2" xfId="10040" xr:uid="{00000000-0005-0000-0000-0000F6150000}"/>
    <cellStyle name="40% - Accent1 3 2 2 2 3" xfId="4070" xr:uid="{00000000-0005-0000-0000-0000F7150000}"/>
    <cellStyle name="40% - Accent1 3 2 2 2 3 2" xfId="11578" xr:uid="{00000000-0005-0000-0000-0000F8150000}"/>
    <cellStyle name="40% - Accent1 3 2 2 2 4" xfId="6396" xr:uid="{00000000-0005-0000-0000-0000F9150000}"/>
    <cellStyle name="40% - Accent1 3 2 2 2 4 2" xfId="13674" xr:uid="{00000000-0005-0000-0000-0000FA150000}"/>
    <cellStyle name="40% - Accent1 3 2 2 2 5" xfId="8228" xr:uid="{00000000-0005-0000-0000-0000FB150000}"/>
    <cellStyle name="40% - Accent1 3 2 2 2 5 2" xfId="15320" xr:uid="{00000000-0005-0000-0000-0000FC150000}"/>
    <cellStyle name="40% - Accent1 3 2 2 2 6" xfId="9105" xr:uid="{00000000-0005-0000-0000-0000FD150000}"/>
    <cellStyle name="40% - Accent1 3 2 2 3" xfId="2243" xr:uid="{00000000-0005-0000-0000-0000FE150000}"/>
    <cellStyle name="40% - Accent1 3 2 2 3 2" xfId="6397" xr:uid="{00000000-0005-0000-0000-0000FF150000}"/>
    <cellStyle name="40% - Accent1 3 2 2 3 2 2" xfId="13675" xr:uid="{00000000-0005-0000-0000-000000160000}"/>
    <cellStyle name="40% - Accent1 3 2 2 3 3" xfId="10039" xr:uid="{00000000-0005-0000-0000-000001160000}"/>
    <cellStyle name="40% - Accent1 3 2 2 4" xfId="3616" xr:uid="{00000000-0005-0000-0000-000002160000}"/>
    <cellStyle name="40% - Accent1 3 2 2 4 2" xfId="11124" xr:uid="{00000000-0005-0000-0000-000003160000}"/>
    <cellStyle name="40% - Accent1 3 2 2 5" xfId="4032" xr:uid="{00000000-0005-0000-0000-000004160000}"/>
    <cellStyle name="40% - Accent1 3 2 2 5 2" xfId="11540" xr:uid="{00000000-0005-0000-0000-000005160000}"/>
    <cellStyle name="40% - Accent1 3 2 2 6" xfId="5180" xr:uid="{00000000-0005-0000-0000-000006160000}"/>
    <cellStyle name="40% - Accent1 3 2 2 6 2" xfId="12458" xr:uid="{00000000-0005-0000-0000-000007160000}"/>
    <cellStyle name="40% - Accent1 3 2 2 7" xfId="5761" xr:uid="{00000000-0005-0000-0000-000008160000}"/>
    <cellStyle name="40% - Accent1 3 2 2 7 2" xfId="13039" xr:uid="{00000000-0005-0000-0000-000009160000}"/>
    <cellStyle name="40% - Accent1 3 2 2 8" xfId="6395" xr:uid="{00000000-0005-0000-0000-00000A160000}"/>
    <cellStyle name="40% - Accent1 3 2 2 8 2" xfId="13673" xr:uid="{00000000-0005-0000-0000-00000B160000}"/>
    <cellStyle name="40% - Accent1 3 2 2 9" xfId="7647" xr:uid="{00000000-0005-0000-0000-00000C160000}"/>
    <cellStyle name="40% - Accent1 3 2 2 9 2" xfId="14739" xr:uid="{00000000-0005-0000-0000-00000D160000}"/>
    <cellStyle name="40% - Accent1 3 2 3" xfId="473" xr:uid="{00000000-0005-0000-0000-00000E160000}"/>
    <cellStyle name="40% - Accent1 3 2 3 2" xfId="2245" xr:uid="{00000000-0005-0000-0000-00000F160000}"/>
    <cellStyle name="40% - Accent1 3 2 3 2 2" xfId="10041" xr:uid="{00000000-0005-0000-0000-000010160000}"/>
    <cellStyle name="40% - Accent1 3 2 3 3" xfId="4041" xr:uid="{00000000-0005-0000-0000-000011160000}"/>
    <cellStyle name="40% - Accent1 3 2 3 3 2" xfId="11549" xr:uid="{00000000-0005-0000-0000-000012160000}"/>
    <cellStyle name="40% - Accent1 3 2 3 4" xfId="6398" xr:uid="{00000000-0005-0000-0000-000013160000}"/>
    <cellStyle name="40% - Accent1 3 2 3 4 2" xfId="13676" xr:uid="{00000000-0005-0000-0000-000014160000}"/>
    <cellStyle name="40% - Accent1 3 2 3 5" xfId="7939" xr:uid="{00000000-0005-0000-0000-000015160000}"/>
    <cellStyle name="40% - Accent1 3 2 3 5 2" xfId="15031" xr:uid="{00000000-0005-0000-0000-000016160000}"/>
    <cellStyle name="40% - Accent1 3 2 3 6" xfId="9106" xr:uid="{00000000-0005-0000-0000-000017160000}"/>
    <cellStyle name="40% - Accent1 3 2 4" xfId="2242" xr:uid="{00000000-0005-0000-0000-000018160000}"/>
    <cellStyle name="40% - Accent1 3 2 4 2" xfId="6399" xr:uid="{00000000-0005-0000-0000-000019160000}"/>
    <cellStyle name="40% - Accent1 3 2 4 2 2" xfId="13677" xr:uid="{00000000-0005-0000-0000-00001A160000}"/>
    <cellStyle name="40% - Accent1 3 2 4 3" xfId="10038" xr:uid="{00000000-0005-0000-0000-00001B160000}"/>
    <cellStyle name="40% - Accent1 3 2 5" xfId="3316" xr:uid="{00000000-0005-0000-0000-00001C160000}"/>
    <cellStyle name="40% - Accent1 3 2 5 2" xfId="10827" xr:uid="{00000000-0005-0000-0000-00001D160000}"/>
    <cellStyle name="40% - Accent1 3 2 6" xfId="3182" xr:uid="{00000000-0005-0000-0000-00001E160000}"/>
    <cellStyle name="40% - Accent1 3 2 6 2" xfId="10693" xr:uid="{00000000-0005-0000-0000-00001F160000}"/>
    <cellStyle name="40% - Accent1 3 2 7" xfId="4891" xr:uid="{00000000-0005-0000-0000-000020160000}"/>
    <cellStyle name="40% - Accent1 3 2 7 2" xfId="12169" xr:uid="{00000000-0005-0000-0000-000021160000}"/>
    <cellStyle name="40% - Accent1 3 2 8" xfId="5472" xr:uid="{00000000-0005-0000-0000-000022160000}"/>
    <cellStyle name="40% - Accent1 3 2 8 2" xfId="12750" xr:uid="{00000000-0005-0000-0000-000023160000}"/>
    <cellStyle name="40% - Accent1 3 2 9" xfId="6394" xr:uid="{00000000-0005-0000-0000-000024160000}"/>
    <cellStyle name="40% - Accent1 3 2 9 2" xfId="13672" xr:uid="{00000000-0005-0000-0000-000025160000}"/>
    <cellStyle name="40% - Accent1 3 3" xfId="474" xr:uid="{00000000-0005-0000-0000-000026160000}"/>
    <cellStyle name="40% - Accent1 3 3 10" xfId="9107" xr:uid="{00000000-0005-0000-0000-000027160000}"/>
    <cellStyle name="40% - Accent1 3 3 2" xfId="475" xr:uid="{00000000-0005-0000-0000-000028160000}"/>
    <cellStyle name="40% - Accent1 3 3 2 2" xfId="2247" xr:uid="{00000000-0005-0000-0000-000029160000}"/>
    <cellStyle name="40% - Accent1 3 3 2 2 2" xfId="10043" xr:uid="{00000000-0005-0000-0000-00002A160000}"/>
    <cellStyle name="40% - Accent1 3 3 2 3" xfId="3749" xr:uid="{00000000-0005-0000-0000-00002B160000}"/>
    <cellStyle name="40% - Accent1 3 3 2 3 2" xfId="11257" xr:uid="{00000000-0005-0000-0000-00002C160000}"/>
    <cellStyle name="40% - Accent1 3 3 2 4" xfId="6401" xr:uid="{00000000-0005-0000-0000-00002D160000}"/>
    <cellStyle name="40% - Accent1 3 3 2 4 2" xfId="13679" xr:uid="{00000000-0005-0000-0000-00002E160000}"/>
    <cellStyle name="40% - Accent1 3 3 2 5" xfId="8085" xr:uid="{00000000-0005-0000-0000-00002F160000}"/>
    <cellStyle name="40% - Accent1 3 3 2 5 2" xfId="15177" xr:uid="{00000000-0005-0000-0000-000030160000}"/>
    <cellStyle name="40% - Accent1 3 3 2 6" xfId="9108" xr:uid="{00000000-0005-0000-0000-000031160000}"/>
    <cellStyle name="40% - Accent1 3 3 3" xfId="2246" xr:uid="{00000000-0005-0000-0000-000032160000}"/>
    <cellStyle name="40% - Accent1 3 3 3 2" xfId="6402" xr:uid="{00000000-0005-0000-0000-000033160000}"/>
    <cellStyle name="40% - Accent1 3 3 3 2 2" xfId="13680" xr:uid="{00000000-0005-0000-0000-000034160000}"/>
    <cellStyle name="40% - Accent1 3 3 3 3" xfId="10042" xr:uid="{00000000-0005-0000-0000-000035160000}"/>
    <cellStyle name="40% - Accent1 3 3 4" xfId="3473" xr:uid="{00000000-0005-0000-0000-000036160000}"/>
    <cellStyle name="40% - Accent1 3 3 4 2" xfId="10981" xr:uid="{00000000-0005-0000-0000-000037160000}"/>
    <cellStyle name="40% - Accent1 3 3 5" xfId="3985" xr:uid="{00000000-0005-0000-0000-000038160000}"/>
    <cellStyle name="40% - Accent1 3 3 5 2" xfId="11493" xr:uid="{00000000-0005-0000-0000-000039160000}"/>
    <cellStyle name="40% - Accent1 3 3 6" xfId="5037" xr:uid="{00000000-0005-0000-0000-00003A160000}"/>
    <cellStyle name="40% - Accent1 3 3 6 2" xfId="12315" xr:uid="{00000000-0005-0000-0000-00003B160000}"/>
    <cellStyle name="40% - Accent1 3 3 7" xfId="5618" xr:uid="{00000000-0005-0000-0000-00003C160000}"/>
    <cellStyle name="40% - Accent1 3 3 7 2" xfId="12896" xr:uid="{00000000-0005-0000-0000-00003D160000}"/>
    <cellStyle name="40% - Accent1 3 3 8" xfId="6400" xr:uid="{00000000-0005-0000-0000-00003E160000}"/>
    <cellStyle name="40% - Accent1 3 3 8 2" xfId="13678" xr:uid="{00000000-0005-0000-0000-00003F160000}"/>
    <cellStyle name="40% - Accent1 3 3 9" xfId="7504" xr:uid="{00000000-0005-0000-0000-000040160000}"/>
    <cellStyle name="40% - Accent1 3 3 9 2" xfId="14596" xr:uid="{00000000-0005-0000-0000-000041160000}"/>
    <cellStyle name="40% - Accent1 3 4" xfId="476" xr:uid="{00000000-0005-0000-0000-000042160000}"/>
    <cellStyle name="40% - Accent1 3 4 2" xfId="2248" xr:uid="{00000000-0005-0000-0000-000043160000}"/>
    <cellStyle name="40% - Accent1 3 4 2 2" xfId="10044" xr:uid="{00000000-0005-0000-0000-000044160000}"/>
    <cellStyle name="40% - Accent1 3 4 3" xfId="3878" xr:uid="{00000000-0005-0000-0000-000045160000}"/>
    <cellStyle name="40% - Accent1 3 4 3 2" xfId="11386" xr:uid="{00000000-0005-0000-0000-000046160000}"/>
    <cellStyle name="40% - Accent1 3 4 4" xfId="6403" xr:uid="{00000000-0005-0000-0000-000047160000}"/>
    <cellStyle name="40% - Accent1 3 4 4 2" xfId="13681" xr:uid="{00000000-0005-0000-0000-000048160000}"/>
    <cellStyle name="40% - Accent1 3 4 5" xfId="8432" xr:uid="{00000000-0005-0000-0000-000049160000}"/>
    <cellStyle name="40% - Accent1 3 4 5 2" xfId="15475" xr:uid="{00000000-0005-0000-0000-00004A160000}"/>
    <cellStyle name="40% - Accent1 3 4 6" xfId="9109" xr:uid="{00000000-0005-0000-0000-00004B160000}"/>
    <cellStyle name="40% - Accent1 3 5" xfId="477" xr:uid="{00000000-0005-0000-0000-00004C160000}"/>
    <cellStyle name="40% - Accent1 3 5 2" xfId="2249" xr:uid="{00000000-0005-0000-0000-00004D160000}"/>
    <cellStyle name="40% - Accent1 3 5 2 2" xfId="10045" xr:uid="{00000000-0005-0000-0000-00004E160000}"/>
    <cellStyle name="40% - Accent1 3 5 3" xfId="3699" xr:uid="{00000000-0005-0000-0000-00004F160000}"/>
    <cellStyle name="40% - Accent1 3 5 3 2" xfId="11207" xr:uid="{00000000-0005-0000-0000-000050160000}"/>
    <cellStyle name="40% - Accent1 3 5 4" xfId="6404" xr:uid="{00000000-0005-0000-0000-000051160000}"/>
    <cellStyle name="40% - Accent1 3 5 4 2" xfId="13682" xr:uid="{00000000-0005-0000-0000-000052160000}"/>
    <cellStyle name="40% - Accent1 3 5 5" xfId="8521" xr:uid="{00000000-0005-0000-0000-000053160000}"/>
    <cellStyle name="40% - Accent1 3 5 5 2" xfId="15564" xr:uid="{00000000-0005-0000-0000-000054160000}"/>
    <cellStyle name="40% - Accent1 3 5 6" xfId="9110" xr:uid="{00000000-0005-0000-0000-000055160000}"/>
    <cellStyle name="40% - Accent1 3 6" xfId="2241" xr:uid="{00000000-0005-0000-0000-000056160000}"/>
    <cellStyle name="40% - Accent1 3 6 2" xfId="6405" xr:uid="{00000000-0005-0000-0000-000057160000}"/>
    <cellStyle name="40% - Accent1 3 6 2 2" xfId="13683" xr:uid="{00000000-0005-0000-0000-000058160000}"/>
    <cellStyle name="40% - Accent1 3 6 3" xfId="7796" xr:uid="{00000000-0005-0000-0000-000059160000}"/>
    <cellStyle name="40% - Accent1 3 6 3 2" xfId="14888" xr:uid="{00000000-0005-0000-0000-00005A160000}"/>
    <cellStyle name="40% - Accent1 3 6 4" xfId="10037" xr:uid="{00000000-0005-0000-0000-00005B160000}"/>
    <cellStyle name="40% - Accent1 3 7" xfId="3168" xr:uid="{00000000-0005-0000-0000-00005C160000}"/>
    <cellStyle name="40% - Accent1 3 7 2" xfId="10679" xr:uid="{00000000-0005-0000-0000-00005D160000}"/>
    <cellStyle name="40% - Accent1 3 8" xfId="3045" xr:uid="{00000000-0005-0000-0000-00005E160000}"/>
    <cellStyle name="40% - Accent1 3 8 2" xfId="10556" xr:uid="{00000000-0005-0000-0000-00005F160000}"/>
    <cellStyle name="40% - Accent1 3 9" xfId="4748" xr:uid="{00000000-0005-0000-0000-000060160000}"/>
    <cellStyle name="40% - Accent1 3 9 2" xfId="12026" xr:uid="{00000000-0005-0000-0000-000061160000}"/>
    <cellStyle name="40% - Accent1 30" xfId="8589" xr:uid="{00000000-0005-0000-0000-000062160000}"/>
    <cellStyle name="40% - Accent1 30 2" xfId="15632" xr:uid="{00000000-0005-0000-0000-000063160000}"/>
    <cellStyle name="40% - Accent1 31" xfId="8679" xr:uid="{00000000-0005-0000-0000-000064160000}"/>
    <cellStyle name="40% - Accent1 4" xfId="478" xr:uid="{00000000-0005-0000-0000-000065160000}"/>
    <cellStyle name="40% - Accent1 4 10" xfId="6406" xr:uid="{00000000-0005-0000-0000-000066160000}"/>
    <cellStyle name="40% - Accent1 4 10 2" xfId="13684" xr:uid="{00000000-0005-0000-0000-000067160000}"/>
    <cellStyle name="40% - Accent1 4 11" xfId="7174" xr:uid="{00000000-0005-0000-0000-000068160000}"/>
    <cellStyle name="40% - Accent1 4 11 2" xfId="14266" xr:uid="{00000000-0005-0000-0000-000069160000}"/>
    <cellStyle name="40% - Accent1 4 12" xfId="9111" xr:uid="{00000000-0005-0000-0000-00006A160000}"/>
    <cellStyle name="40% - Accent1 4 2" xfId="479" xr:uid="{00000000-0005-0000-0000-00006B160000}"/>
    <cellStyle name="40% - Accent1 4 2 10" xfId="7317" xr:uid="{00000000-0005-0000-0000-00006C160000}"/>
    <cellStyle name="40% - Accent1 4 2 10 2" xfId="14409" xr:uid="{00000000-0005-0000-0000-00006D160000}"/>
    <cellStyle name="40% - Accent1 4 2 11" xfId="9112" xr:uid="{00000000-0005-0000-0000-00006E160000}"/>
    <cellStyle name="40% - Accent1 4 2 2" xfId="480" xr:uid="{00000000-0005-0000-0000-00006F160000}"/>
    <cellStyle name="40% - Accent1 4 2 2 10" xfId="9113" xr:uid="{00000000-0005-0000-0000-000070160000}"/>
    <cellStyle name="40% - Accent1 4 2 2 2" xfId="481" xr:uid="{00000000-0005-0000-0000-000071160000}"/>
    <cellStyle name="40% - Accent1 4 2 2 2 2" xfId="2253" xr:uid="{00000000-0005-0000-0000-000072160000}"/>
    <cellStyle name="40% - Accent1 4 2 2 2 2 2" xfId="10049" xr:uid="{00000000-0005-0000-0000-000073160000}"/>
    <cellStyle name="40% - Accent1 4 2 2 2 3" xfId="3808" xr:uid="{00000000-0005-0000-0000-000074160000}"/>
    <cellStyle name="40% - Accent1 4 2 2 2 3 2" xfId="11316" xr:uid="{00000000-0005-0000-0000-000075160000}"/>
    <cellStyle name="40% - Accent1 4 2 2 2 4" xfId="6409" xr:uid="{00000000-0005-0000-0000-000076160000}"/>
    <cellStyle name="40% - Accent1 4 2 2 2 4 2" xfId="13687" xr:uid="{00000000-0005-0000-0000-000077160000}"/>
    <cellStyle name="40% - Accent1 4 2 2 2 5" xfId="8187" xr:uid="{00000000-0005-0000-0000-000078160000}"/>
    <cellStyle name="40% - Accent1 4 2 2 2 5 2" xfId="15279" xr:uid="{00000000-0005-0000-0000-000079160000}"/>
    <cellStyle name="40% - Accent1 4 2 2 2 6" xfId="9114" xr:uid="{00000000-0005-0000-0000-00007A160000}"/>
    <cellStyle name="40% - Accent1 4 2 2 3" xfId="2252" xr:uid="{00000000-0005-0000-0000-00007B160000}"/>
    <cellStyle name="40% - Accent1 4 2 2 3 2" xfId="6410" xr:uid="{00000000-0005-0000-0000-00007C160000}"/>
    <cellStyle name="40% - Accent1 4 2 2 3 2 2" xfId="13688" xr:uid="{00000000-0005-0000-0000-00007D160000}"/>
    <cellStyle name="40% - Accent1 4 2 2 3 3" xfId="10048" xr:uid="{00000000-0005-0000-0000-00007E160000}"/>
    <cellStyle name="40% - Accent1 4 2 2 4" xfId="3575" xr:uid="{00000000-0005-0000-0000-00007F160000}"/>
    <cellStyle name="40% - Accent1 4 2 2 4 2" xfId="11083" xr:uid="{00000000-0005-0000-0000-000080160000}"/>
    <cellStyle name="40% - Accent1 4 2 2 5" xfId="3076" xr:uid="{00000000-0005-0000-0000-000081160000}"/>
    <cellStyle name="40% - Accent1 4 2 2 5 2" xfId="10587" xr:uid="{00000000-0005-0000-0000-000082160000}"/>
    <cellStyle name="40% - Accent1 4 2 2 6" xfId="5139" xr:uid="{00000000-0005-0000-0000-000083160000}"/>
    <cellStyle name="40% - Accent1 4 2 2 6 2" xfId="12417" xr:uid="{00000000-0005-0000-0000-000084160000}"/>
    <cellStyle name="40% - Accent1 4 2 2 7" xfId="5720" xr:uid="{00000000-0005-0000-0000-000085160000}"/>
    <cellStyle name="40% - Accent1 4 2 2 7 2" xfId="12998" xr:uid="{00000000-0005-0000-0000-000086160000}"/>
    <cellStyle name="40% - Accent1 4 2 2 8" xfId="6408" xr:uid="{00000000-0005-0000-0000-000087160000}"/>
    <cellStyle name="40% - Accent1 4 2 2 8 2" xfId="13686" xr:uid="{00000000-0005-0000-0000-000088160000}"/>
    <cellStyle name="40% - Accent1 4 2 2 9" xfId="7606" xr:uid="{00000000-0005-0000-0000-000089160000}"/>
    <cellStyle name="40% - Accent1 4 2 2 9 2" xfId="14698" xr:uid="{00000000-0005-0000-0000-00008A160000}"/>
    <cellStyle name="40% - Accent1 4 2 3" xfId="482" xr:uid="{00000000-0005-0000-0000-00008B160000}"/>
    <cellStyle name="40% - Accent1 4 2 3 2" xfId="2254" xr:uid="{00000000-0005-0000-0000-00008C160000}"/>
    <cellStyle name="40% - Accent1 4 2 3 2 2" xfId="10050" xr:uid="{00000000-0005-0000-0000-00008D160000}"/>
    <cellStyle name="40% - Accent1 4 2 3 3" xfId="3732" xr:uid="{00000000-0005-0000-0000-00008E160000}"/>
    <cellStyle name="40% - Accent1 4 2 3 3 2" xfId="11240" xr:uid="{00000000-0005-0000-0000-00008F160000}"/>
    <cellStyle name="40% - Accent1 4 2 3 4" xfId="6411" xr:uid="{00000000-0005-0000-0000-000090160000}"/>
    <cellStyle name="40% - Accent1 4 2 3 4 2" xfId="13689" xr:uid="{00000000-0005-0000-0000-000091160000}"/>
    <cellStyle name="40% - Accent1 4 2 3 5" xfId="7898" xr:uid="{00000000-0005-0000-0000-000092160000}"/>
    <cellStyle name="40% - Accent1 4 2 3 5 2" xfId="14990" xr:uid="{00000000-0005-0000-0000-000093160000}"/>
    <cellStyle name="40% - Accent1 4 2 3 6" xfId="9115" xr:uid="{00000000-0005-0000-0000-000094160000}"/>
    <cellStyle name="40% - Accent1 4 2 4" xfId="2251" xr:uid="{00000000-0005-0000-0000-000095160000}"/>
    <cellStyle name="40% - Accent1 4 2 4 2" xfId="6412" xr:uid="{00000000-0005-0000-0000-000096160000}"/>
    <cellStyle name="40% - Accent1 4 2 4 2 2" xfId="13690" xr:uid="{00000000-0005-0000-0000-000097160000}"/>
    <cellStyle name="40% - Accent1 4 2 4 3" xfId="10047" xr:uid="{00000000-0005-0000-0000-000098160000}"/>
    <cellStyle name="40% - Accent1 4 2 5" xfId="3275" xr:uid="{00000000-0005-0000-0000-000099160000}"/>
    <cellStyle name="40% - Accent1 4 2 5 2" xfId="10786" xr:uid="{00000000-0005-0000-0000-00009A160000}"/>
    <cellStyle name="40% - Accent1 4 2 6" xfId="3725" xr:uid="{00000000-0005-0000-0000-00009B160000}"/>
    <cellStyle name="40% - Accent1 4 2 6 2" xfId="11233" xr:uid="{00000000-0005-0000-0000-00009C160000}"/>
    <cellStyle name="40% - Accent1 4 2 7" xfId="4850" xr:uid="{00000000-0005-0000-0000-00009D160000}"/>
    <cellStyle name="40% - Accent1 4 2 7 2" xfId="12128" xr:uid="{00000000-0005-0000-0000-00009E160000}"/>
    <cellStyle name="40% - Accent1 4 2 8" xfId="5431" xr:uid="{00000000-0005-0000-0000-00009F160000}"/>
    <cellStyle name="40% - Accent1 4 2 8 2" xfId="12709" xr:uid="{00000000-0005-0000-0000-0000A0160000}"/>
    <cellStyle name="40% - Accent1 4 2 9" xfId="6407" xr:uid="{00000000-0005-0000-0000-0000A1160000}"/>
    <cellStyle name="40% - Accent1 4 2 9 2" xfId="13685" xr:uid="{00000000-0005-0000-0000-0000A2160000}"/>
    <cellStyle name="40% - Accent1 4 3" xfId="483" xr:uid="{00000000-0005-0000-0000-0000A3160000}"/>
    <cellStyle name="40% - Accent1 4 3 10" xfId="9116" xr:uid="{00000000-0005-0000-0000-0000A4160000}"/>
    <cellStyle name="40% - Accent1 4 3 2" xfId="484" xr:uid="{00000000-0005-0000-0000-0000A5160000}"/>
    <cellStyle name="40% - Accent1 4 3 2 2" xfId="2256" xr:uid="{00000000-0005-0000-0000-0000A6160000}"/>
    <cellStyle name="40% - Accent1 4 3 2 2 2" xfId="10052" xr:uid="{00000000-0005-0000-0000-0000A7160000}"/>
    <cellStyle name="40% - Accent1 4 3 2 3" xfId="3767" xr:uid="{00000000-0005-0000-0000-0000A8160000}"/>
    <cellStyle name="40% - Accent1 4 3 2 3 2" xfId="11275" xr:uid="{00000000-0005-0000-0000-0000A9160000}"/>
    <cellStyle name="40% - Accent1 4 3 2 4" xfId="6414" xr:uid="{00000000-0005-0000-0000-0000AA160000}"/>
    <cellStyle name="40% - Accent1 4 3 2 4 2" xfId="13692" xr:uid="{00000000-0005-0000-0000-0000AB160000}"/>
    <cellStyle name="40% - Accent1 4 3 2 5" xfId="8047" xr:uid="{00000000-0005-0000-0000-0000AC160000}"/>
    <cellStyle name="40% - Accent1 4 3 2 5 2" xfId="15139" xr:uid="{00000000-0005-0000-0000-0000AD160000}"/>
    <cellStyle name="40% - Accent1 4 3 2 6" xfId="9117" xr:uid="{00000000-0005-0000-0000-0000AE160000}"/>
    <cellStyle name="40% - Accent1 4 3 3" xfId="2255" xr:uid="{00000000-0005-0000-0000-0000AF160000}"/>
    <cellStyle name="40% - Accent1 4 3 3 2" xfId="6415" xr:uid="{00000000-0005-0000-0000-0000B0160000}"/>
    <cellStyle name="40% - Accent1 4 3 3 2 2" xfId="13693" xr:uid="{00000000-0005-0000-0000-0000B1160000}"/>
    <cellStyle name="40% - Accent1 4 3 3 3" xfId="10051" xr:uid="{00000000-0005-0000-0000-0000B2160000}"/>
    <cellStyle name="40% - Accent1 4 3 4" xfId="3435" xr:uid="{00000000-0005-0000-0000-0000B3160000}"/>
    <cellStyle name="40% - Accent1 4 3 4 2" xfId="10943" xr:uid="{00000000-0005-0000-0000-0000B4160000}"/>
    <cellStyle name="40% - Accent1 4 3 5" xfId="3885" xr:uid="{00000000-0005-0000-0000-0000B5160000}"/>
    <cellStyle name="40% - Accent1 4 3 5 2" xfId="11393" xr:uid="{00000000-0005-0000-0000-0000B6160000}"/>
    <cellStyle name="40% - Accent1 4 3 6" xfId="4999" xr:uid="{00000000-0005-0000-0000-0000B7160000}"/>
    <cellStyle name="40% - Accent1 4 3 6 2" xfId="12277" xr:uid="{00000000-0005-0000-0000-0000B8160000}"/>
    <cellStyle name="40% - Accent1 4 3 7" xfId="5580" xr:uid="{00000000-0005-0000-0000-0000B9160000}"/>
    <cellStyle name="40% - Accent1 4 3 7 2" xfId="12858" xr:uid="{00000000-0005-0000-0000-0000BA160000}"/>
    <cellStyle name="40% - Accent1 4 3 8" xfId="6413" xr:uid="{00000000-0005-0000-0000-0000BB160000}"/>
    <cellStyle name="40% - Accent1 4 3 8 2" xfId="13691" xr:uid="{00000000-0005-0000-0000-0000BC160000}"/>
    <cellStyle name="40% - Accent1 4 3 9" xfId="7466" xr:uid="{00000000-0005-0000-0000-0000BD160000}"/>
    <cellStyle name="40% - Accent1 4 3 9 2" xfId="14558" xr:uid="{00000000-0005-0000-0000-0000BE160000}"/>
    <cellStyle name="40% - Accent1 4 4" xfId="485" xr:uid="{00000000-0005-0000-0000-0000BF160000}"/>
    <cellStyle name="40% - Accent1 4 4 2" xfId="2257" xr:uid="{00000000-0005-0000-0000-0000C0160000}"/>
    <cellStyle name="40% - Accent1 4 4 2 2" xfId="10053" xr:uid="{00000000-0005-0000-0000-0000C1160000}"/>
    <cellStyle name="40% - Accent1 4 4 3" xfId="3752" xr:uid="{00000000-0005-0000-0000-0000C2160000}"/>
    <cellStyle name="40% - Accent1 4 4 3 2" xfId="11260" xr:uid="{00000000-0005-0000-0000-0000C3160000}"/>
    <cellStyle name="40% - Accent1 4 4 4" xfId="6416" xr:uid="{00000000-0005-0000-0000-0000C4160000}"/>
    <cellStyle name="40% - Accent1 4 4 4 2" xfId="13694" xr:uid="{00000000-0005-0000-0000-0000C5160000}"/>
    <cellStyle name="40% - Accent1 4 4 5" xfId="7755" xr:uid="{00000000-0005-0000-0000-0000C6160000}"/>
    <cellStyle name="40% - Accent1 4 4 5 2" xfId="14847" xr:uid="{00000000-0005-0000-0000-0000C7160000}"/>
    <cellStyle name="40% - Accent1 4 4 6" xfId="9118" xr:uid="{00000000-0005-0000-0000-0000C8160000}"/>
    <cellStyle name="40% - Accent1 4 5" xfId="2250" xr:uid="{00000000-0005-0000-0000-0000C9160000}"/>
    <cellStyle name="40% - Accent1 4 5 2" xfId="6417" xr:uid="{00000000-0005-0000-0000-0000CA160000}"/>
    <cellStyle name="40% - Accent1 4 5 2 2" xfId="13695" xr:uid="{00000000-0005-0000-0000-0000CB160000}"/>
    <cellStyle name="40% - Accent1 4 5 3" xfId="10046" xr:uid="{00000000-0005-0000-0000-0000CC160000}"/>
    <cellStyle name="40% - Accent1 4 6" xfId="3106" xr:uid="{00000000-0005-0000-0000-0000CD160000}"/>
    <cellStyle name="40% - Accent1 4 6 2" xfId="10617" xr:uid="{00000000-0005-0000-0000-0000CE160000}"/>
    <cellStyle name="40% - Accent1 4 7" xfId="3938" xr:uid="{00000000-0005-0000-0000-0000CF160000}"/>
    <cellStyle name="40% - Accent1 4 7 2" xfId="11446" xr:uid="{00000000-0005-0000-0000-0000D0160000}"/>
    <cellStyle name="40% - Accent1 4 8" xfId="4707" xr:uid="{00000000-0005-0000-0000-0000D1160000}"/>
    <cellStyle name="40% - Accent1 4 8 2" xfId="11985" xr:uid="{00000000-0005-0000-0000-0000D2160000}"/>
    <cellStyle name="40% - Accent1 4 9" xfId="5288" xr:uid="{00000000-0005-0000-0000-0000D3160000}"/>
    <cellStyle name="40% - Accent1 4 9 2" xfId="12566" xr:uid="{00000000-0005-0000-0000-0000D4160000}"/>
    <cellStyle name="40% - Accent1 5" xfId="486" xr:uid="{00000000-0005-0000-0000-0000D5160000}"/>
    <cellStyle name="40% - Accent1 5 10" xfId="6418" xr:uid="{00000000-0005-0000-0000-0000D6160000}"/>
    <cellStyle name="40% - Accent1 5 10 2" xfId="13696" xr:uid="{00000000-0005-0000-0000-0000D7160000}"/>
    <cellStyle name="40% - Accent1 5 11" xfId="7157" xr:uid="{00000000-0005-0000-0000-0000D8160000}"/>
    <cellStyle name="40% - Accent1 5 11 2" xfId="14249" xr:uid="{00000000-0005-0000-0000-0000D9160000}"/>
    <cellStyle name="40% - Accent1 5 12" xfId="9119" xr:uid="{00000000-0005-0000-0000-0000DA160000}"/>
    <cellStyle name="40% - Accent1 5 2" xfId="487" xr:uid="{00000000-0005-0000-0000-0000DB160000}"/>
    <cellStyle name="40% - Accent1 5 2 10" xfId="7300" xr:uid="{00000000-0005-0000-0000-0000DC160000}"/>
    <cellStyle name="40% - Accent1 5 2 10 2" xfId="14392" xr:uid="{00000000-0005-0000-0000-0000DD160000}"/>
    <cellStyle name="40% - Accent1 5 2 11" xfId="9120" xr:uid="{00000000-0005-0000-0000-0000DE160000}"/>
    <cellStyle name="40% - Accent1 5 2 2" xfId="488" xr:uid="{00000000-0005-0000-0000-0000DF160000}"/>
    <cellStyle name="40% - Accent1 5 2 2 10" xfId="9121" xr:uid="{00000000-0005-0000-0000-0000E0160000}"/>
    <cellStyle name="40% - Accent1 5 2 2 2" xfId="489" xr:uid="{00000000-0005-0000-0000-0000E1160000}"/>
    <cellStyle name="40% - Accent1 5 2 2 2 2" xfId="2261" xr:uid="{00000000-0005-0000-0000-0000E2160000}"/>
    <cellStyle name="40% - Accent1 5 2 2 2 2 2" xfId="10057" xr:uid="{00000000-0005-0000-0000-0000E3160000}"/>
    <cellStyle name="40% - Accent1 5 2 2 2 3" xfId="3806" xr:uid="{00000000-0005-0000-0000-0000E4160000}"/>
    <cellStyle name="40% - Accent1 5 2 2 2 3 2" xfId="11314" xr:uid="{00000000-0005-0000-0000-0000E5160000}"/>
    <cellStyle name="40% - Accent1 5 2 2 2 4" xfId="6421" xr:uid="{00000000-0005-0000-0000-0000E6160000}"/>
    <cellStyle name="40% - Accent1 5 2 2 2 4 2" xfId="13699" xr:uid="{00000000-0005-0000-0000-0000E7160000}"/>
    <cellStyle name="40% - Accent1 5 2 2 2 5" xfId="8170" xr:uid="{00000000-0005-0000-0000-0000E8160000}"/>
    <cellStyle name="40% - Accent1 5 2 2 2 5 2" xfId="15262" xr:uid="{00000000-0005-0000-0000-0000E9160000}"/>
    <cellStyle name="40% - Accent1 5 2 2 2 6" xfId="9122" xr:uid="{00000000-0005-0000-0000-0000EA160000}"/>
    <cellStyle name="40% - Accent1 5 2 2 3" xfId="2260" xr:uid="{00000000-0005-0000-0000-0000EB160000}"/>
    <cellStyle name="40% - Accent1 5 2 2 3 2" xfId="6422" xr:uid="{00000000-0005-0000-0000-0000EC160000}"/>
    <cellStyle name="40% - Accent1 5 2 2 3 2 2" xfId="13700" xr:uid="{00000000-0005-0000-0000-0000ED160000}"/>
    <cellStyle name="40% - Accent1 5 2 2 3 3" xfId="10056" xr:uid="{00000000-0005-0000-0000-0000EE160000}"/>
    <cellStyle name="40% - Accent1 5 2 2 4" xfId="3558" xr:uid="{00000000-0005-0000-0000-0000EF160000}"/>
    <cellStyle name="40% - Accent1 5 2 2 4 2" xfId="11066" xr:uid="{00000000-0005-0000-0000-0000F0160000}"/>
    <cellStyle name="40% - Accent1 5 2 2 5" xfId="3758" xr:uid="{00000000-0005-0000-0000-0000F1160000}"/>
    <cellStyle name="40% - Accent1 5 2 2 5 2" xfId="11266" xr:uid="{00000000-0005-0000-0000-0000F2160000}"/>
    <cellStyle name="40% - Accent1 5 2 2 6" xfId="5122" xr:uid="{00000000-0005-0000-0000-0000F3160000}"/>
    <cellStyle name="40% - Accent1 5 2 2 6 2" xfId="12400" xr:uid="{00000000-0005-0000-0000-0000F4160000}"/>
    <cellStyle name="40% - Accent1 5 2 2 7" xfId="5703" xr:uid="{00000000-0005-0000-0000-0000F5160000}"/>
    <cellStyle name="40% - Accent1 5 2 2 7 2" xfId="12981" xr:uid="{00000000-0005-0000-0000-0000F6160000}"/>
    <cellStyle name="40% - Accent1 5 2 2 8" xfId="6420" xr:uid="{00000000-0005-0000-0000-0000F7160000}"/>
    <cellStyle name="40% - Accent1 5 2 2 8 2" xfId="13698" xr:uid="{00000000-0005-0000-0000-0000F8160000}"/>
    <cellStyle name="40% - Accent1 5 2 2 9" xfId="7589" xr:uid="{00000000-0005-0000-0000-0000F9160000}"/>
    <cellStyle name="40% - Accent1 5 2 2 9 2" xfId="14681" xr:uid="{00000000-0005-0000-0000-0000FA160000}"/>
    <cellStyle name="40% - Accent1 5 2 3" xfId="490" xr:uid="{00000000-0005-0000-0000-0000FB160000}"/>
    <cellStyle name="40% - Accent1 5 2 3 2" xfId="2262" xr:uid="{00000000-0005-0000-0000-0000FC160000}"/>
    <cellStyle name="40% - Accent1 5 2 3 2 2" xfId="10058" xr:uid="{00000000-0005-0000-0000-0000FD160000}"/>
    <cellStyle name="40% - Accent1 5 2 3 3" xfId="3060" xr:uid="{00000000-0005-0000-0000-0000FE160000}"/>
    <cellStyle name="40% - Accent1 5 2 3 3 2" xfId="10571" xr:uid="{00000000-0005-0000-0000-0000FF160000}"/>
    <cellStyle name="40% - Accent1 5 2 3 4" xfId="6423" xr:uid="{00000000-0005-0000-0000-000000170000}"/>
    <cellStyle name="40% - Accent1 5 2 3 4 2" xfId="13701" xr:uid="{00000000-0005-0000-0000-000001170000}"/>
    <cellStyle name="40% - Accent1 5 2 3 5" xfId="7881" xr:uid="{00000000-0005-0000-0000-000002170000}"/>
    <cellStyle name="40% - Accent1 5 2 3 5 2" xfId="14973" xr:uid="{00000000-0005-0000-0000-000003170000}"/>
    <cellStyle name="40% - Accent1 5 2 3 6" xfId="9123" xr:uid="{00000000-0005-0000-0000-000004170000}"/>
    <cellStyle name="40% - Accent1 5 2 4" xfId="2259" xr:uid="{00000000-0005-0000-0000-000005170000}"/>
    <cellStyle name="40% - Accent1 5 2 4 2" xfId="6424" xr:uid="{00000000-0005-0000-0000-000006170000}"/>
    <cellStyle name="40% - Accent1 5 2 4 2 2" xfId="13702" xr:uid="{00000000-0005-0000-0000-000007170000}"/>
    <cellStyle name="40% - Accent1 5 2 4 3" xfId="10055" xr:uid="{00000000-0005-0000-0000-000008170000}"/>
    <cellStyle name="40% - Accent1 5 2 5" xfId="3258" xr:uid="{00000000-0005-0000-0000-000009170000}"/>
    <cellStyle name="40% - Accent1 5 2 5 2" xfId="10769" xr:uid="{00000000-0005-0000-0000-00000A170000}"/>
    <cellStyle name="40% - Accent1 5 2 6" xfId="3975" xr:uid="{00000000-0005-0000-0000-00000B170000}"/>
    <cellStyle name="40% - Accent1 5 2 6 2" xfId="11483" xr:uid="{00000000-0005-0000-0000-00000C170000}"/>
    <cellStyle name="40% - Accent1 5 2 7" xfId="4833" xr:uid="{00000000-0005-0000-0000-00000D170000}"/>
    <cellStyle name="40% - Accent1 5 2 7 2" xfId="12111" xr:uid="{00000000-0005-0000-0000-00000E170000}"/>
    <cellStyle name="40% - Accent1 5 2 8" xfId="5414" xr:uid="{00000000-0005-0000-0000-00000F170000}"/>
    <cellStyle name="40% - Accent1 5 2 8 2" xfId="12692" xr:uid="{00000000-0005-0000-0000-000010170000}"/>
    <cellStyle name="40% - Accent1 5 2 9" xfId="6419" xr:uid="{00000000-0005-0000-0000-000011170000}"/>
    <cellStyle name="40% - Accent1 5 2 9 2" xfId="13697" xr:uid="{00000000-0005-0000-0000-000012170000}"/>
    <cellStyle name="40% - Accent1 5 3" xfId="491" xr:uid="{00000000-0005-0000-0000-000013170000}"/>
    <cellStyle name="40% - Accent1 5 3 10" xfId="9124" xr:uid="{00000000-0005-0000-0000-000014170000}"/>
    <cellStyle name="40% - Accent1 5 3 2" xfId="492" xr:uid="{00000000-0005-0000-0000-000015170000}"/>
    <cellStyle name="40% - Accent1 5 3 2 2" xfId="2264" xr:uid="{00000000-0005-0000-0000-000016170000}"/>
    <cellStyle name="40% - Accent1 5 3 2 2 2" xfId="10060" xr:uid="{00000000-0005-0000-0000-000017170000}"/>
    <cellStyle name="40% - Accent1 5 3 2 3" xfId="4016" xr:uid="{00000000-0005-0000-0000-000018170000}"/>
    <cellStyle name="40% - Accent1 5 3 2 3 2" xfId="11524" xr:uid="{00000000-0005-0000-0000-000019170000}"/>
    <cellStyle name="40% - Accent1 5 3 2 4" xfId="6426" xr:uid="{00000000-0005-0000-0000-00001A170000}"/>
    <cellStyle name="40% - Accent1 5 3 2 4 2" xfId="13704" xr:uid="{00000000-0005-0000-0000-00001B170000}"/>
    <cellStyle name="40% - Accent1 5 3 2 5" xfId="8030" xr:uid="{00000000-0005-0000-0000-00001C170000}"/>
    <cellStyle name="40% - Accent1 5 3 2 5 2" xfId="15122" xr:uid="{00000000-0005-0000-0000-00001D170000}"/>
    <cellStyle name="40% - Accent1 5 3 2 6" xfId="9125" xr:uid="{00000000-0005-0000-0000-00001E170000}"/>
    <cellStyle name="40% - Accent1 5 3 3" xfId="2263" xr:uid="{00000000-0005-0000-0000-00001F170000}"/>
    <cellStyle name="40% - Accent1 5 3 3 2" xfId="6427" xr:uid="{00000000-0005-0000-0000-000020170000}"/>
    <cellStyle name="40% - Accent1 5 3 3 2 2" xfId="13705" xr:uid="{00000000-0005-0000-0000-000021170000}"/>
    <cellStyle name="40% - Accent1 5 3 3 3" xfId="10059" xr:uid="{00000000-0005-0000-0000-000022170000}"/>
    <cellStyle name="40% - Accent1 5 3 4" xfId="3418" xr:uid="{00000000-0005-0000-0000-000023170000}"/>
    <cellStyle name="40% - Accent1 5 3 4 2" xfId="10926" xr:uid="{00000000-0005-0000-0000-000024170000}"/>
    <cellStyle name="40% - Accent1 5 3 5" xfId="4021" xr:uid="{00000000-0005-0000-0000-000025170000}"/>
    <cellStyle name="40% - Accent1 5 3 5 2" xfId="11529" xr:uid="{00000000-0005-0000-0000-000026170000}"/>
    <cellStyle name="40% - Accent1 5 3 6" xfId="4982" xr:uid="{00000000-0005-0000-0000-000027170000}"/>
    <cellStyle name="40% - Accent1 5 3 6 2" xfId="12260" xr:uid="{00000000-0005-0000-0000-000028170000}"/>
    <cellStyle name="40% - Accent1 5 3 7" xfId="5563" xr:uid="{00000000-0005-0000-0000-000029170000}"/>
    <cellStyle name="40% - Accent1 5 3 7 2" xfId="12841" xr:uid="{00000000-0005-0000-0000-00002A170000}"/>
    <cellStyle name="40% - Accent1 5 3 8" xfId="6425" xr:uid="{00000000-0005-0000-0000-00002B170000}"/>
    <cellStyle name="40% - Accent1 5 3 8 2" xfId="13703" xr:uid="{00000000-0005-0000-0000-00002C170000}"/>
    <cellStyle name="40% - Accent1 5 3 9" xfId="7449" xr:uid="{00000000-0005-0000-0000-00002D170000}"/>
    <cellStyle name="40% - Accent1 5 3 9 2" xfId="14541" xr:uid="{00000000-0005-0000-0000-00002E170000}"/>
    <cellStyle name="40% - Accent1 5 4" xfId="493" xr:uid="{00000000-0005-0000-0000-00002F170000}"/>
    <cellStyle name="40% - Accent1 5 4 2" xfId="2265" xr:uid="{00000000-0005-0000-0000-000030170000}"/>
    <cellStyle name="40% - Accent1 5 4 2 2" xfId="10061" xr:uid="{00000000-0005-0000-0000-000031170000}"/>
    <cellStyle name="40% - Accent1 5 4 3" xfId="3813" xr:uid="{00000000-0005-0000-0000-000032170000}"/>
    <cellStyle name="40% - Accent1 5 4 3 2" xfId="11321" xr:uid="{00000000-0005-0000-0000-000033170000}"/>
    <cellStyle name="40% - Accent1 5 4 4" xfId="6428" xr:uid="{00000000-0005-0000-0000-000034170000}"/>
    <cellStyle name="40% - Accent1 5 4 4 2" xfId="13706" xr:uid="{00000000-0005-0000-0000-000035170000}"/>
    <cellStyle name="40% - Accent1 5 4 5" xfId="7738" xr:uid="{00000000-0005-0000-0000-000036170000}"/>
    <cellStyle name="40% - Accent1 5 4 5 2" xfId="14830" xr:uid="{00000000-0005-0000-0000-000037170000}"/>
    <cellStyle name="40% - Accent1 5 4 6" xfId="9126" xr:uid="{00000000-0005-0000-0000-000038170000}"/>
    <cellStyle name="40% - Accent1 5 5" xfId="2258" xr:uid="{00000000-0005-0000-0000-000039170000}"/>
    <cellStyle name="40% - Accent1 5 5 2" xfId="6429" xr:uid="{00000000-0005-0000-0000-00003A170000}"/>
    <cellStyle name="40% - Accent1 5 5 2 2" xfId="13707" xr:uid="{00000000-0005-0000-0000-00003B170000}"/>
    <cellStyle name="40% - Accent1 5 5 3" xfId="10054" xr:uid="{00000000-0005-0000-0000-00003C170000}"/>
    <cellStyle name="40% - Accent1 5 6" xfId="3089" xr:uid="{00000000-0005-0000-0000-00003D170000}"/>
    <cellStyle name="40% - Accent1 5 6 2" xfId="10600" xr:uid="{00000000-0005-0000-0000-00003E170000}"/>
    <cellStyle name="40% - Accent1 5 7" xfId="3707" xr:uid="{00000000-0005-0000-0000-00003F170000}"/>
    <cellStyle name="40% - Accent1 5 7 2" xfId="11215" xr:uid="{00000000-0005-0000-0000-000040170000}"/>
    <cellStyle name="40% - Accent1 5 8" xfId="4690" xr:uid="{00000000-0005-0000-0000-000041170000}"/>
    <cellStyle name="40% - Accent1 5 8 2" xfId="11968" xr:uid="{00000000-0005-0000-0000-000042170000}"/>
    <cellStyle name="40% - Accent1 5 9" xfId="5271" xr:uid="{00000000-0005-0000-0000-000043170000}"/>
    <cellStyle name="40% - Accent1 5 9 2" xfId="12549" xr:uid="{00000000-0005-0000-0000-000044170000}"/>
    <cellStyle name="40% - Accent1 6" xfId="494" xr:uid="{00000000-0005-0000-0000-000045170000}"/>
    <cellStyle name="40% - Accent1 6 10" xfId="6430" xr:uid="{00000000-0005-0000-0000-000046170000}"/>
    <cellStyle name="40% - Accent1 6 10 2" xfId="13708" xr:uid="{00000000-0005-0000-0000-000047170000}"/>
    <cellStyle name="40% - Accent1 6 11" xfId="7263" xr:uid="{00000000-0005-0000-0000-000048170000}"/>
    <cellStyle name="40% - Accent1 6 11 2" xfId="14355" xr:uid="{00000000-0005-0000-0000-000049170000}"/>
    <cellStyle name="40% - Accent1 6 12" xfId="9127" xr:uid="{00000000-0005-0000-0000-00004A170000}"/>
    <cellStyle name="40% - Accent1 6 2" xfId="495" xr:uid="{00000000-0005-0000-0000-00004B170000}"/>
    <cellStyle name="40% - Accent1 6 2 10" xfId="7406" xr:uid="{00000000-0005-0000-0000-00004C170000}"/>
    <cellStyle name="40% - Accent1 6 2 10 2" xfId="14498" xr:uid="{00000000-0005-0000-0000-00004D170000}"/>
    <cellStyle name="40% - Accent1 6 2 11" xfId="9128" xr:uid="{00000000-0005-0000-0000-00004E170000}"/>
    <cellStyle name="40% - Accent1 6 2 2" xfId="496" xr:uid="{00000000-0005-0000-0000-00004F170000}"/>
    <cellStyle name="40% - Accent1 6 2 2 10" xfId="9129" xr:uid="{00000000-0005-0000-0000-000050170000}"/>
    <cellStyle name="40% - Accent1 6 2 2 2" xfId="497" xr:uid="{00000000-0005-0000-0000-000051170000}"/>
    <cellStyle name="40% - Accent1 6 2 2 2 2" xfId="2269" xr:uid="{00000000-0005-0000-0000-000052170000}"/>
    <cellStyle name="40% - Accent1 6 2 2 2 2 2" xfId="10065" xr:uid="{00000000-0005-0000-0000-000053170000}"/>
    <cellStyle name="40% - Accent1 6 2 2 2 3" xfId="3794" xr:uid="{00000000-0005-0000-0000-000054170000}"/>
    <cellStyle name="40% - Accent1 6 2 2 2 3 2" xfId="11302" xr:uid="{00000000-0005-0000-0000-000055170000}"/>
    <cellStyle name="40% - Accent1 6 2 2 2 4" xfId="6433" xr:uid="{00000000-0005-0000-0000-000056170000}"/>
    <cellStyle name="40% - Accent1 6 2 2 2 4 2" xfId="13711" xr:uid="{00000000-0005-0000-0000-000057170000}"/>
    <cellStyle name="40% - Accent1 6 2 2 2 5" xfId="8276" xr:uid="{00000000-0005-0000-0000-000058170000}"/>
    <cellStyle name="40% - Accent1 6 2 2 2 5 2" xfId="15368" xr:uid="{00000000-0005-0000-0000-000059170000}"/>
    <cellStyle name="40% - Accent1 6 2 2 2 6" xfId="9130" xr:uid="{00000000-0005-0000-0000-00005A170000}"/>
    <cellStyle name="40% - Accent1 6 2 2 3" xfId="2268" xr:uid="{00000000-0005-0000-0000-00005B170000}"/>
    <cellStyle name="40% - Accent1 6 2 2 3 2" xfId="6434" xr:uid="{00000000-0005-0000-0000-00005C170000}"/>
    <cellStyle name="40% - Accent1 6 2 2 3 2 2" xfId="13712" xr:uid="{00000000-0005-0000-0000-00005D170000}"/>
    <cellStyle name="40% - Accent1 6 2 2 3 3" xfId="10064" xr:uid="{00000000-0005-0000-0000-00005E170000}"/>
    <cellStyle name="40% - Accent1 6 2 2 4" xfId="3664" xr:uid="{00000000-0005-0000-0000-00005F170000}"/>
    <cellStyle name="40% - Accent1 6 2 2 4 2" xfId="11172" xr:uid="{00000000-0005-0000-0000-000060170000}"/>
    <cellStyle name="40% - Accent1 6 2 2 5" xfId="3993" xr:uid="{00000000-0005-0000-0000-000061170000}"/>
    <cellStyle name="40% - Accent1 6 2 2 5 2" xfId="11501" xr:uid="{00000000-0005-0000-0000-000062170000}"/>
    <cellStyle name="40% - Accent1 6 2 2 6" xfId="5228" xr:uid="{00000000-0005-0000-0000-000063170000}"/>
    <cellStyle name="40% - Accent1 6 2 2 6 2" xfId="12506" xr:uid="{00000000-0005-0000-0000-000064170000}"/>
    <cellStyle name="40% - Accent1 6 2 2 7" xfId="5809" xr:uid="{00000000-0005-0000-0000-000065170000}"/>
    <cellStyle name="40% - Accent1 6 2 2 7 2" xfId="13087" xr:uid="{00000000-0005-0000-0000-000066170000}"/>
    <cellStyle name="40% - Accent1 6 2 2 8" xfId="6432" xr:uid="{00000000-0005-0000-0000-000067170000}"/>
    <cellStyle name="40% - Accent1 6 2 2 8 2" xfId="13710" xr:uid="{00000000-0005-0000-0000-000068170000}"/>
    <cellStyle name="40% - Accent1 6 2 2 9" xfId="7695" xr:uid="{00000000-0005-0000-0000-000069170000}"/>
    <cellStyle name="40% - Accent1 6 2 2 9 2" xfId="14787" xr:uid="{00000000-0005-0000-0000-00006A170000}"/>
    <cellStyle name="40% - Accent1 6 2 3" xfId="498" xr:uid="{00000000-0005-0000-0000-00006B170000}"/>
    <cellStyle name="40% - Accent1 6 2 3 2" xfId="2270" xr:uid="{00000000-0005-0000-0000-00006C170000}"/>
    <cellStyle name="40% - Accent1 6 2 3 2 2" xfId="10066" xr:uid="{00000000-0005-0000-0000-00006D170000}"/>
    <cellStyle name="40% - Accent1 6 2 3 3" xfId="3122" xr:uid="{00000000-0005-0000-0000-00006E170000}"/>
    <cellStyle name="40% - Accent1 6 2 3 3 2" xfId="10633" xr:uid="{00000000-0005-0000-0000-00006F170000}"/>
    <cellStyle name="40% - Accent1 6 2 3 4" xfId="6435" xr:uid="{00000000-0005-0000-0000-000070170000}"/>
    <cellStyle name="40% - Accent1 6 2 3 4 2" xfId="13713" xr:uid="{00000000-0005-0000-0000-000071170000}"/>
    <cellStyle name="40% - Accent1 6 2 3 5" xfId="7987" xr:uid="{00000000-0005-0000-0000-000072170000}"/>
    <cellStyle name="40% - Accent1 6 2 3 5 2" xfId="15079" xr:uid="{00000000-0005-0000-0000-000073170000}"/>
    <cellStyle name="40% - Accent1 6 2 3 6" xfId="9131" xr:uid="{00000000-0005-0000-0000-000074170000}"/>
    <cellStyle name="40% - Accent1 6 2 4" xfId="2267" xr:uid="{00000000-0005-0000-0000-000075170000}"/>
    <cellStyle name="40% - Accent1 6 2 4 2" xfId="6436" xr:uid="{00000000-0005-0000-0000-000076170000}"/>
    <cellStyle name="40% - Accent1 6 2 4 2 2" xfId="13714" xr:uid="{00000000-0005-0000-0000-000077170000}"/>
    <cellStyle name="40% - Accent1 6 2 4 3" xfId="10063" xr:uid="{00000000-0005-0000-0000-000078170000}"/>
    <cellStyle name="40% - Accent1 6 2 5" xfId="3364" xr:uid="{00000000-0005-0000-0000-000079170000}"/>
    <cellStyle name="40% - Accent1 6 2 5 2" xfId="10875" xr:uid="{00000000-0005-0000-0000-00007A170000}"/>
    <cellStyle name="40% - Accent1 6 2 6" xfId="3992" xr:uid="{00000000-0005-0000-0000-00007B170000}"/>
    <cellStyle name="40% - Accent1 6 2 6 2" xfId="11500" xr:uid="{00000000-0005-0000-0000-00007C170000}"/>
    <cellStyle name="40% - Accent1 6 2 7" xfId="4939" xr:uid="{00000000-0005-0000-0000-00007D170000}"/>
    <cellStyle name="40% - Accent1 6 2 7 2" xfId="12217" xr:uid="{00000000-0005-0000-0000-00007E170000}"/>
    <cellStyle name="40% - Accent1 6 2 8" xfId="5520" xr:uid="{00000000-0005-0000-0000-00007F170000}"/>
    <cellStyle name="40% - Accent1 6 2 8 2" xfId="12798" xr:uid="{00000000-0005-0000-0000-000080170000}"/>
    <cellStyle name="40% - Accent1 6 2 9" xfId="6431" xr:uid="{00000000-0005-0000-0000-000081170000}"/>
    <cellStyle name="40% - Accent1 6 2 9 2" xfId="13709" xr:uid="{00000000-0005-0000-0000-000082170000}"/>
    <cellStyle name="40% - Accent1 6 3" xfId="499" xr:uid="{00000000-0005-0000-0000-000083170000}"/>
    <cellStyle name="40% - Accent1 6 3 10" xfId="9132" xr:uid="{00000000-0005-0000-0000-000084170000}"/>
    <cellStyle name="40% - Accent1 6 3 2" xfId="500" xr:uid="{00000000-0005-0000-0000-000085170000}"/>
    <cellStyle name="40% - Accent1 6 3 2 2" xfId="2272" xr:uid="{00000000-0005-0000-0000-000086170000}"/>
    <cellStyle name="40% - Accent1 6 3 2 2 2" xfId="10068" xr:uid="{00000000-0005-0000-0000-000087170000}"/>
    <cellStyle name="40% - Accent1 6 3 2 3" xfId="3819" xr:uid="{00000000-0005-0000-0000-000088170000}"/>
    <cellStyle name="40% - Accent1 6 3 2 3 2" xfId="11327" xr:uid="{00000000-0005-0000-0000-000089170000}"/>
    <cellStyle name="40% - Accent1 6 3 2 4" xfId="6438" xr:uid="{00000000-0005-0000-0000-00008A170000}"/>
    <cellStyle name="40% - Accent1 6 3 2 4 2" xfId="13716" xr:uid="{00000000-0005-0000-0000-00008B170000}"/>
    <cellStyle name="40% - Accent1 6 3 2 5" xfId="8133" xr:uid="{00000000-0005-0000-0000-00008C170000}"/>
    <cellStyle name="40% - Accent1 6 3 2 5 2" xfId="15225" xr:uid="{00000000-0005-0000-0000-00008D170000}"/>
    <cellStyle name="40% - Accent1 6 3 2 6" xfId="9133" xr:uid="{00000000-0005-0000-0000-00008E170000}"/>
    <cellStyle name="40% - Accent1 6 3 3" xfId="2271" xr:uid="{00000000-0005-0000-0000-00008F170000}"/>
    <cellStyle name="40% - Accent1 6 3 3 2" xfId="6439" xr:uid="{00000000-0005-0000-0000-000090170000}"/>
    <cellStyle name="40% - Accent1 6 3 3 2 2" xfId="13717" xr:uid="{00000000-0005-0000-0000-000091170000}"/>
    <cellStyle name="40% - Accent1 6 3 3 3" xfId="10067" xr:uid="{00000000-0005-0000-0000-000092170000}"/>
    <cellStyle name="40% - Accent1 6 3 4" xfId="3521" xr:uid="{00000000-0005-0000-0000-000093170000}"/>
    <cellStyle name="40% - Accent1 6 3 4 2" xfId="11029" xr:uid="{00000000-0005-0000-0000-000094170000}"/>
    <cellStyle name="40% - Accent1 6 3 5" xfId="3726" xr:uid="{00000000-0005-0000-0000-000095170000}"/>
    <cellStyle name="40% - Accent1 6 3 5 2" xfId="11234" xr:uid="{00000000-0005-0000-0000-000096170000}"/>
    <cellStyle name="40% - Accent1 6 3 6" xfId="5085" xr:uid="{00000000-0005-0000-0000-000097170000}"/>
    <cellStyle name="40% - Accent1 6 3 6 2" xfId="12363" xr:uid="{00000000-0005-0000-0000-000098170000}"/>
    <cellStyle name="40% - Accent1 6 3 7" xfId="5666" xr:uid="{00000000-0005-0000-0000-000099170000}"/>
    <cellStyle name="40% - Accent1 6 3 7 2" xfId="12944" xr:uid="{00000000-0005-0000-0000-00009A170000}"/>
    <cellStyle name="40% - Accent1 6 3 8" xfId="6437" xr:uid="{00000000-0005-0000-0000-00009B170000}"/>
    <cellStyle name="40% - Accent1 6 3 8 2" xfId="13715" xr:uid="{00000000-0005-0000-0000-00009C170000}"/>
    <cellStyle name="40% - Accent1 6 3 9" xfId="7552" xr:uid="{00000000-0005-0000-0000-00009D170000}"/>
    <cellStyle name="40% - Accent1 6 3 9 2" xfId="14644" xr:uid="{00000000-0005-0000-0000-00009E170000}"/>
    <cellStyle name="40% - Accent1 6 4" xfId="501" xr:uid="{00000000-0005-0000-0000-00009F170000}"/>
    <cellStyle name="40% - Accent1 6 4 2" xfId="2273" xr:uid="{00000000-0005-0000-0000-0000A0170000}"/>
    <cellStyle name="40% - Accent1 6 4 2 2" xfId="10069" xr:uid="{00000000-0005-0000-0000-0000A1170000}"/>
    <cellStyle name="40% - Accent1 6 4 3" xfId="3734" xr:uid="{00000000-0005-0000-0000-0000A2170000}"/>
    <cellStyle name="40% - Accent1 6 4 3 2" xfId="11242" xr:uid="{00000000-0005-0000-0000-0000A3170000}"/>
    <cellStyle name="40% - Accent1 6 4 4" xfId="6440" xr:uid="{00000000-0005-0000-0000-0000A4170000}"/>
    <cellStyle name="40% - Accent1 6 4 4 2" xfId="13718" xr:uid="{00000000-0005-0000-0000-0000A5170000}"/>
    <cellStyle name="40% - Accent1 6 4 5" xfId="7844" xr:uid="{00000000-0005-0000-0000-0000A6170000}"/>
    <cellStyle name="40% - Accent1 6 4 5 2" xfId="14936" xr:uid="{00000000-0005-0000-0000-0000A7170000}"/>
    <cellStyle name="40% - Accent1 6 4 6" xfId="9134" xr:uid="{00000000-0005-0000-0000-0000A8170000}"/>
    <cellStyle name="40% - Accent1 6 5" xfId="2266" xr:uid="{00000000-0005-0000-0000-0000A9170000}"/>
    <cellStyle name="40% - Accent1 6 5 2" xfId="6441" xr:uid="{00000000-0005-0000-0000-0000AA170000}"/>
    <cellStyle name="40% - Accent1 6 5 2 2" xfId="13719" xr:uid="{00000000-0005-0000-0000-0000AB170000}"/>
    <cellStyle name="40% - Accent1 6 5 3" xfId="10062" xr:uid="{00000000-0005-0000-0000-0000AC170000}"/>
    <cellStyle name="40% - Accent1 6 6" xfId="3219" xr:uid="{00000000-0005-0000-0000-0000AD170000}"/>
    <cellStyle name="40% - Accent1 6 6 2" xfId="10730" xr:uid="{00000000-0005-0000-0000-0000AE170000}"/>
    <cellStyle name="40% - Accent1 6 7" xfId="3710" xr:uid="{00000000-0005-0000-0000-0000AF170000}"/>
    <cellStyle name="40% - Accent1 6 7 2" xfId="11218" xr:uid="{00000000-0005-0000-0000-0000B0170000}"/>
    <cellStyle name="40% - Accent1 6 8" xfId="4796" xr:uid="{00000000-0005-0000-0000-0000B1170000}"/>
    <cellStyle name="40% - Accent1 6 8 2" xfId="12074" xr:uid="{00000000-0005-0000-0000-0000B2170000}"/>
    <cellStyle name="40% - Accent1 6 9" xfId="5377" xr:uid="{00000000-0005-0000-0000-0000B3170000}"/>
    <cellStyle name="40% - Accent1 6 9 2" xfId="12655" xr:uid="{00000000-0005-0000-0000-0000B4170000}"/>
    <cellStyle name="40% - Accent1 7" xfId="502" xr:uid="{00000000-0005-0000-0000-0000B5170000}"/>
    <cellStyle name="40% - Accent1 7 10" xfId="7278" xr:uid="{00000000-0005-0000-0000-0000B6170000}"/>
    <cellStyle name="40% - Accent1 7 10 2" xfId="14370" xr:uid="{00000000-0005-0000-0000-0000B7170000}"/>
    <cellStyle name="40% - Accent1 7 11" xfId="9135" xr:uid="{00000000-0005-0000-0000-0000B8170000}"/>
    <cellStyle name="40% - Accent1 7 2" xfId="503" xr:uid="{00000000-0005-0000-0000-0000B9170000}"/>
    <cellStyle name="40% - Accent1 7 2 10" xfId="9136" xr:uid="{00000000-0005-0000-0000-0000BA170000}"/>
    <cellStyle name="40% - Accent1 7 2 2" xfId="504" xr:uid="{00000000-0005-0000-0000-0000BB170000}"/>
    <cellStyle name="40% - Accent1 7 2 2 2" xfId="2276" xr:uid="{00000000-0005-0000-0000-0000BC170000}"/>
    <cellStyle name="40% - Accent1 7 2 2 2 2" xfId="10072" xr:uid="{00000000-0005-0000-0000-0000BD170000}"/>
    <cellStyle name="40% - Accent1 7 2 2 3" xfId="3697" xr:uid="{00000000-0005-0000-0000-0000BE170000}"/>
    <cellStyle name="40% - Accent1 7 2 2 3 2" xfId="11205" xr:uid="{00000000-0005-0000-0000-0000BF170000}"/>
    <cellStyle name="40% - Accent1 7 2 2 4" xfId="6444" xr:uid="{00000000-0005-0000-0000-0000C0170000}"/>
    <cellStyle name="40% - Accent1 7 2 2 4 2" xfId="13722" xr:uid="{00000000-0005-0000-0000-0000C1170000}"/>
    <cellStyle name="40% - Accent1 7 2 2 5" xfId="8148" xr:uid="{00000000-0005-0000-0000-0000C2170000}"/>
    <cellStyle name="40% - Accent1 7 2 2 5 2" xfId="15240" xr:uid="{00000000-0005-0000-0000-0000C3170000}"/>
    <cellStyle name="40% - Accent1 7 2 2 6" xfId="9137" xr:uid="{00000000-0005-0000-0000-0000C4170000}"/>
    <cellStyle name="40% - Accent1 7 2 3" xfId="2275" xr:uid="{00000000-0005-0000-0000-0000C5170000}"/>
    <cellStyle name="40% - Accent1 7 2 3 2" xfId="6445" xr:uid="{00000000-0005-0000-0000-0000C6170000}"/>
    <cellStyle name="40% - Accent1 7 2 3 2 2" xfId="13723" xr:uid="{00000000-0005-0000-0000-0000C7170000}"/>
    <cellStyle name="40% - Accent1 7 2 3 3" xfId="10071" xr:uid="{00000000-0005-0000-0000-0000C8170000}"/>
    <cellStyle name="40% - Accent1 7 2 4" xfId="3536" xr:uid="{00000000-0005-0000-0000-0000C9170000}"/>
    <cellStyle name="40% - Accent1 7 2 4 2" xfId="11044" xr:uid="{00000000-0005-0000-0000-0000CA170000}"/>
    <cellStyle name="40% - Accent1 7 2 5" xfId="4071" xr:uid="{00000000-0005-0000-0000-0000CB170000}"/>
    <cellStyle name="40% - Accent1 7 2 5 2" xfId="11579" xr:uid="{00000000-0005-0000-0000-0000CC170000}"/>
    <cellStyle name="40% - Accent1 7 2 6" xfId="5100" xr:uid="{00000000-0005-0000-0000-0000CD170000}"/>
    <cellStyle name="40% - Accent1 7 2 6 2" xfId="12378" xr:uid="{00000000-0005-0000-0000-0000CE170000}"/>
    <cellStyle name="40% - Accent1 7 2 7" xfId="5681" xr:uid="{00000000-0005-0000-0000-0000CF170000}"/>
    <cellStyle name="40% - Accent1 7 2 7 2" xfId="12959" xr:uid="{00000000-0005-0000-0000-0000D0170000}"/>
    <cellStyle name="40% - Accent1 7 2 8" xfId="6443" xr:uid="{00000000-0005-0000-0000-0000D1170000}"/>
    <cellStyle name="40% - Accent1 7 2 8 2" xfId="13721" xr:uid="{00000000-0005-0000-0000-0000D2170000}"/>
    <cellStyle name="40% - Accent1 7 2 9" xfId="7567" xr:uid="{00000000-0005-0000-0000-0000D3170000}"/>
    <cellStyle name="40% - Accent1 7 2 9 2" xfId="14659" xr:uid="{00000000-0005-0000-0000-0000D4170000}"/>
    <cellStyle name="40% - Accent1 7 3" xfId="505" xr:uid="{00000000-0005-0000-0000-0000D5170000}"/>
    <cellStyle name="40% - Accent1 7 3 2" xfId="2277" xr:uid="{00000000-0005-0000-0000-0000D6170000}"/>
    <cellStyle name="40% - Accent1 7 3 2 2" xfId="10073" xr:uid="{00000000-0005-0000-0000-0000D7170000}"/>
    <cellStyle name="40% - Accent1 7 3 3" xfId="3733" xr:uid="{00000000-0005-0000-0000-0000D8170000}"/>
    <cellStyle name="40% - Accent1 7 3 3 2" xfId="11241" xr:uid="{00000000-0005-0000-0000-0000D9170000}"/>
    <cellStyle name="40% - Accent1 7 3 4" xfId="6446" xr:uid="{00000000-0005-0000-0000-0000DA170000}"/>
    <cellStyle name="40% - Accent1 7 3 4 2" xfId="13724" xr:uid="{00000000-0005-0000-0000-0000DB170000}"/>
    <cellStyle name="40% - Accent1 7 3 5" xfId="7859" xr:uid="{00000000-0005-0000-0000-0000DC170000}"/>
    <cellStyle name="40% - Accent1 7 3 5 2" xfId="14951" xr:uid="{00000000-0005-0000-0000-0000DD170000}"/>
    <cellStyle name="40% - Accent1 7 3 6" xfId="9138" xr:uid="{00000000-0005-0000-0000-0000DE170000}"/>
    <cellStyle name="40% - Accent1 7 4" xfId="2274" xr:uid="{00000000-0005-0000-0000-0000DF170000}"/>
    <cellStyle name="40% - Accent1 7 4 2" xfId="6447" xr:uid="{00000000-0005-0000-0000-0000E0170000}"/>
    <cellStyle name="40% - Accent1 7 4 2 2" xfId="13725" xr:uid="{00000000-0005-0000-0000-0000E1170000}"/>
    <cellStyle name="40% - Accent1 7 4 3" xfId="10070" xr:uid="{00000000-0005-0000-0000-0000E2170000}"/>
    <cellStyle name="40% - Accent1 7 5" xfId="3234" xr:uid="{00000000-0005-0000-0000-0000E3170000}"/>
    <cellStyle name="40% - Accent1 7 5 2" xfId="10745" xr:uid="{00000000-0005-0000-0000-0000E4170000}"/>
    <cellStyle name="40% - Accent1 7 6" xfId="4026" xr:uid="{00000000-0005-0000-0000-0000E5170000}"/>
    <cellStyle name="40% - Accent1 7 6 2" xfId="11534" xr:uid="{00000000-0005-0000-0000-0000E6170000}"/>
    <cellStyle name="40% - Accent1 7 7" xfId="4811" xr:uid="{00000000-0005-0000-0000-0000E7170000}"/>
    <cellStyle name="40% - Accent1 7 7 2" xfId="12089" xr:uid="{00000000-0005-0000-0000-0000E8170000}"/>
    <cellStyle name="40% - Accent1 7 8" xfId="5392" xr:uid="{00000000-0005-0000-0000-0000E9170000}"/>
    <cellStyle name="40% - Accent1 7 8 2" xfId="12670" xr:uid="{00000000-0005-0000-0000-0000EA170000}"/>
    <cellStyle name="40% - Accent1 7 9" xfId="6442" xr:uid="{00000000-0005-0000-0000-0000EB170000}"/>
    <cellStyle name="40% - Accent1 7 9 2" xfId="13720" xr:uid="{00000000-0005-0000-0000-0000EC170000}"/>
    <cellStyle name="40% - Accent1 8" xfId="506" xr:uid="{00000000-0005-0000-0000-0000ED170000}"/>
    <cellStyle name="40% - Accent1 8 10" xfId="9139" xr:uid="{00000000-0005-0000-0000-0000EE170000}"/>
    <cellStyle name="40% - Accent1 8 2" xfId="507" xr:uid="{00000000-0005-0000-0000-0000EF170000}"/>
    <cellStyle name="40% - Accent1 8 2 2" xfId="2279" xr:uid="{00000000-0005-0000-0000-0000F0170000}"/>
    <cellStyle name="40% - Accent1 8 2 2 2" xfId="10075" xr:uid="{00000000-0005-0000-0000-0000F1170000}"/>
    <cellStyle name="40% - Accent1 8 2 3" xfId="4053" xr:uid="{00000000-0005-0000-0000-0000F2170000}"/>
    <cellStyle name="40% - Accent1 8 2 3 2" xfId="11561" xr:uid="{00000000-0005-0000-0000-0000F3170000}"/>
    <cellStyle name="40% - Accent1 8 2 4" xfId="6449" xr:uid="{00000000-0005-0000-0000-0000F4170000}"/>
    <cellStyle name="40% - Accent1 8 2 4 2" xfId="13727" xr:uid="{00000000-0005-0000-0000-0000F5170000}"/>
    <cellStyle name="40% - Accent1 8 2 5" xfId="8007" xr:uid="{00000000-0005-0000-0000-0000F6170000}"/>
    <cellStyle name="40% - Accent1 8 2 5 2" xfId="15099" xr:uid="{00000000-0005-0000-0000-0000F7170000}"/>
    <cellStyle name="40% - Accent1 8 2 6" xfId="9140" xr:uid="{00000000-0005-0000-0000-0000F8170000}"/>
    <cellStyle name="40% - Accent1 8 3" xfId="2278" xr:uid="{00000000-0005-0000-0000-0000F9170000}"/>
    <cellStyle name="40% - Accent1 8 3 2" xfId="6450" xr:uid="{00000000-0005-0000-0000-0000FA170000}"/>
    <cellStyle name="40% - Accent1 8 3 2 2" xfId="13728" xr:uid="{00000000-0005-0000-0000-0000FB170000}"/>
    <cellStyle name="40% - Accent1 8 3 3" xfId="10074" xr:uid="{00000000-0005-0000-0000-0000FC170000}"/>
    <cellStyle name="40% - Accent1 8 4" xfId="3385" xr:uid="{00000000-0005-0000-0000-0000FD170000}"/>
    <cellStyle name="40% - Accent1 8 4 2" xfId="10895" xr:uid="{00000000-0005-0000-0000-0000FE170000}"/>
    <cellStyle name="40% - Accent1 8 5" xfId="3802" xr:uid="{00000000-0005-0000-0000-0000FF170000}"/>
    <cellStyle name="40% - Accent1 8 5 2" xfId="11310" xr:uid="{00000000-0005-0000-0000-000000180000}"/>
    <cellStyle name="40% - Accent1 8 6" xfId="4959" xr:uid="{00000000-0005-0000-0000-000001180000}"/>
    <cellStyle name="40% - Accent1 8 6 2" xfId="12237" xr:uid="{00000000-0005-0000-0000-000002180000}"/>
    <cellStyle name="40% - Accent1 8 7" xfId="5540" xr:uid="{00000000-0005-0000-0000-000003180000}"/>
    <cellStyle name="40% - Accent1 8 7 2" xfId="12818" xr:uid="{00000000-0005-0000-0000-000004180000}"/>
    <cellStyle name="40% - Accent1 8 8" xfId="6448" xr:uid="{00000000-0005-0000-0000-000005180000}"/>
    <cellStyle name="40% - Accent1 8 8 2" xfId="13726" xr:uid="{00000000-0005-0000-0000-000006180000}"/>
    <cellStyle name="40% - Accent1 8 9" xfId="7426" xr:uid="{00000000-0005-0000-0000-000007180000}"/>
    <cellStyle name="40% - Accent1 8 9 2" xfId="14518" xr:uid="{00000000-0005-0000-0000-000008180000}"/>
    <cellStyle name="40% - Accent1 9" xfId="508" xr:uid="{00000000-0005-0000-0000-000009180000}"/>
    <cellStyle name="40% - Accent1 9 2" xfId="2280" xr:uid="{00000000-0005-0000-0000-00000A180000}"/>
    <cellStyle name="40% - Accent1 9 2 2" xfId="10076" xr:uid="{00000000-0005-0000-0000-00000B180000}"/>
    <cellStyle name="40% - Accent1 9 3" xfId="3075" xr:uid="{00000000-0005-0000-0000-00000C180000}"/>
    <cellStyle name="40% - Accent1 9 3 2" xfId="10586" xr:uid="{00000000-0005-0000-0000-00000D180000}"/>
    <cellStyle name="40% - Accent1 9 4" xfId="6451" xr:uid="{00000000-0005-0000-0000-00000E180000}"/>
    <cellStyle name="40% - Accent1 9 4 2" xfId="13729" xr:uid="{00000000-0005-0000-0000-00000F180000}"/>
    <cellStyle name="40% - Accent1 9 5" xfId="8391" xr:uid="{00000000-0005-0000-0000-000010180000}"/>
    <cellStyle name="40% - Accent1 9 5 2" xfId="15434" xr:uid="{00000000-0005-0000-0000-000011180000}"/>
    <cellStyle name="40% - Accent1 9 6" xfId="9141" xr:uid="{00000000-0005-0000-0000-000012180000}"/>
    <cellStyle name="40% - Accent2" xfId="25" builtinId="35" customBuiltin="1"/>
    <cellStyle name="40% - Accent2 10" xfId="1797" xr:uid="{00000000-0005-0000-0000-000014180000}"/>
    <cellStyle name="40% - Accent2 10 2" xfId="3059" xr:uid="{00000000-0005-0000-0000-000015180000}"/>
    <cellStyle name="40% - Accent2 10 2 2" xfId="10570" xr:uid="{00000000-0005-0000-0000-000016180000}"/>
    <cellStyle name="40% - Accent2 10 3" xfId="6452" xr:uid="{00000000-0005-0000-0000-000017180000}"/>
    <cellStyle name="40% - Accent2 10 3 2" xfId="13730" xr:uid="{00000000-0005-0000-0000-000018180000}"/>
    <cellStyle name="40% - Accent2 10 4" xfId="8481" xr:uid="{00000000-0005-0000-0000-000019180000}"/>
    <cellStyle name="40% - Accent2 10 4 2" xfId="15524" xr:uid="{00000000-0005-0000-0000-00001A180000}"/>
    <cellStyle name="40% - Accent2 10 5" xfId="9602" xr:uid="{00000000-0005-0000-0000-00001B180000}"/>
    <cellStyle name="40% - Accent2 11" xfId="2281" xr:uid="{00000000-0005-0000-0000-00001C180000}"/>
    <cellStyle name="40% - Accent2 11 2" xfId="3895" xr:uid="{00000000-0005-0000-0000-00001D180000}"/>
    <cellStyle name="40% - Accent2 11 2 2" xfId="11403" xr:uid="{00000000-0005-0000-0000-00001E180000}"/>
    <cellStyle name="40% - Accent2 11 3" xfId="6453" xr:uid="{00000000-0005-0000-0000-00001F180000}"/>
    <cellStyle name="40% - Accent2 11 3 2" xfId="13731" xr:uid="{00000000-0005-0000-0000-000020180000}"/>
    <cellStyle name="40% - Accent2 11 4" xfId="8570" xr:uid="{00000000-0005-0000-0000-000021180000}"/>
    <cellStyle name="40% - Accent2 11 4 2" xfId="15613" xr:uid="{00000000-0005-0000-0000-000022180000}"/>
    <cellStyle name="40% - Accent2 11 5" xfId="10077" xr:uid="{00000000-0005-0000-0000-000023180000}"/>
    <cellStyle name="40% - Accent2 12" xfId="3035" xr:uid="{00000000-0005-0000-0000-000024180000}"/>
    <cellStyle name="40% - Accent2 12 2" xfId="7722" xr:uid="{00000000-0005-0000-0000-000025180000}"/>
    <cellStyle name="40% - Accent2 12 2 2" xfId="14814" xr:uid="{00000000-0005-0000-0000-000026180000}"/>
    <cellStyle name="40% - Accent2 12 3" xfId="10546" xr:uid="{00000000-0005-0000-0000-000027180000}"/>
    <cellStyle name="40% - Accent2 13" xfId="4674" xr:uid="{00000000-0005-0000-0000-000028180000}"/>
    <cellStyle name="40% - Accent2 13 2" xfId="11952" xr:uid="{00000000-0005-0000-0000-000029180000}"/>
    <cellStyle name="40% - Accent2 14" xfId="5255" xr:uid="{00000000-0005-0000-0000-00002A180000}"/>
    <cellStyle name="40% - Accent2 14 2" xfId="12533" xr:uid="{00000000-0005-0000-0000-00002B180000}"/>
    <cellStyle name="40% - Accent2 15" xfId="7123" xr:uid="{00000000-0005-0000-0000-00002C180000}"/>
    <cellStyle name="40% - Accent2 15 2" xfId="14215" xr:uid="{00000000-0005-0000-0000-00002D180000}"/>
    <cellStyle name="40% - Accent2 16" xfId="7141" xr:uid="{00000000-0005-0000-0000-00002E180000}"/>
    <cellStyle name="40% - Accent2 16 2" xfId="14233" xr:uid="{00000000-0005-0000-0000-00002F180000}"/>
    <cellStyle name="40% - Accent2 17" xfId="8591" xr:uid="{00000000-0005-0000-0000-000030180000}"/>
    <cellStyle name="40% - Accent2 17 2" xfId="15634" xr:uid="{00000000-0005-0000-0000-000031180000}"/>
    <cellStyle name="40% - Accent2 18" xfId="8681" xr:uid="{00000000-0005-0000-0000-000032180000}"/>
    <cellStyle name="40% - Accent2 2" xfId="509" xr:uid="{00000000-0005-0000-0000-000033180000}"/>
    <cellStyle name="40% - Accent2 2 10" xfId="7194" xr:uid="{00000000-0005-0000-0000-000034180000}"/>
    <cellStyle name="40% - Accent2 2 10 2" xfId="14286" xr:uid="{00000000-0005-0000-0000-000035180000}"/>
    <cellStyle name="40% - Accent2 2 11" xfId="8634" xr:uid="{00000000-0005-0000-0000-000036180000}"/>
    <cellStyle name="40% - Accent2 2 12" xfId="9142" xr:uid="{00000000-0005-0000-0000-000037180000}"/>
    <cellStyle name="40% - Accent2 2 2" xfId="510" xr:uid="{00000000-0005-0000-0000-000038180000}"/>
    <cellStyle name="40% - Accent2 2 2 2" xfId="511" xr:uid="{00000000-0005-0000-0000-000039180000}"/>
    <cellStyle name="40% - Accent2 2 2 2 2" xfId="512" xr:uid="{00000000-0005-0000-0000-00003A180000}"/>
    <cellStyle name="40% - Accent2 2 2 2 2 2" xfId="2285" xr:uid="{00000000-0005-0000-0000-00003B180000}"/>
    <cellStyle name="40% - Accent2 2 2 2 2 2 2" xfId="8253" xr:uid="{00000000-0005-0000-0000-00003C180000}"/>
    <cellStyle name="40% - Accent2 2 2 2 2 2 2 2" xfId="15345" xr:uid="{00000000-0005-0000-0000-00003D180000}"/>
    <cellStyle name="40% - Accent2 2 2 2 2 2 3" xfId="10081" xr:uid="{00000000-0005-0000-0000-00003E180000}"/>
    <cellStyle name="40% - Accent2 2 2 2 2 3" xfId="3641" xr:uid="{00000000-0005-0000-0000-00003F180000}"/>
    <cellStyle name="40% - Accent2 2 2 2 2 3 2" xfId="11149" xr:uid="{00000000-0005-0000-0000-000040180000}"/>
    <cellStyle name="40% - Accent2 2 2 2 2 4" xfId="5205" xr:uid="{00000000-0005-0000-0000-000041180000}"/>
    <cellStyle name="40% - Accent2 2 2 2 2 4 2" xfId="12483" xr:uid="{00000000-0005-0000-0000-000042180000}"/>
    <cellStyle name="40% - Accent2 2 2 2 2 5" xfId="5786" xr:uid="{00000000-0005-0000-0000-000043180000}"/>
    <cellStyle name="40% - Accent2 2 2 2 2 5 2" xfId="13064" xr:uid="{00000000-0005-0000-0000-000044180000}"/>
    <cellStyle name="40% - Accent2 2 2 2 2 6" xfId="7672" xr:uid="{00000000-0005-0000-0000-000045180000}"/>
    <cellStyle name="40% - Accent2 2 2 2 2 6 2" xfId="14764" xr:uid="{00000000-0005-0000-0000-000046180000}"/>
    <cellStyle name="40% - Accent2 2 2 2 2 7" xfId="9145" xr:uid="{00000000-0005-0000-0000-000047180000}"/>
    <cellStyle name="40% - Accent2 2 2 2 3" xfId="2284" xr:uid="{00000000-0005-0000-0000-000048180000}"/>
    <cellStyle name="40% - Accent2 2 2 2 3 2" xfId="7964" xr:uid="{00000000-0005-0000-0000-000049180000}"/>
    <cellStyle name="40% - Accent2 2 2 2 3 2 2" xfId="15056" xr:uid="{00000000-0005-0000-0000-00004A180000}"/>
    <cellStyle name="40% - Accent2 2 2 2 3 3" xfId="10080" xr:uid="{00000000-0005-0000-0000-00004B180000}"/>
    <cellStyle name="40% - Accent2 2 2 2 4" xfId="3341" xr:uid="{00000000-0005-0000-0000-00004C180000}"/>
    <cellStyle name="40% - Accent2 2 2 2 4 2" xfId="10852" xr:uid="{00000000-0005-0000-0000-00004D180000}"/>
    <cellStyle name="40% - Accent2 2 2 2 5" xfId="4916" xr:uid="{00000000-0005-0000-0000-00004E180000}"/>
    <cellStyle name="40% - Accent2 2 2 2 5 2" xfId="12194" xr:uid="{00000000-0005-0000-0000-00004F180000}"/>
    <cellStyle name="40% - Accent2 2 2 2 6" xfId="5497" xr:uid="{00000000-0005-0000-0000-000050180000}"/>
    <cellStyle name="40% - Accent2 2 2 2 6 2" xfId="12775" xr:uid="{00000000-0005-0000-0000-000051180000}"/>
    <cellStyle name="40% - Accent2 2 2 2 7" xfId="7383" xr:uid="{00000000-0005-0000-0000-000052180000}"/>
    <cellStyle name="40% - Accent2 2 2 2 7 2" xfId="14475" xr:uid="{00000000-0005-0000-0000-000053180000}"/>
    <cellStyle name="40% - Accent2 2 2 2 8" xfId="9144" xr:uid="{00000000-0005-0000-0000-000054180000}"/>
    <cellStyle name="40% - Accent2 2 2 3" xfId="513" xr:uid="{00000000-0005-0000-0000-000055180000}"/>
    <cellStyle name="40% - Accent2 2 2 3 2" xfId="2286" xr:uid="{00000000-0005-0000-0000-000056180000}"/>
    <cellStyle name="40% - Accent2 2 2 3 2 2" xfId="8110" xr:uid="{00000000-0005-0000-0000-000057180000}"/>
    <cellStyle name="40% - Accent2 2 2 3 2 2 2" xfId="15202" xr:uid="{00000000-0005-0000-0000-000058180000}"/>
    <cellStyle name="40% - Accent2 2 2 3 2 3" xfId="10082" xr:uid="{00000000-0005-0000-0000-000059180000}"/>
    <cellStyle name="40% - Accent2 2 2 3 3" xfId="3498" xr:uid="{00000000-0005-0000-0000-00005A180000}"/>
    <cellStyle name="40% - Accent2 2 2 3 3 2" xfId="11006" xr:uid="{00000000-0005-0000-0000-00005B180000}"/>
    <cellStyle name="40% - Accent2 2 2 3 4" xfId="5062" xr:uid="{00000000-0005-0000-0000-00005C180000}"/>
    <cellStyle name="40% - Accent2 2 2 3 4 2" xfId="12340" xr:uid="{00000000-0005-0000-0000-00005D180000}"/>
    <cellStyle name="40% - Accent2 2 2 3 5" xfId="5643" xr:uid="{00000000-0005-0000-0000-00005E180000}"/>
    <cellStyle name="40% - Accent2 2 2 3 5 2" xfId="12921" xr:uid="{00000000-0005-0000-0000-00005F180000}"/>
    <cellStyle name="40% - Accent2 2 2 3 6" xfId="7529" xr:uid="{00000000-0005-0000-0000-000060180000}"/>
    <cellStyle name="40% - Accent2 2 2 3 6 2" xfId="14621" xr:uid="{00000000-0005-0000-0000-000061180000}"/>
    <cellStyle name="40% - Accent2 2 2 3 7" xfId="9146" xr:uid="{00000000-0005-0000-0000-000062180000}"/>
    <cellStyle name="40% - Accent2 2 2 4" xfId="2283" xr:uid="{00000000-0005-0000-0000-000063180000}"/>
    <cellStyle name="40% - Accent2 2 2 4 2" xfId="8457" xr:uid="{00000000-0005-0000-0000-000064180000}"/>
    <cellStyle name="40% - Accent2 2 2 4 2 2" xfId="15500" xr:uid="{00000000-0005-0000-0000-000065180000}"/>
    <cellStyle name="40% - Accent2 2 2 4 3" xfId="10079" xr:uid="{00000000-0005-0000-0000-000066180000}"/>
    <cellStyle name="40% - Accent2 2 2 5" xfId="3196" xr:uid="{00000000-0005-0000-0000-000067180000}"/>
    <cellStyle name="40% - Accent2 2 2 5 2" xfId="8546" xr:uid="{00000000-0005-0000-0000-000068180000}"/>
    <cellStyle name="40% - Accent2 2 2 5 2 2" xfId="15589" xr:uid="{00000000-0005-0000-0000-000069180000}"/>
    <cellStyle name="40% - Accent2 2 2 5 3" xfId="10707" xr:uid="{00000000-0005-0000-0000-00006A180000}"/>
    <cellStyle name="40% - Accent2 2 2 6" xfId="4773" xr:uid="{00000000-0005-0000-0000-00006B180000}"/>
    <cellStyle name="40% - Accent2 2 2 6 2" xfId="7821" xr:uid="{00000000-0005-0000-0000-00006C180000}"/>
    <cellStyle name="40% - Accent2 2 2 6 2 2" xfId="14913" xr:uid="{00000000-0005-0000-0000-00006D180000}"/>
    <cellStyle name="40% - Accent2 2 2 6 3" xfId="12051" xr:uid="{00000000-0005-0000-0000-00006E180000}"/>
    <cellStyle name="40% - Accent2 2 2 7" xfId="5354" xr:uid="{00000000-0005-0000-0000-00006F180000}"/>
    <cellStyle name="40% - Accent2 2 2 7 2" xfId="12632" xr:uid="{00000000-0005-0000-0000-000070180000}"/>
    <cellStyle name="40% - Accent2 2 2 8" xfId="7240" xr:uid="{00000000-0005-0000-0000-000071180000}"/>
    <cellStyle name="40% - Accent2 2 2 8 2" xfId="14332" xr:uid="{00000000-0005-0000-0000-000072180000}"/>
    <cellStyle name="40% - Accent2 2 2 9" xfId="9143" xr:uid="{00000000-0005-0000-0000-000073180000}"/>
    <cellStyle name="40% - Accent2 2 3" xfId="514" xr:uid="{00000000-0005-0000-0000-000074180000}"/>
    <cellStyle name="40% - Accent2 2 3 2" xfId="515" xr:uid="{00000000-0005-0000-0000-000075180000}"/>
    <cellStyle name="40% - Accent2 2 3 2 2" xfId="2288" xr:uid="{00000000-0005-0000-0000-000076180000}"/>
    <cellStyle name="40% - Accent2 2 3 2 2 2" xfId="8207" xr:uid="{00000000-0005-0000-0000-000077180000}"/>
    <cellStyle name="40% - Accent2 2 3 2 2 2 2" xfId="15299" xr:uid="{00000000-0005-0000-0000-000078180000}"/>
    <cellStyle name="40% - Accent2 2 3 2 2 3" xfId="10084" xr:uid="{00000000-0005-0000-0000-000079180000}"/>
    <cellStyle name="40% - Accent2 2 3 2 3" xfId="3595" xr:uid="{00000000-0005-0000-0000-00007A180000}"/>
    <cellStyle name="40% - Accent2 2 3 2 3 2" xfId="11103" xr:uid="{00000000-0005-0000-0000-00007B180000}"/>
    <cellStyle name="40% - Accent2 2 3 2 4" xfId="5159" xr:uid="{00000000-0005-0000-0000-00007C180000}"/>
    <cellStyle name="40% - Accent2 2 3 2 4 2" xfId="12437" xr:uid="{00000000-0005-0000-0000-00007D180000}"/>
    <cellStyle name="40% - Accent2 2 3 2 5" xfId="5740" xr:uid="{00000000-0005-0000-0000-00007E180000}"/>
    <cellStyle name="40% - Accent2 2 3 2 5 2" xfId="13018" xr:uid="{00000000-0005-0000-0000-00007F180000}"/>
    <cellStyle name="40% - Accent2 2 3 2 6" xfId="7626" xr:uid="{00000000-0005-0000-0000-000080180000}"/>
    <cellStyle name="40% - Accent2 2 3 2 6 2" xfId="14718" xr:uid="{00000000-0005-0000-0000-000081180000}"/>
    <cellStyle name="40% - Accent2 2 3 2 7" xfId="9148" xr:uid="{00000000-0005-0000-0000-000082180000}"/>
    <cellStyle name="40% - Accent2 2 3 3" xfId="2287" xr:uid="{00000000-0005-0000-0000-000083180000}"/>
    <cellStyle name="40% - Accent2 2 3 3 2" xfId="7918" xr:uid="{00000000-0005-0000-0000-000084180000}"/>
    <cellStyle name="40% - Accent2 2 3 3 2 2" xfId="15010" xr:uid="{00000000-0005-0000-0000-000085180000}"/>
    <cellStyle name="40% - Accent2 2 3 3 3" xfId="10083" xr:uid="{00000000-0005-0000-0000-000086180000}"/>
    <cellStyle name="40% - Accent2 2 3 4" xfId="3295" xr:uid="{00000000-0005-0000-0000-000087180000}"/>
    <cellStyle name="40% - Accent2 2 3 4 2" xfId="10806" xr:uid="{00000000-0005-0000-0000-000088180000}"/>
    <cellStyle name="40% - Accent2 2 3 5" xfId="4870" xr:uid="{00000000-0005-0000-0000-000089180000}"/>
    <cellStyle name="40% - Accent2 2 3 5 2" xfId="12148" xr:uid="{00000000-0005-0000-0000-00008A180000}"/>
    <cellStyle name="40% - Accent2 2 3 6" xfId="5451" xr:uid="{00000000-0005-0000-0000-00008B180000}"/>
    <cellStyle name="40% - Accent2 2 3 6 2" xfId="12729" xr:uid="{00000000-0005-0000-0000-00008C180000}"/>
    <cellStyle name="40% - Accent2 2 3 7" xfId="7337" xr:uid="{00000000-0005-0000-0000-00008D180000}"/>
    <cellStyle name="40% - Accent2 2 3 7 2" xfId="14429" xr:uid="{00000000-0005-0000-0000-00008E180000}"/>
    <cellStyle name="40% - Accent2 2 3 8" xfId="9147" xr:uid="{00000000-0005-0000-0000-00008F180000}"/>
    <cellStyle name="40% - Accent2 2 4" xfId="516" xr:uid="{00000000-0005-0000-0000-000090180000}"/>
    <cellStyle name="40% - Accent2 2 4 2" xfId="2289" xr:uid="{00000000-0005-0000-0000-000091180000}"/>
    <cellStyle name="40% - Accent2 2 4 2 2" xfId="8064" xr:uid="{00000000-0005-0000-0000-000092180000}"/>
    <cellStyle name="40% - Accent2 2 4 2 2 2" xfId="15156" xr:uid="{00000000-0005-0000-0000-000093180000}"/>
    <cellStyle name="40% - Accent2 2 4 2 3" xfId="10085" xr:uid="{00000000-0005-0000-0000-000094180000}"/>
    <cellStyle name="40% - Accent2 2 4 3" xfId="3452" xr:uid="{00000000-0005-0000-0000-000095180000}"/>
    <cellStyle name="40% - Accent2 2 4 3 2" xfId="10960" xr:uid="{00000000-0005-0000-0000-000096180000}"/>
    <cellStyle name="40% - Accent2 2 4 4" xfId="5016" xr:uid="{00000000-0005-0000-0000-000097180000}"/>
    <cellStyle name="40% - Accent2 2 4 4 2" xfId="12294" xr:uid="{00000000-0005-0000-0000-000098180000}"/>
    <cellStyle name="40% - Accent2 2 4 5" xfId="5597" xr:uid="{00000000-0005-0000-0000-000099180000}"/>
    <cellStyle name="40% - Accent2 2 4 5 2" xfId="12875" xr:uid="{00000000-0005-0000-0000-00009A180000}"/>
    <cellStyle name="40% - Accent2 2 4 6" xfId="7483" xr:uid="{00000000-0005-0000-0000-00009B180000}"/>
    <cellStyle name="40% - Accent2 2 4 6 2" xfId="14575" xr:uid="{00000000-0005-0000-0000-00009C180000}"/>
    <cellStyle name="40% - Accent2 2 4 7" xfId="9149" xr:uid="{00000000-0005-0000-0000-00009D180000}"/>
    <cellStyle name="40% - Accent2 2 5" xfId="1823" xr:uid="{00000000-0005-0000-0000-00009E180000}"/>
    <cellStyle name="40% - Accent2 2 5 2" xfId="3911" xr:uid="{00000000-0005-0000-0000-00009F180000}"/>
    <cellStyle name="40% - Accent2 2 5 2 2" xfId="11419" xr:uid="{00000000-0005-0000-0000-0000A0180000}"/>
    <cellStyle name="40% - Accent2 2 5 3" xfId="6454" xr:uid="{00000000-0005-0000-0000-0000A1180000}"/>
    <cellStyle name="40% - Accent2 2 5 3 2" xfId="13732" xr:uid="{00000000-0005-0000-0000-0000A2180000}"/>
    <cellStyle name="40% - Accent2 2 5 4" xfId="8303" xr:uid="{00000000-0005-0000-0000-0000A3180000}"/>
    <cellStyle name="40% - Accent2 2 5 4 2" xfId="15395" xr:uid="{00000000-0005-0000-0000-0000A4180000}"/>
    <cellStyle name="40% - Accent2 2 5 5" xfId="9619" xr:uid="{00000000-0005-0000-0000-0000A5180000}"/>
    <cellStyle name="40% - Accent2 2 6" xfId="2282" xr:uid="{00000000-0005-0000-0000-0000A6180000}"/>
    <cellStyle name="40% - Accent2 2 6 2" xfId="4028" xr:uid="{00000000-0005-0000-0000-0000A7180000}"/>
    <cellStyle name="40% - Accent2 2 6 2 2" xfId="11536" xr:uid="{00000000-0005-0000-0000-0000A8180000}"/>
    <cellStyle name="40% - Accent2 2 6 3" xfId="6455" xr:uid="{00000000-0005-0000-0000-0000A9180000}"/>
    <cellStyle name="40% - Accent2 2 6 3 2" xfId="13733" xr:uid="{00000000-0005-0000-0000-0000AA180000}"/>
    <cellStyle name="40% - Accent2 2 6 4" xfId="8411" xr:uid="{00000000-0005-0000-0000-0000AB180000}"/>
    <cellStyle name="40% - Accent2 2 6 4 2" xfId="15454" xr:uid="{00000000-0005-0000-0000-0000AC180000}"/>
    <cellStyle name="40% - Accent2 2 6 5" xfId="10078" xr:uid="{00000000-0005-0000-0000-0000AD180000}"/>
    <cellStyle name="40% - Accent2 2 7" xfId="3128" xr:uid="{00000000-0005-0000-0000-0000AE180000}"/>
    <cellStyle name="40% - Accent2 2 7 2" xfId="8500" xr:uid="{00000000-0005-0000-0000-0000AF180000}"/>
    <cellStyle name="40% - Accent2 2 7 2 2" xfId="15543" xr:uid="{00000000-0005-0000-0000-0000B0180000}"/>
    <cellStyle name="40% - Accent2 2 7 3" xfId="10639" xr:uid="{00000000-0005-0000-0000-0000B1180000}"/>
    <cellStyle name="40% - Accent2 2 8" xfId="4727" xr:uid="{00000000-0005-0000-0000-0000B2180000}"/>
    <cellStyle name="40% - Accent2 2 8 2" xfId="7775" xr:uid="{00000000-0005-0000-0000-0000B3180000}"/>
    <cellStyle name="40% - Accent2 2 8 2 2" xfId="14867" xr:uid="{00000000-0005-0000-0000-0000B4180000}"/>
    <cellStyle name="40% - Accent2 2 8 3" xfId="12005" xr:uid="{00000000-0005-0000-0000-0000B5180000}"/>
    <cellStyle name="40% - Accent2 2 9" xfId="5308" xr:uid="{00000000-0005-0000-0000-0000B6180000}"/>
    <cellStyle name="40% - Accent2 2 9 2" xfId="12586" xr:uid="{00000000-0005-0000-0000-0000B7180000}"/>
    <cellStyle name="40% - Accent2 3" xfId="517" xr:uid="{00000000-0005-0000-0000-0000B8180000}"/>
    <cellStyle name="40% - Accent2 3 2" xfId="518" xr:uid="{00000000-0005-0000-0000-0000B9180000}"/>
    <cellStyle name="40% - Accent2 3 2 2" xfId="519" xr:uid="{00000000-0005-0000-0000-0000BA180000}"/>
    <cellStyle name="40% - Accent2 3 2 2 2" xfId="2292" xr:uid="{00000000-0005-0000-0000-0000BB180000}"/>
    <cellStyle name="40% - Accent2 3 2 2 2 2" xfId="8230" xr:uid="{00000000-0005-0000-0000-0000BC180000}"/>
    <cellStyle name="40% - Accent2 3 2 2 2 2 2" xfId="15322" xr:uid="{00000000-0005-0000-0000-0000BD180000}"/>
    <cellStyle name="40% - Accent2 3 2 2 2 3" xfId="10088" xr:uid="{00000000-0005-0000-0000-0000BE180000}"/>
    <cellStyle name="40% - Accent2 3 2 2 3" xfId="3618" xr:uid="{00000000-0005-0000-0000-0000BF180000}"/>
    <cellStyle name="40% - Accent2 3 2 2 3 2" xfId="11126" xr:uid="{00000000-0005-0000-0000-0000C0180000}"/>
    <cellStyle name="40% - Accent2 3 2 2 4" xfId="5182" xr:uid="{00000000-0005-0000-0000-0000C1180000}"/>
    <cellStyle name="40% - Accent2 3 2 2 4 2" xfId="12460" xr:uid="{00000000-0005-0000-0000-0000C2180000}"/>
    <cellStyle name="40% - Accent2 3 2 2 5" xfId="5763" xr:uid="{00000000-0005-0000-0000-0000C3180000}"/>
    <cellStyle name="40% - Accent2 3 2 2 5 2" xfId="13041" xr:uid="{00000000-0005-0000-0000-0000C4180000}"/>
    <cellStyle name="40% - Accent2 3 2 2 6" xfId="7649" xr:uid="{00000000-0005-0000-0000-0000C5180000}"/>
    <cellStyle name="40% - Accent2 3 2 2 6 2" xfId="14741" xr:uid="{00000000-0005-0000-0000-0000C6180000}"/>
    <cellStyle name="40% - Accent2 3 2 2 7" xfId="9152" xr:uid="{00000000-0005-0000-0000-0000C7180000}"/>
    <cellStyle name="40% - Accent2 3 2 3" xfId="2291" xr:uid="{00000000-0005-0000-0000-0000C8180000}"/>
    <cellStyle name="40% - Accent2 3 2 3 2" xfId="7941" xr:uid="{00000000-0005-0000-0000-0000C9180000}"/>
    <cellStyle name="40% - Accent2 3 2 3 2 2" xfId="15033" xr:uid="{00000000-0005-0000-0000-0000CA180000}"/>
    <cellStyle name="40% - Accent2 3 2 3 3" xfId="10087" xr:uid="{00000000-0005-0000-0000-0000CB180000}"/>
    <cellStyle name="40% - Accent2 3 2 4" xfId="3318" xr:uid="{00000000-0005-0000-0000-0000CC180000}"/>
    <cellStyle name="40% - Accent2 3 2 4 2" xfId="10829" xr:uid="{00000000-0005-0000-0000-0000CD180000}"/>
    <cellStyle name="40% - Accent2 3 2 5" xfId="4893" xr:uid="{00000000-0005-0000-0000-0000CE180000}"/>
    <cellStyle name="40% - Accent2 3 2 5 2" xfId="12171" xr:uid="{00000000-0005-0000-0000-0000CF180000}"/>
    <cellStyle name="40% - Accent2 3 2 6" xfId="5474" xr:uid="{00000000-0005-0000-0000-0000D0180000}"/>
    <cellStyle name="40% - Accent2 3 2 6 2" xfId="12752" xr:uid="{00000000-0005-0000-0000-0000D1180000}"/>
    <cellStyle name="40% - Accent2 3 2 7" xfId="7360" xr:uid="{00000000-0005-0000-0000-0000D2180000}"/>
    <cellStyle name="40% - Accent2 3 2 7 2" xfId="14452" xr:uid="{00000000-0005-0000-0000-0000D3180000}"/>
    <cellStyle name="40% - Accent2 3 2 8" xfId="9151" xr:uid="{00000000-0005-0000-0000-0000D4180000}"/>
    <cellStyle name="40% - Accent2 3 3" xfId="520" xr:uid="{00000000-0005-0000-0000-0000D5180000}"/>
    <cellStyle name="40% - Accent2 3 3 2" xfId="2293" xr:uid="{00000000-0005-0000-0000-0000D6180000}"/>
    <cellStyle name="40% - Accent2 3 3 2 2" xfId="8087" xr:uid="{00000000-0005-0000-0000-0000D7180000}"/>
    <cellStyle name="40% - Accent2 3 3 2 2 2" xfId="15179" xr:uid="{00000000-0005-0000-0000-0000D8180000}"/>
    <cellStyle name="40% - Accent2 3 3 2 3" xfId="10089" xr:uid="{00000000-0005-0000-0000-0000D9180000}"/>
    <cellStyle name="40% - Accent2 3 3 3" xfId="3475" xr:uid="{00000000-0005-0000-0000-0000DA180000}"/>
    <cellStyle name="40% - Accent2 3 3 3 2" xfId="10983" xr:uid="{00000000-0005-0000-0000-0000DB180000}"/>
    <cellStyle name="40% - Accent2 3 3 4" xfId="5039" xr:uid="{00000000-0005-0000-0000-0000DC180000}"/>
    <cellStyle name="40% - Accent2 3 3 4 2" xfId="12317" xr:uid="{00000000-0005-0000-0000-0000DD180000}"/>
    <cellStyle name="40% - Accent2 3 3 5" xfId="5620" xr:uid="{00000000-0005-0000-0000-0000DE180000}"/>
    <cellStyle name="40% - Accent2 3 3 5 2" xfId="12898" xr:uid="{00000000-0005-0000-0000-0000DF180000}"/>
    <cellStyle name="40% - Accent2 3 3 6" xfId="7506" xr:uid="{00000000-0005-0000-0000-0000E0180000}"/>
    <cellStyle name="40% - Accent2 3 3 6 2" xfId="14598" xr:uid="{00000000-0005-0000-0000-0000E1180000}"/>
    <cellStyle name="40% - Accent2 3 3 7" xfId="9153" xr:uid="{00000000-0005-0000-0000-0000E2180000}"/>
    <cellStyle name="40% - Accent2 3 4" xfId="2290" xr:uid="{00000000-0005-0000-0000-0000E3180000}"/>
    <cellStyle name="40% - Accent2 3 4 2" xfId="8434" xr:uid="{00000000-0005-0000-0000-0000E4180000}"/>
    <cellStyle name="40% - Accent2 3 4 2 2" xfId="15477" xr:uid="{00000000-0005-0000-0000-0000E5180000}"/>
    <cellStyle name="40% - Accent2 3 4 3" xfId="10086" xr:uid="{00000000-0005-0000-0000-0000E6180000}"/>
    <cellStyle name="40% - Accent2 3 5" xfId="3170" xr:uid="{00000000-0005-0000-0000-0000E7180000}"/>
    <cellStyle name="40% - Accent2 3 5 2" xfId="8523" xr:uid="{00000000-0005-0000-0000-0000E8180000}"/>
    <cellStyle name="40% - Accent2 3 5 2 2" xfId="15566" xr:uid="{00000000-0005-0000-0000-0000E9180000}"/>
    <cellStyle name="40% - Accent2 3 5 3" xfId="10681" xr:uid="{00000000-0005-0000-0000-0000EA180000}"/>
    <cellStyle name="40% - Accent2 3 6" xfId="4750" xr:uid="{00000000-0005-0000-0000-0000EB180000}"/>
    <cellStyle name="40% - Accent2 3 6 2" xfId="7798" xr:uid="{00000000-0005-0000-0000-0000EC180000}"/>
    <cellStyle name="40% - Accent2 3 6 2 2" xfId="14890" xr:uid="{00000000-0005-0000-0000-0000ED180000}"/>
    <cellStyle name="40% - Accent2 3 6 3" xfId="12028" xr:uid="{00000000-0005-0000-0000-0000EE180000}"/>
    <cellStyle name="40% - Accent2 3 7" xfId="5331" xr:uid="{00000000-0005-0000-0000-0000EF180000}"/>
    <cellStyle name="40% - Accent2 3 7 2" xfId="12609" xr:uid="{00000000-0005-0000-0000-0000F0180000}"/>
    <cellStyle name="40% - Accent2 3 8" xfId="7217" xr:uid="{00000000-0005-0000-0000-0000F1180000}"/>
    <cellStyle name="40% - Accent2 3 8 2" xfId="14309" xr:uid="{00000000-0005-0000-0000-0000F2180000}"/>
    <cellStyle name="40% - Accent2 3 9" xfId="9150" xr:uid="{00000000-0005-0000-0000-0000F3180000}"/>
    <cellStyle name="40% - Accent2 4" xfId="521" xr:uid="{00000000-0005-0000-0000-0000F4180000}"/>
    <cellStyle name="40% - Accent2 4 2" xfId="522" xr:uid="{00000000-0005-0000-0000-0000F5180000}"/>
    <cellStyle name="40% - Accent2 4 2 2" xfId="523" xr:uid="{00000000-0005-0000-0000-0000F6180000}"/>
    <cellStyle name="40% - Accent2 4 2 2 2" xfId="2296" xr:uid="{00000000-0005-0000-0000-0000F7180000}"/>
    <cellStyle name="40% - Accent2 4 2 2 2 2" xfId="8188" xr:uid="{00000000-0005-0000-0000-0000F8180000}"/>
    <cellStyle name="40% - Accent2 4 2 2 2 2 2" xfId="15280" xr:uid="{00000000-0005-0000-0000-0000F9180000}"/>
    <cellStyle name="40% - Accent2 4 2 2 2 3" xfId="10092" xr:uid="{00000000-0005-0000-0000-0000FA180000}"/>
    <cellStyle name="40% - Accent2 4 2 2 3" xfId="3576" xr:uid="{00000000-0005-0000-0000-0000FB180000}"/>
    <cellStyle name="40% - Accent2 4 2 2 3 2" xfId="11084" xr:uid="{00000000-0005-0000-0000-0000FC180000}"/>
    <cellStyle name="40% - Accent2 4 2 2 4" xfId="5140" xr:uid="{00000000-0005-0000-0000-0000FD180000}"/>
    <cellStyle name="40% - Accent2 4 2 2 4 2" xfId="12418" xr:uid="{00000000-0005-0000-0000-0000FE180000}"/>
    <cellStyle name="40% - Accent2 4 2 2 5" xfId="5721" xr:uid="{00000000-0005-0000-0000-0000FF180000}"/>
    <cellStyle name="40% - Accent2 4 2 2 5 2" xfId="12999" xr:uid="{00000000-0005-0000-0000-000000190000}"/>
    <cellStyle name="40% - Accent2 4 2 2 6" xfId="7607" xr:uid="{00000000-0005-0000-0000-000001190000}"/>
    <cellStyle name="40% - Accent2 4 2 2 6 2" xfId="14699" xr:uid="{00000000-0005-0000-0000-000002190000}"/>
    <cellStyle name="40% - Accent2 4 2 2 7" xfId="9156" xr:uid="{00000000-0005-0000-0000-000003190000}"/>
    <cellStyle name="40% - Accent2 4 2 3" xfId="2295" xr:uid="{00000000-0005-0000-0000-000004190000}"/>
    <cellStyle name="40% - Accent2 4 2 3 2" xfId="7899" xr:uid="{00000000-0005-0000-0000-000005190000}"/>
    <cellStyle name="40% - Accent2 4 2 3 2 2" xfId="14991" xr:uid="{00000000-0005-0000-0000-000006190000}"/>
    <cellStyle name="40% - Accent2 4 2 3 3" xfId="10091" xr:uid="{00000000-0005-0000-0000-000007190000}"/>
    <cellStyle name="40% - Accent2 4 2 4" xfId="3276" xr:uid="{00000000-0005-0000-0000-000008190000}"/>
    <cellStyle name="40% - Accent2 4 2 4 2" xfId="10787" xr:uid="{00000000-0005-0000-0000-000009190000}"/>
    <cellStyle name="40% - Accent2 4 2 5" xfId="4851" xr:uid="{00000000-0005-0000-0000-00000A190000}"/>
    <cellStyle name="40% - Accent2 4 2 5 2" xfId="12129" xr:uid="{00000000-0005-0000-0000-00000B190000}"/>
    <cellStyle name="40% - Accent2 4 2 6" xfId="5432" xr:uid="{00000000-0005-0000-0000-00000C190000}"/>
    <cellStyle name="40% - Accent2 4 2 6 2" xfId="12710" xr:uid="{00000000-0005-0000-0000-00000D190000}"/>
    <cellStyle name="40% - Accent2 4 2 7" xfId="7318" xr:uid="{00000000-0005-0000-0000-00000E190000}"/>
    <cellStyle name="40% - Accent2 4 2 7 2" xfId="14410" xr:uid="{00000000-0005-0000-0000-00000F190000}"/>
    <cellStyle name="40% - Accent2 4 2 8" xfId="9155" xr:uid="{00000000-0005-0000-0000-000010190000}"/>
    <cellStyle name="40% - Accent2 4 3" xfId="524" xr:uid="{00000000-0005-0000-0000-000011190000}"/>
    <cellStyle name="40% - Accent2 4 3 2" xfId="2297" xr:uid="{00000000-0005-0000-0000-000012190000}"/>
    <cellStyle name="40% - Accent2 4 3 2 2" xfId="8048" xr:uid="{00000000-0005-0000-0000-000013190000}"/>
    <cellStyle name="40% - Accent2 4 3 2 2 2" xfId="15140" xr:uid="{00000000-0005-0000-0000-000014190000}"/>
    <cellStyle name="40% - Accent2 4 3 2 3" xfId="10093" xr:uid="{00000000-0005-0000-0000-000015190000}"/>
    <cellStyle name="40% - Accent2 4 3 3" xfId="3436" xr:uid="{00000000-0005-0000-0000-000016190000}"/>
    <cellStyle name="40% - Accent2 4 3 3 2" xfId="10944" xr:uid="{00000000-0005-0000-0000-000017190000}"/>
    <cellStyle name="40% - Accent2 4 3 4" xfId="5000" xr:uid="{00000000-0005-0000-0000-000018190000}"/>
    <cellStyle name="40% - Accent2 4 3 4 2" xfId="12278" xr:uid="{00000000-0005-0000-0000-000019190000}"/>
    <cellStyle name="40% - Accent2 4 3 5" xfId="5581" xr:uid="{00000000-0005-0000-0000-00001A190000}"/>
    <cellStyle name="40% - Accent2 4 3 5 2" xfId="12859" xr:uid="{00000000-0005-0000-0000-00001B190000}"/>
    <cellStyle name="40% - Accent2 4 3 6" xfId="7467" xr:uid="{00000000-0005-0000-0000-00001C190000}"/>
    <cellStyle name="40% - Accent2 4 3 6 2" xfId="14559" xr:uid="{00000000-0005-0000-0000-00001D190000}"/>
    <cellStyle name="40% - Accent2 4 3 7" xfId="9157" xr:uid="{00000000-0005-0000-0000-00001E190000}"/>
    <cellStyle name="40% - Accent2 4 4" xfId="2294" xr:uid="{00000000-0005-0000-0000-00001F190000}"/>
    <cellStyle name="40% - Accent2 4 4 2" xfId="7756" xr:uid="{00000000-0005-0000-0000-000020190000}"/>
    <cellStyle name="40% - Accent2 4 4 2 2" xfId="14848" xr:uid="{00000000-0005-0000-0000-000021190000}"/>
    <cellStyle name="40% - Accent2 4 4 3" xfId="10090" xr:uid="{00000000-0005-0000-0000-000022190000}"/>
    <cellStyle name="40% - Accent2 4 5" xfId="3107" xr:uid="{00000000-0005-0000-0000-000023190000}"/>
    <cellStyle name="40% - Accent2 4 5 2" xfId="10618" xr:uid="{00000000-0005-0000-0000-000024190000}"/>
    <cellStyle name="40% - Accent2 4 6" xfId="4708" xr:uid="{00000000-0005-0000-0000-000025190000}"/>
    <cellStyle name="40% - Accent2 4 6 2" xfId="11986" xr:uid="{00000000-0005-0000-0000-000026190000}"/>
    <cellStyle name="40% - Accent2 4 7" xfId="5289" xr:uid="{00000000-0005-0000-0000-000027190000}"/>
    <cellStyle name="40% - Accent2 4 7 2" xfId="12567" xr:uid="{00000000-0005-0000-0000-000028190000}"/>
    <cellStyle name="40% - Accent2 4 8" xfId="7175" xr:uid="{00000000-0005-0000-0000-000029190000}"/>
    <cellStyle name="40% - Accent2 4 8 2" xfId="14267" xr:uid="{00000000-0005-0000-0000-00002A190000}"/>
    <cellStyle name="40% - Accent2 4 9" xfId="9154" xr:uid="{00000000-0005-0000-0000-00002B190000}"/>
    <cellStyle name="40% - Accent2 5" xfId="525" xr:uid="{00000000-0005-0000-0000-00002C190000}"/>
    <cellStyle name="40% - Accent2 5 2" xfId="526" xr:uid="{00000000-0005-0000-0000-00002D190000}"/>
    <cellStyle name="40% - Accent2 5 2 2" xfId="527" xr:uid="{00000000-0005-0000-0000-00002E190000}"/>
    <cellStyle name="40% - Accent2 5 2 2 2" xfId="2300" xr:uid="{00000000-0005-0000-0000-00002F190000}"/>
    <cellStyle name="40% - Accent2 5 2 2 2 2" xfId="8171" xr:uid="{00000000-0005-0000-0000-000030190000}"/>
    <cellStyle name="40% - Accent2 5 2 2 2 2 2" xfId="15263" xr:uid="{00000000-0005-0000-0000-000031190000}"/>
    <cellStyle name="40% - Accent2 5 2 2 2 3" xfId="10096" xr:uid="{00000000-0005-0000-0000-000032190000}"/>
    <cellStyle name="40% - Accent2 5 2 2 3" xfId="3559" xr:uid="{00000000-0005-0000-0000-000033190000}"/>
    <cellStyle name="40% - Accent2 5 2 2 3 2" xfId="11067" xr:uid="{00000000-0005-0000-0000-000034190000}"/>
    <cellStyle name="40% - Accent2 5 2 2 4" xfId="5123" xr:uid="{00000000-0005-0000-0000-000035190000}"/>
    <cellStyle name="40% - Accent2 5 2 2 4 2" xfId="12401" xr:uid="{00000000-0005-0000-0000-000036190000}"/>
    <cellStyle name="40% - Accent2 5 2 2 5" xfId="5704" xr:uid="{00000000-0005-0000-0000-000037190000}"/>
    <cellStyle name="40% - Accent2 5 2 2 5 2" xfId="12982" xr:uid="{00000000-0005-0000-0000-000038190000}"/>
    <cellStyle name="40% - Accent2 5 2 2 6" xfId="7590" xr:uid="{00000000-0005-0000-0000-000039190000}"/>
    <cellStyle name="40% - Accent2 5 2 2 6 2" xfId="14682" xr:uid="{00000000-0005-0000-0000-00003A190000}"/>
    <cellStyle name="40% - Accent2 5 2 2 7" xfId="9160" xr:uid="{00000000-0005-0000-0000-00003B190000}"/>
    <cellStyle name="40% - Accent2 5 2 3" xfId="2299" xr:uid="{00000000-0005-0000-0000-00003C190000}"/>
    <cellStyle name="40% - Accent2 5 2 3 2" xfId="7882" xr:uid="{00000000-0005-0000-0000-00003D190000}"/>
    <cellStyle name="40% - Accent2 5 2 3 2 2" xfId="14974" xr:uid="{00000000-0005-0000-0000-00003E190000}"/>
    <cellStyle name="40% - Accent2 5 2 3 3" xfId="10095" xr:uid="{00000000-0005-0000-0000-00003F190000}"/>
    <cellStyle name="40% - Accent2 5 2 4" xfId="3259" xr:uid="{00000000-0005-0000-0000-000040190000}"/>
    <cellStyle name="40% - Accent2 5 2 4 2" xfId="10770" xr:uid="{00000000-0005-0000-0000-000041190000}"/>
    <cellStyle name="40% - Accent2 5 2 5" xfId="4834" xr:uid="{00000000-0005-0000-0000-000042190000}"/>
    <cellStyle name="40% - Accent2 5 2 5 2" xfId="12112" xr:uid="{00000000-0005-0000-0000-000043190000}"/>
    <cellStyle name="40% - Accent2 5 2 6" xfId="5415" xr:uid="{00000000-0005-0000-0000-000044190000}"/>
    <cellStyle name="40% - Accent2 5 2 6 2" xfId="12693" xr:uid="{00000000-0005-0000-0000-000045190000}"/>
    <cellStyle name="40% - Accent2 5 2 7" xfId="7301" xr:uid="{00000000-0005-0000-0000-000046190000}"/>
    <cellStyle name="40% - Accent2 5 2 7 2" xfId="14393" xr:uid="{00000000-0005-0000-0000-000047190000}"/>
    <cellStyle name="40% - Accent2 5 2 8" xfId="9159" xr:uid="{00000000-0005-0000-0000-000048190000}"/>
    <cellStyle name="40% - Accent2 5 3" xfId="528" xr:uid="{00000000-0005-0000-0000-000049190000}"/>
    <cellStyle name="40% - Accent2 5 3 2" xfId="2301" xr:uid="{00000000-0005-0000-0000-00004A190000}"/>
    <cellStyle name="40% - Accent2 5 3 2 2" xfId="8031" xr:uid="{00000000-0005-0000-0000-00004B190000}"/>
    <cellStyle name="40% - Accent2 5 3 2 2 2" xfId="15123" xr:uid="{00000000-0005-0000-0000-00004C190000}"/>
    <cellStyle name="40% - Accent2 5 3 2 3" xfId="10097" xr:uid="{00000000-0005-0000-0000-00004D190000}"/>
    <cellStyle name="40% - Accent2 5 3 3" xfId="3419" xr:uid="{00000000-0005-0000-0000-00004E190000}"/>
    <cellStyle name="40% - Accent2 5 3 3 2" xfId="10927" xr:uid="{00000000-0005-0000-0000-00004F190000}"/>
    <cellStyle name="40% - Accent2 5 3 4" xfId="4983" xr:uid="{00000000-0005-0000-0000-000050190000}"/>
    <cellStyle name="40% - Accent2 5 3 4 2" xfId="12261" xr:uid="{00000000-0005-0000-0000-000051190000}"/>
    <cellStyle name="40% - Accent2 5 3 5" xfId="5564" xr:uid="{00000000-0005-0000-0000-000052190000}"/>
    <cellStyle name="40% - Accent2 5 3 5 2" xfId="12842" xr:uid="{00000000-0005-0000-0000-000053190000}"/>
    <cellStyle name="40% - Accent2 5 3 6" xfId="7450" xr:uid="{00000000-0005-0000-0000-000054190000}"/>
    <cellStyle name="40% - Accent2 5 3 6 2" xfId="14542" xr:uid="{00000000-0005-0000-0000-000055190000}"/>
    <cellStyle name="40% - Accent2 5 3 7" xfId="9161" xr:uid="{00000000-0005-0000-0000-000056190000}"/>
    <cellStyle name="40% - Accent2 5 4" xfId="2298" xr:uid="{00000000-0005-0000-0000-000057190000}"/>
    <cellStyle name="40% - Accent2 5 4 2" xfId="7739" xr:uid="{00000000-0005-0000-0000-000058190000}"/>
    <cellStyle name="40% - Accent2 5 4 2 2" xfId="14831" xr:uid="{00000000-0005-0000-0000-000059190000}"/>
    <cellStyle name="40% - Accent2 5 4 3" xfId="10094" xr:uid="{00000000-0005-0000-0000-00005A190000}"/>
    <cellStyle name="40% - Accent2 5 5" xfId="3090" xr:uid="{00000000-0005-0000-0000-00005B190000}"/>
    <cellStyle name="40% - Accent2 5 5 2" xfId="10601" xr:uid="{00000000-0005-0000-0000-00005C190000}"/>
    <cellStyle name="40% - Accent2 5 6" xfId="4691" xr:uid="{00000000-0005-0000-0000-00005D190000}"/>
    <cellStyle name="40% - Accent2 5 6 2" xfId="11969" xr:uid="{00000000-0005-0000-0000-00005E190000}"/>
    <cellStyle name="40% - Accent2 5 7" xfId="5272" xr:uid="{00000000-0005-0000-0000-00005F190000}"/>
    <cellStyle name="40% - Accent2 5 7 2" xfId="12550" xr:uid="{00000000-0005-0000-0000-000060190000}"/>
    <cellStyle name="40% - Accent2 5 8" xfId="7158" xr:uid="{00000000-0005-0000-0000-000061190000}"/>
    <cellStyle name="40% - Accent2 5 8 2" xfId="14250" xr:uid="{00000000-0005-0000-0000-000062190000}"/>
    <cellStyle name="40% - Accent2 5 9" xfId="9158" xr:uid="{00000000-0005-0000-0000-000063190000}"/>
    <cellStyle name="40% - Accent2 6" xfId="529" xr:uid="{00000000-0005-0000-0000-000064190000}"/>
    <cellStyle name="40% - Accent2 6 2" xfId="530" xr:uid="{00000000-0005-0000-0000-000065190000}"/>
    <cellStyle name="40% - Accent2 6 2 2" xfId="531" xr:uid="{00000000-0005-0000-0000-000066190000}"/>
    <cellStyle name="40% - Accent2 6 2 2 2" xfId="2304" xr:uid="{00000000-0005-0000-0000-000067190000}"/>
    <cellStyle name="40% - Accent2 6 2 2 2 2" xfId="8277" xr:uid="{00000000-0005-0000-0000-000068190000}"/>
    <cellStyle name="40% - Accent2 6 2 2 2 2 2" xfId="15369" xr:uid="{00000000-0005-0000-0000-000069190000}"/>
    <cellStyle name="40% - Accent2 6 2 2 2 3" xfId="10100" xr:uid="{00000000-0005-0000-0000-00006A190000}"/>
    <cellStyle name="40% - Accent2 6 2 2 3" xfId="3665" xr:uid="{00000000-0005-0000-0000-00006B190000}"/>
    <cellStyle name="40% - Accent2 6 2 2 3 2" xfId="11173" xr:uid="{00000000-0005-0000-0000-00006C190000}"/>
    <cellStyle name="40% - Accent2 6 2 2 4" xfId="5229" xr:uid="{00000000-0005-0000-0000-00006D190000}"/>
    <cellStyle name="40% - Accent2 6 2 2 4 2" xfId="12507" xr:uid="{00000000-0005-0000-0000-00006E190000}"/>
    <cellStyle name="40% - Accent2 6 2 2 5" xfId="5810" xr:uid="{00000000-0005-0000-0000-00006F190000}"/>
    <cellStyle name="40% - Accent2 6 2 2 5 2" xfId="13088" xr:uid="{00000000-0005-0000-0000-000070190000}"/>
    <cellStyle name="40% - Accent2 6 2 2 6" xfId="7696" xr:uid="{00000000-0005-0000-0000-000071190000}"/>
    <cellStyle name="40% - Accent2 6 2 2 6 2" xfId="14788" xr:uid="{00000000-0005-0000-0000-000072190000}"/>
    <cellStyle name="40% - Accent2 6 2 2 7" xfId="9164" xr:uid="{00000000-0005-0000-0000-000073190000}"/>
    <cellStyle name="40% - Accent2 6 2 3" xfId="2303" xr:uid="{00000000-0005-0000-0000-000074190000}"/>
    <cellStyle name="40% - Accent2 6 2 3 2" xfId="7988" xr:uid="{00000000-0005-0000-0000-000075190000}"/>
    <cellStyle name="40% - Accent2 6 2 3 2 2" xfId="15080" xr:uid="{00000000-0005-0000-0000-000076190000}"/>
    <cellStyle name="40% - Accent2 6 2 3 3" xfId="10099" xr:uid="{00000000-0005-0000-0000-000077190000}"/>
    <cellStyle name="40% - Accent2 6 2 4" xfId="3365" xr:uid="{00000000-0005-0000-0000-000078190000}"/>
    <cellStyle name="40% - Accent2 6 2 4 2" xfId="10876" xr:uid="{00000000-0005-0000-0000-000079190000}"/>
    <cellStyle name="40% - Accent2 6 2 5" xfId="4940" xr:uid="{00000000-0005-0000-0000-00007A190000}"/>
    <cellStyle name="40% - Accent2 6 2 5 2" xfId="12218" xr:uid="{00000000-0005-0000-0000-00007B190000}"/>
    <cellStyle name="40% - Accent2 6 2 6" xfId="5521" xr:uid="{00000000-0005-0000-0000-00007C190000}"/>
    <cellStyle name="40% - Accent2 6 2 6 2" xfId="12799" xr:uid="{00000000-0005-0000-0000-00007D190000}"/>
    <cellStyle name="40% - Accent2 6 2 7" xfId="7407" xr:uid="{00000000-0005-0000-0000-00007E190000}"/>
    <cellStyle name="40% - Accent2 6 2 7 2" xfId="14499" xr:uid="{00000000-0005-0000-0000-00007F190000}"/>
    <cellStyle name="40% - Accent2 6 2 8" xfId="9163" xr:uid="{00000000-0005-0000-0000-000080190000}"/>
    <cellStyle name="40% - Accent2 6 3" xfId="532" xr:uid="{00000000-0005-0000-0000-000081190000}"/>
    <cellStyle name="40% - Accent2 6 3 2" xfId="2305" xr:uid="{00000000-0005-0000-0000-000082190000}"/>
    <cellStyle name="40% - Accent2 6 3 2 2" xfId="8134" xr:uid="{00000000-0005-0000-0000-000083190000}"/>
    <cellStyle name="40% - Accent2 6 3 2 2 2" xfId="15226" xr:uid="{00000000-0005-0000-0000-000084190000}"/>
    <cellStyle name="40% - Accent2 6 3 2 3" xfId="10101" xr:uid="{00000000-0005-0000-0000-000085190000}"/>
    <cellStyle name="40% - Accent2 6 3 3" xfId="3522" xr:uid="{00000000-0005-0000-0000-000086190000}"/>
    <cellStyle name="40% - Accent2 6 3 3 2" xfId="11030" xr:uid="{00000000-0005-0000-0000-000087190000}"/>
    <cellStyle name="40% - Accent2 6 3 4" xfId="5086" xr:uid="{00000000-0005-0000-0000-000088190000}"/>
    <cellStyle name="40% - Accent2 6 3 4 2" xfId="12364" xr:uid="{00000000-0005-0000-0000-000089190000}"/>
    <cellStyle name="40% - Accent2 6 3 5" xfId="5667" xr:uid="{00000000-0005-0000-0000-00008A190000}"/>
    <cellStyle name="40% - Accent2 6 3 5 2" xfId="12945" xr:uid="{00000000-0005-0000-0000-00008B190000}"/>
    <cellStyle name="40% - Accent2 6 3 6" xfId="7553" xr:uid="{00000000-0005-0000-0000-00008C190000}"/>
    <cellStyle name="40% - Accent2 6 3 6 2" xfId="14645" xr:uid="{00000000-0005-0000-0000-00008D190000}"/>
    <cellStyle name="40% - Accent2 6 3 7" xfId="9165" xr:uid="{00000000-0005-0000-0000-00008E190000}"/>
    <cellStyle name="40% - Accent2 6 4" xfId="2302" xr:uid="{00000000-0005-0000-0000-00008F190000}"/>
    <cellStyle name="40% - Accent2 6 4 2" xfId="7845" xr:uid="{00000000-0005-0000-0000-000090190000}"/>
    <cellStyle name="40% - Accent2 6 4 2 2" xfId="14937" xr:uid="{00000000-0005-0000-0000-000091190000}"/>
    <cellStyle name="40% - Accent2 6 4 3" xfId="10098" xr:uid="{00000000-0005-0000-0000-000092190000}"/>
    <cellStyle name="40% - Accent2 6 5" xfId="3220" xr:uid="{00000000-0005-0000-0000-000093190000}"/>
    <cellStyle name="40% - Accent2 6 5 2" xfId="10731" xr:uid="{00000000-0005-0000-0000-000094190000}"/>
    <cellStyle name="40% - Accent2 6 6" xfId="4797" xr:uid="{00000000-0005-0000-0000-000095190000}"/>
    <cellStyle name="40% - Accent2 6 6 2" xfId="12075" xr:uid="{00000000-0005-0000-0000-000096190000}"/>
    <cellStyle name="40% - Accent2 6 7" xfId="5378" xr:uid="{00000000-0005-0000-0000-000097190000}"/>
    <cellStyle name="40% - Accent2 6 7 2" xfId="12656" xr:uid="{00000000-0005-0000-0000-000098190000}"/>
    <cellStyle name="40% - Accent2 6 8" xfId="7264" xr:uid="{00000000-0005-0000-0000-000099190000}"/>
    <cellStyle name="40% - Accent2 6 8 2" xfId="14356" xr:uid="{00000000-0005-0000-0000-00009A190000}"/>
    <cellStyle name="40% - Accent2 6 9" xfId="9162" xr:uid="{00000000-0005-0000-0000-00009B190000}"/>
    <cellStyle name="40% - Accent2 7" xfId="533" xr:uid="{00000000-0005-0000-0000-00009C190000}"/>
    <cellStyle name="40% - Accent2 7 2" xfId="534" xr:uid="{00000000-0005-0000-0000-00009D190000}"/>
    <cellStyle name="40% - Accent2 7 2 2" xfId="2307" xr:uid="{00000000-0005-0000-0000-00009E190000}"/>
    <cellStyle name="40% - Accent2 7 2 2 2" xfId="8150" xr:uid="{00000000-0005-0000-0000-00009F190000}"/>
    <cellStyle name="40% - Accent2 7 2 2 2 2" xfId="15242" xr:uid="{00000000-0005-0000-0000-0000A0190000}"/>
    <cellStyle name="40% - Accent2 7 2 2 3" xfId="10103" xr:uid="{00000000-0005-0000-0000-0000A1190000}"/>
    <cellStyle name="40% - Accent2 7 2 3" xfId="3538" xr:uid="{00000000-0005-0000-0000-0000A2190000}"/>
    <cellStyle name="40% - Accent2 7 2 3 2" xfId="11046" xr:uid="{00000000-0005-0000-0000-0000A3190000}"/>
    <cellStyle name="40% - Accent2 7 2 4" xfId="5102" xr:uid="{00000000-0005-0000-0000-0000A4190000}"/>
    <cellStyle name="40% - Accent2 7 2 4 2" xfId="12380" xr:uid="{00000000-0005-0000-0000-0000A5190000}"/>
    <cellStyle name="40% - Accent2 7 2 5" xfId="5683" xr:uid="{00000000-0005-0000-0000-0000A6190000}"/>
    <cellStyle name="40% - Accent2 7 2 5 2" xfId="12961" xr:uid="{00000000-0005-0000-0000-0000A7190000}"/>
    <cellStyle name="40% - Accent2 7 2 6" xfId="7569" xr:uid="{00000000-0005-0000-0000-0000A8190000}"/>
    <cellStyle name="40% - Accent2 7 2 6 2" xfId="14661" xr:uid="{00000000-0005-0000-0000-0000A9190000}"/>
    <cellStyle name="40% - Accent2 7 2 7" xfId="9167" xr:uid="{00000000-0005-0000-0000-0000AA190000}"/>
    <cellStyle name="40% - Accent2 7 3" xfId="2306" xr:uid="{00000000-0005-0000-0000-0000AB190000}"/>
    <cellStyle name="40% - Accent2 7 3 2" xfId="7861" xr:uid="{00000000-0005-0000-0000-0000AC190000}"/>
    <cellStyle name="40% - Accent2 7 3 2 2" xfId="14953" xr:uid="{00000000-0005-0000-0000-0000AD190000}"/>
    <cellStyle name="40% - Accent2 7 3 3" xfId="10102" xr:uid="{00000000-0005-0000-0000-0000AE190000}"/>
    <cellStyle name="40% - Accent2 7 4" xfId="3236" xr:uid="{00000000-0005-0000-0000-0000AF190000}"/>
    <cellStyle name="40% - Accent2 7 4 2" xfId="10747" xr:uid="{00000000-0005-0000-0000-0000B0190000}"/>
    <cellStyle name="40% - Accent2 7 5" xfId="4813" xr:uid="{00000000-0005-0000-0000-0000B1190000}"/>
    <cellStyle name="40% - Accent2 7 5 2" xfId="12091" xr:uid="{00000000-0005-0000-0000-0000B2190000}"/>
    <cellStyle name="40% - Accent2 7 6" xfId="5394" xr:uid="{00000000-0005-0000-0000-0000B3190000}"/>
    <cellStyle name="40% - Accent2 7 6 2" xfId="12672" xr:uid="{00000000-0005-0000-0000-0000B4190000}"/>
    <cellStyle name="40% - Accent2 7 7" xfId="7280" xr:uid="{00000000-0005-0000-0000-0000B5190000}"/>
    <cellStyle name="40% - Accent2 7 7 2" xfId="14372" xr:uid="{00000000-0005-0000-0000-0000B6190000}"/>
    <cellStyle name="40% - Accent2 7 8" xfId="9166" xr:uid="{00000000-0005-0000-0000-0000B7190000}"/>
    <cellStyle name="40% - Accent2 8" xfId="535" xr:uid="{00000000-0005-0000-0000-0000B8190000}"/>
    <cellStyle name="40% - Accent2 8 2" xfId="2308" xr:uid="{00000000-0005-0000-0000-0000B9190000}"/>
    <cellStyle name="40% - Accent2 8 2 2" xfId="8008" xr:uid="{00000000-0005-0000-0000-0000BA190000}"/>
    <cellStyle name="40% - Accent2 8 2 2 2" xfId="15100" xr:uid="{00000000-0005-0000-0000-0000BB190000}"/>
    <cellStyle name="40% - Accent2 8 2 3" xfId="10104" xr:uid="{00000000-0005-0000-0000-0000BC190000}"/>
    <cellStyle name="40% - Accent2 8 3" xfId="3386" xr:uid="{00000000-0005-0000-0000-0000BD190000}"/>
    <cellStyle name="40% - Accent2 8 3 2" xfId="10896" xr:uid="{00000000-0005-0000-0000-0000BE190000}"/>
    <cellStyle name="40% - Accent2 8 4" xfId="4960" xr:uid="{00000000-0005-0000-0000-0000BF190000}"/>
    <cellStyle name="40% - Accent2 8 4 2" xfId="12238" xr:uid="{00000000-0005-0000-0000-0000C0190000}"/>
    <cellStyle name="40% - Accent2 8 5" xfId="5541" xr:uid="{00000000-0005-0000-0000-0000C1190000}"/>
    <cellStyle name="40% - Accent2 8 5 2" xfId="12819" xr:uid="{00000000-0005-0000-0000-0000C2190000}"/>
    <cellStyle name="40% - Accent2 8 6" xfId="7427" xr:uid="{00000000-0005-0000-0000-0000C3190000}"/>
    <cellStyle name="40% - Accent2 8 6 2" xfId="14519" xr:uid="{00000000-0005-0000-0000-0000C4190000}"/>
    <cellStyle name="40% - Accent2 8 7" xfId="9168" xr:uid="{00000000-0005-0000-0000-0000C5190000}"/>
    <cellStyle name="40% - Accent2 9" xfId="1756" xr:uid="{00000000-0005-0000-0000-0000C6190000}"/>
    <cellStyle name="40% - Accent2 9 2" xfId="3006" xr:uid="{00000000-0005-0000-0000-0000C7190000}"/>
    <cellStyle name="40% - Accent2 9 2 2" xfId="10523" xr:uid="{00000000-0005-0000-0000-0000C8190000}"/>
    <cellStyle name="40% - Accent2 9 3" xfId="3823" xr:uid="{00000000-0005-0000-0000-0000C9190000}"/>
    <cellStyle name="40% - Accent2 9 3 2" xfId="11331" xr:uid="{00000000-0005-0000-0000-0000CA190000}"/>
    <cellStyle name="40% - Accent2 9 4" xfId="6456" xr:uid="{00000000-0005-0000-0000-0000CB190000}"/>
    <cellStyle name="40% - Accent2 9 4 2" xfId="13734" xr:uid="{00000000-0005-0000-0000-0000CC190000}"/>
    <cellStyle name="40% - Accent2 9 5" xfId="8392" xr:uid="{00000000-0005-0000-0000-0000CD190000}"/>
    <cellStyle name="40% - Accent2 9 5 2" xfId="15435" xr:uid="{00000000-0005-0000-0000-0000CE190000}"/>
    <cellStyle name="40% - Accent2 9 6" xfId="9585" xr:uid="{00000000-0005-0000-0000-0000CF190000}"/>
    <cellStyle name="40% - Accent3" xfId="29" builtinId="39" customBuiltin="1"/>
    <cellStyle name="40% - Accent3 10" xfId="537" xr:uid="{00000000-0005-0000-0000-0000D1190000}"/>
    <cellStyle name="40% - Accent3 10 2" xfId="2310" xr:uid="{00000000-0005-0000-0000-0000D2190000}"/>
    <cellStyle name="40% - Accent3 10 2 2" xfId="4081" xr:uid="{00000000-0005-0000-0000-0000D3190000}"/>
    <cellStyle name="40% - Accent3 10 2 2 2" xfId="11589" xr:uid="{00000000-0005-0000-0000-0000D4190000}"/>
    <cellStyle name="40% - Accent3 10 2 3" xfId="6459" xr:uid="{00000000-0005-0000-0000-0000D5190000}"/>
    <cellStyle name="40% - Accent3 10 2 3 2" xfId="13737" xr:uid="{00000000-0005-0000-0000-0000D6190000}"/>
    <cellStyle name="40% - Accent3 10 2 4" xfId="10106" xr:uid="{00000000-0005-0000-0000-0000D7190000}"/>
    <cellStyle name="40% - Accent3 10 3" xfId="3995" xr:uid="{00000000-0005-0000-0000-0000D8190000}"/>
    <cellStyle name="40% - Accent3 10 3 2" xfId="11503" xr:uid="{00000000-0005-0000-0000-0000D9190000}"/>
    <cellStyle name="40% - Accent3 10 4" xfId="6458" xr:uid="{00000000-0005-0000-0000-0000DA190000}"/>
    <cellStyle name="40% - Accent3 10 4 2" xfId="13736" xr:uid="{00000000-0005-0000-0000-0000DB190000}"/>
    <cellStyle name="40% - Accent3 10 5" xfId="8482" xr:uid="{00000000-0005-0000-0000-0000DC190000}"/>
    <cellStyle name="40% - Accent3 10 5 2" xfId="15525" xr:uid="{00000000-0005-0000-0000-0000DD190000}"/>
    <cellStyle name="40% - Accent3 10 6" xfId="9170" xr:uid="{00000000-0005-0000-0000-0000DE190000}"/>
    <cellStyle name="40% - Accent3 11" xfId="538" xr:uid="{00000000-0005-0000-0000-0000DF190000}"/>
    <cellStyle name="40% - Accent3 11 2" xfId="2311" xr:uid="{00000000-0005-0000-0000-0000E0190000}"/>
    <cellStyle name="40% - Accent3 11 2 2" xfId="10107" xr:uid="{00000000-0005-0000-0000-0000E1190000}"/>
    <cellStyle name="40% - Accent3 11 3" xfId="3914" xr:uid="{00000000-0005-0000-0000-0000E2190000}"/>
    <cellStyle name="40% - Accent3 11 3 2" xfId="11422" xr:uid="{00000000-0005-0000-0000-0000E3190000}"/>
    <cellStyle name="40% - Accent3 11 4" xfId="6460" xr:uid="{00000000-0005-0000-0000-0000E4190000}"/>
    <cellStyle name="40% - Accent3 11 4 2" xfId="13738" xr:uid="{00000000-0005-0000-0000-0000E5190000}"/>
    <cellStyle name="40% - Accent3 11 5" xfId="8571" xr:uid="{00000000-0005-0000-0000-0000E6190000}"/>
    <cellStyle name="40% - Accent3 11 5 2" xfId="15614" xr:uid="{00000000-0005-0000-0000-0000E7190000}"/>
    <cellStyle name="40% - Accent3 11 6" xfId="9171" xr:uid="{00000000-0005-0000-0000-0000E8190000}"/>
    <cellStyle name="40% - Accent3 12" xfId="539" xr:uid="{00000000-0005-0000-0000-0000E9190000}"/>
    <cellStyle name="40% - Accent3 12 2" xfId="540" xr:uid="{00000000-0005-0000-0000-0000EA190000}"/>
    <cellStyle name="40% - Accent3 12 2 2" xfId="2313" xr:uid="{00000000-0005-0000-0000-0000EB190000}"/>
    <cellStyle name="40% - Accent3 12 2 2 2" xfId="10109" xr:uid="{00000000-0005-0000-0000-0000EC190000}"/>
    <cellStyle name="40% - Accent3 12 2 3" xfId="3926" xr:uid="{00000000-0005-0000-0000-0000ED190000}"/>
    <cellStyle name="40% - Accent3 12 2 3 2" xfId="11434" xr:uid="{00000000-0005-0000-0000-0000EE190000}"/>
    <cellStyle name="40% - Accent3 12 2 4" xfId="6462" xr:uid="{00000000-0005-0000-0000-0000EF190000}"/>
    <cellStyle name="40% - Accent3 12 2 4 2" xfId="13740" xr:uid="{00000000-0005-0000-0000-0000F0190000}"/>
    <cellStyle name="40% - Accent3 12 2 5" xfId="9173" xr:uid="{00000000-0005-0000-0000-0000F1190000}"/>
    <cellStyle name="40% - Accent3 12 3" xfId="2312" xr:uid="{00000000-0005-0000-0000-0000F2190000}"/>
    <cellStyle name="40% - Accent3 12 3 2" xfId="10108" xr:uid="{00000000-0005-0000-0000-0000F3190000}"/>
    <cellStyle name="40% - Accent3 12 4" xfId="3183" xr:uid="{00000000-0005-0000-0000-0000F4190000}"/>
    <cellStyle name="40% - Accent3 12 4 2" xfId="10694" xr:uid="{00000000-0005-0000-0000-0000F5190000}"/>
    <cellStyle name="40% - Accent3 12 5" xfId="6461" xr:uid="{00000000-0005-0000-0000-0000F6190000}"/>
    <cellStyle name="40% - Accent3 12 5 2" xfId="13739" xr:uid="{00000000-0005-0000-0000-0000F7190000}"/>
    <cellStyle name="40% - Accent3 12 6" xfId="7723" xr:uid="{00000000-0005-0000-0000-0000F8190000}"/>
    <cellStyle name="40% - Accent3 12 6 2" xfId="14815" xr:uid="{00000000-0005-0000-0000-0000F9190000}"/>
    <cellStyle name="40% - Accent3 12 7" xfId="9172" xr:uid="{00000000-0005-0000-0000-0000FA190000}"/>
    <cellStyle name="40% - Accent3 13" xfId="541" xr:uid="{00000000-0005-0000-0000-0000FB190000}"/>
    <cellStyle name="40% - Accent3 13 2" xfId="2314" xr:uid="{00000000-0005-0000-0000-0000FC190000}"/>
    <cellStyle name="40% - Accent3 13 2 2" xfId="10110" xr:uid="{00000000-0005-0000-0000-0000FD190000}"/>
    <cellStyle name="40% - Accent3 13 3" xfId="3179" xr:uid="{00000000-0005-0000-0000-0000FE190000}"/>
    <cellStyle name="40% - Accent3 13 3 2" xfId="10690" xr:uid="{00000000-0005-0000-0000-0000FF190000}"/>
    <cellStyle name="40% - Accent3 13 4" xfId="6463" xr:uid="{00000000-0005-0000-0000-0000001A0000}"/>
    <cellStyle name="40% - Accent3 13 4 2" xfId="13741" xr:uid="{00000000-0005-0000-0000-0000011A0000}"/>
    <cellStyle name="40% - Accent3 13 5" xfId="9174" xr:uid="{00000000-0005-0000-0000-0000021A0000}"/>
    <cellStyle name="40% - Accent3 14" xfId="542" xr:uid="{00000000-0005-0000-0000-0000031A0000}"/>
    <cellStyle name="40% - Accent3 14 2" xfId="2315" xr:uid="{00000000-0005-0000-0000-0000041A0000}"/>
    <cellStyle name="40% - Accent3 14 2 2" xfId="10111" xr:uid="{00000000-0005-0000-0000-0000051A0000}"/>
    <cellStyle name="40% - Accent3 14 3" xfId="3918" xr:uid="{00000000-0005-0000-0000-0000061A0000}"/>
    <cellStyle name="40% - Accent3 14 3 2" xfId="11426" xr:uid="{00000000-0005-0000-0000-0000071A0000}"/>
    <cellStyle name="40% - Accent3 14 4" xfId="6464" xr:uid="{00000000-0005-0000-0000-0000081A0000}"/>
    <cellStyle name="40% - Accent3 14 4 2" xfId="13742" xr:uid="{00000000-0005-0000-0000-0000091A0000}"/>
    <cellStyle name="40% - Accent3 14 5" xfId="9175" xr:uid="{00000000-0005-0000-0000-00000A1A0000}"/>
    <cellStyle name="40% - Accent3 15" xfId="543" xr:uid="{00000000-0005-0000-0000-00000B1A0000}"/>
    <cellStyle name="40% - Accent3 15 2" xfId="2316" xr:uid="{00000000-0005-0000-0000-00000C1A0000}"/>
    <cellStyle name="40% - Accent3 15 2 2" xfId="10112" xr:uid="{00000000-0005-0000-0000-00000D1A0000}"/>
    <cellStyle name="40% - Accent3 15 3" xfId="3860" xr:uid="{00000000-0005-0000-0000-00000E1A0000}"/>
    <cellStyle name="40% - Accent3 15 3 2" xfId="11368" xr:uid="{00000000-0005-0000-0000-00000F1A0000}"/>
    <cellStyle name="40% - Accent3 15 4" xfId="6465" xr:uid="{00000000-0005-0000-0000-0000101A0000}"/>
    <cellStyle name="40% - Accent3 15 4 2" xfId="13743" xr:uid="{00000000-0005-0000-0000-0000111A0000}"/>
    <cellStyle name="40% - Accent3 15 5" xfId="9176" xr:uid="{00000000-0005-0000-0000-0000121A0000}"/>
    <cellStyle name="40% - Accent3 16" xfId="544" xr:uid="{00000000-0005-0000-0000-0000131A0000}"/>
    <cellStyle name="40% - Accent3 16 2" xfId="2317" xr:uid="{00000000-0005-0000-0000-0000141A0000}"/>
    <cellStyle name="40% - Accent3 16 2 2" xfId="10113" xr:uid="{00000000-0005-0000-0000-0000151A0000}"/>
    <cellStyle name="40% - Accent3 16 3" xfId="3151" xr:uid="{00000000-0005-0000-0000-0000161A0000}"/>
    <cellStyle name="40% - Accent3 16 3 2" xfId="10662" xr:uid="{00000000-0005-0000-0000-0000171A0000}"/>
    <cellStyle name="40% - Accent3 16 4" xfId="6466" xr:uid="{00000000-0005-0000-0000-0000181A0000}"/>
    <cellStyle name="40% - Accent3 16 4 2" xfId="13744" xr:uid="{00000000-0005-0000-0000-0000191A0000}"/>
    <cellStyle name="40% - Accent3 16 5" xfId="9177" xr:uid="{00000000-0005-0000-0000-00001A1A0000}"/>
    <cellStyle name="40% - Accent3 17" xfId="545" xr:uid="{00000000-0005-0000-0000-00001B1A0000}"/>
    <cellStyle name="40% - Accent3 17 2" xfId="2318" xr:uid="{00000000-0005-0000-0000-00001C1A0000}"/>
    <cellStyle name="40% - Accent3 17 2 2" xfId="10114" xr:uid="{00000000-0005-0000-0000-00001D1A0000}"/>
    <cellStyle name="40% - Accent3 17 3" xfId="3082" xr:uid="{00000000-0005-0000-0000-00001E1A0000}"/>
    <cellStyle name="40% - Accent3 17 3 2" xfId="10593" xr:uid="{00000000-0005-0000-0000-00001F1A0000}"/>
    <cellStyle name="40% - Accent3 17 4" xfId="6467" xr:uid="{00000000-0005-0000-0000-0000201A0000}"/>
    <cellStyle name="40% - Accent3 17 4 2" xfId="13745" xr:uid="{00000000-0005-0000-0000-0000211A0000}"/>
    <cellStyle name="40% - Accent3 17 5" xfId="9178" xr:uid="{00000000-0005-0000-0000-0000221A0000}"/>
    <cellStyle name="40% - Accent3 18" xfId="546" xr:uid="{00000000-0005-0000-0000-0000231A0000}"/>
    <cellStyle name="40% - Accent3 18 2" xfId="2319" xr:uid="{00000000-0005-0000-0000-0000241A0000}"/>
    <cellStyle name="40% - Accent3 18 2 2" xfId="10115" xr:uid="{00000000-0005-0000-0000-0000251A0000}"/>
    <cellStyle name="40% - Accent3 18 3" xfId="3906" xr:uid="{00000000-0005-0000-0000-0000261A0000}"/>
    <cellStyle name="40% - Accent3 18 3 2" xfId="11414" xr:uid="{00000000-0005-0000-0000-0000271A0000}"/>
    <cellStyle name="40% - Accent3 18 4" xfId="6468" xr:uid="{00000000-0005-0000-0000-0000281A0000}"/>
    <cellStyle name="40% - Accent3 18 4 2" xfId="13746" xr:uid="{00000000-0005-0000-0000-0000291A0000}"/>
    <cellStyle name="40% - Accent3 18 5" xfId="9179" xr:uid="{00000000-0005-0000-0000-00002A1A0000}"/>
    <cellStyle name="40% - Accent3 19" xfId="1757" xr:uid="{00000000-0005-0000-0000-00002B1A0000}"/>
    <cellStyle name="40% - Accent3 19 2" xfId="3007" xr:uid="{00000000-0005-0000-0000-00002C1A0000}"/>
    <cellStyle name="40% - Accent3 19 2 2" xfId="10524" xr:uid="{00000000-0005-0000-0000-00002D1A0000}"/>
    <cellStyle name="40% - Accent3 19 3" xfId="4096" xr:uid="{00000000-0005-0000-0000-00002E1A0000}"/>
    <cellStyle name="40% - Accent3 19 3 2" xfId="11604" xr:uid="{00000000-0005-0000-0000-00002F1A0000}"/>
    <cellStyle name="40% - Accent3 19 4" xfId="6469" xr:uid="{00000000-0005-0000-0000-0000301A0000}"/>
    <cellStyle name="40% - Accent3 19 4 2" xfId="13747" xr:uid="{00000000-0005-0000-0000-0000311A0000}"/>
    <cellStyle name="40% - Accent3 19 5" xfId="9586" xr:uid="{00000000-0005-0000-0000-0000321A0000}"/>
    <cellStyle name="40% - Accent3 2" xfId="547" xr:uid="{00000000-0005-0000-0000-0000331A0000}"/>
    <cellStyle name="40% - Accent3 2 10" xfId="3130" xr:uid="{00000000-0005-0000-0000-0000341A0000}"/>
    <cellStyle name="40% - Accent3 2 10 2" xfId="6471" xr:uid="{00000000-0005-0000-0000-0000351A0000}"/>
    <cellStyle name="40% - Accent3 2 10 2 2" xfId="13749" xr:uid="{00000000-0005-0000-0000-0000361A0000}"/>
    <cellStyle name="40% - Accent3 2 10 3" xfId="10641" xr:uid="{00000000-0005-0000-0000-0000371A0000}"/>
    <cellStyle name="40% - Accent3 2 11" xfId="3040" xr:uid="{00000000-0005-0000-0000-0000381A0000}"/>
    <cellStyle name="40% - Accent3 2 11 2" xfId="10551" xr:uid="{00000000-0005-0000-0000-0000391A0000}"/>
    <cellStyle name="40% - Accent3 2 12" xfId="4729" xr:uid="{00000000-0005-0000-0000-00003A1A0000}"/>
    <cellStyle name="40% - Accent3 2 12 2" xfId="12007" xr:uid="{00000000-0005-0000-0000-00003B1A0000}"/>
    <cellStyle name="40% - Accent3 2 13" xfId="5310" xr:uid="{00000000-0005-0000-0000-00003C1A0000}"/>
    <cellStyle name="40% - Accent3 2 13 2" xfId="12588" xr:uid="{00000000-0005-0000-0000-00003D1A0000}"/>
    <cellStyle name="40% - Accent3 2 14" xfId="6470" xr:uid="{00000000-0005-0000-0000-00003E1A0000}"/>
    <cellStyle name="40% - Accent3 2 14 2" xfId="13748" xr:uid="{00000000-0005-0000-0000-00003F1A0000}"/>
    <cellStyle name="40% - Accent3 2 15" xfId="7196" xr:uid="{00000000-0005-0000-0000-0000401A0000}"/>
    <cellStyle name="40% - Accent3 2 15 2" xfId="14288" xr:uid="{00000000-0005-0000-0000-0000411A0000}"/>
    <cellStyle name="40% - Accent3 2 16" xfId="8638" xr:uid="{00000000-0005-0000-0000-0000421A0000}"/>
    <cellStyle name="40% - Accent3 2 17" xfId="9180" xr:uid="{00000000-0005-0000-0000-0000431A0000}"/>
    <cellStyle name="40% - Accent3 2 2" xfId="548" xr:uid="{00000000-0005-0000-0000-0000441A0000}"/>
    <cellStyle name="40% - Accent3 2 2 10" xfId="6472" xr:uid="{00000000-0005-0000-0000-0000451A0000}"/>
    <cellStyle name="40% - Accent3 2 2 10 2" xfId="13750" xr:uid="{00000000-0005-0000-0000-0000461A0000}"/>
    <cellStyle name="40% - Accent3 2 2 11" xfId="7242" xr:uid="{00000000-0005-0000-0000-0000471A0000}"/>
    <cellStyle name="40% - Accent3 2 2 11 2" xfId="14334" xr:uid="{00000000-0005-0000-0000-0000481A0000}"/>
    <cellStyle name="40% - Accent3 2 2 12" xfId="9181" xr:uid="{00000000-0005-0000-0000-0000491A0000}"/>
    <cellStyle name="40% - Accent3 2 2 2" xfId="549" xr:uid="{00000000-0005-0000-0000-00004A1A0000}"/>
    <cellStyle name="40% - Accent3 2 2 2 10" xfId="7385" xr:uid="{00000000-0005-0000-0000-00004B1A0000}"/>
    <cellStyle name="40% - Accent3 2 2 2 10 2" xfId="14477" xr:uid="{00000000-0005-0000-0000-00004C1A0000}"/>
    <cellStyle name="40% - Accent3 2 2 2 11" xfId="9182" xr:uid="{00000000-0005-0000-0000-00004D1A0000}"/>
    <cellStyle name="40% - Accent3 2 2 2 2" xfId="550" xr:uid="{00000000-0005-0000-0000-00004E1A0000}"/>
    <cellStyle name="40% - Accent3 2 2 2 2 10" xfId="9183" xr:uid="{00000000-0005-0000-0000-00004F1A0000}"/>
    <cellStyle name="40% - Accent3 2 2 2 2 2" xfId="551" xr:uid="{00000000-0005-0000-0000-0000501A0000}"/>
    <cellStyle name="40% - Accent3 2 2 2 2 2 2" xfId="2324" xr:uid="{00000000-0005-0000-0000-0000511A0000}"/>
    <cellStyle name="40% - Accent3 2 2 2 2 2 2 2" xfId="10120" xr:uid="{00000000-0005-0000-0000-0000521A0000}"/>
    <cellStyle name="40% - Accent3 2 2 2 2 2 3" xfId="3959" xr:uid="{00000000-0005-0000-0000-0000531A0000}"/>
    <cellStyle name="40% - Accent3 2 2 2 2 2 3 2" xfId="11467" xr:uid="{00000000-0005-0000-0000-0000541A0000}"/>
    <cellStyle name="40% - Accent3 2 2 2 2 2 4" xfId="6475" xr:uid="{00000000-0005-0000-0000-0000551A0000}"/>
    <cellStyle name="40% - Accent3 2 2 2 2 2 4 2" xfId="13753" xr:uid="{00000000-0005-0000-0000-0000561A0000}"/>
    <cellStyle name="40% - Accent3 2 2 2 2 2 5" xfId="8255" xr:uid="{00000000-0005-0000-0000-0000571A0000}"/>
    <cellStyle name="40% - Accent3 2 2 2 2 2 5 2" xfId="15347" xr:uid="{00000000-0005-0000-0000-0000581A0000}"/>
    <cellStyle name="40% - Accent3 2 2 2 2 2 6" xfId="9184" xr:uid="{00000000-0005-0000-0000-0000591A0000}"/>
    <cellStyle name="40% - Accent3 2 2 2 2 3" xfId="2323" xr:uid="{00000000-0005-0000-0000-00005A1A0000}"/>
    <cellStyle name="40% - Accent3 2 2 2 2 3 2" xfId="6476" xr:uid="{00000000-0005-0000-0000-00005B1A0000}"/>
    <cellStyle name="40% - Accent3 2 2 2 2 3 2 2" xfId="13754" xr:uid="{00000000-0005-0000-0000-00005C1A0000}"/>
    <cellStyle name="40% - Accent3 2 2 2 2 3 3" xfId="10119" xr:uid="{00000000-0005-0000-0000-00005D1A0000}"/>
    <cellStyle name="40% - Accent3 2 2 2 2 4" xfId="3643" xr:uid="{00000000-0005-0000-0000-00005E1A0000}"/>
    <cellStyle name="40% - Accent3 2 2 2 2 4 2" xfId="11151" xr:uid="{00000000-0005-0000-0000-00005F1A0000}"/>
    <cellStyle name="40% - Accent3 2 2 2 2 5" xfId="3922" xr:uid="{00000000-0005-0000-0000-0000601A0000}"/>
    <cellStyle name="40% - Accent3 2 2 2 2 5 2" xfId="11430" xr:uid="{00000000-0005-0000-0000-0000611A0000}"/>
    <cellStyle name="40% - Accent3 2 2 2 2 6" xfId="5207" xr:uid="{00000000-0005-0000-0000-0000621A0000}"/>
    <cellStyle name="40% - Accent3 2 2 2 2 6 2" xfId="12485" xr:uid="{00000000-0005-0000-0000-0000631A0000}"/>
    <cellStyle name="40% - Accent3 2 2 2 2 7" xfId="5788" xr:uid="{00000000-0005-0000-0000-0000641A0000}"/>
    <cellStyle name="40% - Accent3 2 2 2 2 7 2" xfId="13066" xr:uid="{00000000-0005-0000-0000-0000651A0000}"/>
    <cellStyle name="40% - Accent3 2 2 2 2 8" xfId="6474" xr:uid="{00000000-0005-0000-0000-0000661A0000}"/>
    <cellStyle name="40% - Accent3 2 2 2 2 8 2" xfId="13752" xr:uid="{00000000-0005-0000-0000-0000671A0000}"/>
    <cellStyle name="40% - Accent3 2 2 2 2 9" xfId="7674" xr:uid="{00000000-0005-0000-0000-0000681A0000}"/>
    <cellStyle name="40% - Accent3 2 2 2 2 9 2" xfId="14766" xr:uid="{00000000-0005-0000-0000-0000691A0000}"/>
    <cellStyle name="40% - Accent3 2 2 2 3" xfId="552" xr:uid="{00000000-0005-0000-0000-00006A1A0000}"/>
    <cellStyle name="40% - Accent3 2 2 2 3 2" xfId="2325" xr:uid="{00000000-0005-0000-0000-00006B1A0000}"/>
    <cellStyle name="40% - Accent3 2 2 2 3 2 2" xfId="10121" xr:uid="{00000000-0005-0000-0000-00006C1A0000}"/>
    <cellStyle name="40% - Accent3 2 2 2 3 3" xfId="3781" xr:uid="{00000000-0005-0000-0000-00006D1A0000}"/>
    <cellStyle name="40% - Accent3 2 2 2 3 3 2" xfId="11289" xr:uid="{00000000-0005-0000-0000-00006E1A0000}"/>
    <cellStyle name="40% - Accent3 2 2 2 3 4" xfId="6477" xr:uid="{00000000-0005-0000-0000-00006F1A0000}"/>
    <cellStyle name="40% - Accent3 2 2 2 3 4 2" xfId="13755" xr:uid="{00000000-0005-0000-0000-0000701A0000}"/>
    <cellStyle name="40% - Accent3 2 2 2 3 5" xfId="7966" xr:uid="{00000000-0005-0000-0000-0000711A0000}"/>
    <cellStyle name="40% - Accent3 2 2 2 3 5 2" xfId="15058" xr:uid="{00000000-0005-0000-0000-0000721A0000}"/>
    <cellStyle name="40% - Accent3 2 2 2 3 6" xfId="9185" xr:uid="{00000000-0005-0000-0000-0000731A0000}"/>
    <cellStyle name="40% - Accent3 2 2 2 4" xfId="2322" xr:uid="{00000000-0005-0000-0000-0000741A0000}"/>
    <cellStyle name="40% - Accent3 2 2 2 4 2" xfId="6478" xr:uid="{00000000-0005-0000-0000-0000751A0000}"/>
    <cellStyle name="40% - Accent3 2 2 2 4 2 2" xfId="13756" xr:uid="{00000000-0005-0000-0000-0000761A0000}"/>
    <cellStyle name="40% - Accent3 2 2 2 4 3" xfId="10118" xr:uid="{00000000-0005-0000-0000-0000771A0000}"/>
    <cellStyle name="40% - Accent3 2 2 2 5" xfId="3343" xr:uid="{00000000-0005-0000-0000-0000781A0000}"/>
    <cellStyle name="40% - Accent3 2 2 2 5 2" xfId="10854" xr:uid="{00000000-0005-0000-0000-0000791A0000}"/>
    <cellStyle name="40% - Accent3 2 2 2 6" xfId="3757" xr:uid="{00000000-0005-0000-0000-00007A1A0000}"/>
    <cellStyle name="40% - Accent3 2 2 2 6 2" xfId="11265" xr:uid="{00000000-0005-0000-0000-00007B1A0000}"/>
    <cellStyle name="40% - Accent3 2 2 2 7" xfId="4918" xr:uid="{00000000-0005-0000-0000-00007C1A0000}"/>
    <cellStyle name="40% - Accent3 2 2 2 7 2" xfId="12196" xr:uid="{00000000-0005-0000-0000-00007D1A0000}"/>
    <cellStyle name="40% - Accent3 2 2 2 8" xfId="5499" xr:uid="{00000000-0005-0000-0000-00007E1A0000}"/>
    <cellStyle name="40% - Accent3 2 2 2 8 2" xfId="12777" xr:uid="{00000000-0005-0000-0000-00007F1A0000}"/>
    <cellStyle name="40% - Accent3 2 2 2 9" xfId="6473" xr:uid="{00000000-0005-0000-0000-0000801A0000}"/>
    <cellStyle name="40% - Accent3 2 2 2 9 2" xfId="13751" xr:uid="{00000000-0005-0000-0000-0000811A0000}"/>
    <cellStyle name="40% - Accent3 2 2 3" xfId="553" xr:uid="{00000000-0005-0000-0000-0000821A0000}"/>
    <cellStyle name="40% - Accent3 2 2 3 10" xfId="9186" xr:uid="{00000000-0005-0000-0000-0000831A0000}"/>
    <cellStyle name="40% - Accent3 2 2 3 2" xfId="554" xr:uid="{00000000-0005-0000-0000-0000841A0000}"/>
    <cellStyle name="40% - Accent3 2 2 3 2 2" xfId="2327" xr:uid="{00000000-0005-0000-0000-0000851A0000}"/>
    <cellStyle name="40% - Accent3 2 2 3 2 2 2" xfId="10123" xr:uid="{00000000-0005-0000-0000-0000861A0000}"/>
    <cellStyle name="40% - Accent3 2 2 3 2 3" xfId="4014" xr:uid="{00000000-0005-0000-0000-0000871A0000}"/>
    <cellStyle name="40% - Accent3 2 2 3 2 3 2" xfId="11522" xr:uid="{00000000-0005-0000-0000-0000881A0000}"/>
    <cellStyle name="40% - Accent3 2 2 3 2 4" xfId="6480" xr:uid="{00000000-0005-0000-0000-0000891A0000}"/>
    <cellStyle name="40% - Accent3 2 2 3 2 4 2" xfId="13758" xr:uid="{00000000-0005-0000-0000-00008A1A0000}"/>
    <cellStyle name="40% - Accent3 2 2 3 2 5" xfId="8112" xr:uid="{00000000-0005-0000-0000-00008B1A0000}"/>
    <cellStyle name="40% - Accent3 2 2 3 2 5 2" xfId="15204" xr:uid="{00000000-0005-0000-0000-00008C1A0000}"/>
    <cellStyle name="40% - Accent3 2 2 3 2 6" xfId="9187" xr:uid="{00000000-0005-0000-0000-00008D1A0000}"/>
    <cellStyle name="40% - Accent3 2 2 3 3" xfId="2326" xr:uid="{00000000-0005-0000-0000-00008E1A0000}"/>
    <cellStyle name="40% - Accent3 2 2 3 3 2" xfId="6481" xr:uid="{00000000-0005-0000-0000-00008F1A0000}"/>
    <cellStyle name="40% - Accent3 2 2 3 3 2 2" xfId="13759" xr:uid="{00000000-0005-0000-0000-0000901A0000}"/>
    <cellStyle name="40% - Accent3 2 2 3 3 3" xfId="10122" xr:uid="{00000000-0005-0000-0000-0000911A0000}"/>
    <cellStyle name="40% - Accent3 2 2 3 4" xfId="3500" xr:uid="{00000000-0005-0000-0000-0000921A0000}"/>
    <cellStyle name="40% - Accent3 2 2 3 4 2" xfId="11008" xr:uid="{00000000-0005-0000-0000-0000931A0000}"/>
    <cellStyle name="40% - Accent3 2 2 3 5" xfId="3790" xr:uid="{00000000-0005-0000-0000-0000941A0000}"/>
    <cellStyle name="40% - Accent3 2 2 3 5 2" xfId="11298" xr:uid="{00000000-0005-0000-0000-0000951A0000}"/>
    <cellStyle name="40% - Accent3 2 2 3 6" xfId="5064" xr:uid="{00000000-0005-0000-0000-0000961A0000}"/>
    <cellStyle name="40% - Accent3 2 2 3 6 2" xfId="12342" xr:uid="{00000000-0005-0000-0000-0000971A0000}"/>
    <cellStyle name="40% - Accent3 2 2 3 7" xfId="5645" xr:uid="{00000000-0005-0000-0000-0000981A0000}"/>
    <cellStyle name="40% - Accent3 2 2 3 7 2" xfId="12923" xr:uid="{00000000-0005-0000-0000-0000991A0000}"/>
    <cellStyle name="40% - Accent3 2 2 3 8" xfId="6479" xr:uid="{00000000-0005-0000-0000-00009A1A0000}"/>
    <cellStyle name="40% - Accent3 2 2 3 8 2" xfId="13757" xr:uid="{00000000-0005-0000-0000-00009B1A0000}"/>
    <cellStyle name="40% - Accent3 2 2 3 9" xfId="7531" xr:uid="{00000000-0005-0000-0000-00009C1A0000}"/>
    <cellStyle name="40% - Accent3 2 2 3 9 2" xfId="14623" xr:uid="{00000000-0005-0000-0000-00009D1A0000}"/>
    <cellStyle name="40% - Accent3 2 2 4" xfId="555" xr:uid="{00000000-0005-0000-0000-00009E1A0000}"/>
    <cellStyle name="40% - Accent3 2 2 4 2" xfId="2328" xr:uid="{00000000-0005-0000-0000-00009F1A0000}"/>
    <cellStyle name="40% - Accent3 2 2 4 2 2" xfId="10124" xr:uid="{00000000-0005-0000-0000-0000A01A0000}"/>
    <cellStyle name="40% - Accent3 2 2 4 3" xfId="3680" xr:uid="{00000000-0005-0000-0000-0000A11A0000}"/>
    <cellStyle name="40% - Accent3 2 2 4 3 2" xfId="11188" xr:uid="{00000000-0005-0000-0000-0000A21A0000}"/>
    <cellStyle name="40% - Accent3 2 2 4 4" xfId="6482" xr:uid="{00000000-0005-0000-0000-0000A31A0000}"/>
    <cellStyle name="40% - Accent3 2 2 4 4 2" xfId="13760" xr:uid="{00000000-0005-0000-0000-0000A41A0000}"/>
    <cellStyle name="40% - Accent3 2 2 4 5" xfId="8459" xr:uid="{00000000-0005-0000-0000-0000A51A0000}"/>
    <cellStyle name="40% - Accent3 2 2 4 5 2" xfId="15502" xr:uid="{00000000-0005-0000-0000-0000A61A0000}"/>
    <cellStyle name="40% - Accent3 2 2 4 6" xfId="9188" xr:uid="{00000000-0005-0000-0000-0000A71A0000}"/>
    <cellStyle name="40% - Accent3 2 2 5" xfId="2321" xr:uid="{00000000-0005-0000-0000-0000A81A0000}"/>
    <cellStyle name="40% - Accent3 2 2 5 2" xfId="6483" xr:uid="{00000000-0005-0000-0000-0000A91A0000}"/>
    <cellStyle name="40% - Accent3 2 2 5 2 2" xfId="13761" xr:uid="{00000000-0005-0000-0000-0000AA1A0000}"/>
    <cellStyle name="40% - Accent3 2 2 5 3" xfId="8548" xr:uid="{00000000-0005-0000-0000-0000AB1A0000}"/>
    <cellStyle name="40% - Accent3 2 2 5 3 2" xfId="15591" xr:uid="{00000000-0005-0000-0000-0000AC1A0000}"/>
    <cellStyle name="40% - Accent3 2 2 5 4" xfId="10117" xr:uid="{00000000-0005-0000-0000-0000AD1A0000}"/>
    <cellStyle name="40% - Accent3 2 2 6" xfId="3198" xr:uid="{00000000-0005-0000-0000-0000AE1A0000}"/>
    <cellStyle name="40% - Accent3 2 2 6 2" xfId="7823" xr:uid="{00000000-0005-0000-0000-0000AF1A0000}"/>
    <cellStyle name="40% - Accent3 2 2 6 2 2" xfId="14915" xr:uid="{00000000-0005-0000-0000-0000B01A0000}"/>
    <cellStyle name="40% - Accent3 2 2 6 3" xfId="10709" xr:uid="{00000000-0005-0000-0000-0000B11A0000}"/>
    <cellStyle name="40% - Accent3 2 2 7" xfId="3688" xr:uid="{00000000-0005-0000-0000-0000B21A0000}"/>
    <cellStyle name="40% - Accent3 2 2 7 2" xfId="11196" xr:uid="{00000000-0005-0000-0000-0000B31A0000}"/>
    <cellStyle name="40% - Accent3 2 2 8" xfId="4775" xr:uid="{00000000-0005-0000-0000-0000B41A0000}"/>
    <cellStyle name="40% - Accent3 2 2 8 2" xfId="12053" xr:uid="{00000000-0005-0000-0000-0000B51A0000}"/>
    <cellStyle name="40% - Accent3 2 2 9" xfId="5356" xr:uid="{00000000-0005-0000-0000-0000B61A0000}"/>
    <cellStyle name="40% - Accent3 2 2 9 2" xfId="12634" xr:uid="{00000000-0005-0000-0000-0000B71A0000}"/>
    <cellStyle name="40% - Accent3 2 3" xfId="556" xr:uid="{00000000-0005-0000-0000-0000B81A0000}"/>
    <cellStyle name="40% - Accent3 2 3 10" xfId="7339" xr:uid="{00000000-0005-0000-0000-0000B91A0000}"/>
    <cellStyle name="40% - Accent3 2 3 10 2" xfId="14431" xr:uid="{00000000-0005-0000-0000-0000BA1A0000}"/>
    <cellStyle name="40% - Accent3 2 3 11" xfId="9189" xr:uid="{00000000-0005-0000-0000-0000BB1A0000}"/>
    <cellStyle name="40% - Accent3 2 3 2" xfId="557" xr:uid="{00000000-0005-0000-0000-0000BC1A0000}"/>
    <cellStyle name="40% - Accent3 2 3 2 10" xfId="9190" xr:uid="{00000000-0005-0000-0000-0000BD1A0000}"/>
    <cellStyle name="40% - Accent3 2 3 2 2" xfId="558" xr:uid="{00000000-0005-0000-0000-0000BE1A0000}"/>
    <cellStyle name="40% - Accent3 2 3 2 2 2" xfId="2331" xr:uid="{00000000-0005-0000-0000-0000BF1A0000}"/>
    <cellStyle name="40% - Accent3 2 3 2 2 2 2" xfId="10127" xr:uid="{00000000-0005-0000-0000-0000C01A0000}"/>
    <cellStyle name="40% - Accent3 2 3 2 2 3" xfId="3719" xr:uid="{00000000-0005-0000-0000-0000C11A0000}"/>
    <cellStyle name="40% - Accent3 2 3 2 2 3 2" xfId="11227" xr:uid="{00000000-0005-0000-0000-0000C21A0000}"/>
    <cellStyle name="40% - Accent3 2 3 2 2 4" xfId="6486" xr:uid="{00000000-0005-0000-0000-0000C31A0000}"/>
    <cellStyle name="40% - Accent3 2 3 2 2 4 2" xfId="13764" xr:uid="{00000000-0005-0000-0000-0000C41A0000}"/>
    <cellStyle name="40% - Accent3 2 3 2 2 5" xfId="8209" xr:uid="{00000000-0005-0000-0000-0000C51A0000}"/>
    <cellStyle name="40% - Accent3 2 3 2 2 5 2" xfId="15301" xr:uid="{00000000-0005-0000-0000-0000C61A0000}"/>
    <cellStyle name="40% - Accent3 2 3 2 2 6" xfId="9191" xr:uid="{00000000-0005-0000-0000-0000C71A0000}"/>
    <cellStyle name="40% - Accent3 2 3 2 3" xfId="2330" xr:uid="{00000000-0005-0000-0000-0000C81A0000}"/>
    <cellStyle name="40% - Accent3 2 3 2 3 2" xfId="6487" xr:uid="{00000000-0005-0000-0000-0000C91A0000}"/>
    <cellStyle name="40% - Accent3 2 3 2 3 2 2" xfId="13765" xr:uid="{00000000-0005-0000-0000-0000CA1A0000}"/>
    <cellStyle name="40% - Accent3 2 3 2 3 3" xfId="10126" xr:uid="{00000000-0005-0000-0000-0000CB1A0000}"/>
    <cellStyle name="40% - Accent3 2 3 2 4" xfId="3597" xr:uid="{00000000-0005-0000-0000-0000CC1A0000}"/>
    <cellStyle name="40% - Accent3 2 3 2 4 2" xfId="11105" xr:uid="{00000000-0005-0000-0000-0000CD1A0000}"/>
    <cellStyle name="40% - Accent3 2 3 2 5" xfId="3863" xr:uid="{00000000-0005-0000-0000-0000CE1A0000}"/>
    <cellStyle name="40% - Accent3 2 3 2 5 2" xfId="11371" xr:uid="{00000000-0005-0000-0000-0000CF1A0000}"/>
    <cellStyle name="40% - Accent3 2 3 2 6" xfId="5161" xr:uid="{00000000-0005-0000-0000-0000D01A0000}"/>
    <cellStyle name="40% - Accent3 2 3 2 6 2" xfId="12439" xr:uid="{00000000-0005-0000-0000-0000D11A0000}"/>
    <cellStyle name="40% - Accent3 2 3 2 7" xfId="5742" xr:uid="{00000000-0005-0000-0000-0000D21A0000}"/>
    <cellStyle name="40% - Accent3 2 3 2 7 2" xfId="13020" xr:uid="{00000000-0005-0000-0000-0000D31A0000}"/>
    <cellStyle name="40% - Accent3 2 3 2 8" xfId="6485" xr:uid="{00000000-0005-0000-0000-0000D41A0000}"/>
    <cellStyle name="40% - Accent3 2 3 2 8 2" xfId="13763" xr:uid="{00000000-0005-0000-0000-0000D51A0000}"/>
    <cellStyle name="40% - Accent3 2 3 2 9" xfId="7628" xr:uid="{00000000-0005-0000-0000-0000D61A0000}"/>
    <cellStyle name="40% - Accent3 2 3 2 9 2" xfId="14720" xr:uid="{00000000-0005-0000-0000-0000D71A0000}"/>
    <cellStyle name="40% - Accent3 2 3 3" xfId="559" xr:uid="{00000000-0005-0000-0000-0000D81A0000}"/>
    <cellStyle name="40% - Accent3 2 3 3 2" xfId="2332" xr:uid="{00000000-0005-0000-0000-0000D91A0000}"/>
    <cellStyle name="40% - Accent3 2 3 3 2 2" xfId="10128" xr:uid="{00000000-0005-0000-0000-0000DA1A0000}"/>
    <cellStyle name="40% - Accent3 2 3 3 3" xfId="4102" xr:uid="{00000000-0005-0000-0000-0000DB1A0000}"/>
    <cellStyle name="40% - Accent3 2 3 3 3 2" xfId="11610" xr:uid="{00000000-0005-0000-0000-0000DC1A0000}"/>
    <cellStyle name="40% - Accent3 2 3 3 4" xfId="6488" xr:uid="{00000000-0005-0000-0000-0000DD1A0000}"/>
    <cellStyle name="40% - Accent3 2 3 3 4 2" xfId="13766" xr:uid="{00000000-0005-0000-0000-0000DE1A0000}"/>
    <cellStyle name="40% - Accent3 2 3 3 5" xfId="7920" xr:uid="{00000000-0005-0000-0000-0000DF1A0000}"/>
    <cellStyle name="40% - Accent3 2 3 3 5 2" xfId="15012" xr:uid="{00000000-0005-0000-0000-0000E01A0000}"/>
    <cellStyle name="40% - Accent3 2 3 3 6" xfId="9192" xr:uid="{00000000-0005-0000-0000-0000E11A0000}"/>
    <cellStyle name="40% - Accent3 2 3 4" xfId="2329" xr:uid="{00000000-0005-0000-0000-0000E21A0000}"/>
    <cellStyle name="40% - Accent3 2 3 4 2" xfId="6489" xr:uid="{00000000-0005-0000-0000-0000E31A0000}"/>
    <cellStyle name="40% - Accent3 2 3 4 2 2" xfId="13767" xr:uid="{00000000-0005-0000-0000-0000E41A0000}"/>
    <cellStyle name="40% - Accent3 2 3 4 3" xfId="10125" xr:uid="{00000000-0005-0000-0000-0000E51A0000}"/>
    <cellStyle name="40% - Accent3 2 3 5" xfId="3297" xr:uid="{00000000-0005-0000-0000-0000E61A0000}"/>
    <cellStyle name="40% - Accent3 2 3 5 2" xfId="10808" xr:uid="{00000000-0005-0000-0000-0000E71A0000}"/>
    <cellStyle name="40% - Accent3 2 3 6" xfId="3907" xr:uid="{00000000-0005-0000-0000-0000E81A0000}"/>
    <cellStyle name="40% - Accent3 2 3 6 2" xfId="11415" xr:uid="{00000000-0005-0000-0000-0000E91A0000}"/>
    <cellStyle name="40% - Accent3 2 3 7" xfId="4872" xr:uid="{00000000-0005-0000-0000-0000EA1A0000}"/>
    <cellStyle name="40% - Accent3 2 3 7 2" xfId="12150" xr:uid="{00000000-0005-0000-0000-0000EB1A0000}"/>
    <cellStyle name="40% - Accent3 2 3 8" xfId="5453" xr:uid="{00000000-0005-0000-0000-0000EC1A0000}"/>
    <cellStyle name="40% - Accent3 2 3 8 2" xfId="12731" xr:uid="{00000000-0005-0000-0000-0000ED1A0000}"/>
    <cellStyle name="40% - Accent3 2 3 9" xfId="6484" xr:uid="{00000000-0005-0000-0000-0000EE1A0000}"/>
    <cellStyle name="40% - Accent3 2 3 9 2" xfId="13762" xr:uid="{00000000-0005-0000-0000-0000EF1A0000}"/>
    <cellStyle name="40% - Accent3 2 4" xfId="560" xr:uid="{00000000-0005-0000-0000-0000F01A0000}"/>
    <cellStyle name="40% - Accent3 2 4 10" xfId="9193" xr:uid="{00000000-0005-0000-0000-0000F11A0000}"/>
    <cellStyle name="40% - Accent3 2 4 2" xfId="561" xr:uid="{00000000-0005-0000-0000-0000F21A0000}"/>
    <cellStyle name="40% - Accent3 2 4 2 2" xfId="2334" xr:uid="{00000000-0005-0000-0000-0000F31A0000}"/>
    <cellStyle name="40% - Accent3 2 4 2 2 2" xfId="10130" xr:uid="{00000000-0005-0000-0000-0000F41A0000}"/>
    <cellStyle name="40% - Accent3 2 4 2 3" xfId="4104" xr:uid="{00000000-0005-0000-0000-0000F51A0000}"/>
    <cellStyle name="40% - Accent3 2 4 2 3 2" xfId="11612" xr:uid="{00000000-0005-0000-0000-0000F61A0000}"/>
    <cellStyle name="40% - Accent3 2 4 2 4" xfId="6491" xr:uid="{00000000-0005-0000-0000-0000F71A0000}"/>
    <cellStyle name="40% - Accent3 2 4 2 4 2" xfId="13769" xr:uid="{00000000-0005-0000-0000-0000F81A0000}"/>
    <cellStyle name="40% - Accent3 2 4 2 5" xfId="8066" xr:uid="{00000000-0005-0000-0000-0000F91A0000}"/>
    <cellStyle name="40% - Accent3 2 4 2 5 2" xfId="15158" xr:uid="{00000000-0005-0000-0000-0000FA1A0000}"/>
    <cellStyle name="40% - Accent3 2 4 2 6" xfId="9194" xr:uid="{00000000-0005-0000-0000-0000FB1A0000}"/>
    <cellStyle name="40% - Accent3 2 4 3" xfId="2333" xr:uid="{00000000-0005-0000-0000-0000FC1A0000}"/>
    <cellStyle name="40% - Accent3 2 4 3 2" xfId="6492" xr:uid="{00000000-0005-0000-0000-0000FD1A0000}"/>
    <cellStyle name="40% - Accent3 2 4 3 2 2" xfId="13770" xr:uid="{00000000-0005-0000-0000-0000FE1A0000}"/>
    <cellStyle name="40% - Accent3 2 4 3 3" xfId="10129" xr:uid="{00000000-0005-0000-0000-0000FF1A0000}"/>
    <cellStyle name="40% - Accent3 2 4 4" xfId="3454" xr:uid="{00000000-0005-0000-0000-0000001B0000}"/>
    <cellStyle name="40% - Accent3 2 4 4 2" xfId="10962" xr:uid="{00000000-0005-0000-0000-0000011B0000}"/>
    <cellStyle name="40% - Accent3 2 4 5" xfId="4103" xr:uid="{00000000-0005-0000-0000-0000021B0000}"/>
    <cellStyle name="40% - Accent3 2 4 5 2" xfId="11611" xr:uid="{00000000-0005-0000-0000-0000031B0000}"/>
    <cellStyle name="40% - Accent3 2 4 6" xfId="5018" xr:uid="{00000000-0005-0000-0000-0000041B0000}"/>
    <cellStyle name="40% - Accent3 2 4 6 2" xfId="12296" xr:uid="{00000000-0005-0000-0000-0000051B0000}"/>
    <cellStyle name="40% - Accent3 2 4 7" xfId="5599" xr:uid="{00000000-0005-0000-0000-0000061B0000}"/>
    <cellStyle name="40% - Accent3 2 4 7 2" xfId="12877" xr:uid="{00000000-0005-0000-0000-0000071B0000}"/>
    <cellStyle name="40% - Accent3 2 4 8" xfId="6490" xr:uid="{00000000-0005-0000-0000-0000081B0000}"/>
    <cellStyle name="40% - Accent3 2 4 8 2" xfId="13768" xr:uid="{00000000-0005-0000-0000-0000091B0000}"/>
    <cellStyle name="40% - Accent3 2 4 9" xfId="7485" xr:uid="{00000000-0005-0000-0000-00000A1B0000}"/>
    <cellStyle name="40% - Accent3 2 4 9 2" xfId="14577" xr:uid="{00000000-0005-0000-0000-00000B1B0000}"/>
    <cellStyle name="40% - Accent3 2 5" xfId="562" xr:uid="{00000000-0005-0000-0000-00000C1B0000}"/>
    <cellStyle name="40% - Accent3 2 5 2" xfId="563" xr:uid="{00000000-0005-0000-0000-00000D1B0000}"/>
    <cellStyle name="40% - Accent3 2 5 2 2" xfId="2336" xr:uid="{00000000-0005-0000-0000-00000E1B0000}"/>
    <cellStyle name="40% - Accent3 2 5 2 2 2" xfId="10132" xr:uid="{00000000-0005-0000-0000-00000F1B0000}"/>
    <cellStyle name="40% - Accent3 2 5 2 3" xfId="4106" xr:uid="{00000000-0005-0000-0000-0000101B0000}"/>
    <cellStyle name="40% - Accent3 2 5 2 3 2" xfId="11614" xr:uid="{00000000-0005-0000-0000-0000111B0000}"/>
    <cellStyle name="40% - Accent3 2 5 2 4" xfId="6494" xr:uid="{00000000-0005-0000-0000-0000121B0000}"/>
    <cellStyle name="40% - Accent3 2 5 2 4 2" xfId="13772" xr:uid="{00000000-0005-0000-0000-0000131B0000}"/>
    <cellStyle name="40% - Accent3 2 5 2 5" xfId="9196" xr:uid="{00000000-0005-0000-0000-0000141B0000}"/>
    <cellStyle name="40% - Accent3 2 5 3" xfId="2335" xr:uid="{00000000-0005-0000-0000-0000151B0000}"/>
    <cellStyle name="40% - Accent3 2 5 3 2" xfId="10131" xr:uid="{00000000-0005-0000-0000-0000161B0000}"/>
    <cellStyle name="40% - Accent3 2 5 4" xfId="4105" xr:uid="{00000000-0005-0000-0000-0000171B0000}"/>
    <cellStyle name="40% - Accent3 2 5 4 2" xfId="11613" xr:uid="{00000000-0005-0000-0000-0000181B0000}"/>
    <cellStyle name="40% - Accent3 2 5 5" xfId="6493" xr:uid="{00000000-0005-0000-0000-0000191B0000}"/>
    <cellStyle name="40% - Accent3 2 5 5 2" xfId="13771" xr:uid="{00000000-0005-0000-0000-00001A1B0000}"/>
    <cellStyle name="40% - Accent3 2 5 6" xfId="8304" xr:uid="{00000000-0005-0000-0000-00001B1B0000}"/>
    <cellStyle name="40% - Accent3 2 5 6 2" xfId="15396" xr:uid="{00000000-0005-0000-0000-00001C1B0000}"/>
    <cellStyle name="40% - Accent3 2 5 7" xfId="9195" xr:uid="{00000000-0005-0000-0000-00001D1B0000}"/>
    <cellStyle name="40% - Accent3 2 6" xfId="564" xr:uid="{00000000-0005-0000-0000-00001E1B0000}"/>
    <cellStyle name="40% - Accent3 2 6 2" xfId="2337" xr:uid="{00000000-0005-0000-0000-00001F1B0000}"/>
    <cellStyle name="40% - Accent3 2 6 2 2" xfId="10133" xr:uid="{00000000-0005-0000-0000-0000201B0000}"/>
    <cellStyle name="40% - Accent3 2 6 3" xfId="4107" xr:uid="{00000000-0005-0000-0000-0000211B0000}"/>
    <cellStyle name="40% - Accent3 2 6 3 2" xfId="11615" xr:uid="{00000000-0005-0000-0000-0000221B0000}"/>
    <cellStyle name="40% - Accent3 2 6 4" xfId="6495" xr:uid="{00000000-0005-0000-0000-0000231B0000}"/>
    <cellStyle name="40% - Accent3 2 6 4 2" xfId="13773" xr:uid="{00000000-0005-0000-0000-0000241B0000}"/>
    <cellStyle name="40% - Accent3 2 6 5" xfId="8413" xr:uid="{00000000-0005-0000-0000-0000251B0000}"/>
    <cellStyle name="40% - Accent3 2 6 5 2" xfId="15456" xr:uid="{00000000-0005-0000-0000-0000261B0000}"/>
    <cellStyle name="40% - Accent3 2 6 6" xfId="9197" xr:uid="{00000000-0005-0000-0000-0000271B0000}"/>
    <cellStyle name="40% - Accent3 2 7" xfId="565" xr:uid="{00000000-0005-0000-0000-0000281B0000}"/>
    <cellStyle name="40% - Accent3 2 7 2" xfId="2338" xr:uid="{00000000-0005-0000-0000-0000291B0000}"/>
    <cellStyle name="40% - Accent3 2 7 2 2" xfId="10134" xr:uid="{00000000-0005-0000-0000-00002A1B0000}"/>
    <cellStyle name="40% - Accent3 2 7 3" xfId="4108" xr:uid="{00000000-0005-0000-0000-00002B1B0000}"/>
    <cellStyle name="40% - Accent3 2 7 3 2" xfId="11616" xr:uid="{00000000-0005-0000-0000-00002C1B0000}"/>
    <cellStyle name="40% - Accent3 2 7 4" xfId="6496" xr:uid="{00000000-0005-0000-0000-00002D1B0000}"/>
    <cellStyle name="40% - Accent3 2 7 4 2" xfId="13774" xr:uid="{00000000-0005-0000-0000-00002E1B0000}"/>
    <cellStyle name="40% - Accent3 2 7 5" xfId="8502" xr:uid="{00000000-0005-0000-0000-00002F1B0000}"/>
    <cellStyle name="40% - Accent3 2 7 5 2" xfId="15545" xr:uid="{00000000-0005-0000-0000-0000301B0000}"/>
    <cellStyle name="40% - Accent3 2 7 6" xfId="9198" xr:uid="{00000000-0005-0000-0000-0000311B0000}"/>
    <cellStyle name="40% - Accent3 2 8" xfId="1824" xr:uid="{00000000-0005-0000-0000-0000321B0000}"/>
    <cellStyle name="40% - Accent3 2 8 2" xfId="4109" xr:uid="{00000000-0005-0000-0000-0000331B0000}"/>
    <cellStyle name="40% - Accent3 2 8 2 2" xfId="11617" xr:uid="{00000000-0005-0000-0000-0000341B0000}"/>
    <cellStyle name="40% - Accent3 2 8 3" xfId="6497" xr:uid="{00000000-0005-0000-0000-0000351B0000}"/>
    <cellStyle name="40% - Accent3 2 8 3 2" xfId="13775" xr:uid="{00000000-0005-0000-0000-0000361B0000}"/>
    <cellStyle name="40% - Accent3 2 8 4" xfId="7777" xr:uid="{00000000-0005-0000-0000-0000371B0000}"/>
    <cellStyle name="40% - Accent3 2 8 4 2" xfId="14869" xr:uid="{00000000-0005-0000-0000-0000381B0000}"/>
    <cellStyle name="40% - Accent3 2 8 5" xfId="9620" xr:uid="{00000000-0005-0000-0000-0000391B0000}"/>
    <cellStyle name="40% - Accent3 2 9" xfId="2320" xr:uid="{00000000-0005-0000-0000-00003A1B0000}"/>
    <cellStyle name="40% - Accent3 2 9 2" xfId="4110" xr:uid="{00000000-0005-0000-0000-00003B1B0000}"/>
    <cellStyle name="40% - Accent3 2 9 2 2" xfId="11618" xr:uid="{00000000-0005-0000-0000-00003C1B0000}"/>
    <cellStyle name="40% - Accent3 2 9 3" xfId="6498" xr:uid="{00000000-0005-0000-0000-00003D1B0000}"/>
    <cellStyle name="40% - Accent3 2 9 3 2" xfId="13776" xr:uid="{00000000-0005-0000-0000-00003E1B0000}"/>
    <cellStyle name="40% - Accent3 2 9 4" xfId="10116" xr:uid="{00000000-0005-0000-0000-00003F1B0000}"/>
    <cellStyle name="40% - Accent3 20" xfId="1798" xr:uid="{00000000-0005-0000-0000-0000401B0000}"/>
    <cellStyle name="40% - Accent3 20 2" xfId="4111" xr:uid="{00000000-0005-0000-0000-0000411B0000}"/>
    <cellStyle name="40% - Accent3 20 2 2" xfId="11619" xr:uid="{00000000-0005-0000-0000-0000421B0000}"/>
    <cellStyle name="40% - Accent3 20 3" xfId="6499" xr:uid="{00000000-0005-0000-0000-0000431B0000}"/>
    <cellStyle name="40% - Accent3 20 3 2" xfId="13777" xr:uid="{00000000-0005-0000-0000-0000441B0000}"/>
    <cellStyle name="40% - Accent3 20 4" xfId="9603" xr:uid="{00000000-0005-0000-0000-0000451B0000}"/>
    <cellStyle name="40% - Accent3 21" xfId="2309" xr:uid="{00000000-0005-0000-0000-0000461B0000}"/>
    <cellStyle name="40% - Accent3 21 2" xfId="4112" xr:uid="{00000000-0005-0000-0000-0000471B0000}"/>
    <cellStyle name="40% - Accent3 21 2 2" xfId="11620" xr:uid="{00000000-0005-0000-0000-0000481B0000}"/>
    <cellStyle name="40% - Accent3 21 3" xfId="6500" xr:uid="{00000000-0005-0000-0000-0000491B0000}"/>
    <cellStyle name="40% - Accent3 21 3 2" xfId="13778" xr:uid="{00000000-0005-0000-0000-00004A1B0000}"/>
    <cellStyle name="40% - Accent3 21 4" xfId="10105" xr:uid="{00000000-0005-0000-0000-00004B1B0000}"/>
    <cellStyle name="40% - Accent3 22" xfId="3036" xr:uid="{00000000-0005-0000-0000-00004C1B0000}"/>
    <cellStyle name="40% - Accent3 22 2" xfId="10547" xr:uid="{00000000-0005-0000-0000-00004D1B0000}"/>
    <cellStyle name="40% - Accent3 23" xfId="3783" xr:uid="{00000000-0005-0000-0000-00004E1B0000}"/>
    <cellStyle name="40% - Accent3 23 2" xfId="11291" xr:uid="{00000000-0005-0000-0000-00004F1B0000}"/>
    <cellStyle name="40% - Accent3 24" xfId="4675" xr:uid="{00000000-0005-0000-0000-0000501B0000}"/>
    <cellStyle name="40% - Accent3 24 2" xfId="11953" xr:uid="{00000000-0005-0000-0000-0000511B0000}"/>
    <cellStyle name="40% - Accent3 25" xfId="5256" xr:uid="{00000000-0005-0000-0000-0000521B0000}"/>
    <cellStyle name="40% - Accent3 25 2" xfId="12534" xr:uid="{00000000-0005-0000-0000-0000531B0000}"/>
    <cellStyle name="40% - Accent3 26" xfId="6457" xr:uid="{00000000-0005-0000-0000-0000541B0000}"/>
    <cellStyle name="40% - Accent3 26 2" xfId="13735" xr:uid="{00000000-0005-0000-0000-0000551B0000}"/>
    <cellStyle name="40% - Accent3 27" xfId="7122" xr:uid="{00000000-0005-0000-0000-0000561B0000}"/>
    <cellStyle name="40% - Accent3 27 2" xfId="14214" xr:uid="{00000000-0005-0000-0000-0000571B0000}"/>
    <cellStyle name="40% - Accent3 28" xfId="7142" xr:uid="{00000000-0005-0000-0000-0000581B0000}"/>
    <cellStyle name="40% - Accent3 28 2" xfId="14234" xr:uid="{00000000-0005-0000-0000-0000591B0000}"/>
    <cellStyle name="40% - Accent3 29" xfId="536" xr:uid="{00000000-0005-0000-0000-00005A1B0000}"/>
    <cellStyle name="40% - Accent3 29 2" xfId="9169" xr:uid="{00000000-0005-0000-0000-00005B1B0000}"/>
    <cellStyle name="40% - Accent3 3" xfId="566" xr:uid="{00000000-0005-0000-0000-00005C1B0000}"/>
    <cellStyle name="40% - Accent3 3 10" xfId="5333" xr:uid="{00000000-0005-0000-0000-00005D1B0000}"/>
    <cellStyle name="40% - Accent3 3 10 2" xfId="12611" xr:uid="{00000000-0005-0000-0000-00005E1B0000}"/>
    <cellStyle name="40% - Accent3 3 11" xfId="6501" xr:uid="{00000000-0005-0000-0000-00005F1B0000}"/>
    <cellStyle name="40% - Accent3 3 11 2" xfId="13779" xr:uid="{00000000-0005-0000-0000-0000601B0000}"/>
    <cellStyle name="40% - Accent3 3 12" xfId="7219" xr:uid="{00000000-0005-0000-0000-0000611B0000}"/>
    <cellStyle name="40% - Accent3 3 12 2" xfId="14311" xr:uid="{00000000-0005-0000-0000-0000621B0000}"/>
    <cellStyle name="40% - Accent3 3 13" xfId="9199" xr:uid="{00000000-0005-0000-0000-0000631B0000}"/>
    <cellStyle name="40% - Accent3 3 2" xfId="567" xr:uid="{00000000-0005-0000-0000-0000641B0000}"/>
    <cellStyle name="40% - Accent3 3 2 10" xfId="7362" xr:uid="{00000000-0005-0000-0000-0000651B0000}"/>
    <cellStyle name="40% - Accent3 3 2 10 2" xfId="14454" xr:uid="{00000000-0005-0000-0000-0000661B0000}"/>
    <cellStyle name="40% - Accent3 3 2 11" xfId="9200" xr:uid="{00000000-0005-0000-0000-0000671B0000}"/>
    <cellStyle name="40% - Accent3 3 2 2" xfId="568" xr:uid="{00000000-0005-0000-0000-0000681B0000}"/>
    <cellStyle name="40% - Accent3 3 2 2 10" xfId="9201" xr:uid="{00000000-0005-0000-0000-0000691B0000}"/>
    <cellStyle name="40% - Accent3 3 2 2 2" xfId="569" xr:uid="{00000000-0005-0000-0000-00006A1B0000}"/>
    <cellStyle name="40% - Accent3 3 2 2 2 2" xfId="2342" xr:uid="{00000000-0005-0000-0000-00006B1B0000}"/>
    <cellStyle name="40% - Accent3 3 2 2 2 2 2" xfId="10138" xr:uid="{00000000-0005-0000-0000-00006C1B0000}"/>
    <cellStyle name="40% - Accent3 3 2 2 2 3" xfId="4116" xr:uid="{00000000-0005-0000-0000-00006D1B0000}"/>
    <cellStyle name="40% - Accent3 3 2 2 2 3 2" xfId="11624" xr:uid="{00000000-0005-0000-0000-00006E1B0000}"/>
    <cellStyle name="40% - Accent3 3 2 2 2 4" xfId="6504" xr:uid="{00000000-0005-0000-0000-00006F1B0000}"/>
    <cellStyle name="40% - Accent3 3 2 2 2 4 2" xfId="13782" xr:uid="{00000000-0005-0000-0000-0000701B0000}"/>
    <cellStyle name="40% - Accent3 3 2 2 2 5" xfId="8232" xr:uid="{00000000-0005-0000-0000-0000711B0000}"/>
    <cellStyle name="40% - Accent3 3 2 2 2 5 2" xfId="15324" xr:uid="{00000000-0005-0000-0000-0000721B0000}"/>
    <cellStyle name="40% - Accent3 3 2 2 2 6" xfId="9202" xr:uid="{00000000-0005-0000-0000-0000731B0000}"/>
    <cellStyle name="40% - Accent3 3 2 2 3" xfId="2341" xr:uid="{00000000-0005-0000-0000-0000741B0000}"/>
    <cellStyle name="40% - Accent3 3 2 2 3 2" xfId="6505" xr:uid="{00000000-0005-0000-0000-0000751B0000}"/>
    <cellStyle name="40% - Accent3 3 2 2 3 2 2" xfId="13783" xr:uid="{00000000-0005-0000-0000-0000761B0000}"/>
    <cellStyle name="40% - Accent3 3 2 2 3 3" xfId="10137" xr:uid="{00000000-0005-0000-0000-0000771B0000}"/>
    <cellStyle name="40% - Accent3 3 2 2 4" xfId="3620" xr:uid="{00000000-0005-0000-0000-0000781B0000}"/>
    <cellStyle name="40% - Accent3 3 2 2 4 2" xfId="11128" xr:uid="{00000000-0005-0000-0000-0000791B0000}"/>
    <cellStyle name="40% - Accent3 3 2 2 5" xfId="4115" xr:uid="{00000000-0005-0000-0000-00007A1B0000}"/>
    <cellStyle name="40% - Accent3 3 2 2 5 2" xfId="11623" xr:uid="{00000000-0005-0000-0000-00007B1B0000}"/>
    <cellStyle name="40% - Accent3 3 2 2 6" xfId="5184" xr:uid="{00000000-0005-0000-0000-00007C1B0000}"/>
    <cellStyle name="40% - Accent3 3 2 2 6 2" xfId="12462" xr:uid="{00000000-0005-0000-0000-00007D1B0000}"/>
    <cellStyle name="40% - Accent3 3 2 2 7" xfId="5765" xr:uid="{00000000-0005-0000-0000-00007E1B0000}"/>
    <cellStyle name="40% - Accent3 3 2 2 7 2" xfId="13043" xr:uid="{00000000-0005-0000-0000-00007F1B0000}"/>
    <cellStyle name="40% - Accent3 3 2 2 8" xfId="6503" xr:uid="{00000000-0005-0000-0000-0000801B0000}"/>
    <cellStyle name="40% - Accent3 3 2 2 8 2" xfId="13781" xr:uid="{00000000-0005-0000-0000-0000811B0000}"/>
    <cellStyle name="40% - Accent3 3 2 2 9" xfId="7651" xr:uid="{00000000-0005-0000-0000-0000821B0000}"/>
    <cellStyle name="40% - Accent3 3 2 2 9 2" xfId="14743" xr:uid="{00000000-0005-0000-0000-0000831B0000}"/>
    <cellStyle name="40% - Accent3 3 2 3" xfId="570" xr:uid="{00000000-0005-0000-0000-0000841B0000}"/>
    <cellStyle name="40% - Accent3 3 2 3 2" xfId="2343" xr:uid="{00000000-0005-0000-0000-0000851B0000}"/>
    <cellStyle name="40% - Accent3 3 2 3 2 2" xfId="10139" xr:uid="{00000000-0005-0000-0000-0000861B0000}"/>
    <cellStyle name="40% - Accent3 3 2 3 3" xfId="4117" xr:uid="{00000000-0005-0000-0000-0000871B0000}"/>
    <cellStyle name="40% - Accent3 3 2 3 3 2" xfId="11625" xr:uid="{00000000-0005-0000-0000-0000881B0000}"/>
    <cellStyle name="40% - Accent3 3 2 3 4" xfId="6506" xr:uid="{00000000-0005-0000-0000-0000891B0000}"/>
    <cellStyle name="40% - Accent3 3 2 3 4 2" xfId="13784" xr:uid="{00000000-0005-0000-0000-00008A1B0000}"/>
    <cellStyle name="40% - Accent3 3 2 3 5" xfId="7943" xr:uid="{00000000-0005-0000-0000-00008B1B0000}"/>
    <cellStyle name="40% - Accent3 3 2 3 5 2" xfId="15035" xr:uid="{00000000-0005-0000-0000-00008C1B0000}"/>
    <cellStyle name="40% - Accent3 3 2 3 6" xfId="9203" xr:uid="{00000000-0005-0000-0000-00008D1B0000}"/>
    <cellStyle name="40% - Accent3 3 2 4" xfId="2340" xr:uid="{00000000-0005-0000-0000-00008E1B0000}"/>
    <cellStyle name="40% - Accent3 3 2 4 2" xfId="6507" xr:uid="{00000000-0005-0000-0000-00008F1B0000}"/>
    <cellStyle name="40% - Accent3 3 2 4 2 2" xfId="13785" xr:uid="{00000000-0005-0000-0000-0000901B0000}"/>
    <cellStyle name="40% - Accent3 3 2 4 3" xfId="10136" xr:uid="{00000000-0005-0000-0000-0000911B0000}"/>
    <cellStyle name="40% - Accent3 3 2 5" xfId="3320" xr:uid="{00000000-0005-0000-0000-0000921B0000}"/>
    <cellStyle name="40% - Accent3 3 2 5 2" xfId="10831" xr:uid="{00000000-0005-0000-0000-0000931B0000}"/>
    <cellStyle name="40% - Accent3 3 2 6" xfId="4114" xr:uid="{00000000-0005-0000-0000-0000941B0000}"/>
    <cellStyle name="40% - Accent3 3 2 6 2" xfId="11622" xr:uid="{00000000-0005-0000-0000-0000951B0000}"/>
    <cellStyle name="40% - Accent3 3 2 7" xfId="4895" xr:uid="{00000000-0005-0000-0000-0000961B0000}"/>
    <cellStyle name="40% - Accent3 3 2 7 2" xfId="12173" xr:uid="{00000000-0005-0000-0000-0000971B0000}"/>
    <cellStyle name="40% - Accent3 3 2 8" xfId="5476" xr:uid="{00000000-0005-0000-0000-0000981B0000}"/>
    <cellStyle name="40% - Accent3 3 2 8 2" xfId="12754" xr:uid="{00000000-0005-0000-0000-0000991B0000}"/>
    <cellStyle name="40% - Accent3 3 2 9" xfId="6502" xr:uid="{00000000-0005-0000-0000-00009A1B0000}"/>
    <cellStyle name="40% - Accent3 3 2 9 2" xfId="13780" xr:uid="{00000000-0005-0000-0000-00009B1B0000}"/>
    <cellStyle name="40% - Accent3 3 3" xfId="571" xr:uid="{00000000-0005-0000-0000-00009C1B0000}"/>
    <cellStyle name="40% - Accent3 3 3 10" xfId="9204" xr:uid="{00000000-0005-0000-0000-00009D1B0000}"/>
    <cellStyle name="40% - Accent3 3 3 2" xfId="572" xr:uid="{00000000-0005-0000-0000-00009E1B0000}"/>
    <cellStyle name="40% - Accent3 3 3 2 2" xfId="2345" xr:uid="{00000000-0005-0000-0000-00009F1B0000}"/>
    <cellStyle name="40% - Accent3 3 3 2 2 2" xfId="10141" xr:uid="{00000000-0005-0000-0000-0000A01B0000}"/>
    <cellStyle name="40% - Accent3 3 3 2 3" xfId="4119" xr:uid="{00000000-0005-0000-0000-0000A11B0000}"/>
    <cellStyle name="40% - Accent3 3 3 2 3 2" xfId="11627" xr:uid="{00000000-0005-0000-0000-0000A21B0000}"/>
    <cellStyle name="40% - Accent3 3 3 2 4" xfId="6509" xr:uid="{00000000-0005-0000-0000-0000A31B0000}"/>
    <cellStyle name="40% - Accent3 3 3 2 4 2" xfId="13787" xr:uid="{00000000-0005-0000-0000-0000A41B0000}"/>
    <cellStyle name="40% - Accent3 3 3 2 5" xfId="8089" xr:uid="{00000000-0005-0000-0000-0000A51B0000}"/>
    <cellStyle name="40% - Accent3 3 3 2 5 2" xfId="15181" xr:uid="{00000000-0005-0000-0000-0000A61B0000}"/>
    <cellStyle name="40% - Accent3 3 3 2 6" xfId="9205" xr:uid="{00000000-0005-0000-0000-0000A71B0000}"/>
    <cellStyle name="40% - Accent3 3 3 3" xfId="2344" xr:uid="{00000000-0005-0000-0000-0000A81B0000}"/>
    <cellStyle name="40% - Accent3 3 3 3 2" xfId="6510" xr:uid="{00000000-0005-0000-0000-0000A91B0000}"/>
    <cellStyle name="40% - Accent3 3 3 3 2 2" xfId="13788" xr:uid="{00000000-0005-0000-0000-0000AA1B0000}"/>
    <cellStyle name="40% - Accent3 3 3 3 3" xfId="10140" xr:uid="{00000000-0005-0000-0000-0000AB1B0000}"/>
    <cellStyle name="40% - Accent3 3 3 4" xfId="3477" xr:uid="{00000000-0005-0000-0000-0000AC1B0000}"/>
    <cellStyle name="40% - Accent3 3 3 4 2" xfId="10985" xr:uid="{00000000-0005-0000-0000-0000AD1B0000}"/>
    <cellStyle name="40% - Accent3 3 3 5" xfId="4118" xr:uid="{00000000-0005-0000-0000-0000AE1B0000}"/>
    <cellStyle name="40% - Accent3 3 3 5 2" xfId="11626" xr:uid="{00000000-0005-0000-0000-0000AF1B0000}"/>
    <cellStyle name="40% - Accent3 3 3 6" xfId="5041" xr:uid="{00000000-0005-0000-0000-0000B01B0000}"/>
    <cellStyle name="40% - Accent3 3 3 6 2" xfId="12319" xr:uid="{00000000-0005-0000-0000-0000B11B0000}"/>
    <cellStyle name="40% - Accent3 3 3 7" xfId="5622" xr:uid="{00000000-0005-0000-0000-0000B21B0000}"/>
    <cellStyle name="40% - Accent3 3 3 7 2" xfId="12900" xr:uid="{00000000-0005-0000-0000-0000B31B0000}"/>
    <cellStyle name="40% - Accent3 3 3 8" xfId="6508" xr:uid="{00000000-0005-0000-0000-0000B41B0000}"/>
    <cellStyle name="40% - Accent3 3 3 8 2" xfId="13786" xr:uid="{00000000-0005-0000-0000-0000B51B0000}"/>
    <cellStyle name="40% - Accent3 3 3 9" xfId="7508" xr:uid="{00000000-0005-0000-0000-0000B61B0000}"/>
    <cellStyle name="40% - Accent3 3 3 9 2" xfId="14600" xr:uid="{00000000-0005-0000-0000-0000B71B0000}"/>
    <cellStyle name="40% - Accent3 3 4" xfId="573" xr:uid="{00000000-0005-0000-0000-0000B81B0000}"/>
    <cellStyle name="40% - Accent3 3 4 2" xfId="2346" xr:uid="{00000000-0005-0000-0000-0000B91B0000}"/>
    <cellStyle name="40% - Accent3 3 4 2 2" xfId="10142" xr:uid="{00000000-0005-0000-0000-0000BA1B0000}"/>
    <cellStyle name="40% - Accent3 3 4 3" xfId="4120" xr:uid="{00000000-0005-0000-0000-0000BB1B0000}"/>
    <cellStyle name="40% - Accent3 3 4 3 2" xfId="11628" xr:uid="{00000000-0005-0000-0000-0000BC1B0000}"/>
    <cellStyle name="40% - Accent3 3 4 4" xfId="6511" xr:uid="{00000000-0005-0000-0000-0000BD1B0000}"/>
    <cellStyle name="40% - Accent3 3 4 4 2" xfId="13789" xr:uid="{00000000-0005-0000-0000-0000BE1B0000}"/>
    <cellStyle name="40% - Accent3 3 4 5" xfId="8436" xr:uid="{00000000-0005-0000-0000-0000BF1B0000}"/>
    <cellStyle name="40% - Accent3 3 4 5 2" xfId="15479" xr:uid="{00000000-0005-0000-0000-0000C01B0000}"/>
    <cellStyle name="40% - Accent3 3 4 6" xfId="9206" xr:uid="{00000000-0005-0000-0000-0000C11B0000}"/>
    <cellStyle name="40% - Accent3 3 5" xfId="574" xr:uid="{00000000-0005-0000-0000-0000C21B0000}"/>
    <cellStyle name="40% - Accent3 3 5 2" xfId="2347" xr:uid="{00000000-0005-0000-0000-0000C31B0000}"/>
    <cellStyle name="40% - Accent3 3 5 2 2" xfId="10143" xr:uid="{00000000-0005-0000-0000-0000C41B0000}"/>
    <cellStyle name="40% - Accent3 3 5 3" xfId="4121" xr:uid="{00000000-0005-0000-0000-0000C51B0000}"/>
    <cellStyle name="40% - Accent3 3 5 3 2" xfId="11629" xr:uid="{00000000-0005-0000-0000-0000C61B0000}"/>
    <cellStyle name="40% - Accent3 3 5 4" xfId="6512" xr:uid="{00000000-0005-0000-0000-0000C71B0000}"/>
    <cellStyle name="40% - Accent3 3 5 4 2" xfId="13790" xr:uid="{00000000-0005-0000-0000-0000C81B0000}"/>
    <cellStyle name="40% - Accent3 3 5 5" xfId="8525" xr:uid="{00000000-0005-0000-0000-0000C91B0000}"/>
    <cellStyle name="40% - Accent3 3 5 5 2" xfId="15568" xr:uid="{00000000-0005-0000-0000-0000CA1B0000}"/>
    <cellStyle name="40% - Accent3 3 5 6" xfId="9207" xr:uid="{00000000-0005-0000-0000-0000CB1B0000}"/>
    <cellStyle name="40% - Accent3 3 6" xfId="2339" xr:uid="{00000000-0005-0000-0000-0000CC1B0000}"/>
    <cellStyle name="40% - Accent3 3 6 2" xfId="6513" xr:uid="{00000000-0005-0000-0000-0000CD1B0000}"/>
    <cellStyle name="40% - Accent3 3 6 2 2" xfId="13791" xr:uid="{00000000-0005-0000-0000-0000CE1B0000}"/>
    <cellStyle name="40% - Accent3 3 6 3" xfId="7800" xr:uid="{00000000-0005-0000-0000-0000CF1B0000}"/>
    <cellStyle name="40% - Accent3 3 6 3 2" xfId="14892" xr:uid="{00000000-0005-0000-0000-0000D01B0000}"/>
    <cellStyle name="40% - Accent3 3 6 4" xfId="10135" xr:uid="{00000000-0005-0000-0000-0000D11B0000}"/>
    <cellStyle name="40% - Accent3 3 7" xfId="3172" xr:uid="{00000000-0005-0000-0000-0000D21B0000}"/>
    <cellStyle name="40% - Accent3 3 7 2" xfId="10683" xr:uid="{00000000-0005-0000-0000-0000D31B0000}"/>
    <cellStyle name="40% - Accent3 3 8" xfId="4113" xr:uid="{00000000-0005-0000-0000-0000D41B0000}"/>
    <cellStyle name="40% - Accent3 3 8 2" xfId="11621" xr:uid="{00000000-0005-0000-0000-0000D51B0000}"/>
    <cellStyle name="40% - Accent3 3 9" xfId="4752" xr:uid="{00000000-0005-0000-0000-0000D61B0000}"/>
    <cellStyle name="40% - Accent3 3 9 2" xfId="12030" xr:uid="{00000000-0005-0000-0000-0000D71B0000}"/>
    <cellStyle name="40% - Accent3 30" xfId="8593" xr:uid="{00000000-0005-0000-0000-0000D81B0000}"/>
    <cellStyle name="40% - Accent3 30 2" xfId="15636" xr:uid="{00000000-0005-0000-0000-0000D91B0000}"/>
    <cellStyle name="40% - Accent3 31" xfId="8683" xr:uid="{00000000-0005-0000-0000-0000DA1B0000}"/>
    <cellStyle name="40% - Accent3 4" xfId="575" xr:uid="{00000000-0005-0000-0000-0000DB1B0000}"/>
    <cellStyle name="40% - Accent3 4 10" xfId="6514" xr:uid="{00000000-0005-0000-0000-0000DC1B0000}"/>
    <cellStyle name="40% - Accent3 4 10 2" xfId="13792" xr:uid="{00000000-0005-0000-0000-0000DD1B0000}"/>
    <cellStyle name="40% - Accent3 4 11" xfId="7176" xr:uid="{00000000-0005-0000-0000-0000DE1B0000}"/>
    <cellStyle name="40% - Accent3 4 11 2" xfId="14268" xr:uid="{00000000-0005-0000-0000-0000DF1B0000}"/>
    <cellStyle name="40% - Accent3 4 12" xfId="9208" xr:uid="{00000000-0005-0000-0000-0000E01B0000}"/>
    <cellStyle name="40% - Accent3 4 2" xfId="576" xr:uid="{00000000-0005-0000-0000-0000E11B0000}"/>
    <cellStyle name="40% - Accent3 4 2 10" xfId="7319" xr:uid="{00000000-0005-0000-0000-0000E21B0000}"/>
    <cellStyle name="40% - Accent3 4 2 10 2" xfId="14411" xr:uid="{00000000-0005-0000-0000-0000E31B0000}"/>
    <cellStyle name="40% - Accent3 4 2 11" xfId="9209" xr:uid="{00000000-0005-0000-0000-0000E41B0000}"/>
    <cellStyle name="40% - Accent3 4 2 2" xfId="577" xr:uid="{00000000-0005-0000-0000-0000E51B0000}"/>
    <cellStyle name="40% - Accent3 4 2 2 10" xfId="9210" xr:uid="{00000000-0005-0000-0000-0000E61B0000}"/>
    <cellStyle name="40% - Accent3 4 2 2 2" xfId="578" xr:uid="{00000000-0005-0000-0000-0000E71B0000}"/>
    <cellStyle name="40% - Accent3 4 2 2 2 2" xfId="2351" xr:uid="{00000000-0005-0000-0000-0000E81B0000}"/>
    <cellStyle name="40% - Accent3 4 2 2 2 2 2" xfId="10147" xr:uid="{00000000-0005-0000-0000-0000E91B0000}"/>
    <cellStyle name="40% - Accent3 4 2 2 2 3" xfId="4125" xr:uid="{00000000-0005-0000-0000-0000EA1B0000}"/>
    <cellStyle name="40% - Accent3 4 2 2 2 3 2" xfId="11633" xr:uid="{00000000-0005-0000-0000-0000EB1B0000}"/>
    <cellStyle name="40% - Accent3 4 2 2 2 4" xfId="6517" xr:uid="{00000000-0005-0000-0000-0000EC1B0000}"/>
    <cellStyle name="40% - Accent3 4 2 2 2 4 2" xfId="13795" xr:uid="{00000000-0005-0000-0000-0000ED1B0000}"/>
    <cellStyle name="40% - Accent3 4 2 2 2 5" xfId="8189" xr:uid="{00000000-0005-0000-0000-0000EE1B0000}"/>
    <cellStyle name="40% - Accent3 4 2 2 2 5 2" xfId="15281" xr:uid="{00000000-0005-0000-0000-0000EF1B0000}"/>
    <cellStyle name="40% - Accent3 4 2 2 2 6" xfId="9211" xr:uid="{00000000-0005-0000-0000-0000F01B0000}"/>
    <cellStyle name="40% - Accent3 4 2 2 3" xfId="2350" xr:uid="{00000000-0005-0000-0000-0000F11B0000}"/>
    <cellStyle name="40% - Accent3 4 2 2 3 2" xfId="6518" xr:uid="{00000000-0005-0000-0000-0000F21B0000}"/>
    <cellStyle name="40% - Accent3 4 2 2 3 2 2" xfId="13796" xr:uid="{00000000-0005-0000-0000-0000F31B0000}"/>
    <cellStyle name="40% - Accent3 4 2 2 3 3" xfId="10146" xr:uid="{00000000-0005-0000-0000-0000F41B0000}"/>
    <cellStyle name="40% - Accent3 4 2 2 4" xfId="3577" xr:uid="{00000000-0005-0000-0000-0000F51B0000}"/>
    <cellStyle name="40% - Accent3 4 2 2 4 2" xfId="11085" xr:uid="{00000000-0005-0000-0000-0000F61B0000}"/>
    <cellStyle name="40% - Accent3 4 2 2 5" xfId="4124" xr:uid="{00000000-0005-0000-0000-0000F71B0000}"/>
    <cellStyle name="40% - Accent3 4 2 2 5 2" xfId="11632" xr:uid="{00000000-0005-0000-0000-0000F81B0000}"/>
    <cellStyle name="40% - Accent3 4 2 2 6" xfId="5141" xr:uid="{00000000-0005-0000-0000-0000F91B0000}"/>
    <cellStyle name="40% - Accent3 4 2 2 6 2" xfId="12419" xr:uid="{00000000-0005-0000-0000-0000FA1B0000}"/>
    <cellStyle name="40% - Accent3 4 2 2 7" xfId="5722" xr:uid="{00000000-0005-0000-0000-0000FB1B0000}"/>
    <cellStyle name="40% - Accent3 4 2 2 7 2" xfId="13000" xr:uid="{00000000-0005-0000-0000-0000FC1B0000}"/>
    <cellStyle name="40% - Accent3 4 2 2 8" xfId="6516" xr:uid="{00000000-0005-0000-0000-0000FD1B0000}"/>
    <cellStyle name="40% - Accent3 4 2 2 8 2" xfId="13794" xr:uid="{00000000-0005-0000-0000-0000FE1B0000}"/>
    <cellStyle name="40% - Accent3 4 2 2 9" xfId="7608" xr:uid="{00000000-0005-0000-0000-0000FF1B0000}"/>
    <cellStyle name="40% - Accent3 4 2 2 9 2" xfId="14700" xr:uid="{00000000-0005-0000-0000-0000001C0000}"/>
    <cellStyle name="40% - Accent3 4 2 3" xfId="579" xr:uid="{00000000-0005-0000-0000-0000011C0000}"/>
    <cellStyle name="40% - Accent3 4 2 3 2" xfId="2352" xr:uid="{00000000-0005-0000-0000-0000021C0000}"/>
    <cellStyle name="40% - Accent3 4 2 3 2 2" xfId="10148" xr:uid="{00000000-0005-0000-0000-0000031C0000}"/>
    <cellStyle name="40% - Accent3 4 2 3 3" xfId="4126" xr:uid="{00000000-0005-0000-0000-0000041C0000}"/>
    <cellStyle name="40% - Accent3 4 2 3 3 2" xfId="11634" xr:uid="{00000000-0005-0000-0000-0000051C0000}"/>
    <cellStyle name="40% - Accent3 4 2 3 4" xfId="6519" xr:uid="{00000000-0005-0000-0000-0000061C0000}"/>
    <cellStyle name="40% - Accent3 4 2 3 4 2" xfId="13797" xr:uid="{00000000-0005-0000-0000-0000071C0000}"/>
    <cellStyle name="40% - Accent3 4 2 3 5" xfId="7900" xr:uid="{00000000-0005-0000-0000-0000081C0000}"/>
    <cellStyle name="40% - Accent3 4 2 3 5 2" xfId="14992" xr:uid="{00000000-0005-0000-0000-0000091C0000}"/>
    <cellStyle name="40% - Accent3 4 2 3 6" xfId="9212" xr:uid="{00000000-0005-0000-0000-00000A1C0000}"/>
    <cellStyle name="40% - Accent3 4 2 4" xfId="2349" xr:uid="{00000000-0005-0000-0000-00000B1C0000}"/>
    <cellStyle name="40% - Accent3 4 2 4 2" xfId="6520" xr:uid="{00000000-0005-0000-0000-00000C1C0000}"/>
    <cellStyle name="40% - Accent3 4 2 4 2 2" xfId="13798" xr:uid="{00000000-0005-0000-0000-00000D1C0000}"/>
    <cellStyle name="40% - Accent3 4 2 4 3" xfId="10145" xr:uid="{00000000-0005-0000-0000-00000E1C0000}"/>
    <cellStyle name="40% - Accent3 4 2 5" xfId="3277" xr:uid="{00000000-0005-0000-0000-00000F1C0000}"/>
    <cellStyle name="40% - Accent3 4 2 5 2" xfId="10788" xr:uid="{00000000-0005-0000-0000-0000101C0000}"/>
    <cellStyle name="40% - Accent3 4 2 6" xfId="4123" xr:uid="{00000000-0005-0000-0000-0000111C0000}"/>
    <cellStyle name="40% - Accent3 4 2 6 2" xfId="11631" xr:uid="{00000000-0005-0000-0000-0000121C0000}"/>
    <cellStyle name="40% - Accent3 4 2 7" xfId="4852" xr:uid="{00000000-0005-0000-0000-0000131C0000}"/>
    <cellStyle name="40% - Accent3 4 2 7 2" xfId="12130" xr:uid="{00000000-0005-0000-0000-0000141C0000}"/>
    <cellStyle name="40% - Accent3 4 2 8" xfId="5433" xr:uid="{00000000-0005-0000-0000-0000151C0000}"/>
    <cellStyle name="40% - Accent3 4 2 8 2" xfId="12711" xr:uid="{00000000-0005-0000-0000-0000161C0000}"/>
    <cellStyle name="40% - Accent3 4 2 9" xfId="6515" xr:uid="{00000000-0005-0000-0000-0000171C0000}"/>
    <cellStyle name="40% - Accent3 4 2 9 2" xfId="13793" xr:uid="{00000000-0005-0000-0000-0000181C0000}"/>
    <cellStyle name="40% - Accent3 4 3" xfId="580" xr:uid="{00000000-0005-0000-0000-0000191C0000}"/>
    <cellStyle name="40% - Accent3 4 3 10" xfId="9213" xr:uid="{00000000-0005-0000-0000-00001A1C0000}"/>
    <cellStyle name="40% - Accent3 4 3 2" xfId="581" xr:uid="{00000000-0005-0000-0000-00001B1C0000}"/>
    <cellStyle name="40% - Accent3 4 3 2 2" xfId="2354" xr:uid="{00000000-0005-0000-0000-00001C1C0000}"/>
    <cellStyle name="40% - Accent3 4 3 2 2 2" xfId="10150" xr:uid="{00000000-0005-0000-0000-00001D1C0000}"/>
    <cellStyle name="40% - Accent3 4 3 2 3" xfId="4128" xr:uid="{00000000-0005-0000-0000-00001E1C0000}"/>
    <cellStyle name="40% - Accent3 4 3 2 3 2" xfId="11636" xr:uid="{00000000-0005-0000-0000-00001F1C0000}"/>
    <cellStyle name="40% - Accent3 4 3 2 4" xfId="6522" xr:uid="{00000000-0005-0000-0000-0000201C0000}"/>
    <cellStyle name="40% - Accent3 4 3 2 4 2" xfId="13800" xr:uid="{00000000-0005-0000-0000-0000211C0000}"/>
    <cellStyle name="40% - Accent3 4 3 2 5" xfId="8049" xr:uid="{00000000-0005-0000-0000-0000221C0000}"/>
    <cellStyle name="40% - Accent3 4 3 2 5 2" xfId="15141" xr:uid="{00000000-0005-0000-0000-0000231C0000}"/>
    <cellStyle name="40% - Accent3 4 3 2 6" xfId="9214" xr:uid="{00000000-0005-0000-0000-0000241C0000}"/>
    <cellStyle name="40% - Accent3 4 3 3" xfId="2353" xr:uid="{00000000-0005-0000-0000-0000251C0000}"/>
    <cellStyle name="40% - Accent3 4 3 3 2" xfId="6523" xr:uid="{00000000-0005-0000-0000-0000261C0000}"/>
    <cellStyle name="40% - Accent3 4 3 3 2 2" xfId="13801" xr:uid="{00000000-0005-0000-0000-0000271C0000}"/>
    <cellStyle name="40% - Accent3 4 3 3 3" xfId="10149" xr:uid="{00000000-0005-0000-0000-0000281C0000}"/>
    <cellStyle name="40% - Accent3 4 3 4" xfId="3437" xr:uid="{00000000-0005-0000-0000-0000291C0000}"/>
    <cellStyle name="40% - Accent3 4 3 4 2" xfId="10945" xr:uid="{00000000-0005-0000-0000-00002A1C0000}"/>
    <cellStyle name="40% - Accent3 4 3 5" xfId="4127" xr:uid="{00000000-0005-0000-0000-00002B1C0000}"/>
    <cellStyle name="40% - Accent3 4 3 5 2" xfId="11635" xr:uid="{00000000-0005-0000-0000-00002C1C0000}"/>
    <cellStyle name="40% - Accent3 4 3 6" xfId="5001" xr:uid="{00000000-0005-0000-0000-00002D1C0000}"/>
    <cellStyle name="40% - Accent3 4 3 6 2" xfId="12279" xr:uid="{00000000-0005-0000-0000-00002E1C0000}"/>
    <cellStyle name="40% - Accent3 4 3 7" xfId="5582" xr:uid="{00000000-0005-0000-0000-00002F1C0000}"/>
    <cellStyle name="40% - Accent3 4 3 7 2" xfId="12860" xr:uid="{00000000-0005-0000-0000-0000301C0000}"/>
    <cellStyle name="40% - Accent3 4 3 8" xfId="6521" xr:uid="{00000000-0005-0000-0000-0000311C0000}"/>
    <cellStyle name="40% - Accent3 4 3 8 2" xfId="13799" xr:uid="{00000000-0005-0000-0000-0000321C0000}"/>
    <cellStyle name="40% - Accent3 4 3 9" xfId="7468" xr:uid="{00000000-0005-0000-0000-0000331C0000}"/>
    <cellStyle name="40% - Accent3 4 3 9 2" xfId="14560" xr:uid="{00000000-0005-0000-0000-0000341C0000}"/>
    <cellStyle name="40% - Accent3 4 4" xfId="582" xr:uid="{00000000-0005-0000-0000-0000351C0000}"/>
    <cellStyle name="40% - Accent3 4 4 2" xfId="2355" xr:uid="{00000000-0005-0000-0000-0000361C0000}"/>
    <cellStyle name="40% - Accent3 4 4 2 2" xfId="10151" xr:uid="{00000000-0005-0000-0000-0000371C0000}"/>
    <cellStyle name="40% - Accent3 4 4 3" xfId="4129" xr:uid="{00000000-0005-0000-0000-0000381C0000}"/>
    <cellStyle name="40% - Accent3 4 4 3 2" xfId="11637" xr:uid="{00000000-0005-0000-0000-0000391C0000}"/>
    <cellStyle name="40% - Accent3 4 4 4" xfId="6524" xr:uid="{00000000-0005-0000-0000-00003A1C0000}"/>
    <cellStyle name="40% - Accent3 4 4 4 2" xfId="13802" xr:uid="{00000000-0005-0000-0000-00003B1C0000}"/>
    <cellStyle name="40% - Accent3 4 4 5" xfId="7757" xr:uid="{00000000-0005-0000-0000-00003C1C0000}"/>
    <cellStyle name="40% - Accent3 4 4 5 2" xfId="14849" xr:uid="{00000000-0005-0000-0000-00003D1C0000}"/>
    <cellStyle name="40% - Accent3 4 4 6" xfId="9215" xr:uid="{00000000-0005-0000-0000-00003E1C0000}"/>
    <cellStyle name="40% - Accent3 4 5" xfId="2348" xr:uid="{00000000-0005-0000-0000-00003F1C0000}"/>
    <cellStyle name="40% - Accent3 4 5 2" xfId="6525" xr:uid="{00000000-0005-0000-0000-0000401C0000}"/>
    <cellStyle name="40% - Accent3 4 5 2 2" xfId="13803" xr:uid="{00000000-0005-0000-0000-0000411C0000}"/>
    <cellStyle name="40% - Accent3 4 5 3" xfId="10144" xr:uid="{00000000-0005-0000-0000-0000421C0000}"/>
    <cellStyle name="40% - Accent3 4 6" xfId="3108" xr:uid="{00000000-0005-0000-0000-0000431C0000}"/>
    <cellStyle name="40% - Accent3 4 6 2" xfId="10619" xr:uid="{00000000-0005-0000-0000-0000441C0000}"/>
    <cellStyle name="40% - Accent3 4 7" xfId="4122" xr:uid="{00000000-0005-0000-0000-0000451C0000}"/>
    <cellStyle name="40% - Accent3 4 7 2" xfId="11630" xr:uid="{00000000-0005-0000-0000-0000461C0000}"/>
    <cellStyle name="40% - Accent3 4 8" xfId="4709" xr:uid="{00000000-0005-0000-0000-0000471C0000}"/>
    <cellStyle name="40% - Accent3 4 8 2" xfId="11987" xr:uid="{00000000-0005-0000-0000-0000481C0000}"/>
    <cellStyle name="40% - Accent3 4 9" xfId="5290" xr:uid="{00000000-0005-0000-0000-0000491C0000}"/>
    <cellStyle name="40% - Accent3 4 9 2" xfId="12568" xr:uid="{00000000-0005-0000-0000-00004A1C0000}"/>
    <cellStyle name="40% - Accent3 5" xfId="583" xr:uid="{00000000-0005-0000-0000-00004B1C0000}"/>
    <cellStyle name="40% - Accent3 5 10" xfId="6526" xr:uid="{00000000-0005-0000-0000-00004C1C0000}"/>
    <cellStyle name="40% - Accent3 5 10 2" xfId="13804" xr:uid="{00000000-0005-0000-0000-00004D1C0000}"/>
    <cellStyle name="40% - Accent3 5 11" xfId="7159" xr:uid="{00000000-0005-0000-0000-00004E1C0000}"/>
    <cellStyle name="40% - Accent3 5 11 2" xfId="14251" xr:uid="{00000000-0005-0000-0000-00004F1C0000}"/>
    <cellStyle name="40% - Accent3 5 12" xfId="9216" xr:uid="{00000000-0005-0000-0000-0000501C0000}"/>
    <cellStyle name="40% - Accent3 5 2" xfId="584" xr:uid="{00000000-0005-0000-0000-0000511C0000}"/>
    <cellStyle name="40% - Accent3 5 2 10" xfId="7302" xr:uid="{00000000-0005-0000-0000-0000521C0000}"/>
    <cellStyle name="40% - Accent3 5 2 10 2" xfId="14394" xr:uid="{00000000-0005-0000-0000-0000531C0000}"/>
    <cellStyle name="40% - Accent3 5 2 11" xfId="9217" xr:uid="{00000000-0005-0000-0000-0000541C0000}"/>
    <cellStyle name="40% - Accent3 5 2 2" xfId="585" xr:uid="{00000000-0005-0000-0000-0000551C0000}"/>
    <cellStyle name="40% - Accent3 5 2 2 10" xfId="9218" xr:uid="{00000000-0005-0000-0000-0000561C0000}"/>
    <cellStyle name="40% - Accent3 5 2 2 2" xfId="586" xr:uid="{00000000-0005-0000-0000-0000571C0000}"/>
    <cellStyle name="40% - Accent3 5 2 2 2 2" xfId="2359" xr:uid="{00000000-0005-0000-0000-0000581C0000}"/>
    <cellStyle name="40% - Accent3 5 2 2 2 2 2" xfId="10155" xr:uid="{00000000-0005-0000-0000-0000591C0000}"/>
    <cellStyle name="40% - Accent3 5 2 2 2 3" xfId="4133" xr:uid="{00000000-0005-0000-0000-00005A1C0000}"/>
    <cellStyle name="40% - Accent3 5 2 2 2 3 2" xfId="11641" xr:uid="{00000000-0005-0000-0000-00005B1C0000}"/>
    <cellStyle name="40% - Accent3 5 2 2 2 4" xfId="6529" xr:uid="{00000000-0005-0000-0000-00005C1C0000}"/>
    <cellStyle name="40% - Accent3 5 2 2 2 4 2" xfId="13807" xr:uid="{00000000-0005-0000-0000-00005D1C0000}"/>
    <cellStyle name="40% - Accent3 5 2 2 2 5" xfId="8172" xr:uid="{00000000-0005-0000-0000-00005E1C0000}"/>
    <cellStyle name="40% - Accent3 5 2 2 2 5 2" xfId="15264" xr:uid="{00000000-0005-0000-0000-00005F1C0000}"/>
    <cellStyle name="40% - Accent3 5 2 2 2 6" xfId="9219" xr:uid="{00000000-0005-0000-0000-0000601C0000}"/>
    <cellStyle name="40% - Accent3 5 2 2 3" xfId="2358" xr:uid="{00000000-0005-0000-0000-0000611C0000}"/>
    <cellStyle name="40% - Accent3 5 2 2 3 2" xfId="6530" xr:uid="{00000000-0005-0000-0000-0000621C0000}"/>
    <cellStyle name="40% - Accent3 5 2 2 3 2 2" xfId="13808" xr:uid="{00000000-0005-0000-0000-0000631C0000}"/>
    <cellStyle name="40% - Accent3 5 2 2 3 3" xfId="10154" xr:uid="{00000000-0005-0000-0000-0000641C0000}"/>
    <cellStyle name="40% - Accent3 5 2 2 4" xfId="3560" xr:uid="{00000000-0005-0000-0000-0000651C0000}"/>
    <cellStyle name="40% - Accent3 5 2 2 4 2" xfId="11068" xr:uid="{00000000-0005-0000-0000-0000661C0000}"/>
    <cellStyle name="40% - Accent3 5 2 2 5" xfId="4132" xr:uid="{00000000-0005-0000-0000-0000671C0000}"/>
    <cellStyle name="40% - Accent3 5 2 2 5 2" xfId="11640" xr:uid="{00000000-0005-0000-0000-0000681C0000}"/>
    <cellStyle name="40% - Accent3 5 2 2 6" xfId="5124" xr:uid="{00000000-0005-0000-0000-0000691C0000}"/>
    <cellStyle name="40% - Accent3 5 2 2 6 2" xfId="12402" xr:uid="{00000000-0005-0000-0000-00006A1C0000}"/>
    <cellStyle name="40% - Accent3 5 2 2 7" xfId="5705" xr:uid="{00000000-0005-0000-0000-00006B1C0000}"/>
    <cellStyle name="40% - Accent3 5 2 2 7 2" xfId="12983" xr:uid="{00000000-0005-0000-0000-00006C1C0000}"/>
    <cellStyle name="40% - Accent3 5 2 2 8" xfId="6528" xr:uid="{00000000-0005-0000-0000-00006D1C0000}"/>
    <cellStyle name="40% - Accent3 5 2 2 8 2" xfId="13806" xr:uid="{00000000-0005-0000-0000-00006E1C0000}"/>
    <cellStyle name="40% - Accent3 5 2 2 9" xfId="7591" xr:uid="{00000000-0005-0000-0000-00006F1C0000}"/>
    <cellStyle name="40% - Accent3 5 2 2 9 2" xfId="14683" xr:uid="{00000000-0005-0000-0000-0000701C0000}"/>
    <cellStyle name="40% - Accent3 5 2 3" xfId="587" xr:uid="{00000000-0005-0000-0000-0000711C0000}"/>
    <cellStyle name="40% - Accent3 5 2 3 2" xfId="2360" xr:uid="{00000000-0005-0000-0000-0000721C0000}"/>
    <cellStyle name="40% - Accent3 5 2 3 2 2" xfId="10156" xr:uid="{00000000-0005-0000-0000-0000731C0000}"/>
    <cellStyle name="40% - Accent3 5 2 3 3" xfId="4134" xr:uid="{00000000-0005-0000-0000-0000741C0000}"/>
    <cellStyle name="40% - Accent3 5 2 3 3 2" xfId="11642" xr:uid="{00000000-0005-0000-0000-0000751C0000}"/>
    <cellStyle name="40% - Accent3 5 2 3 4" xfId="6531" xr:uid="{00000000-0005-0000-0000-0000761C0000}"/>
    <cellStyle name="40% - Accent3 5 2 3 4 2" xfId="13809" xr:uid="{00000000-0005-0000-0000-0000771C0000}"/>
    <cellStyle name="40% - Accent3 5 2 3 5" xfId="7883" xr:uid="{00000000-0005-0000-0000-0000781C0000}"/>
    <cellStyle name="40% - Accent3 5 2 3 5 2" xfId="14975" xr:uid="{00000000-0005-0000-0000-0000791C0000}"/>
    <cellStyle name="40% - Accent3 5 2 3 6" xfId="9220" xr:uid="{00000000-0005-0000-0000-00007A1C0000}"/>
    <cellStyle name="40% - Accent3 5 2 4" xfId="2357" xr:uid="{00000000-0005-0000-0000-00007B1C0000}"/>
    <cellStyle name="40% - Accent3 5 2 4 2" xfId="6532" xr:uid="{00000000-0005-0000-0000-00007C1C0000}"/>
    <cellStyle name="40% - Accent3 5 2 4 2 2" xfId="13810" xr:uid="{00000000-0005-0000-0000-00007D1C0000}"/>
    <cellStyle name="40% - Accent3 5 2 4 3" xfId="10153" xr:uid="{00000000-0005-0000-0000-00007E1C0000}"/>
    <cellStyle name="40% - Accent3 5 2 5" xfId="3260" xr:uid="{00000000-0005-0000-0000-00007F1C0000}"/>
    <cellStyle name="40% - Accent3 5 2 5 2" xfId="10771" xr:uid="{00000000-0005-0000-0000-0000801C0000}"/>
    <cellStyle name="40% - Accent3 5 2 6" xfId="4131" xr:uid="{00000000-0005-0000-0000-0000811C0000}"/>
    <cellStyle name="40% - Accent3 5 2 6 2" xfId="11639" xr:uid="{00000000-0005-0000-0000-0000821C0000}"/>
    <cellStyle name="40% - Accent3 5 2 7" xfId="4835" xr:uid="{00000000-0005-0000-0000-0000831C0000}"/>
    <cellStyle name="40% - Accent3 5 2 7 2" xfId="12113" xr:uid="{00000000-0005-0000-0000-0000841C0000}"/>
    <cellStyle name="40% - Accent3 5 2 8" xfId="5416" xr:uid="{00000000-0005-0000-0000-0000851C0000}"/>
    <cellStyle name="40% - Accent3 5 2 8 2" xfId="12694" xr:uid="{00000000-0005-0000-0000-0000861C0000}"/>
    <cellStyle name="40% - Accent3 5 2 9" xfId="6527" xr:uid="{00000000-0005-0000-0000-0000871C0000}"/>
    <cellStyle name="40% - Accent3 5 2 9 2" xfId="13805" xr:uid="{00000000-0005-0000-0000-0000881C0000}"/>
    <cellStyle name="40% - Accent3 5 3" xfId="588" xr:uid="{00000000-0005-0000-0000-0000891C0000}"/>
    <cellStyle name="40% - Accent3 5 3 10" xfId="9221" xr:uid="{00000000-0005-0000-0000-00008A1C0000}"/>
    <cellStyle name="40% - Accent3 5 3 2" xfId="589" xr:uid="{00000000-0005-0000-0000-00008B1C0000}"/>
    <cellStyle name="40% - Accent3 5 3 2 2" xfId="2362" xr:uid="{00000000-0005-0000-0000-00008C1C0000}"/>
    <cellStyle name="40% - Accent3 5 3 2 2 2" xfId="10158" xr:uid="{00000000-0005-0000-0000-00008D1C0000}"/>
    <cellStyle name="40% - Accent3 5 3 2 3" xfId="4136" xr:uid="{00000000-0005-0000-0000-00008E1C0000}"/>
    <cellStyle name="40% - Accent3 5 3 2 3 2" xfId="11644" xr:uid="{00000000-0005-0000-0000-00008F1C0000}"/>
    <cellStyle name="40% - Accent3 5 3 2 4" xfId="6534" xr:uid="{00000000-0005-0000-0000-0000901C0000}"/>
    <cellStyle name="40% - Accent3 5 3 2 4 2" xfId="13812" xr:uid="{00000000-0005-0000-0000-0000911C0000}"/>
    <cellStyle name="40% - Accent3 5 3 2 5" xfId="8032" xr:uid="{00000000-0005-0000-0000-0000921C0000}"/>
    <cellStyle name="40% - Accent3 5 3 2 5 2" xfId="15124" xr:uid="{00000000-0005-0000-0000-0000931C0000}"/>
    <cellStyle name="40% - Accent3 5 3 2 6" xfId="9222" xr:uid="{00000000-0005-0000-0000-0000941C0000}"/>
    <cellStyle name="40% - Accent3 5 3 3" xfId="2361" xr:uid="{00000000-0005-0000-0000-0000951C0000}"/>
    <cellStyle name="40% - Accent3 5 3 3 2" xfId="6535" xr:uid="{00000000-0005-0000-0000-0000961C0000}"/>
    <cellStyle name="40% - Accent3 5 3 3 2 2" xfId="13813" xr:uid="{00000000-0005-0000-0000-0000971C0000}"/>
    <cellStyle name="40% - Accent3 5 3 3 3" xfId="10157" xr:uid="{00000000-0005-0000-0000-0000981C0000}"/>
    <cellStyle name="40% - Accent3 5 3 4" xfId="3420" xr:uid="{00000000-0005-0000-0000-0000991C0000}"/>
    <cellStyle name="40% - Accent3 5 3 4 2" xfId="10928" xr:uid="{00000000-0005-0000-0000-00009A1C0000}"/>
    <cellStyle name="40% - Accent3 5 3 5" xfId="4135" xr:uid="{00000000-0005-0000-0000-00009B1C0000}"/>
    <cellStyle name="40% - Accent3 5 3 5 2" xfId="11643" xr:uid="{00000000-0005-0000-0000-00009C1C0000}"/>
    <cellStyle name="40% - Accent3 5 3 6" xfId="4984" xr:uid="{00000000-0005-0000-0000-00009D1C0000}"/>
    <cellStyle name="40% - Accent3 5 3 6 2" xfId="12262" xr:uid="{00000000-0005-0000-0000-00009E1C0000}"/>
    <cellStyle name="40% - Accent3 5 3 7" xfId="5565" xr:uid="{00000000-0005-0000-0000-00009F1C0000}"/>
    <cellStyle name="40% - Accent3 5 3 7 2" xfId="12843" xr:uid="{00000000-0005-0000-0000-0000A01C0000}"/>
    <cellStyle name="40% - Accent3 5 3 8" xfId="6533" xr:uid="{00000000-0005-0000-0000-0000A11C0000}"/>
    <cellStyle name="40% - Accent3 5 3 8 2" xfId="13811" xr:uid="{00000000-0005-0000-0000-0000A21C0000}"/>
    <cellStyle name="40% - Accent3 5 3 9" xfId="7451" xr:uid="{00000000-0005-0000-0000-0000A31C0000}"/>
    <cellStyle name="40% - Accent3 5 3 9 2" xfId="14543" xr:uid="{00000000-0005-0000-0000-0000A41C0000}"/>
    <cellStyle name="40% - Accent3 5 4" xfId="590" xr:uid="{00000000-0005-0000-0000-0000A51C0000}"/>
    <cellStyle name="40% - Accent3 5 4 2" xfId="2363" xr:uid="{00000000-0005-0000-0000-0000A61C0000}"/>
    <cellStyle name="40% - Accent3 5 4 2 2" xfId="10159" xr:uid="{00000000-0005-0000-0000-0000A71C0000}"/>
    <cellStyle name="40% - Accent3 5 4 3" xfId="4137" xr:uid="{00000000-0005-0000-0000-0000A81C0000}"/>
    <cellStyle name="40% - Accent3 5 4 3 2" xfId="11645" xr:uid="{00000000-0005-0000-0000-0000A91C0000}"/>
    <cellStyle name="40% - Accent3 5 4 4" xfId="6536" xr:uid="{00000000-0005-0000-0000-0000AA1C0000}"/>
    <cellStyle name="40% - Accent3 5 4 4 2" xfId="13814" xr:uid="{00000000-0005-0000-0000-0000AB1C0000}"/>
    <cellStyle name="40% - Accent3 5 4 5" xfId="7740" xr:uid="{00000000-0005-0000-0000-0000AC1C0000}"/>
    <cellStyle name="40% - Accent3 5 4 5 2" xfId="14832" xr:uid="{00000000-0005-0000-0000-0000AD1C0000}"/>
    <cellStyle name="40% - Accent3 5 4 6" xfId="9223" xr:uid="{00000000-0005-0000-0000-0000AE1C0000}"/>
    <cellStyle name="40% - Accent3 5 5" xfId="2356" xr:uid="{00000000-0005-0000-0000-0000AF1C0000}"/>
    <cellStyle name="40% - Accent3 5 5 2" xfId="6537" xr:uid="{00000000-0005-0000-0000-0000B01C0000}"/>
    <cellStyle name="40% - Accent3 5 5 2 2" xfId="13815" xr:uid="{00000000-0005-0000-0000-0000B11C0000}"/>
    <cellStyle name="40% - Accent3 5 5 3" xfId="10152" xr:uid="{00000000-0005-0000-0000-0000B21C0000}"/>
    <cellStyle name="40% - Accent3 5 6" xfId="3091" xr:uid="{00000000-0005-0000-0000-0000B31C0000}"/>
    <cellStyle name="40% - Accent3 5 6 2" xfId="10602" xr:uid="{00000000-0005-0000-0000-0000B41C0000}"/>
    <cellStyle name="40% - Accent3 5 7" xfId="4130" xr:uid="{00000000-0005-0000-0000-0000B51C0000}"/>
    <cellStyle name="40% - Accent3 5 7 2" xfId="11638" xr:uid="{00000000-0005-0000-0000-0000B61C0000}"/>
    <cellStyle name="40% - Accent3 5 8" xfId="4692" xr:uid="{00000000-0005-0000-0000-0000B71C0000}"/>
    <cellStyle name="40% - Accent3 5 8 2" xfId="11970" xr:uid="{00000000-0005-0000-0000-0000B81C0000}"/>
    <cellStyle name="40% - Accent3 5 9" xfId="5273" xr:uid="{00000000-0005-0000-0000-0000B91C0000}"/>
    <cellStyle name="40% - Accent3 5 9 2" xfId="12551" xr:uid="{00000000-0005-0000-0000-0000BA1C0000}"/>
    <cellStyle name="40% - Accent3 6" xfId="591" xr:uid="{00000000-0005-0000-0000-0000BB1C0000}"/>
    <cellStyle name="40% - Accent3 6 10" xfId="6538" xr:uid="{00000000-0005-0000-0000-0000BC1C0000}"/>
    <cellStyle name="40% - Accent3 6 10 2" xfId="13816" xr:uid="{00000000-0005-0000-0000-0000BD1C0000}"/>
    <cellStyle name="40% - Accent3 6 11" xfId="7265" xr:uid="{00000000-0005-0000-0000-0000BE1C0000}"/>
    <cellStyle name="40% - Accent3 6 11 2" xfId="14357" xr:uid="{00000000-0005-0000-0000-0000BF1C0000}"/>
    <cellStyle name="40% - Accent3 6 12" xfId="9224" xr:uid="{00000000-0005-0000-0000-0000C01C0000}"/>
    <cellStyle name="40% - Accent3 6 2" xfId="592" xr:uid="{00000000-0005-0000-0000-0000C11C0000}"/>
    <cellStyle name="40% - Accent3 6 2 10" xfId="7408" xr:uid="{00000000-0005-0000-0000-0000C21C0000}"/>
    <cellStyle name="40% - Accent3 6 2 10 2" xfId="14500" xr:uid="{00000000-0005-0000-0000-0000C31C0000}"/>
    <cellStyle name="40% - Accent3 6 2 11" xfId="9225" xr:uid="{00000000-0005-0000-0000-0000C41C0000}"/>
    <cellStyle name="40% - Accent3 6 2 2" xfId="593" xr:uid="{00000000-0005-0000-0000-0000C51C0000}"/>
    <cellStyle name="40% - Accent3 6 2 2 10" xfId="9226" xr:uid="{00000000-0005-0000-0000-0000C61C0000}"/>
    <cellStyle name="40% - Accent3 6 2 2 2" xfId="594" xr:uid="{00000000-0005-0000-0000-0000C71C0000}"/>
    <cellStyle name="40% - Accent3 6 2 2 2 2" xfId="2367" xr:uid="{00000000-0005-0000-0000-0000C81C0000}"/>
    <cellStyle name="40% - Accent3 6 2 2 2 2 2" xfId="10163" xr:uid="{00000000-0005-0000-0000-0000C91C0000}"/>
    <cellStyle name="40% - Accent3 6 2 2 2 3" xfId="4141" xr:uid="{00000000-0005-0000-0000-0000CA1C0000}"/>
    <cellStyle name="40% - Accent3 6 2 2 2 3 2" xfId="11649" xr:uid="{00000000-0005-0000-0000-0000CB1C0000}"/>
    <cellStyle name="40% - Accent3 6 2 2 2 4" xfId="6541" xr:uid="{00000000-0005-0000-0000-0000CC1C0000}"/>
    <cellStyle name="40% - Accent3 6 2 2 2 4 2" xfId="13819" xr:uid="{00000000-0005-0000-0000-0000CD1C0000}"/>
    <cellStyle name="40% - Accent3 6 2 2 2 5" xfId="8278" xr:uid="{00000000-0005-0000-0000-0000CE1C0000}"/>
    <cellStyle name="40% - Accent3 6 2 2 2 5 2" xfId="15370" xr:uid="{00000000-0005-0000-0000-0000CF1C0000}"/>
    <cellStyle name="40% - Accent3 6 2 2 2 6" xfId="9227" xr:uid="{00000000-0005-0000-0000-0000D01C0000}"/>
    <cellStyle name="40% - Accent3 6 2 2 3" xfId="2366" xr:uid="{00000000-0005-0000-0000-0000D11C0000}"/>
    <cellStyle name="40% - Accent3 6 2 2 3 2" xfId="6542" xr:uid="{00000000-0005-0000-0000-0000D21C0000}"/>
    <cellStyle name="40% - Accent3 6 2 2 3 2 2" xfId="13820" xr:uid="{00000000-0005-0000-0000-0000D31C0000}"/>
    <cellStyle name="40% - Accent3 6 2 2 3 3" xfId="10162" xr:uid="{00000000-0005-0000-0000-0000D41C0000}"/>
    <cellStyle name="40% - Accent3 6 2 2 4" xfId="3666" xr:uid="{00000000-0005-0000-0000-0000D51C0000}"/>
    <cellStyle name="40% - Accent3 6 2 2 4 2" xfId="11174" xr:uid="{00000000-0005-0000-0000-0000D61C0000}"/>
    <cellStyle name="40% - Accent3 6 2 2 5" xfId="4140" xr:uid="{00000000-0005-0000-0000-0000D71C0000}"/>
    <cellStyle name="40% - Accent3 6 2 2 5 2" xfId="11648" xr:uid="{00000000-0005-0000-0000-0000D81C0000}"/>
    <cellStyle name="40% - Accent3 6 2 2 6" xfId="5230" xr:uid="{00000000-0005-0000-0000-0000D91C0000}"/>
    <cellStyle name="40% - Accent3 6 2 2 6 2" xfId="12508" xr:uid="{00000000-0005-0000-0000-0000DA1C0000}"/>
    <cellStyle name="40% - Accent3 6 2 2 7" xfId="5811" xr:uid="{00000000-0005-0000-0000-0000DB1C0000}"/>
    <cellStyle name="40% - Accent3 6 2 2 7 2" xfId="13089" xr:uid="{00000000-0005-0000-0000-0000DC1C0000}"/>
    <cellStyle name="40% - Accent3 6 2 2 8" xfId="6540" xr:uid="{00000000-0005-0000-0000-0000DD1C0000}"/>
    <cellStyle name="40% - Accent3 6 2 2 8 2" xfId="13818" xr:uid="{00000000-0005-0000-0000-0000DE1C0000}"/>
    <cellStyle name="40% - Accent3 6 2 2 9" xfId="7697" xr:uid="{00000000-0005-0000-0000-0000DF1C0000}"/>
    <cellStyle name="40% - Accent3 6 2 2 9 2" xfId="14789" xr:uid="{00000000-0005-0000-0000-0000E01C0000}"/>
    <cellStyle name="40% - Accent3 6 2 3" xfId="595" xr:uid="{00000000-0005-0000-0000-0000E11C0000}"/>
    <cellStyle name="40% - Accent3 6 2 3 2" xfId="2368" xr:uid="{00000000-0005-0000-0000-0000E21C0000}"/>
    <cellStyle name="40% - Accent3 6 2 3 2 2" xfId="10164" xr:uid="{00000000-0005-0000-0000-0000E31C0000}"/>
    <cellStyle name="40% - Accent3 6 2 3 3" xfId="4142" xr:uid="{00000000-0005-0000-0000-0000E41C0000}"/>
    <cellStyle name="40% - Accent3 6 2 3 3 2" xfId="11650" xr:uid="{00000000-0005-0000-0000-0000E51C0000}"/>
    <cellStyle name="40% - Accent3 6 2 3 4" xfId="6543" xr:uid="{00000000-0005-0000-0000-0000E61C0000}"/>
    <cellStyle name="40% - Accent3 6 2 3 4 2" xfId="13821" xr:uid="{00000000-0005-0000-0000-0000E71C0000}"/>
    <cellStyle name="40% - Accent3 6 2 3 5" xfId="7989" xr:uid="{00000000-0005-0000-0000-0000E81C0000}"/>
    <cellStyle name="40% - Accent3 6 2 3 5 2" xfId="15081" xr:uid="{00000000-0005-0000-0000-0000E91C0000}"/>
    <cellStyle name="40% - Accent3 6 2 3 6" xfId="9228" xr:uid="{00000000-0005-0000-0000-0000EA1C0000}"/>
    <cellStyle name="40% - Accent3 6 2 4" xfId="2365" xr:uid="{00000000-0005-0000-0000-0000EB1C0000}"/>
    <cellStyle name="40% - Accent3 6 2 4 2" xfId="6544" xr:uid="{00000000-0005-0000-0000-0000EC1C0000}"/>
    <cellStyle name="40% - Accent3 6 2 4 2 2" xfId="13822" xr:uid="{00000000-0005-0000-0000-0000ED1C0000}"/>
    <cellStyle name="40% - Accent3 6 2 4 3" xfId="10161" xr:uid="{00000000-0005-0000-0000-0000EE1C0000}"/>
    <cellStyle name="40% - Accent3 6 2 5" xfId="3366" xr:uid="{00000000-0005-0000-0000-0000EF1C0000}"/>
    <cellStyle name="40% - Accent3 6 2 5 2" xfId="10877" xr:uid="{00000000-0005-0000-0000-0000F01C0000}"/>
    <cellStyle name="40% - Accent3 6 2 6" xfId="4139" xr:uid="{00000000-0005-0000-0000-0000F11C0000}"/>
    <cellStyle name="40% - Accent3 6 2 6 2" xfId="11647" xr:uid="{00000000-0005-0000-0000-0000F21C0000}"/>
    <cellStyle name="40% - Accent3 6 2 7" xfId="4941" xr:uid="{00000000-0005-0000-0000-0000F31C0000}"/>
    <cellStyle name="40% - Accent3 6 2 7 2" xfId="12219" xr:uid="{00000000-0005-0000-0000-0000F41C0000}"/>
    <cellStyle name="40% - Accent3 6 2 8" xfId="5522" xr:uid="{00000000-0005-0000-0000-0000F51C0000}"/>
    <cellStyle name="40% - Accent3 6 2 8 2" xfId="12800" xr:uid="{00000000-0005-0000-0000-0000F61C0000}"/>
    <cellStyle name="40% - Accent3 6 2 9" xfId="6539" xr:uid="{00000000-0005-0000-0000-0000F71C0000}"/>
    <cellStyle name="40% - Accent3 6 2 9 2" xfId="13817" xr:uid="{00000000-0005-0000-0000-0000F81C0000}"/>
    <cellStyle name="40% - Accent3 6 3" xfId="596" xr:uid="{00000000-0005-0000-0000-0000F91C0000}"/>
    <cellStyle name="40% - Accent3 6 3 10" xfId="9229" xr:uid="{00000000-0005-0000-0000-0000FA1C0000}"/>
    <cellStyle name="40% - Accent3 6 3 2" xfId="597" xr:uid="{00000000-0005-0000-0000-0000FB1C0000}"/>
    <cellStyle name="40% - Accent3 6 3 2 2" xfId="2370" xr:uid="{00000000-0005-0000-0000-0000FC1C0000}"/>
    <cellStyle name="40% - Accent3 6 3 2 2 2" xfId="10166" xr:uid="{00000000-0005-0000-0000-0000FD1C0000}"/>
    <cellStyle name="40% - Accent3 6 3 2 3" xfId="4144" xr:uid="{00000000-0005-0000-0000-0000FE1C0000}"/>
    <cellStyle name="40% - Accent3 6 3 2 3 2" xfId="11652" xr:uid="{00000000-0005-0000-0000-0000FF1C0000}"/>
    <cellStyle name="40% - Accent3 6 3 2 4" xfId="6546" xr:uid="{00000000-0005-0000-0000-0000001D0000}"/>
    <cellStyle name="40% - Accent3 6 3 2 4 2" xfId="13824" xr:uid="{00000000-0005-0000-0000-0000011D0000}"/>
    <cellStyle name="40% - Accent3 6 3 2 5" xfId="8135" xr:uid="{00000000-0005-0000-0000-0000021D0000}"/>
    <cellStyle name="40% - Accent3 6 3 2 5 2" xfId="15227" xr:uid="{00000000-0005-0000-0000-0000031D0000}"/>
    <cellStyle name="40% - Accent3 6 3 2 6" xfId="9230" xr:uid="{00000000-0005-0000-0000-0000041D0000}"/>
    <cellStyle name="40% - Accent3 6 3 3" xfId="2369" xr:uid="{00000000-0005-0000-0000-0000051D0000}"/>
    <cellStyle name="40% - Accent3 6 3 3 2" xfId="6547" xr:uid="{00000000-0005-0000-0000-0000061D0000}"/>
    <cellStyle name="40% - Accent3 6 3 3 2 2" xfId="13825" xr:uid="{00000000-0005-0000-0000-0000071D0000}"/>
    <cellStyle name="40% - Accent3 6 3 3 3" xfId="10165" xr:uid="{00000000-0005-0000-0000-0000081D0000}"/>
    <cellStyle name="40% - Accent3 6 3 4" xfId="3523" xr:uid="{00000000-0005-0000-0000-0000091D0000}"/>
    <cellStyle name="40% - Accent3 6 3 4 2" xfId="11031" xr:uid="{00000000-0005-0000-0000-00000A1D0000}"/>
    <cellStyle name="40% - Accent3 6 3 5" xfId="4143" xr:uid="{00000000-0005-0000-0000-00000B1D0000}"/>
    <cellStyle name="40% - Accent3 6 3 5 2" xfId="11651" xr:uid="{00000000-0005-0000-0000-00000C1D0000}"/>
    <cellStyle name="40% - Accent3 6 3 6" xfId="5087" xr:uid="{00000000-0005-0000-0000-00000D1D0000}"/>
    <cellStyle name="40% - Accent3 6 3 6 2" xfId="12365" xr:uid="{00000000-0005-0000-0000-00000E1D0000}"/>
    <cellStyle name="40% - Accent3 6 3 7" xfId="5668" xr:uid="{00000000-0005-0000-0000-00000F1D0000}"/>
    <cellStyle name="40% - Accent3 6 3 7 2" xfId="12946" xr:uid="{00000000-0005-0000-0000-0000101D0000}"/>
    <cellStyle name="40% - Accent3 6 3 8" xfId="6545" xr:uid="{00000000-0005-0000-0000-0000111D0000}"/>
    <cellStyle name="40% - Accent3 6 3 8 2" xfId="13823" xr:uid="{00000000-0005-0000-0000-0000121D0000}"/>
    <cellStyle name="40% - Accent3 6 3 9" xfId="7554" xr:uid="{00000000-0005-0000-0000-0000131D0000}"/>
    <cellStyle name="40% - Accent3 6 3 9 2" xfId="14646" xr:uid="{00000000-0005-0000-0000-0000141D0000}"/>
    <cellStyle name="40% - Accent3 6 4" xfId="598" xr:uid="{00000000-0005-0000-0000-0000151D0000}"/>
    <cellStyle name="40% - Accent3 6 4 2" xfId="2371" xr:uid="{00000000-0005-0000-0000-0000161D0000}"/>
    <cellStyle name="40% - Accent3 6 4 2 2" xfId="10167" xr:uid="{00000000-0005-0000-0000-0000171D0000}"/>
    <cellStyle name="40% - Accent3 6 4 3" xfId="4145" xr:uid="{00000000-0005-0000-0000-0000181D0000}"/>
    <cellStyle name="40% - Accent3 6 4 3 2" xfId="11653" xr:uid="{00000000-0005-0000-0000-0000191D0000}"/>
    <cellStyle name="40% - Accent3 6 4 4" xfId="6548" xr:uid="{00000000-0005-0000-0000-00001A1D0000}"/>
    <cellStyle name="40% - Accent3 6 4 4 2" xfId="13826" xr:uid="{00000000-0005-0000-0000-00001B1D0000}"/>
    <cellStyle name="40% - Accent3 6 4 5" xfId="7846" xr:uid="{00000000-0005-0000-0000-00001C1D0000}"/>
    <cellStyle name="40% - Accent3 6 4 5 2" xfId="14938" xr:uid="{00000000-0005-0000-0000-00001D1D0000}"/>
    <cellStyle name="40% - Accent3 6 4 6" xfId="9231" xr:uid="{00000000-0005-0000-0000-00001E1D0000}"/>
    <cellStyle name="40% - Accent3 6 5" xfId="2364" xr:uid="{00000000-0005-0000-0000-00001F1D0000}"/>
    <cellStyle name="40% - Accent3 6 5 2" xfId="6549" xr:uid="{00000000-0005-0000-0000-0000201D0000}"/>
    <cellStyle name="40% - Accent3 6 5 2 2" xfId="13827" xr:uid="{00000000-0005-0000-0000-0000211D0000}"/>
    <cellStyle name="40% - Accent3 6 5 3" xfId="10160" xr:uid="{00000000-0005-0000-0000-0000221D0000}"/>
    <cellStyle name="40% - Accent3 6 6" xfId="3221" xr:uid="{00000000-0005-0000-0000-0000231D0000}"/>
    <cellStyle name="40% - Accent3 6 6 2" xfId="10732" xr:uid="{00000000-0005-0000-0000-0000241D0000}"/>
    <cellStyle name="40% - Accent3 6 7" xfId="4138" xr:uid="{00000000-0005-0000-0000-0000251D0000}"/>
    <cellStyle name="40% - Accent3 6 7 2" xfId="11646" xr:uid="{00000000-0005-0000-0000-0000261D0000}"/>
    <cellStyle name="40% - Accent3 6 8" xfId="4798" xr:uid="{00000000-0005-0000-0000-0000271D0000}"/>
    <cellStyle name="40% - Accent3 6 8 2" xfId="12076" xr:uid="{00000000-0005-0000-0000-0000281D0000}"/>
    <cellStyle name="40% - Accent3 6 9" xfId="5379" xr:uid="{00000000-0005-0000-0000-0000291D0000}"/>
    <cellStyle name="40% - Accent3 6 9 2" xfId="12657" xr:uid="{00000000-0005-0000-0000-00002A1D0000}"/>
    <cellStyle name="40% - Accent3 7" xfId="599" xr:uid="{00000000-0005-0000-0000-00002B1D0000}"/>
    <cellStyle name="40% - Accent3 7 10" xfId="7282" xr:uid="{00000000-0005-0000-0000-00002C1D0000}"/>
    <cellStyle name="40% - Accent3 7 10 2" xfId="14374" xr:uid="{00000000-0005-0000-0000-00002D1D0000}"/>
    <cellStyle name="40% - Accent3 7 11" xfId="9232" xr:uid="{00000000-0005-0000-0000-00002E1D0000}"/>
    <cellStyle name="40% - Accent3 7 2" xfId="600" xr:uid="{00000000-0005-0000-0000-00002F1D0000}"/>
    <cellStyle name="40% - Accent3 7 2 10" xfId="9233" xr:uid="{00000000-0005-0000-0000-0000301D0000}"/>
    <cellStyle name="40% - Accent3 7 2 2" xfId="601" xr:uid="{00000000-0005-0000-0000-0000311D0000}"/>
    <cellStyle name="40% - Accent3 7 2 2 2" xfId="2374" xr:uid="{00000000-0005-0000-0000-0000321D0000}"/>
    <cellStyle name="40% - Accent3 7 2 2 2 2" xfId="10170" xr:uid="{00000000-0005-0000-0000-0000331D0000}"/>
    <cellStyle name="40% - Accent3 7 2 2 3" xfId="4148" xr:uid="{00000000-0005-0000-0000-0000341D0000}"/>
    <cellStyle name="40% - Accent3 7 2 2 3 2" xfId="11656" xr:uid="{00000000-0005-0000-0000-0000351D0000}"/>
    <cellStyle name="40% - Accent3 7 2 2 4" xfId="6552" xr:uid="{00000000-0005-0000-0000-0000361D0000}"/>
    <cellStyle name="40% - Accent3 7 2 2 4 2" xfId="13830" xr:uid="{00000000-0005-0000-0000-0000371D0000}"/>
    <cellStyle name="40% - Accent3 7 2 2 5" xfId="8152" xr:uid="{00000000-0005-0000-0000-0000381D0000}"/>
    <cellStyle name="40% - Accent3 7 2 2 5 2" xfId="15244" xr:uid="{00000000-0005-0000-0000-0000391D0000}"/>
    <cellStyle name="40% - Accent3 7 2 2 6" xfId="9234" xr:uid="{00000000-0005-0000-0000-00003A1D0000}"/>
    <cellStyle name="40% - Accent3 7 2 3" xfId="2373" xr:uid="{00000000-0005-0000-0000-00003B1D0000}"/>
    <cellStyle name="40% - Accent3 7 2 3 2" xfId="6553" xr:uid="{00000000-0005-0000-0000-00003C1D0000}"/>
    <cellStyle name="40% - Accent3 7 2 3 2 2" xfId="13831" xr:uid="{00000000-0005-0000-0000-00003D1D0000}"/>
    <cellStyle name="40% - Accent3 7 2 3 3" xfId="10169" xr:uid="{00000000-0005-0000-0000-00003E1D0000}"/>
    <cellStyle name="40% - Accent3 7 2 4" xfId="3540" xr:uid="{00000000-0005-0000-0000-00003F1D0000}"/>
    <cellStyle name="40% - Accent3 7 2 4 2" xfId="11048" xr:uid="{00000000-0005-0000-0000-0000401D0000}"/>
    <cellStyle name="40% - Accent3 7 2 5" xfId="4147" xr:uid="{00000000-0005-0000-0000-0000411D0000}"/>
    <cellStyle name="40% - Accent3 7 2 5 2" xfId="11655" xr:uid="{00000000-0005-0000-0000-0000421D0000}"/>
    <cellStyle name="40% - Accent3 7 2 6" xfId="5104" xr:uid="{00000000-0005-0000-0000-0000431D0000}"/>
    <cellStyle name="40% - Accent3 7 2 6 2" xfId="12382" xr:uid="{00000000-0005-0000-0000-0000441D0000}"/>
    <cellStyle name="40% - Accent3 7 2 7" xfId="5685" xr:uid="{00000000-0005-0000-0000-0000451D0000}"/>
    <cellStyle name="40% - Accent3 7 2 7 2" xfId="12963" xr:uid="{00000000-0005-0000-0000-0000461D0000}"/>
    <cellStyle name="40% - Accent3 7 2 8" xfId="6551" xr:uid="{00000000-0005-0000-0000-0000471D0000}"/>
    <cellStyle name="40% - Accent3 7 2 8 2" xfId="13829" xr:uid="{00000000-0005-0000-0000-0000481D0000}"/>
    <cellStyle name="40% - Accent3 7 2 9" xfId="7571" xr:uid="{00000000-0005-0000-0000-0000491D0000}"/>
    <cellStyle name="40% - Accent3 7 2 9 2" xfId="14663" xr:uid="{00000000-0005-0000-0000-00004A1D0000}"/>
    <cellStyle name="40% - Accent3 7 3" xfId="602" xr:uid="{00000000-0005-0000-0000-00004B1D0000}"/>
    <cellStyle name="40% - Accent3 7 3 2" xfId="2375" xr:uid="{00000000-0005-0000-0000-00004C1D0000}"/>
    <cellStyle name="40% - Accent3 7 3 2 2" xfId="10171" xr:uid="{00000000-0005-0000-0000-00004D1D0000}"/>
    <cellStyle name="40% - Accent3 7 3 3" xfId="4149" xr:uid="{00000000-0005-0000-0000-00004E1D0000}"/>
    <cellStyle name="40% - Accent3 7 3 3 2" xfId="11657" xr:uid="{00000000-0005-0000-0000-00004F1D0000}"/>
    <cellStyle name="40% - Accent3 7 3 4" xfId="6554" xr:uid="{00000000-0005-0000-0000-0000501D0000}"/>
    <cellStyle name="40% - Accent3 7 3 4 2" xfId="13832" xr:uid="{00000000-0005-0000-0000-0000511D0000}"/>
    <cellStyle name="40% - Accent3 7 3 5" xfId="7863" xr:uid="{00000000-0005-0000-0000-0000521D0000}"/>
    <cellStyle name="40% - Accent3 7 3 5 2" xfId="14955" xr:uid="{00000000-0005-0000-0000-0000531D0000}"/>
    <cellStyle name="40% - Accent3 7 3 6" xfId="9235" xr:uid="{00000000-0005-0000-0000-0000541D0000}"/>
    <cellStyle name="40% - Accent3 7 4" xfId="2372" xr:uid="{00000000-0005-0000-0000-0000551D0000}"/>
    <cellStyle name="40% - Accent3 7 4 2" xfId="6555" xr:uid="{00000000-0005-0000-0000-0000561D0000}"/>
    <cellStyle name="40% - Accent3 7 4 2 2" xfId="13833" xr:uid="{00000000-0005-0000-0000-0000571D0000}"/>
    <cellStyle name="40% - Accent3 7 4 3" xfId="10168" xr:uid="{00000000-0005-0000-0000-0000581D0000}"/>
    <cellStyle name="40% - Accent3 7 5" xfId="3238" xr:uid="{00000000-0005-0000-0000-0000591D0000}"/>
    <cellStyle name="40% - Accent3 7 5 2" xfId="10749" xr:uid="{00000000-0005-0000-0000-00005A1D0000}"/>
    <cellStyle name="40% - Accent3 7 6" xfId="4146" xr:uid="{00000000-0005-0000-0000-00005B1D0000}"/>
    <cellStyle name="40% - Accent3 7 6 2" xfId="11654" xr:uid="{00000000-0005-0000-0000-00005C1D0000}"/>
    <cellStyle name="40% - Accent3 7 7" xfId="4815" xr:uid="{00000000-0005-0000-0000-00005D1D0000}"/>
    <cellStyle name="40% - Accent3 7 7 2" xfId="12093" xr:uid="{00000000-0005-0000-0000-00005E1D0000}"/>
    <cellStyle name="40% - Accent3 7 8" xfId="5396" xr:uid="{00000000-0005-0000-0000-00005F1D0000}"/>
    <cellStyle name="40% - Accent3 7 8 2" xfId="12674" xr:uid="{00000000-0005-0000-0000-0000601D0000}"/>
    <cellStyle name="40% - Accent3 7 9" xfId="6550" xr:uid="{00000000-0005-0000-0000-0000611D0000}"/>
    <cellStyle name="40% - Accent3 7 9 2" xfId="13828" xr:uid="{00000000-0005-0000-0000-0000621D0000}"/>
    <cellStyle name="40% - Accent3 8" xfId="603" xr:uid="{00000000-0005-0000-0000-0000631D0000}"/>
    <cellStyle name="40% - Accent3 8 10" xfId="9236" xr:uid="{00000000-0005-0000-0000-0000641D0000}"/>
    <cellStyle name="40% - Accent3 8 2" xfId="604" xr:uid="{00000000-0005-0000-0000-0000651D0000}"/>
    <cellStyle name="40% - Accent3 8 2 2" xfId="2377" xr:uid="{00000000-0005-0000-0000-0000661D0000}"/>
    <cellStyle name="40% - Accent3 8 2 2 2" xfId="10173" xr:uid="{00000000-0005-0000-0000-0000671D0000}"/>
    <cellStyle name="40% - Accent3 8 2 3" xfId="4151" xr:uid="{00000000-0005-0000-0000-0000681D0000}"/>
    <cellStyle name="40% - Accent3 8 2 3 2" xfId="11659" xr:uid="{00000000-0005-0000-0000-0000691D0000}"/>
    <cellStyle name="40% - Accent3 8 2 4" xfId="6557" xr:uid="{00000000-0005-0000-0000-00006A1D0000}"/>
    <cellStyle name="40% - Accent3 8 2 4 2" xfId="13835" xr:uid="{00000000-0005-0000-0000-00006B1D0000}"/>
    <cellStyle name="40% - Accent3 8 2 5" xfId="8009" xr:uid="{00000000-0005-0000-0000-00006C1D0000}"/>
    <cellStyle name="40% - Accent3 8 2 5 2" xfId="15101" xr:uid="{00000000-0005-0000-0000-00006D1D0000}"/>
    <cellStyle name="40% - Accent3 8 2 6" xfId="9237" xr:uid="{00000000-0005-0000-0000-00006E1D0000}"/>
    <cellStyle name="40% - Accent3 8 3" xfId="2376" xr:uid="{00000000-0005-0000-0000-00006F1D0000}"/>
    <cellStyle name="40% - Accent3 8 3 2" xfId="6558" xr:uid="{00000000-0005-0000-0000-0000701D0000}"/>
    <cellStyle name="40% - Accent3 8 3 2 2" xfId="13836" xr:uid="{00000000-0005-0000-0000-0000711D0000}"/>
    <cellStyle name="40% - Accent3 8 3 3" xfId="10172" xr:uid="{00000000-0005-0000-0000-0000721D0000}"/>
    <cellStyle name="40% - Accent3 8 4" xfId="3387" xr:uid="{00000000-0005-0000-0000-0000731D0000}"/>
    <cellStyle name="40% - Accent3 8 4 2" xfId="10897" xr:uid="{00000000-0005-0000-0000-0000741D0000}"/>
    <cellStyle name="40% - Accent3 8 5" xfId="4150" xr:uid="{00000000-0005-0000-0000-0000751D0000}"/>
    <cellStyle name="40% - Accent3 8 5 2" xfId="11658" xr:uid="{00000000-0005-0000-0000-0000761D0000}"/>
    <cellStyle name="40% - Accent3 8 6" xfId="4961" xr:uid="{00000000-0005-0000-0000-0000771D0000}"/>
    <cellStyle name="40% - Accent3 8 6 2" xfId="12239" xr:uid="{00000000-0005-0000-0000-0000781D0000}"/>
    <cellStyle name="40% - Accent3 8 7" xfId="5542" xr:uid="{00000000-0005-0000-0000-0000791D0000}"/>
    <cellStyle name="40% - Accent3 8 7 2" xfId="12820" xr:uid="{00000000-0005-0000-0000-00007A1D0000}"/>
    <cellStyle name="40% - Accent3 8 8" xfId="6556" xr:uid="{00000000-0005-0000-0000-00007B1D0000}"/>
    <cellStyle name="40% - Accent3 8 8 2" xfId="13834" xr:uid="{00000000-0005-0000-0000-00007C1D0000}"/>
    <cellStyle name="40% - Accent3 8 9" xfId="7428" xr:uid="{00000000-0005-0000-0000-00007D1D0000}"/>
    <cellStyle name="40% - Accent3 8 9 2" xfId="14520" xr:uid="{00000000-0005-0000-0000-00007E1D0000}"/>
    <cellStyle name="40% - Accent3 9" xfId="605" xr:uid="{00000000-0005-0000-0000-00007F1D0000}"/>
    <cellStyle name="40% - Accent3 9 2" xfId="2378" xr:uid="{00000000-0005-0000-0000-0000801D0000}"/>
    <cellStyle name="40% - Accent3 9 2 2" xfId="10174" xr:uid="{00000000-0005-0000-0000-0000811D0000}"/>
    <cellStyle name="40% - Accent3 9 3" xfId="4152" xr:uid="{00000000-0005-0000-0000-0000821D0000}"/>
    <cellStyle name="40% - Accent3 9 3 2" xfId="11660" xr:uid="{00000000-0005-0000-0000-0000831D0000}"/>
    <cellStyle name="40% - Accent3 9 4" xfId="6559" xr:uid="{00000000-0005-0000-0000-0000841D0000}"/>
    <cellStyle name="40% - Accent3 9 4 2" xfId="13837" xr:uid="{00000000-0005-0000-0000-0000851D0000}"/>
    <cellStyle name="40% - Accent3 9 5" xfId="8393" xr:uid="{00000000-0005-0000-0000-0000861D0000}"/>
    <cellStyle name="40% - Accent3 9 5 2" xfId="15436" xr:uid="{00000000-0005-0000-0000-0000871D0000}"/>
    <cellStyle name="40% - Accent3 9 6" xfId="9238" xr:uid="{00000000-0005-0000-0000-0000881D0000}"/>
    <cellStyle name="40% - Accent4" xfId="33" builtinId="43" customBuiltin="1"/>
    <cellStyle name="40% - Accent4 10" xfId="607" xr:uid="{00000000-0005-0000-0000-00008A1D0000}"/>
    <cellStyle name="40% - Accent4 10 2" xfId="2380" xr:uid="{00000000-0005-0000-0000-00008B1D0000}"/>
    <cellStyle name="40% - Accent4 10 2 2" xfId="4155" xr:uid="{00000000-0005-0000-0000-00008C1D0000}"/>
    <cellStyle name="40% - Accent4 10 2 2 2" xfId="11663" xr:uid="{00000000-0005-0000-0000-00008D1D0000}"/>
    <cellStyle name="40% - Accent4 10 2 3" xfId="6562" xr:uid="{00000000-0005-0000-0000-00008E1D0000}"/>
    <cellStyle name="40% - Accent4 10 2 3 2" xfId="13840" xr:uid="{00000000-0005-0000-0000-00008F1D0000}"/>
    <cellStyle name="40% - Accent4 10 2 4" xfId="10176" xr:uid="{00000000-0005-0000-0000-0000901D0000}"/>
    <cellStyle name="40% - Accent4 10 3" xfId="4154" xr:uid="{00000000-0005-0000-0000-0000911D0000}"/>
    <cellStyle name="40% - Accent4 10 3 2" xfId="11662" xr:uid="{00000000-0005-0000-0000-0000921D0000}"/>
    <cellStyle name="40% - Accent4 10 4" xfId="6561" xr:uid="{00000000-0005-0000-0000-0000931D0000}"/>
    <cellStyle name="40% - Accent4 10 4 2" xfId="13839" xr:uid="{00000000-0005-0000-0000-0000941D0000}"/>
    <cellStyle name="40% - Accent4 10 5" xfId="8483" xr:uid="{00000000-0005-0000-0000-0000951D0000}"/>
    <cellStyle name="40% - Accent4 10 5 2" xfId="15526" xr:uid="{00000000-0005-0000-0000-0000961D0000}"/>
    <cellStyle name="40% - Accent4 10 6" xfId="9240" xr:uid="{00000000-0005-0000-0000-0000971D0000}"/>
    <cellStyle name="40% - Accent4 11" xfId="608" xr:uid="{00000000-0005-0000-0000-0000981D0000}"/>
    <cellStyle name="40% - Accent4 11 2" xfId="2381" xr:uid="{00000000-0005-0000-0000-0000991D0000}"/>
    <cellStyle name="40% - Accent4 11 2 2" xfId="10177" xr:uid="{00000000-0005-0000-0000-00009A1D0000}"/>
    <cellStyle name="40% - Accent4 11 3" xfId="4156" xr:uid="{00000000-0005-0000-0000-00009B1D0000}"/>
    <cellStyle name="40% - Accent4 11 3 2" xfId="11664" xr:uid="{00000000-0005-0000-0000-00009C1D0000}"/>
    <cellStyle name="40% - Accent4 11 4" xfId="6563" xr:uid="{00000000-0005-0000-0000-00009D1D0000}"/>
    <cellStyle name="40% - Accent4 11 4 2" xfId="13841" xr:uid="{00000000-0005-0000-0000-00009E1D0000}"/>
    <cellStyle name="40% - Accent4 11 5" xfId="8572" xr:uid="{00000000-0005-0000-0000-00009F1D0000}"/>
    <cellStyle name="40% - Accent4 11 5 2" xfId="15615" xr:uid="{00000000-0005-0000-0000-0000A01D0000}"/>
    <cellStyle name="40% - Accent4 11 6" xfId="9241" xr:uid="{00000000-0005-0000-0000-0000A11D0000}"/>
    <cellStyle name="40% - Accent4 12" xfId="609" xr:uid="{00000000-0005-0000-0000-0000A21D0000}"/>
    <cellStyle name="40% - Accent4 12 2" xfId="610" xr:uid="{00000000-0005-0000-0000-0000A31D0000}"/>
    <cellStyle name="40% - Accent4 12 2 2" xfId="2383" xr:uid="{00000000-0005-0000-0000-0000A41D0000}"/>
    <cellStyle name="40% - Accent4 12 2 2 2" xfId="10179" xr:uid="{00000000-0005-0000-0000-0000A51D0000}"/>
    <cellStyle name="40% - Accent4 12 2 3" xfId="4158" xr:uid="{00000000-0005-0000-0000-0000A61D0000}"/>
    <cellStyle name="40% - Accent4 12 2 3 2" xfId="11666" xr:uid="{00000000-0005-0000-0000-0000A71D0000}"/>
    <cellStyle name="40% - Accent4 12 2 4" xfId="6565" xr:uid="{00000000-0005-0000-0000-0000A81D0000}"/>
    <cellStyle name="40% - Accent4 12 2 4 2" xfId="13843" xr:uid="{00000000-0005-0000-0000-0000A91D0000}"/>
    <cellStyle name="40% - Accent4 12 2 5" xfId="9243" xr:uid="{00000000-0005-0000-0000-0000AA1D0000}"/>
    <cellStyle name="40% - Accent4 12 3" xfId="2382" xr:uid="{00000000-0005-0000-0000-0000AB1D0000}"/>
    <cellStyle name="40% - Accent4 12 3 2" xfId="10178" xr:uid="{00000000-0005-0000-0000-0000AC1D0000}"/>
    <cellStyle name="40% - Accent4 12 4" xfId="4157" xr:uid="{00000000-0005-0000-0000-0000AD1D0000}"/>
    <cellStyle name="40% - Accent4 12 4 2" xfId="11665" xr:uid="{00000000-0005-0000-0000-0000AE1D0000}"/>
    <cellStyle name="40% - Accent4 12 5" xfId="6564" xr:uid="{00000000-0005-0000-0000-0000AF1D0000}"/>
    <cellStyle name="40% - Accent4 12 5 2" xfId="13842" xr:uid="{00000000-0005-0000-0000-0000B01D0000}"/>
    <cellStyle name="40% - Accent4 12 6" xfId="7724" xr:uid="{00000000-0005-0000-0000-0000B11D0000}"/>
    <cellStyle name="40% - Accent4 12 6 2" xfId="14816" xr:uid="{00000000-0005-0000-0000-0000B21D0000}"/>
    <cellStyle name="40% - Accent4 12 7" xfId="9242" xr:uid="{00000000-0005-0000-0000-0000B31D0000}"/>
    <cellStyle name="40% - Accent4 13" xfId="611" xr:uid="{00000000-0005-0000-0000-0000B41D0000}"/>
    <cellStyle name="40% - Accent4 13 2" xfId="2384" xr:uid="{00000000-0005-0000-0000-0000B51D0000}"/>
    <cellStyle name="40% - Accent4 13 2 2" xfId="10180" xr:uid="{00000000-0005-0000-0000-0000B61D0000}"/>
    <cellStyle name="40% - Accent4 13 3" xfId="4159" xr:uid="{00000000-0005-0000-0000-0000B71D0000}"/>
    <cellStyle name="40% - Accent4 13 3 2" xfId="11667" xr:uid="{00000000-0005-0000-0000-0000B81D0000}"/>
    <cellStyle name="40% - Accent4 13 4" xfId="6566" xr:uid="{00000000-0005-0000-0000-0000B91D0000}"/>
    <cellStyle name="40% - Accent4 13 4 2" xfId="13844" xr:uid="{00000000-0005-0000-0000-0000BA1D0000}"/>
    <cellStyle name="40% - Accent4 13 5" xfId="9244" xr:uid="{00000000-0005-0000-0000-0000BB1D0000}"/>
    <cellStyle name="40% - Accent4 14" xfId="612" xr:uid="{00000000-0005-0000-0000-0000BC1D0000}"/>
    <cellStyle name="40% - Accent4 14 2" xfId="2385" xr:uid="{00000000-0005-0000-0000-0000BD1D0000}"/>
    <cellStyle name="40% - Accent4 14 2 2" xfId="10181" xr:uid="{00000000-0005-0000-0000-0000BE1D0000}"/>
    <cellStyle name="40% - Accent4 14 3" xfId="4160" xr:uid="{00000000-0005-0000-0000-0000BF1D0000}"/>
    <cellStyle name="40% - Accent4 14 3 2" xfId="11668" xr:uid="{00000000-0005-0000-0000-0000C01D0000}"/>
    <cellStyle name="40% - Accent4 14 4" xfId="6567" xr:uid="{00000000-0005-0000-0000-0000C11D0000}"/>
    <cellStyle name="40% - Accent4 14 4 2" xfId="13845" xr:uid="{00000000-0005-0000-0000-0000C21D0000}"/>
    <cellStyle name="40% - Accent4 14 5" xfId="9245" xr:uid="{00000000-0005-0000-0000-0000C31D0000}"/>
    <cellStyle name="40% - Accent4 15" xfId="613" xr:uid="{00000000-0005-0000-0000-0000C41D0000}"/>
    <cellStyle name="40% - Accent4 15 2" xfId="2386" xr:uid="{00000000-0005-0000-0000-0000C51D0000}"/>
    <cellStyle name="40% - Accent4 15 2 2" xfId="10182" xr:uid="{00000000-0005-0000-0000-0000C61D0000}"/>
    <cellStyle name="40% - Accent4 15 3" xfId="4161" xr:uid="{00000000-0005-0000-0000-0000C71D0000}"/>
    <cellStyle name="40% - Accent4 15 3 2" xfId="11669" xr:uid="{00000000-0005-0000-0000-0000C81D0000}"/>
    <cellStyle name="40% - Accent4 15 4" xfId="6568" xr:uid="{00000000-0005-0000-0000-0000C91D0000}"/>
    <cellStyle name="40% - Accent4 15 4 2" xfId="13846" xr:uid="{00000000-0005-0000-0000-0000CA1D0000}"/>
    <cellStyle name="40% - Accent4 15 5" xfId="9246" xr:uid="{00000000-0005-0000-0000-0000CB1D0000}"/>
    <cellStyle name="40% - Accent4 16" xfId="614" xr:uid="{00000000-0005-0000-0000-0000CC1D0000}"/>
    <cellStyle name="40% - Accent4 16 2" xfId="2387" xr:uid="{00000000-0005-0000-0000-0000CD1D0000}"/>
    <cellStyle name="40% - Accent4 16 2 2" xfId="10183" xr:uid="{00000000-0005-0000-0000-0000CE1D0000}"/>
    <cellStyle name="40% - Accent4 16 3" xfId="4162" xr:uid="{00000000-0005-0000-0000-0000CF1D0000}"/>
    <cellStyle name="40% - Accent4 16 3 2" xfId="11670" xr:uid="{00000000-0005-0000-0000-0000D01D0000}"/>
    <cellStyle name="40% - Accent4 16 4" xfId="6569" xr:uid="{00000000-0005-0000-0000-0000D11D0000}"/>
    <cellStyle name="40% - Accent4 16 4 2" xfId="13847" xr:uid="{00000000-0005-0000-0000-0000D21D0000}"/>
    <cellStyle name="40% - Accent4 16 5" xfId="9247" xr:uid="{00000000-0005-0000-0000-0000D31D0000}"/>
    <cellStyle name="40% - Accent4 17" xfId="615" xr:uid="{00000000-0005-0000-0000-0000D41D0000}"/>
    <cellStyle name="40% - Accent4 17 2" xfId="2388" xr:uid="{00000000-0005-0000-0000-0000D51D0000}"/>
    <cellStyle name="40% - Accent4 17 2 2" xfId="10184" xr:uid="{00000000-0005-0000-0000-0000D61D0000}"/>
    <cellStyle name="40% - Accent4 17 3" xfId="4163" xr:uid="{00000000-0005-0000-0000-0000D71D0000}"/>
    <cellStyle name="40% - Accent4 17 3 2" xfId="11671" xr:uid="{00000000-0005-0000-0000-0000D81D0000}"/>
    <cellStyle name="40% - Accent4 17 4" xfId="6570" xr:uid="{00000000-0005-0000-0000-0000D91D0000}"/>
    <cellStyle name="40% - Accent4 17 4 2" xfId="13848" xr:uid="{00000000-0005-0000-0000-0000DA1D0000}"/>
    <cellStyle name="40% - Accent4 17 5" xfId="9248" xr:uid="{00000000-0005-0000-0000-0000DB1D0000}"/>
    <cellStyle name="40% - Accent4 18" xfId="616" xr:uid="{00000000-0005-0000-0000-0000DC1D0000}"/>
    <cellStyle name="40% - Accent4 18 2" xfId="2389" xr:uid="{00000000-0005-0000-0000-0000DD1D0000}"/>
    <cellStyle name="40% - Accent4 18 2 2" xfId="10185" xr:uid="{00000000-0005-0000-0000-0000DE1D0000}"/>
    <cellStyle name="40% - Accent4 18 3" xfId="4164" xr:uid="{00000000-0005-0000-0000-0000DF1D0000}"/>
    <cellStyle name="40% - Accent4 18 3 2" xfId="11672" xr:uid="{00000000-0005-0000-0000-0000E01D0000}"/>
    <cellStyle name="40% - Accent4 18 4" xfId="6571" xr:uid="{00000000-0005-0000-0000-0000E11D0000}"/>
    <cellStyle name="40% - Accent4 18 4 2" xfId="13849" xr:uid="{00000000-0005-0000-0000-0000E21D0000}"/>
    <cellStyle name="40% - Accent4 18 5" xfId="9249" xr:uid="{00000000-0005-0000-0000-0000E31D0000}"/>
    <cellStyle name="40% - Accent4 19" xfId="1758" xr:uid="{00000000-0005-0000-0000-0000E41D0000}"/>
    <cellStyle name="40% - Accent4 19 2" xfId="3008" xr:uid="{00000000-0005-0000-0000-0000E51D0000}"/>
    <cellStyle name="40% - Accent4 19 2 2" xfId="10525" xr:uid="{00000000-0005-0000-0000-0000E61D0000}"/>
    <cellStyle name="40% - Accent4 19 3" xfId="4165" xr:uid="{00000000-0005-0000-0000-0000E71D0000}"/>
    <cellStyle name="40% - Accent4 19 3 2" xfId="11673" xr:uid="{00000000-0005-0000-0000-0000E81D0000}"/>
    <cellStyle name="40% - Accent4 19 4" xfId="6572" xr:uid="{00000000-0005-0000-0000-0000E91D0000}"/>
    <cellStyle name="40% - Accent4 19 4 2" xfId="13850" xr:uid="{00000000-0005-0000-0000-0000EA1D0000}"/>
    <cellStyle name="40% - Accent4 19 5" xfId="9587" xr:uid="{00000000-0005-0000-0000-0000EB1D0000}"/>
    <cellStyle name="40% - Accent4 2" xfId="617" xr:uid="{00000000-0005-0000-0000-0000EC1D0000}"/>
    <cellStyle name="40% - Accent4 2 10" xfId="3132" xr:uid="{00000000-0005-0000-0000-0000ED1D0000}"/>
    <cellStyle name="40% - Accent4 2 10 2" xfId="6574" xr:uid="{00000000-0005-0000-0000-0000EE1D0000}"/>
    <cellStyle name="40% - Accent4 2 10 2 2" xfId="13852" xr:uid="{00000000-0005-0000-0000-0000EF1D0000}"/>
    <cellStyle name="40% - Accent4 2 10 3" xfId="10643" xr:uid="{00000000-0005-0000-0000-0000F01D0000}"/>
    <cellStyle name="40% - Accent4 2 11" xfId="4166" xr:uid="{00000000-0005-0000-0000-0000F11D0000}"/>
    <cellStyle name="40% - Accent4 2 11 2" xfId="11674" xr:uid="{00000000-0005-0000-0000-0000F21D0000}"/>
    <cellStyle name="40% - Accent4 2 12" xfId="4731" xr:uid="{00000000-0005-0000-0000-0000F31D0000}"/>
    <cellStyle name="40% - Accent4 2 12 2" xfId="12009" xr:uid="{00000000-0005-0000-0000-0000F41D0000}"/>
    <cellStyle name="40% - Accent4 2 13" xfId="5312" xr:uid="{00000000-0005-0000-0000-0000F51D0000}"/>
    <cellStyle name="40% - Accent4 2 13 2" xfId="12590" xr:uid="{00000000-0005-0000-0000-0000F61D0000}"/>
    <cellStyle name="40% - Accent4 2 14" xfId="6573" xr:uid="{00000000-0005-0000-0000-0000F71D0000}"/>
    <cellStyle name="40% - Accent4 2 14 2" xfId="13851" xr:uid="{00000000-0005-0000-0000-0000F81D0000}"/>
    <cellStyle name="40% - Accent4 2 15" xfId="7198" xr:uid="{00000000-0005-0000-0000-0000F91D0000}"/>
    <cellStyle name="40% - Accent4 2 15 2" xfId="14290" xr:uid="{00000000-0005-0000-0000-0000FA1D0000}"/>
    <cellStyle name="40% - Accent4 2 16" xfId="8642" xr:uid="{00000000-0005-0000-0000-0000FB1D0000}"/>
    <cellStyle name="40% - Accent4 2 17" xfId="9250" xr:uid="{00000000-0005-0000-0000-0000FC1D0000}"/>
    <cellStyle name="40% - Accent4 2 2" xfId="618" xr:uid="{00000000-0005-0000-0000-0000FD1D0000}"/>
    <cellStyle name="40% - Accent4 2 2 10" xfId="6575" xr:uid="{00000000-0005-0000-0000-0000FE1D0000}"/>
    <cellStyle name="40% - Accent4 2 2 10 2" xfId="13853" xr:uid="{00000000-0005-0000-0000-0000FF1D0000}"/>
    <cellStyle name="40% - Accent4 2 2 11" xfId="7244" xr:uid="{00000000-0005-0000-0000-0000001E0000}"/>
    <cellStyle name="40% - Accent4 2 2 11 2" xfId="14336" xr:uid="{00000000-0005-0000-0000-0000011E0000}"/>
    <cellStyle name="40% - Accent4 2 2 12" xfId="9251" xr:uid="{00000000-0005-0000-0000-0000021E0000}"/>
    <cellStyle name="40% - Accent4 2 2 2" xfId="619" xr:uid="{00000000-0005-0000-0000-0000031E0000}"/>
    <cellStyle name="40% - Accent4 2 2 2 10" xfId="7387" xr:uid="{00000000-0005-0000-0000-0000041E0000}"/>
    <cellStyle name="40% - Accent4 2 2 2 10 2" xfId="14479" xr:uid="{00000000-0005-0000-0000-0000051E0000}"/>
    <cellStyle name="40% - Accent4 2 2 2 11" xfId="9252" xr:uid="{00000000-0005-0000-0000-0000061E0000}"/>
    <cellStyle name="40% - Accent4 2 2 2 2" xfId="620" xr:uid="{00000000-0005-0000-0000-0000071E0000}"/>
    <cellStyle name="40% - Accent4 2 2 2 2 10" xfId="9253" xr:uid="{00000000-0005-0000-0000-0000081E0000}"/>
    <cellStyle name="40% - Accent4 2 2 2 2 2" xfId="621" xr:uid="{00000000-0005-0000-0000-0000091E0000}"/>
    <cellStyle name="40% - Accent4 2 2 2 2 2 2" xfId="2394" xr:uid="{00000000-0005-0000-0000-00000A1E0000}"/>
    <cellStyle name="40% - Accent4 2 2 2 2 2 2 2" xfId="10190" xr:uid="{00000000-0005-0000-0000-00000B1E0000}"/>
    <cellStyle name="40% - Accent4 2 2 2 2 2 3" xfId="4170" xr:uid="{00000000-0005-0000-0000-00000C1E0000}"/>
    <cellStyle name="40% - Accent4 2 2 2 2 2 3 2" xfId="11678" xr:uid="{00000000-0005-0000-0000-00000D1E0000}"/>
    <cellStyle name="40% - Accent4 2 2 2 2 2 4" xfId="6578" xr:uid="{00000000-0005-0000-0000-00000E1E0000}"/>
    <cellStyle name="40% - Accent4 2 2 2 2 2 4 2" xfId="13856" xr:uid="{00000000-0005-0000-0000-00000F1E0000}"/>
    <cellStyle name="40% - Accent4 2 2 2 2 2 5" xfId="8257" xr:uid="{00000000-0005-0000-0000-0000101E0000}"/>
    <cellStyle name="40% - Accent4 2 2 2 2 2 5 2" xfId="15349" xr:uid="{00000000-0005-0000-0000-0000111E0000}"/>
    <cellStyle name="40% - Accent4 2 2 2 2 2 6" xfId="9254" xr:uid="{00000000-0005-0000-0000-0000121E0000}"/>
    <cellStyle name="40% - Accent4 2 2 2 2 3" xfId="2393" xr:uid="{00000000-0005-0000-0000-0000131E0000}"/>
    <cellStyle name="40% - Accent4 2 2 2 2 3 2" xfId="6579" xr:uid="{00000000-0005-0000-0000-0000141E0000}"/>
    <cellStyle name="40% - Accent4 2 2 2 2 3 2 2" xfId="13857" xr:uid="{00000000-0005-0000-0000-0000151E0000}"/>
    <cellStyle name="40% - Accent4 2 2 2 2 3 3" xfId="10189" xr:uid="{00000000-0005-0000-0000-0000161E0000}"/>
    <cellStyle name="40% - Accent4 2 2 2 2 4" xfId="3645" xr:uid="{00000000-0005-0000-0000-0000171E0000}"/>
    <cellStyle name="40% - Accent4 2 2 2 2 4 2" xfId="11153" xr:uid="{00000000-0005-0000-0000-0000181E0000}"/>
    <cellStyle name="40% - Accent4 2 2 2 2 5" xfId="4169" xr:uid="{00000000-0005-0000-0000-0000191E0000}"/>
    <cellStyle name="40% - Accent4 2 2 2 2 5 2" xfId="11677" xr:uid="{00000000-0005-0000-0000-00001A1E0000}"/>
    <cellStyle name="40% - Accent4 2 2 2 2 6" xfId="5209" xr:uid="{00000000-0005-0000-0000-00001B1E0000}"/>
    <cellStyle name="40% - Accent4 2 2 2 2 6 2" xfId="12487" xr:uid="{00000000-0005-0000-0000-00001C1E0000}"/>
    <cellStyle name="40% - Accent4 2 2 2 2 7" xfId="5790" xr:uid="{00000000-0005-0000-0000-00001D1E0000}"/>
    <cellStyle name="40% - Accent4 2 2 2 2 7 2" xfId="13068" xr:uid="{00000000-0005-0000-0000-00001E1E0000}"/>
    <cellStyle name="40% - Accent4 2 2 2 2 8" xfId="6577" xr:uid="{00000000-0005-0000-0000-00001F1E0000}"/>
    <cellStyle name="40% - Accent4 2 2 2 2 8 2" xfId="13855" xr:uid="{00000000-0005-0000-0000-0000201E0000}"/>
    <cellStyle name="40% - Accent4 2 2 2 2 9" xfId="7676" xr:uid="{00000000-0005-0000-0000-0000211E0000}"/>
    <cellStyle name="40% - Accent4 2 2 2 2 9 2" xfId="14768" xr:uid="{00000000-0005-0000-0000-0000221E0000}"/>
    <cellStyle name="40% - Accent4 2 2 2 3" xfId="622" xr:uid="{00000000-0005-0000-0000-0000231E0000}"/>
    <cellStyle name="40% - Accent4 2 2 2 3 2" xfId="2395" xr:uid="{00000000-0005-0000-0000-0000241E0000}"/>
    <cellStyle name="40% - Accent4 2 2 2 3 2 2" xfId="10191" xr:uid="{00000000-0005-0000-0000-0000251E0000}"/>
    <cellStyle name="40% - Accent4 2 2 2 3 3" xfId="4171" xr:uid="{00000000-0005-0000-0000-0000261E0000}"/>
    <cellStyle name="40% - Accent4 2 2 2 3 3 2" xfId="11679" xr:uid="{00000000-0005-0000-0000-0000271E0000}"/>
    <cellStyle name="40% - Accent4 2 2 2 3 4" xfId="6580" xr:uid="{00000000-0005-0000-0000-0000281E0000}"/>
    <cellStyle name="40% - Accent4 2 2 2 3 4 2" xfId="13858" xr:uid="{00000000-0005-0000-0000-0000291E0000}"/>
    <cellStyle name="40% - Accent4 2 2 2 3 5" xfId="7968" xr:uid="{00000000-0005-0000-0000-00002A1E0000}"/>
    <cellStyle name="40% - Accent4 2 2 2 3 5 2" xfId="15060" xr:uid="{00000000-0005-0000-0000-00002B1E0000}"/>
    <cellStyle name="40% - Accent4 2 2 2 3 6" xfId="9255" xr:uid="{00000000-0005-0000-0000-00002C1E0000}"/>
    <cellStyle name="40% - Accent4 2 2 2 4" xfId="2392" xr:uid="{00000000-0005-0000-0000-00002D1E0000}"/>
    <cellStyle name="40% - Accent4 2 2 2 4 2" xfId="6581" xr:uid="{00000000-0005-0000-0000-00002E1E0000}"/>
    <cellStyle name="40% - Accent4 2 2 2 4 2 2" xfId="13859" xr:uid="{00000000-0005-0000-0000-00002F1E0000}"/>
    <cellStyle name="40% - Accent4 2 2 2 4 3" xfId="10188" xr:uid="{00000000-0005-0000-0000-0000301E0000}"/>
    <cellStyle name="40% - Accent4 2 2 2 5" xfId="3345" xr:uid="{00000000-0005-0000-0000-0000311E0000}"/>
    <cellStyle name="40% - Accent4 2 2 2 5 2" xfId="10856" xr:uid="{00000000-0005-0000-0000-0000321E0000}"/>
    <cellStyle name="40% - Accent4 2 2 2 6" xfId="4168" xr:uid="{00000000-0005-0000-0000-0000331E0000}"/>
    <cellStyle name="40% - Accent4 2 2 2 6 2" xfId="11676" xr:uid="{00000000-0005-0000-0000-0000341E0000}"/>
    <cellStyle name="40% - Accent4 2 2 2 7" xfId="4920" xr:uid="{00000000-0005-0000-0000-0000351E0000}"/>
    <cellStyle name="40% - Accent4 2 2 2 7 2" xfId="12198" xr:uid="{00000000-0005-0000-0000-0000361E0000}"/>
    <cellStyle name="40% - Accent4 2 2 2 8" xfId="5501" xr:uid="{00000000-0005-0000-0000-0000371E0000}"/>
    <cellStyle name="40% - Accent4 2 2 2 8 2" xfId="12779" xr:uid="{00000000-0005-0000-0000-0000381E0000}"/>
    <cellStyle name="40% - Accent4 2 2 2 9" xfId="6576" xr:uid="{00000000-0005-0000-0000-0000391E0000}"/>
    <cellStyle name="40% - Accent4 2 2 2 9 2" xfId="13854" xr:uid="{00000000-0005-0000-0000-00003A1E0000}"/>
    <cellStyle name="40% - Accent4 2 2 3" xfId="623" xr:uid="{00000000-0005-0000-0000-00003B1E0000}"/>
    <cellStyle name="40% - Accent4 2 2 3 10" xfId="9256" xr:uid="{00000000-0005-0000-0000-00003C1E0000}"/>
    <cellStyle name="40% - Accent4 2 2 3 2" xfId="624" xr:uid="{00000000-0005-0000-0000-00003D1E0000}"/>
    <cellStyle name="40% - Accent4 2 2 3 2 2" xfId="2397" xr:uid="{00000000-0005-0000-0000-00003E1E0000}"/>
    <cellStyle name="40% - Accent4 2 2 3 2 2 2" xfId="10193" xr:uid="{00000000-0005-0000-0000-00003F1E0000}"/>
    <cellStyle name="40% - Accent4 2 2 3 2 3" xfId="4173" xr:uid="{00000000-0005-0000-0000-0000401E0000}"/>
    <cellStyle name="40% - Accent4 2 2 3 2 3 2" xfId="11681" xr:uid="{00000000-0005-0000-0000-0000411E0000}"/>
    <cellStyle name="40% - Accent4 2 2 3 2 4" xfId="6583" xr:uid="{00000000-0005-0000-0000-0000421E0000}"/>
    <cellStyle name="40% - Accent4 2 2 3 2 4 2" xfId="13861" xr:uid="{00000000-0005-0000-0000-0000431E0000}"/>
    <cellStyle name="40% - Accent4 2 2 3 2 5" xfId="8114" xr:uid="{00000000-0005-0000-0000-0000441E0000}"/>
    <cellStyle name="40% - Accent4 2 2 3 2 5 2" xfId="15206" xr:uid="{00000000-0005-0000-0000-0000451E0000}"/>
    <cellStyle name="40% - Accent4 2 2 3 2 6" xfId="9257" xr:uid="{00000000-0005-0000-0000-0000461E0000}"/>
    <cellStyle name="40% - Accent4 2 2 3 3" xfId="2396" xr:uid="{00000000-0005-0000-0000-0000471E0000}"/>
    <cellStyle name="40% - Accent4 2 2 3 3 2" xfId="6584" xr:uid="{00000000-0005-0000-0000-0000481E0000}"/>
    <cellStyle name="40% - Accent4 2 2 3 3 2 2" xfId="13862" xr:uid="{00000000-0005-0000-0000-0000491E0000}"/>
    <cellStyle name="40% - Accent4 2 2 3 3 3" xfId="10192" xr:uid="{00000000-0005-0000-0000-00004A1E0000}"/>
    <cellStyle name="40% - Accent4 2 2 3 4" xfId="3502" xr:uid="{00000000-0005-0000-0000-00004B1E0000}"/>
    <cellStyle name="40% - Accent4 2 2 3 4 2" xfId="11010" xr:uid="{00000000-0005-0000-0000-00004C1E0000}"/>
    <cellStyle name="40% - Accent4 2 2 3 5" xfId="4172" xr:uid="{00000000-0005-0000-0000-00004D1E0000}"/>
    <cellStyle name="40% - Accent4 2 2 3 5 2" xfId="11680" xr:uid="{00000000-0005-0000-0000-00004E1E0000}"/>
    <cellStyle name="40% - Accent4 2 2 3 6" xfId="5066" xr:uid="{00000000-0005-0000-0000-00004F1E0000}"/>
    <cellStyle name="40% - Accent4 2 2 3 6 2" xfId="12344" xr:uid="{00000000-0005-0000-0000-0000501E0000}"/>
    <cellStyle name="40% - Accent4 2 2 3 7" xfId="5647" xr:uid="{00000000-0005-0000-0000-0000511E0000}"/>
    <cellStyle name="40% - Accent4 2 2 3 7 2" xfId="12925" xr:uid="{00000000-0005-0000-0000-0000521E0000}"/>
    <cellStyle name="40% - Accent4 2 2 3 8" xfId="6582" xr:uid="{00000000-0005-0000-0000-0000531E0000}"/>
    <cellStyle name="40% - Accent4 2 2 3 8 2" xfId="13860" xr:uid="{00000000-0005-0000-0000-0000541E0000}"/>
    <cellStyle name="40% - Accent4 2 2 3 9" xfId="7533" xr:uid="{00000000-0005-0000-0000-0000551E0000}"/>
    <cellStyle name="40% - Accent4 2 2 3 9 2" xfId="14625" xr:uid="{00000000-0005-0000-0000-0000561E0000}"/>
    <cellStyle name="40% - Accent4 2 2 4" xfId="625" xr:uid="{00000000-0005-0000-0000-0000571E0000}"/>
    <cellStyle name="40% - Accent4 2 2 4 2" xfId="2398" xr:uid="{00000000-0005-0000-0000-0000581E0000}"/>
    <cellStyle name="40% - Accent4 2 2 4 2 2" xfId="10194" xr:uid="{00000000-0005-0000-0000-0000591E0000}"/>
    <cellStyle name="40% - Accent4 2 2 4 3" xfId="4174" xr:uid="{00000000-0005-0000-0000-00005A1E0000}"/>
    <cellStyle name="40% - Accent4 2 2 4 3 2" xfId="11682" xr:uid="{00000000-0005-0000-0000-00005B1E0000}"/>
    <cellStyle name="40% - Accent4 2 2 4 4" xfId="6585" xr:uid="{00000000-0005-0000-0000-00005C1E0000}"/>
    <cellStyle name="40% - Accent4 2 2 4 4 2" xfId="13863" xr:uid="{00000000-0005-0000-0000-00005D1E0000}"/>
    <cellStyle name="40% - Accent4 2 2 4 5" xfId="8461" xr:uid="{00000000-0005-0000-0000-00005E1E0000}"/>
    <cellStyle name="40% - Accent4 2 2 4 5 2" xfId="15504" xr:uid="{00000000-0005-0000-0000-00005F1E0000}"/>
    <cellStyle name="40% - Accent4 2 2 4 6" xfId="9258" xr:uid="{00000000-0005-0000-0000-0000601E0000}"/>
    <cellStyle name="40% - Accent4 2 2 5" xfId="2391" xr:uid="{00000000-0005-0000-0000-0000611E0000}"/>
    <cellStyle name="40% - Accent4 2 2 5 2" xfId="6586" xr:uid="{00000000-0005-0000-0000-0000621E0000}"/>
    <cellStyle name="40% - Accent4 2 2 5 2 2" xfId="13864" xr:uid="{00000000-0005-0000-0000-0000631E0000}"/>
    <cellStyle name="40% - Accent4 2 2 5 3" xfId="8550" xr:uid="{00000000-0005-0000-0000-0000641E0000}"/>
    <cellStyle name="40% - Accent4 2 2 5 3 2" xfId="15593" xr:uid="{00000000-0005-0000-0000-0000651E0000}"/>
    <cellStyle name="40% - Accent4 2 2 5 4" xfId="10187" xr:uid="{00000000-0005-0000-0000-0000661E0000}"/>
    <cellStyle name="40% - Accent4 2 2 6" xfId="3200" xr:uid="{00000000-0005-0000-0000-0000671E0000}"/>
    <cellStyle name="40% - Accent4 2 2 6 2" xfId="7825" xr:uid="{00000000-0005-0000-0000-0000681E0000}"/>
    <cellStyle name="40% - Accent4 2 2 6 2 2" xfId="14917" xr:uid="{00000000-0005-0000-0000-0000691E0000}"/>
    <cellStyle name="40% - Accent4 2 2 6 3" xfId="10711" xr:uid="{00000000-0005-0000-0000-00006A1E0000}"/>
    <cellStyle name="40% - Accent4 2 2 7" xfId="4167" xr:uid="{00000000-0005-0000-0000-00006B1E0000}"/>
    <cellStyle name="40% - Accent4 2 2 7 2" xfId="11675" xr:uid="{00000000-0005-0000-0000-00006C1E0000}"/>
    <cellStyle name="40% - Accent4 2 2 8" xfId="4777" xr:uid="{00000000-0005-0000-0000-00006D1E0000}"/>
    <cellStyle name="40% - Accent4 2 2 8 2" xfId="12055" xr:uid="{00000000-0005-0000-0000-00006E1E0000}"/>
    <cellStyle name="40% - Accent4 2 2 9" xfId="5358" xr:uid="{00000000-0005-0000-0000-00006F1E0000}"/>
    <cellStyle name="40% - Accent4 2 2 9 2" xfId="12636" xr:uid="{00000000-0005-0000-0000-0000701E0000}"/>
    <cellStyle name="40% - Accent4 2 3" xfId="626" xr:uid="{00000000-0005-0000-0000-0000711E0000}"/>
    <cellStyle name="40% - Accent4 2 3 10" xfId="7341" xr:uid="{00000000-0005-0000-0000-0000721E0000}"/>
    <cellStyle name="40% - Accent4 2 3 10 2" xfId="14433" xr:uid="{00000000-0005-0000-0000-0000731E0000}"/>
    <cellStyle name="40% - Accent4 2 3 11" xfId="9259" xr:uid="{00000000-0005-0000-0000-0000741E0000}"/>
    <cellStyle name="40% - Accent4 2 3 2" xfId="627" xr:uid="{00000000-0005-0000-0000-0000751E0000}"/>
    <cellStyle name="40% - Accent4 2 3 2 10" xfId="9260" xr:uid="{00000000-0005-0000-0000-0000761E0000}"/>
    <cellStyle name="40% - Accent4 2 3 2 2" xfId="628" xr:uid="{00000000-0005-0000-0000-0000771E0000}"/>
    <cellStyle name="40% - Accent4 2 3 2 2 2" xfId="2401" xr:uid="{00000000-0005-0000-0000-0000781E0000}"/>
    <cellStyle name="40% - Accent4 2 3 2 2 2 2" xfId="10197" xr:uid="{00000000-0005-0000-0000-0000791E0000}"/>
    <cellStyle name="40% - Accent4 2 3 2 2 3" xfId="4177" xr:uid="{00000000-0005-0000-0000-00007A1E0000}"/>
    <cellStyle name="40% - Accent4 2 3 2 2 3 2" xfId="11685" xr:uid="{00000000-0005-0000-0000-00007B1E0000}"/>
    <cellStyle name="40% - Accent4 2 3 2 2 4" xfId="6589" xr:uid="{00000000-0005-0000-0000-00007C1E0000}"/>
    <cellStyle name="40% - Accent4 2 3 2 2 4 2" xfId="13867" xr:uid="{00000000-0005-0000-0000-00007D1E0000}"/>
    <cellStyle name="40% - Accent4 2 3 2 2 5" xfId="8211" xr:uid="{00000000-0005-0000-0000-00007E1E0000}"/>
    <cellStyle name="40% - Accent4 2 3 2 2 5 2" xfId="15303" xr:uid="{00000000-0005-0000-0000-00007F1E0000}"/>
    <cellStyle name="40% - Accent4 2 3 2 2 6" xfId="9261" xr:uid="{00000000-0005-0000-0000-0000801E0000}"/>
    <cellStyle name="40% - Accent4 2 3 2 3" xfId="2400" xr:uid="{00000000-0005-0000-0000-0000811E0000}"/>
    <cellStyle name="40% - Accent4 2 3 2 3 2" xfId="6590" xr:uid="{00000000-0005-0000-0000-0000821E0000}"/>
    <cellStyle name="40% - Accent4 2 3 2 3 2 2" xfId="13868" xr:uid="{00000000-0005-0000-0000-0000831E0000}"/>
    <cellStyle name="40% - Accent4 2 3 2 3 3" xfId="10196" xr:uid="{00000000-0005-0000-0000-0000841E0000}"/>
    <cellStyle name="40% - Accent4 2 3 2 4" xfId="3599" xr:uid="{00000000-0005-0000-0000-0000851E0000}"/>
    <cellStyle name="40% - Accent4 2 3 2 4 2" xfId="11107" xr:uid="{00000000-0005-0000-0000-0000861E0000}"/>
    <cellStyle name="40% - Accent4 2 3 2 5" xfId="4176" xr:uid="{00000000-0005-0000-0000-0000871E0000}"/>
    <cellStyle name="40% - Accent4 2 3 2 5 2" xfId="11684" xr:uid="{00000000-0005-0000-0000-0000881E0000}"/>
    <cellStyle name="40% - Accent4 2 3 2 6" xfId="5163" xr:uid="{00000000-0005-0000-0000-0000891E0000}"/>
    <cellStyle name="40% - Accent4 2 3 2 6 2" xfId="12441" xr:uid="{00000000-0005-0000-0000-00008A1E0000}"/>
    <cellStyle name="40% - Accent4 2 3 2 7" xfId="5744" xr:uid="{00000000-0005-0000-0000-00008B1E0000}"/>
    <cellStyle name="40% - Accent4 2 3 2 7 2" xfId="13022" xr:uid="{00000000-0005-0000-0000-00008C1E0000}"/>
    <cellStyle name="40% - Accent4 2 3 2 8" xfId="6588" xr:uid="{00000000-0005-0000-0000-00008D1E0000}"/>
    <cellStyle name="40% - Accent4 2 3 2 8 2" xfId="13866" xr:uid="{00000000-0005-0000-0000-00008E1E0000}"/>
    <cellStyle name="40% - Accent4 2 3 2 9" xfId="7630" xr:uid="{00000000-0005-0000-0000-00008F1E0000}"/>
    <cellStyle name="40% - Accent4 2 3 2 9 2" xfId="14722" xr:uid="{00000000-0005-0000-0000-0000901E0000}"/>
    <cellStyle name="40% - Accent4 2 3 3" xfId="629" xr:uid="{00000000-0005-0000-0000-0000911E0000}"/>
    <cellStyle name="40% - Accent4 2 3 3 2" xfId="2402" xr:uid="{00000000-0005-0000-0000-0000921E0000}"/>
    <cellStyle name="40% - Accent4 2 3 3 2 2" xfId="10198" xr:uid="{00000000-0005-0000-0000-0000931E0000}"/>
    <cellStyle name="40% - Accent4 2 3 3 3" xfId="4178" xr:uid="{00000000-0005-0000-0000-0000941E0000}"/>
    <cellStyle name="40% - Accent4 2 3 3 3 2" xfId="11686" xr:uid="{00000000-0005-0000-0000-0000951E0000}"/>
    <cellStyle name="40% - Accent4 2 3 3 4" xfId="6591" xr:uid="{00000000-0005-0000-0000-0000961E0000}"/>
    <cellStyle name="40% - Accent4 2 3 3 4 2" xfId="13869" xr:uid="{00000000-0005-0000-0000-0000971E0000}"/>
    <cellStyle name="40% - Accent4 2 3 3 5" xfId="7922" xr:uid="{00000000-0005-0000-0000-0000981E0000}"/>
    <cellStyle name="40% - Accent4 2 3 3 5 2" xfId="15014" xr:uid="{00000000-0005-0000-0000-0000991E0000}"/>
    <cellStyle name="40% - Accent4 2 3 3 6" xfId="9262" xr:uid="{00000000-0005-0000-0000-00009A1E0000}"/>
    <cellStyle name="40% - Accent4 2 3 4" xfId="2399" xr:uid="{00000000-0005-0000-0000-00009B1E0000}"/>
    <cellStyle name="40% - Accent4 2 3 4 2" xfId="6592" xr:uid="{00000000-0005-0000-0000-00009C1E0000}"/>
    <cellStyle name="40% - Accent4 2 3 4 2 2" xfId="13870" xr:uid="{00000000-0005-0000-0000-00009D1E0000}"/>
    <cellStyle name="40% - Accent4 2 3 4 3" xfId="10195" xr:uid="{00000000-0005-0000-0000-00009E1E0000}"/>
    <cellStyle name="40% - Accent4 2 3 5" xfId="3299" xr:uid="{00000000-0005-0000-0000-00009F1E0000}"/>
    <cellStyle name="40% - Accent4 2 3 5 2" xfId="10810" xr:uid="{00000000-0005-0000-0000-0000A01E0000}"/>
    <cellStyle name="40% - Accent4 2 3 6" xfId="4175" xr:uid="{00000000-0005-0000-0000-0000A11E0000}"/>
    <cellStyle name="40% - Accent4 2 3 6 2" xfId="11683" xr:uid="{00000000-0005-0000-0000-0000A21E0000}"/>
    <cellStyle name="40% - Accent4 2 3 7" xfId="4874" xr:uid="{00000000-0005-0000-0000-0000A31E0000}"/>
    <cellStyle name="40% - Accent4 2 3 7 2" xfId="12152" xr:uid="{00000000-0005-0000-0000-0000A41E0000}"/>
    <cellStyle name="40% - Accent4 2 3 8" xfId="5455" xr:uid="{00000000-0005-0000-0000-0000A51E0000}"/>
    <cellStyle name="40% - Accent4 2 3 8 2" xfId="12733" xr:uid="{00000000-0005-0000-0000-0000A61E0000}"/>
    <cellStyle name="40% - Accent4 2 3 9" xfId="6587" xr:uid="{00000000-0005-0000-0000-0000A71E0000}"/>
    <cellStyle name="40% - Accent4 2 3 9 2" xfId="13865" xr:uid="{00000000-0005-0000-0000-0000A81E0000}"/>
    <cellStyle name="40% - Accent4 2 4" xfId="630" xr:uid="{00000000-0005-0000-0000-0000A91E0000}"/>
    <cellStyle name="40% - Accent4 2 4 10" xfId="9263" xr:uid="{00000000-0005-0000-0000-0000AA1E0000}"/>
    <cellStyle name="40% - Accent4 2 4 2" xfId="631" xr:uid="{00000000-0005-0000-0000-0000AB1E0000}"/>
    <cellStyle name="40% - Accent4 2 4 2 2" xfId="2404" xr:uid="{00000000-0005-0000-0000-0000AC1E0000}"/>
    <cellStyle name="40% - Accent4 2 4 2 2 2" xfId="10200" xr:uid="{00000000-0005-0000-0000-0000AD1E0000}"/>
    <cellStyle name="40% - Accent4 2 4 2 3" xfId="4180" xr:uid="{00000000-0005-0000-0000-0000AE1E0000}"/>
    <cellStyle name="40% - Accent4 2 4 2 3 2" xfId="11688" xr:uid="{00000000-0005-0000-0000-0000AF1E0000}"/>
    <cellStyle name="40% - Accent4 2 4 2 4" xfId="6594" xr:uid="{00000000-0005-0000-0000-0000B01E0000}"/>
    <cellStyle name="40% - Accent4 2 4 2 4 2" xfId="13872" xr:uid="{00000000-0005-0000-0000-0000B11E0000}"/>
    <cellStyle name="40% - Accent4 2 4 2 5" xfId="8068" xr:uid="{00000000-0005-0000-0000-0000B21E0000}"/>
    <cellStyle name="40% - Accent4 2 4 2 5 2" xfId="15160" xr:uid="{00000000-0005-0000-0000-0000B31E0000}"/>
    <cellStyle name="40% - Accent4 2 4 2 6" xfId="9264" xr:uid="{00000000-0005-0000-0000-0000B41E0000}"/>
    <cellStyle name="40% - Accent4 2 4 3" xfId="2403" xr:uid="{00000000-0005-0000-0000-0000B51E0000}"/>
    <cellStyle name="40% - Accent4 2 4 3 2" xfId="6595" xr:uid="{00000000-0005-0000-0000-0000B61E0000}"/>
    <cellStyle name="40% - Accent4 2 4 3 2 2" xfId="13873" xr:uid="{00000000-0005-0000-0000-0000B71E0000}"/>
    <cellStyle name="40% - Accent4 2 4 3 3" xfId="10199" xr:uid="{00000000-0005-0000-0000-0000B81E0000}"/>
    <cellStyle name="40% - Accent4 2 4 4" xfId="3456" xr:uid="{00000000-0005-0000-0000-0000B91E0000}"/>
    <cellStyle name="40% - Accent4 2 4 4 2" xfId="10964" xr:uid="{00000000-0005-0000-0000-0000BA1E0000}"/>
    <cellStyle name="40% - Accent4 2 4 5" xfId="4179" xr:uid="{00000000-0005-0000-0000-0000BB1E0000}"/>
    <cellStyle name="40% - Accent4 2 4 5 2" xfId="11687" xr:uid="{00000000-0005-0000-0000-0000BC1E0000}"/>
    <cellStyle name="40% - Accent4 2 4 6" xfId="5020" xr:uid="{00000000-0005-0000-0000-0000BD1E0000}"/>
    <cellStyle name="40% - Accent4 2 4 6 2" xfId="12298" xr:uid="{00000000-0005-0000-0000-0000BE1E0000}"/>
    <cellStyle name="40% - Accent4 2 4 7" xfId="5601" xr:uid="{00000000-0005-0000-0000-0000BF1E0000}"/>
    <cellStyle name="40% - Accent4 2 4 7 2" xfId="12879" xr:uid="{00000000-0005-0000-0000-0000C01E0000}"/>
    <cellStyle name="40% - Accent4 2 4 8" xfId="6593" xr:uid="{00000000-0005-0000-0000-0000C11E0000}"/>
    <cellStyle name="40% - Accent4 2 4 8 2" xfId="13871" xr:uid="{00000000-0005-0000-0000-0000C21E0000}"/>
    <cellStyle name="40% - Accent4 2 4 9" xfId="7487" xr:uid="{00000000-0005-0000-0000-0000C31E0000}"/>
    <cellStyle name="40% - Accent4 2 4 9 2" xfId="14579" xr:uid="{00000000-0005-0000-0000-0000C41E0000}"/>
    <cellStyle name="40% - Accent4 2 5" xfId="632" xr:uid="{00000000-0005-0000-0000-0000C51E0000}"/>
    <cellStyle name="40% - Accent4 2 5 2" xfId="633" xr:uid="{00000000-0005-0000-0000-0000C61E0000}"/>
    <cellStyle name="40% - Accent4 2 5 2 2" xfId="2406" xr:uid="{00000000-0005-0000-0000-0000C71E0000}"/>
    <cellStyle name="40% - Accent4 2 5 2 2 2" xfId="10202" xr:uid="{00000000-0005-0000-0000-0000C81E0000}"/>
    <cellStyle name="40% - Accent4 2 5 2 3" xfId="4182" xr:uid="{00000000-0005-0000-0000-0000C91E0000}"/>
    <cellStyle name="40% - Accent4 2 5 2 3 2" xfId="11690" xr:uid="{00000000-0005-0000-0000-0000CA1E0000}"/>
    <cellStyle name="40% - Accent4 2 5 2 4" xfId="6597" xr:uid="{00000000-0005-0000-0000-0000CB1E0000}"/>
    <cellStyle name="40% - Accent4 2 5 2 4 2" xfId="13875" xr:uid="{00000000-0005-0000-0000-0000CC1E0000}"/>
    <cellStyle name="40% - Accent4 2 5 2 5" xfId="9266" xr:uid="{00000000-0005-0000-0000-0000CD1E0000}"/>
    <cellStyle name="40% - Accent4 2 5 3" xfId="2405" xr:uid="{00000000-0005-0000-0000-0000CE1E0000}"/>
    <cellStyle name="40% - Accent4 2 5 3 2" xfId="10201" xr:uid="{00000000-0005-0000-0000-0000CF1E0000}"/>
    <cellStyle name="40% - Accent4 2 5 4" xfId="4181" xr:uid="{00000000-0005-0000-0000-0000D01E0000}"/>
    <cellStyle name="40% - Accent4 2 5 4 2" xfId="11689" xr:uid="{00000000-0005-0000-0000-0000D11E0000}"/>
    <cellStyle name="40% - Accent4 2 5 5" xfId="6596" xr:uid="{00000000-0005-0000-0000-0000D21E0000}"/>
    <cellStyle name="40% - Accent4 2 5 5 2" xfId="13874" xr:uid="{00000000-0005-0000-0000-0000D31E0000}"/>
    <cellStyle name="40% - Accent4 2 5 6" xfId="8305" xr:uid="{00000000-0005-0000-0000-0000D41E0000}"/>
    <cellStyle name="40% - Accent4 2 5 6 2" xfId="15397" xr:uid="{00000000-0005-0000-0000-0000D51E0000}"/>
    <cellStyle name="40% - Accent4 2 5 7" xfId="9265" xr:uid="{00000000-0005-0000-0000-0000D61E0000}"/>
    <cellStyle name="40% - Accent4 2 6" xfId="634" xr:uid="{00000000-0005-0000-0000-0000D71E0000}"/>
    <cellStyle name="40% - Accent4 2 6 2" xfId="2407" xr:uid="{00000000-0005-0000-0000-0000D81E0000}"/>
    <cellStyle name="40% - Accent4 2 6 2 2" xfId="10203" xr:uid="{00000000-0005-0000-0000-0000D91E0000}"/>
    <cellStyle name="40% - Accent4 2 6 3" xfId="4183" xr:uid="{00000000-0005-0000-0000-0000DA1E0000}"/>
    <cellStyle name="40% - Accent4 2 6 3 2" xfId="11691" xr:uid="{00000000-0005-0000-0000-0000DB1E0000}"/>
    <cellStyle name="40% - Accent4 2 6 4" xfId="6598" xr:uid="{00000000-0005-0000-0000-0000DC1E0000}"/>
    <cellStyle name="40% - Accent4 2 6 4 2" xfId="13876" xr:uid="{00000000-0005-0000-0000-0000DD1E0000}"/>
    <cellStyle name="40% - Accent4 2 6 5" xfId="8415" xr:uid="{00000000-0005-0000-0000-0000DE1E0000}"/>
    <cellStyle name="40% - Accent4 2 6 5 2" xfId="15458" xr:uid="{00000000-0005-0000-0000-0000DF1E0000}"/>
    <cellStyle name="40% - Accent4 2 6 6" xfId="9267" xr:uid="{00000000-0005-0000-0000-0000E01E0000}"/>
    <cellStyle name="40% - Accent4 2 7" xfId="635" xr:uid="{00000000-0005-0000-0000-0000E11E0000}"/>
    <cellStyle name="40% - Accent4 2 7 2" xfId="2408" xr:uid="{00000000-0005-0000-0000-0000E21E0000}"/>
    <cellStyle name="40% - Accent4 2 7 2 2" xfId="10204" xr:uid="{00000000-0005-0000-0000-0000E31E0000}"/>
    <cellStyle name="40% - Accent4 2 7 3" xfId="4184" xr:uid="{00000000-0005-0000-0000-0000E41E0000}"/>
    <cellStyle name="40% - Accent4 2 7 3 2" xfId="11692" xr:uid="{00000000-0005-0000-0000-0000E51E0000}"/>
    <cellStyle name="40% - Accent4 2 7 4" xfId="6599" xr:uid="{00000000-0005-0000-0000-0000E61E0000}"/>
    <cellStyle name="40% - Accent4 2 7 4 2" xfId="13877" xr:uid="{00000000-0005-0000-0000-0000E71E0000}"/>
    <cellStyle name="40% - Accent4 2 7 5" xfId="8504" xr:uid="{00000000-0005-0000-0000-0000E81E0000}"/>
    <cellStyle name="40% - Accent4 2 7 5 2" xfId="15547" xr:uid="{00000000-0005-0000-0000-0000E91E0000}"/>
    <cellStyle name="40% - Accent4 2 7 6" xfId="9268" xr:uid="{00000000-0005-0000-0000-0000EA1E0000}"/>
    <cellStyle name="40% - Accent4 2 8" xfId="1825" xr:uid="{00000000-0005-0000-0000-0000EB1E0000}"/>
    <cellStyle name="40% - Accent4 2 8 2" xfId="4185" xr:uid="{00000000-0005-0000-0000-0000EC1E0000}"/>
    <cellStyle name="40% - Accent4 2 8 2 2" xfId="11693" xr:uid="{00000000-0005-0000-0000-0000ED1E0000}"/>
    <cellStyle name="40% - Accent4 2 8 3" xfId="6600" xr:uid="{00000000-0005-0000-0000-0000EE1E0000}"/>
    <cellStyle name="40% - Accent4 2 8 3 2" xfId="13878" xr:uid="{00000000-0005-0000-0000-0000EF1E0000}"/>
    <cellStyle name="40% - Accent4 2 8 4" xfId="7779" xr:uid="{00000000-0005-0000-0000-0000F01E0000}"/>
    <cellStyle name="40% - Accent4 2 8 4 2" xfId="14871" xr:uid="{00000000-0005-0000-0000-0000F11E0000}"/>
    <cellStyle name="40% - Accent4 2 8 5" xfId="9621" xr:uid="{00000000-0005-0000-0000-0000F21E0000}"/>
    <cellStyle name="40% - Accent4 2 9" xfId="2390" xr:uid="{00000000-0005-0000-0000-0000F31E0000}"/>
    <cellStyle name="40% - Accent4 2 9 2" xfId="4186" xr:uid="{00000000-0005-0000-0000-0000F41E0000}"/>
    <cellStyle name="40% - Accent4 2 9 2 2" xfId="11694" xr:uid="{00000000-0005-0000-0000-0000F51E0000}"/>
    <cellStyle name="40% - Accent4 2 9 3" xfId="6601" xr:uid="{00000000-0005-0000-0000-0000F61E0000}"/>
    <cellStyle name="40% - Accent4 2 9 3 2" xfId="13879" xr:uid="{00000000-0005-0000-0000-0000F71E0000}"/>
    <cellStyle name="40% - Accent4 2 9 4" xfId="10186" xr:uid="{00000000-0005-0000-0000-0000F81E0000}"/>
    <cellStyle name="40% - Accent4 20" xfId="1799" xr:uid="{00000000-0005-0000-0000-0000F91E0000}"/>
    <cellStyle name="40% - Accent4 20 2" xfId="4187" xr:uid="{00000000-0005-0000-0000-0000FA1E0000}"/>
    <cellStyle name="40% - Accent4 20 2 2" xfId="11695" xr:uid="{00000000-0005-0000-0000-0000FB1E0000}"/>
    <cellStyle name="40% - Accent4 20 3" xfId="6602" xr:uid="{00000000-0005-0000-0000-0000FC1E0000}"/>
    <cellStyle name="40% - Accent4 20 3 2" xfId="13880" xr:uid="{00000000-0005-0000-0000-0000FD1E0000}"/>
    <cellStyle name="40% - Accent4 20 4" xfId="9604" xr:uid="{00000000-0005-0000-0000-0000FE1E0000}"/>
    <cellStyle name="40% - Accent4 21" xfId="2379" xr:uid="{00000000-0005-0000-0000-0000FF1E0000}"/>
    <cellStyle name="40% - Accent4 21 2" xfId="4188" xr:uid="{00000000-0005-0000-0000-0000001F0000}"/>
    <cellStyle name="40% - Accent4 21 2 2" xfId="11696" xr:uid="{00000000-0005-0000-0000-0000011F0000}"/>
    <cellStyle name="40% - Accent4 21 3" xfId="6603" xr:uid="{00000000-0005-0000-0000-0000021F0000}"/>
    <cellStyle name="40% - Accent4 21 3 2" xfId="13881" xr:uid="{00000000-0005-0000-0000-0000031F0000}"/>
    <cellStyle name="40% - Accent4 21 4" xfId="10175" xr:uid="{00000000-0005-0000-0000-0000041F0000}"/>
    <cellStyle name="40% - Accent4 22" xfId="3037" xr:uid="{00000000-0005-0000-0000-0000051F0000}"/>
    <cellStyle name="40% - Accent4 22 2" xfId="10548" xr:uid="{00000000-0005-0000-0000-0000061F0000}"/>
    <cellStyle name="40% - Accent4 23" xfId="4153" xr:uid="{00000000-0005-0000-0000-0000071F0000}"/>
    <cellStyle name="40% - Accent4 23 2" xfId="11661" xr:uid="{00000000-0005-0000-0000-0000081F0000}"/>
    <cellStyle name="40% - Accent4 24" xfId="4676" xr:uid="{00000000-0005-0000-0000-0000091F0000}"/>
    <cellStyle name="40% - Accent4 24 2" xfId="11954" xr:uid="{00000000-0005-0000-0000-00000A1F0000}"/>
    <cellStyle name="40% - Accent4 25" xfId="5257" xr:uid="{00000000-0005-0000-0000-00000B1F0000}"/>
    <cellStyle name="40% - Accent4 25 2" xfId="12535" xr:uid="{00000000-0005-0000-0000-00000C1F0000}"/>
    <cellStyle name="40% - Accent4 26" xfId="6560" xr:uid="{00000000-0005-0000-0000-00000D1F0000}"/>
    <cellStyle name="40% - Accent4 26 2" xfId="13838" xr:uid="{00000000-0005-0000-0000-00000E1F0000}"/>
    <cellStyle name="40% - Accent4 27" xfId="7121" xr:uid="{00000000-0005-0000-0000-00000F1F0000}"/>
    <cellStyle name="40% - Accent4 27 2" xfId="14213" xr:uid="{00000000-0005-0000-0000-0000101F0000}"/>
    <cellStyle name="40% - Accent4 28" xfId="7143" xr:uid="{00000000-0005-0000-0000-0000111F0000}"/>
    <cellStyle name="40% - Accent4 28 2" xfId="14235" xr:uid="{00000000-0005-0000-0000-0000121F0000}"/>
    <cellStyle name="40% - Accent4 29" xfId="606" xr:uid="{00000000-0005-0000-0000-0000131F0000}"/>
    <cellStyle name="40% - Accent4 29 2" xfId="9239" xr:uid="{00000000-0005-0000-0000-0000141F0000}"/>
    <cellStyle name="40% - Accent4 3" xfId="636" xr:uid="{00000000-0005-0000-0000-0000151F0000}"/>
    <cellStyle name="40% - Accent4 3 10" xfId="5335" xr:uid="{00000000-0005-0000-0000-0000161F0000}"/>
    <cellStyle name="40% - Accent4 3 10 2" xfId="12613" xr:uid="{00000000-0005-0000-0000-0000171F0000}"/>
    <cellStyle name="40% - Accent4 3 11" xfId="6604" xr:uid="{00000000-0005-0000-0000-0000181F0000}"/>
    <cellStyle name="40% - Accent4 3 11 2" xfId="13882" xr:uid="{00000000-0005-0000-0000-0000191F0000}"/>
    <cellStyle name="40% - Accent4 3 12" xfId="7221" xr:uid="{00000000-0005-0000-0000-00001A1F0000}"/>
    <cellStyle name="40% - Accent4 3 12 2" xfId="14313" xr:uid="{00000000-0005-0000-0000-00001B1F0000}"/>
    <cellStyle name="40% - Accent4 3 13" xfId="9269" xr:uid="{00000000-0005-0000-0000-00001C1F0000}"/>
    <cellStyle name="40% - Accent4 3 2" xfId="637" xr:uid="{00000000-0005-0000-0000-00001D1F0000}"/>
    <cellStyle name="40% - Accent4 3 2 10" xfId="7364" xr:uid="{00000000-0005-0000-0000-00001E1F0000}"/>
    <cellStyle name="40% - Accent4 3 2 10 2" xfId="14456" xr:uid="{00000000-0005-0000-0000-00001F1F0000}"/>
    <cellStyle name="40% - Accent4 3 2 11" xfId="9270" xr:uid="{00000000-0005-0000-0000-0000201F0000}"/>
    <cellStyle name="40% - Accent4 3 2 2" xfId="638" xr:uid="{00000000-0005-0000-0000-0000211F0000}"/>
    <cellStyle name="40% - Accent4 3 2 2 10" xfId="9271" xr:uid="{00000000-0005-0000-0000-0000221F0000}"/>
    <cellStyle name="40% - Accent4 3 2 2 2" xfId="639" xr:uid="{00000000-0005-0000-0000-0000231F0000}"/>
    <cellStyle name="40% - Accent4 3 2 2 2 2" xfId="2412" xr:uid="{00000000-0005-0000-0000-0000241F0000}"/>
    <cellStyle name="40% - Accent4 3 2 2 2 2 2" xfId="10208" xr:uid="{00000000-0005-0000-0000-0000251F0000}"/>
    <cellStyle name="40% - Accent4 3 2 2 2 3" xfId="4192" xr:uid="{00000000-0005-0000-0000-0000261F0000}"/>
    <cellStyle name="40% - Accent4 3 2 2 2 3 2" xfId="11700" xr:uid="{00000000-0005-0000-0000-0000271F0000}"/>
    <cellStyle name="40% - Accent4 3 2 2 2 4" xfId="6607" xr:uid="{00000000-0005-0000-0000-0000281F0000}"/>
    <cellStyle name="40% - Accent4 3 2 2 2 4 2" xfId="13885" xr:uid="{00000000-0005-0000-0000-0000291F0000}"/>
    <cellStyle name="40% - Accent4 3 2 2 2 5" xfId="8234" xr:uid="{00000000-0005-0000-0000-00002A1F0000}"/>
    <cellStyle name="40% - Accent4 3 2 2 2 5 2" xfId="15326" xr:uid="{00000000-0005-0000-0000-00002B1F0000}"/>
    <cellStyle name="40% - Accent4 3 2 2 2 6" xfId="9272" xr:uid="{00000000-0005-0000-0000-00002C1F0000}"/>
    <cellStyle name="40% - Accent4 3 2 2 3" xfId="2411" xr:uid="{00000000-0005-0000-0000-00002D1F0000}"/>
    <cellStyle name="40% - Accent4 3 2 2 3 2" xfId="6608" xr:uid="{00000000-0005-0000-0000-00002E1F0000}"/>
    <cellStyle name="40% - Accent4 3 2 2 3 2 2" xfId="13886" xr:uid="{00000000-0005-0000-0000-00002F1F0000}"/>
    <cellStyle name="40% - Accent4 3 2 2 3 3" xfId="10207" xr:uid="{00000000-0005-0000-0000-0000301F0000}"/>
    <cellStyle name="40% - Accent4 3 2 2 4" xfId="3622" xr:uid="{00000000-0005-0000-0000-0000311F0000}"/>
    <cellStyle name="40% - Accent4 3 2 2 4 2" xfId="11130" xr:uid="{00000000-0005-0000-0000-0000321F0000}"/>
    <cellStyle name="40% - Accent4 3 2 2 5" xfId="4191" xr:uid="{00000000-0005-0000-0000-0000331F0000}"/>
    <cellStyle name="40% - Accent4 3 2 2 5 2" xfId="11699" xr:uid="{00000000-0005-0000-0000-0000341F0000}"/>
    <cellStyle name="40% - Accent4 3 2 2 6" xfId="5186" xr:uid="{00000000-0005-0000-0000-0000351F0000}"/>
    <cellStyle name="40% - Accent4 3 2 2 6 2" xfId="12464" xr:uid="{00000000-0005-0000-0000-0000361F0000}"/>
    <cellStyle name="40% - Accent4 3 2 2 7" xfId="5767" xr:uid="{00000000-0005-0000-0000-0000371F0000}"/>
    <cellStyle name="40% - Accent4 3 2 2 7 2" xfId="13045" xr:uid="{00000000-0005-0000-0000-0000381F0000}"/>
    <cellStyle name="40% - Accent4 3 2 2 8" xfId="6606" xr:uid="{00000000-0005-0000-0000-0000391F0000}"/>
    <cellStyle name="40% - Accent4 3 2 2 8 2" xfId="13884" xr:uid="{00000000-0005-0000-0000-00003A1F0000}"/>
    <cellStyle name="40% - Accent4 3 2 2 9" xfId="7653" xr:uid="{00000000-0005-0000-0000-00003B1F0000}"/>
    <cellStyle name="40% - Accent4 3 2 2 9 2" xfId="14745" xr:uid="{00000000-0005-0000-0000-00003C1F0000}"/>
    <cellStyle name="40% - Accent4 3 2 3" xfId="640" xr:uid="{00000000-0005-0000-0000-00003D1F0000}"/>
    <cellStyle name="40% - Accent4 3 2 3 2" xfId="2413" xr:uid="{00000000-0005-0000-0000-00003E1F0000}"/>
    <cellStyle name="40% - Accent4 3 2 3 2 2" xfId="10209" xr:uid="{00000000-0005-0000-0000-00003F1F0000}"/>
    <cellStyle name="40% - Accent4 3 2 3 3" xfId="4193" xr:uid="{00000000-0005-0000-0000-0000401F0000}"/>
    <cellStyle name="40% - Accent4 3 2 3 3 2" xfId="11701" xr:uid="{00000000-0005-0000-0000-0000411F0000}"/>
    <cellStyle name="40% - Accent4 3 2 3 4" xfId="6609" xr:uid="{00000000-0005-0000-0000-0000421F0000}"/>
    <cellStyle name="40% - Accent4 3 2 3 4 2" xfId="13887" xr:uid="{00000000-0005-0000-0000-0000431F0000}"/>
    <cellStyle name="40% - Accent4 3 2 3 5" xfId="7945" xr:uid="{00000000-0005-0000-0000-0000441F0000}"/>
    <cellStyle name="40% - Accent4 3 2 3 5 2" xfId="15037" xr:uid="{00000000-0005-0000-0000-0000451F0000}"/>
    <cellStyle name="40% - Accent4 3 2 3 6" xfId="9273" xr:uid="{00000000-0005-0000-0000-0000461F0000}"/>
    <cellStyle name="40% - Accent4 3 2 4" xfId="2410" xr:uid="{00000000-0005-0000-0000-0000471F0000}"/>
    <cellStyle name="40% - Accent4 3 2 4 2" xfId="6610" xr:uid="{00000000-0005-0000-0000-0000481F0000}"/>
    <cellStyle name="40% - Accent4 3 2 4 2 2" xfId="13888" xr:uid="{00000000-0005-0000-0000-0000491F0000}"/>
    <cellStyle name="40% - Accent4 3 2 4 3" xfId="10206" xr:uid="{00000000-0005-0000-0000-00004A1F0000}"/>
    <cellStyle name="40% - Accent4 3 2 5" xfId="3322" xr:uid="{00000000-0005-0000-0000-00004B1F0000}"/>
    <cellStyle name="40% - Accent4 3 2 5 2" xfId="10833" xr:uid="{00000000-0005-0000-0000-00004C1F0000}"/>
    <cellStyle name="40% - Accent4 3 2 6" xfId="4190" xr:uid="{00000000-0005-0000-0000-00004D1F0000}"/>
    <cellStyle name="40% - Accent4 3 2 6 2" xfId="11698" xr:uid="{00000000-0005-0000-0000-00004E1F0000}"/>
    <cellStyle name="40% - Accent4 3 2 7" xfId="4897" xr:uid="{00000000-0005-0000-0000-00004F1F0000}"/>
    <cellStyle name="40% - Accent4 3 2 7 2" xfId="12175" xr:uid="{00000000-0005-0000-0000-0000501F0000}"/>
    <cellStyle name="40% - Accent4 3 2 8" xfId="5478" xr:uid="{00000000-0005-0000-0000-0000511F0000}"/>
    <cellStyle name="40% - Accent4 3 2 8 2" xfId="12756" xr:uid="{00000000-0005-0000-0000-0000521F0000}"/>
    <cellStyle name="40% - Accent4 3 2 9" xfId="6605" xr:uid="{00000000-0005-0000-0000-0000531F0000}"/>
    <cellStyle name="40% - Accent4 3 2 9 2" xfId="13883" xr:uid="{00000000-0005-0000-0000-0000541F0000}"/>
    <cellStyle name="40% - Accent4 3 3" xfId="641" xr:uid="{00000000-0005-0000-0000-0000551F0000}"/>
    <cellStyle name="40% - Accent4 3 3 10" xfId="9274" xr:uid="{00000000-0005-0000-0000-0000561F0000}"/>
    <cellStyle name="40% - Accent4 3 3 2" xfId="642" xr:uid="{00000000-0005-0000-0000-0000571F0000}"/>
    <cellStyle name="40% - Accent4 3 3 2 2" xfId="2415" xr:uid="{00000000-0005-0000-0000-0000581F0000}"/>
    <cellStyle name="40% - Accent4 3 3 2 2 2" xfId="10211" xr:uid="{00000000-0005-0000-0000-0000591F0000}"/>
    <cellStyle name="40% - Accent4 3 3 2 3" xfId="4195" xr:uid="{00000000-0005-0000-0000-00005A1F0000}"/>
    <cellStyle name="40% - Accent4 3 3 2 3 2" xfId="11703" xr:uid="{00000000-0005-0000-0000-00005B1F0000}"/>
    <cellStyle name="40% - Accent4 3 3 2 4" xfId="6612" xr:uid="{00000000-0005-0000-0000-00005C1F0000}"/>
    <cellStyle name="40% - Accent4 3 3 2 4 2" xfId="13890" xr:uid="{00000000-0005-0000-0000-00005D1F0000}"/>
    <cellStyle name="40% - Accent4 3 3 2 5" xfId="8091" xr:uid="{00000000-0005-0000-0000-00005E1F0000}"/>
    <cellStyle name="40% - Accent4 3 3 2 5 2" xfId="15183" xr:uid="{00000000-0005-0000-0000-00005F1F0000}"/>
    <cellStyle name="40% - Accent4 3 3 2 6" xfId="9275" xr:uid="{00000000-0005-0000-0000-0000601F0000}"/>
    <cellStyle name="40% - Accent4 3 3 3" xfId="2414" xr:uid="{00000000-0005-0000-0000-0000611F0000}"/>
    <cellStyle name="40% - Accent4 3 3 3 2" xfId="6613" xr:uid="{00000000-0005-0000-0000-0000621F0000}"/>
    <cellStyle name="40% - Accent4 3 3 3 2 2" xfId="13891" xr:uid="{00000000-0005-0000-0000-0000631F0000}"/>
    <cellStyle name="40% - Accent4 3 3 3 3" xfId="10210" xr:uid="{00000000-0005-0000-0000-0000641F0000}"/>
    <cellStyle name="40% - Accent4 3 3 4" xfId="3479" xr:uid="{00000000-0005-0000-0000-0000651F0000}"/>
    <cellStyle name="40% - Accent4 3 3 4 2" xfId="10987" xr:uid="{00000000-0005-0000-0000-0000661F0000}"/>
    <cellStyle name="40% - Accent4 3 3 5" xfId="4194" xr:uid="{00000000-0005-0000-0000-0000671F0000}"/>
    <cellStyle name="40% - Accent4 3 3 5 2" xfId="11702" xr:uid="{00000000-0005-0000-0000-0000681F0000}"/>
    <cellStyle name="40% - Accent4 3 3 6" xfId="5043" xr:uid="{00000000-0005-0000-0000-0000691F0000}"/>
    <cellStyle name="40% - Accent4 3 3 6 2" xfId="12321" xr:uid="{00000000-0005-0000-0000-00006A1F0000}"/>
    <cellStyle name="40% - Accent4 3 3 7" xfId="5624" xr:uid="{00000000-0005-0000-0000-00006B1F0000}"/>
    <cellStyle name="40% - Accent4 3 3 7 2" xfId="12902" xr:uid="{00000000-0005-0000-0000-00006C1F0000}"/>
    <cellStyle name="40% - Accent4 3 3 8" xfId="6611" xr:uid="{00000000-0005-0000-0000-00006D1F0000}"/>
    <cellStyle name="40% - Accent4 3 3 8 2" xfId="13889" xr:uid="{00000000-0005-0000-0000-00006E1F0000}"/>
    <cellStyle name="40% - Accent4 3 3 9" xfId="7510" xr:uid="{00000000-0005-0000-0000-00006F1F0000}"/>
    <cellStyle name="40% - Accent4 3 3 9 2" xfId="14602" xr:uid="{00000000-0005-0000-0000-0000701F0000}"/>
    <cellStyle name="40% - Accent4 3 4" xfId="643" xr:uid="{00000000-0005-0000-0000-0000711F0000}"/>
    <cellStyle name="40% - Accent4 3 4 2" xfId="2416" xr:uid="{00000000-0005-0000-0000-0000721F0000}"/>
    <cellStyle name="40% - Accent4 3 4 2 2" xfId="10212" xr:uid="{00000000-0005-0000-0000-0000731F0000}"/>
    <cellStyle name="40% - Accent4 3 4 3" xfId="4196" xr:uid="{00000000-0005-0000-0000-0000741F0000}"/>
    <cellStyle name="40% - Accent4 3 4 3 2" xfId="11704" xr:uid="{00000000-0005-0000-0000-0000751F0000}"/>
    <cellStyle name="40% - Accent4 3 4 4" xfId="6614" xr:uid="{00000000-0005-0000-0000-0000761F0000}"/>
    <cellStyle name="40% - Accent4 3 4 4 2" xfId="13892" xr:uid="{00000000-0005-0000-0000-0000771F0000}"/>
    <cellStyle name="40% - Accent4 3 4 5" xfId="8438" xr:uid="{00000000-0005-0000-0000-0000781F0000}"/>
    <cellStyle name="40% - Accent4 3 4 5 2" xfId="15481" xr:uid="{00000000-0005-0000-0000-0000791F0000}"/>
    <cellStyle name="40% - Accent4 3 4 6" xfId="9276" xr:uid="{00000000-0005-0000-0000-00007A1F0000}"/>
    <cellStyle name="40% - Accent4 3 5" xfId="644" xr:uid="{00000000-0005-0000-0000-00007B1F0000}"/>
    <cellStyle name="40% - Accent4 3 5 2" xfId="2417" xr:uid="{00000000-0005-0000-0000-00007C1F0000}"/>
    <cellStyle name="40% - Accent4 3 5 2 2" xfId="10213" xr:uid="{00000000-0005-0000-0000-00007D1F0000}"/>
    <cellStyle name="40% - Accent4 3 5 3" xfId="4197" xr:uid="{00000000-0005-0000-0000-00007E1F0000}"/>
    <cellStyle name="40% - Accent4 3 5 3 2" xfId="11705" xr:uid="{00000000-0005-0000-0000-00007F1F0000}"/>
    <cellStyle name="40% - Accent4 3 5 4" xfId="6615" xr:uid="{00000000-0005-0000-0000-0000801F0000}"/>
    <cellStyle name="40% - Accent4 3 5 4 2" xfId="13893" xr:uid="{00000000-0005-0000-0000-0000811F0000}"/>
    <cellStyle name="40% - Accent4 3 5 5" xfId="8527" xr:uid="{00000000-0005-0000-0000-0000821F0000}"/>
    <cellStyle name="40% - Accent4 3 5 5 2" xfId="15570" xr:uid="{00000000-0005-0000-0000-0000831F0000}"/>
    <cellStyle name="40% - Accent4 3 5 6" xfId="9277" xr:uid="{00000000-0005-0000-0000-0000841F0000}"/>
    <cellStyle name="40% - Accent4 3 6" xfId="2409" xr:uid="{00000000-0005-0000-0000-0000851F0000}"/>
    <cellStyle name="40% - Accent4 3 6 2" xfId="6616" xr:uid="{00000000-0005-0000-0000-0000861F0000}"/>
    <cellStyle name="40% - Accent4 3 6 2 2" xfId="13894" xr:uid="{00000000-0005-0000-0000-0000871F0000}"/>
    <cellStyle name="40% - Accent4 3 6 3" xfId="7802" xr:uid="{00000000-0005-0000-0000-0000881F0000}"/>
    <cellStyle name="40% - Accent4 3 6 3 2" xfId="14894" xr:uid="{00000000-0005-0000-0000-0000891F0000}"/>
    <cellStyle name="40% - Accent4 3 6 4" xfId="10205" xr:uid="{00000000-0005-0000-0000-00008A1F0000}"/>
    <cellStyle name="40% - Accent4 3 7" xfId="3174" xr:uid="{00000000-0005-0000-0000-00008B1F0000}"/>
    <cellStyle name="40% - Accent4 3 7 2" xfId="10685" xr:uid="{00000000-0005-0000-0000-00008C1F0000}"/>
    <cellStyle name="40% - Accent4 3 8" xfId="4189" xr:uid="{00000000-0005-0000-0000-00008D1F0000}"/>
    <cellStyle name="40% - Accent4 3 8 2" xfId="11697" xr:uid="{00000000-0005-0000-0000-00008E1F0000}"/>
    <cellStyle name="40% - Accent4 3 9" xfId="4754" xr:uid="{00000000-0005-0000-0000-00008F1F0000}"/>
    <cellStyle name="40% - Accent4 3 9 2" xfId="12032" xr:uid="{00000000-0005-0000-0000-0000901F0000}"/>
    <cellStyle name="40% - Accent4 30" xfId="8595" xr:uid="{00000000-0005-0000-0000-0000911F0000}"/>
    <cellStyle name="40% - Accent4 30 2" xfId="15638" xr:uid="{00000000-0005-0000-0000-0000921F0000}"/>
    <cellStyle name="40% - Accent4 31" xfId="8685" xr:uid="{00000000-0005-0000-0000-0000931F0000}"/>
    <cellStyle name="40% - Accent4 4" xfId="645" xr:uid="{00000000-0005-0000-0000-0000941F0000}"/>
    <cellStyle name="40% - Accent4 4 10" xfId="6617" xr:uid="{00000000-0005-0000-0000-0000951F0000}"/>
    <cellStyle name="40% - Accent4 4 10 2" xfId="13895" xr:uid="{00000000-0005-0000-0000-0000961F0000}"/>
    <cellStyle name="40% - Accent4 4 11" xfId="7177" xr:uid="{00000000-0005-0000-0000-0000971F0000}"/>
    <cellStyle name="40% - Accent4 4 11 2" xfId="14269" xr:uid="{00000000-0005-0000-0000-0000981F0000}"/>
    <cellStyle name="40% - Accent4 4 12" xfId="9278" xr:uid="{00000000-0005-0000-0000-0000991F0000}"/>
    <cellStyle name="40% - Accent4 4 2" xfId="646" xr:uid="{00000000-0005-0000-0000-00009A1F0000}"/>
    <cellStyle name="40% - Accent4 4 2 10" xfId="7320" xr:uid="{00000000-0005-0000-0000-00009B1F0000}"/>
    <cellStyle name="40% - Accent4 4 2 10 2" xfId="14412" xr:uid="{00000000-0005-0000-0000-00009C1F0000}"/>
    <cellStyle name="40% - Accent4 4 2 11" xfId="9279" xr:uid="{00000000-0005-0000-0000-00009D1F0000}"/>
    <cellStyle name="40% - Accent4 4 2 2" xfId="647" xr:uid="{00000000-0005-0000-0000-00009E1F0000}"/>
    <cellStyle name="40% - Accent4 4 2 2 10" xfId="9280" xr:uid="{00000000-0005-0000-0000-00009F1F0000}"/>
    <cellStyle name="40% - Accent4 4 2 2 2" xfId="648" xr:uid="{00000000-0005-0000-0000-0000A01F0000}"/>
    <cellStyle name="40% - Accent4 4 2 2 2 2" xfId="2421" xr:uid="{00000000-0005-0000-0000-0000A11F0000}"/>
    <cellStyle name="40% - Accent4 4 2 2 2 2 2" xfId="10217" xr:uid="{00000000-0005-0000-0000-0000A21F0000}"/>
    <cellStyle name="40% - Accent4 4 2 2 2 3" xfId="4201" xr:uid="{00000000-0005-0000-0000-0000A31F0000}"/>
    <cellStyle name="40% - Accent4 4 2 2 2 3 2" xfId="11709" xr:uid="{00000000-0005-0000-0000-0000A41F0000}"/>
    <cellStyle name="40% - Accent4 4 2 2 2 4" xfId="6620" xr:uid="{00000000-0005-0000-0000-0000A51F0000}"/>
    <cellStyle name="40% - Accent4 4 2 2 2 4 2" xfId="13898" xr:uid="{00000000-0005-0000-0000-0000A61F0000}"/>
    <cellStyle name="40% - Accent4 4 2 2 2 5" xfId="8190" xr:uid="{00000000-0005-0000-0000-0000A71F0000}"/>
    <cellStyle name="40% - Accent4 4 2 2 2 5 2" xfId="15282" xr:uid="{00000000-0005-0000-0000-0000A81F0000}"/>
    <cellStyle name="40% - Accent4 4 2 2 2 6" xfId="9281" xr:uid="{00000000-0005-0000-0000-0000A91F0000}"/>
    <cellStyle name="40% - Accent4 4 2 2 3" xfId="2420" xr:uid="{00000000-0005-0000-0000-0000AA1F0000}"/>
    <cellStyle name="40% - Accent4 4 2 2 3 2" xfId="6621" xr:uid="{00000000-0005-0000-0000-0000AB1F0000}"/>
    <cellStyle name="40% - Accent4 4 2 2 3 2 2" xfId="13899" xr:uid="{00000000-0005-0000-0000-0000AC1F0000}"/>
    <cellStyle name="40% - Accent4 4 2 2 3 3" xfId="10216" xr:uid="{00000000-0005-0000-0000-0000AD1F0000}"/>
    <cellStyle name="40% - Accent4 4 2 2 4" xfId="3578" xr:uid="{00000000-0005-0000-0000-0000AE1F0000}"/>
    <cellStyle name="40% - Accent4 4 2 2 4 2" xfId="11086" xr:uid="{00000000-0005-0000-0000-0000AF1F0000}"/>
    <cellStyle name="40% - Accent4 4 2 2 5" xfId="4200" xr:uid="{00000000-0005-0000-0000-0000B01F0000}"/>
    <cellStyle name="40% - Accent4 4 2 2 5 2" xfId="11708" xr:uid="{00000000-0005-0000-0000-0000B11F0000}"/>
    <cellStyle name="40% - Accent4 4 2 2 6" xfId="5142" xr:uid="{00000000-0005-0000-0000-0000B21F0000}"/>
    <cellStyle name="40% - Accent4 4 2 2 6 2" xfId="12420" xr:uid="{00000000-0005-0000-0000-0000B31F0000}"/>
    <cellStyle name="40% - Accent4 4 2 2 7" xfId="5723" xr:uid="{00000000-0005-0000-0000-0000B41F0000}"/>
    <cellStyle name="40% - Accent4 4 2 2 7 2" xfId="13001" xr:uid="{00000000-0005-0000-0000-0000B51F0000}"/>
    <cellStyle name="40% - Accent4 4 2 2 8" xfId="6619" xr:uid="{00000000-0005-0000-0000-0000B61F0000}"/>
    <cellStyle name="40% - Accent4 4 2 2 8 2" xfId="13897" xr:uid="{00000000-0005-0000-0000-0000B71F0000}"/>
    <cellStyle name="40% - Accent4 4 2 2 9" xfId="7609" xr:uid="{00000000-0005-0000-0000-0000B81F0000}"/>
    <cellStyle name="40% - Accent4 4 2 2 9 2" xfId="14701" xr:uid="{00000000-0005-0000-0000-0000B91F0000}"/>
    <cellStyle name="40% - Accent4 4 2 3" xfId="649" xr:uid="{00000000-0005-0000-0000-0000BA1F0000}"/>
    <cellStyle name="40% - Accent4 4 2 3 2" xfId="2422" xr:uid="{00000000-0005-0000-0000-0000BB1F0000}"/>
    <cellStyle name="40% - Accent4 4 2 3 2 2" xfId="10218" xr:uid="{00000000-0005-0000-0000-0000BC1F0000}"/>
    <cellStyle name="40% - Accent4 4 2 3 3" xfId="4202" xr:uid="{00000000-0005-0000-0000-0000BD1F0000}"/>
    <cellStyle name="40% - Accent4 4 2 3 3 2" xfId="11710" xr:uid="{00000000-0005-0000-0000-0000BE1F0000}"/>
    <cellStyle name="40% - Accent4 4 2 3 4" xfId="6622" xr:uid="{00000000-0005-0000-0000-0000BF1F0000}"/>
    <cellStyle name="40% - Accent4 4 2 3 4 2" xfId="13900" xr:uid="{00000000-0005-0000-0000-0000C01F0000}"/>
    <cellStyle name="40% - Accent4 4 2 3 5" xfId="7901" xr:uid="{00000000-0005-0000-0000-0000C11F0000}"/>
    <cellStyle name="40% - Accent4 4 2 3 5 2" xfId="14993" xr:uid="{00000000-0005-0000-0000-0000C21F0000}"/>
    <cellStyle name="40% - Accent4 4 2 3 6" xfId="9282" xr:uid="{00000000-0005-0000-0000-0000C31F0000}"/>
    <cellStyle name="40% - Accent4 4 2 4" xfId="2419" xr:uid="{00000000-0005-0000-0000-0000C41F0000}"/>
    <cellStyle name="40% - Accent4 4 2 4 2" xfId="6623" xr:uid="{00000000-0005-0000-0000-0000C51F0000}"/>
    <cellStyle name="40% - Accent4 4 2 4 2 2" xfId="13901" xr:uid="{00000000-0005-0000-0000-0000C61F0000}"/>
    <cellStyle name="40% - Accent4 4 2 4 3" xfId="10215" xr:uid="{00000000-0005-0000-0000-0000C71F0000}"/>
    <cellStyle name="40% - Accent4 4 2 5" xfId="3278" xr:uid="{00000000-0005-0000-0000-0000C81F0000}"/>
    <cellStyle name="40% - Accent4 4 2 5 2" xfId="10789" xr:uid="{00000000-0005-0000-0000-0000C91F0000}"/>
    <cellStyle name="40% - Accent4 4 2 6" xfId="4199" xr:uid="{00000000-0005-0000-0000-0000CA1F0000}"/>
    <cellStyle name="40% - Accent4 4 2 6 2" xfId="11707" xr:uid="{00000000-0005-0000-0000-0000CB1F0000}"/>
    <cellStyle name="40% - Accent4 4 2 7" xfId="4853" xr:uid="{00000000-0005-0000-0000-0000CC1F0000}"/>
    <cellStyle name="40% - Accent4 4 2 7 2" xfId="12131" xr:uid="{00000000-0005-0000-0000-0000CD1F0000}"/>
    <cellStyle name="40% - Accent4 4 2 8" xfId="5434" xr:uid="{00000000-0005-0000-0000-0000CE1F0000}"/>
    <cellStyle name="40% - Accent4 4 2 8 2" xfId="12712" xr:uid="{00000000-0005-0000-0000-0000CF1F0000}"/>
    <cellStyle name="40% - Accent4 4 2 9" xfId="6618" xr:uid="{00000000-0005-0000-0000-0000D01F0000}"/>
    <cellStyle name="40% - Accent4 4 2 9 2" xfId="13896" xr:uid="{00000000-0005-0000-0000-0000D11F0000}"/>
    <cellStyle name="40% - Accent4 4 3" xfId="650" xr:uid="{00000000-0005-0000-0000-0000D21F0000}"/>
    <cellStyle name="40% - Accent4 4 3 10" xfId="9283" xr:uid="{00000000-0005-0000-0000-0000D31F0000}"/>
    <cellStyle name="40% - Accent4 4 3 2" xfId="651" xr:uid="{00000000-0005-0000-0000-0000D41F0000}"/>
    <cellStyle name="40% - Accent4 4 3 2 2" xfId="2424" xr:uid="{00000000-0005-0000-0000-0000D51F0000}"/>
    <cellStyle name="40% - Accent4 4 3 2 2 2" xfId="10220" xr:uid="{00000000-0005-0000-0000-0000D61F0000}"/>
    <cellStyle name="40% - Accent4 4 3 2 3" xfId="4204" xr:uid="{00000000-0005-0000-0000-0000D71F0000}"/>
    <cellStyle name="40% - Accent4 4 3 2 3 2" xfId="11712" xr:uid="{00000000-0005-0000-0000-0000D81F0000}"/>
    <cellStyle name="40% - Accent4 4 3 2 4" xfId="6625" xr:uid="{00000000-0005-0000-0000-0000D91F0000}"/>
    <cellStyle name="40% - Accent4 4 3 2 4 2" xfId="13903" xr:uid="{00000000-0005-0000-0000-0000DA1F0000}"/>
    <cellStyle name="40% - Accent4 4 3 2 5" xfId="8050" xr:uid="{00000000-0005-0000-0000-0000DB1F0000}"/>
    <cellStyle name="40% - Accent4 4 3 2 5 2" xfId="15142" xr:uid="{00000000-0005-0000-0000-0000DC1F0000}"/>
    <cellStyle name="40% - Accent4 4 3 2 6" xfId="9284" xr:uid="{00000000-0005-0000-0000-0000DD1F0000}"/>
    <cellStyle name="40% - Accent4 4 3 3" xfId="2423" xr:uid="{00000000-0005-0000-0000-0000DE1F0000}"/>
    <cellStyle name="40% - Accent4 4 3 3 2" xfId="6626" xr:uid="{00000000-0005-0000-0000-0000DF1F0000}"/>
    <cellStyle name="40% - Accent4 4 3 3 2 2" xfId="13904" xr:uid="{00000000-0005-0000-0000-0000E01F0000}"/>
    <cellStyle name="40% - Accent4 4 3 3 3" xfId="10219" xr:uid="{00000000-0005-0000-0000-0000E11F0000}"/>
    <cellStyle name="40% - Accent4 4 3 4" xfId="3438" xr:uid="{00000000-0005-0000-0000-0000E21F0000}"/>
    <cellStyle name="40% - Accent4 4 3 4 2" xfId="10946" xr:uid="{00000000-0005-0000-0000-0000E31F0000}"/>
    <cellStyle name="40% - Accent4 4 3 5" xfId="4203" xr:uid="{00000000-0005-0000-0000-0000E41F0000}"/>
    <cellStyle name="40% - Accent4 4 3 5 2" xfId="11711" xr:uid="{00000000-0005-0000-0000-0000E51F0000}"/>
    <cellStyle name="40% - Accent4 4 3 6" xfId="5002" xr:uid="{00000000-0005-0000-0000-0000E61F0000}"/>
    <cellStyle name="40% - Accent4 4 3 6 2" xfId="12280" xr:uid="{00000000-0005-0000-0000-0000E71F0000}"/>
    <cellStyle name="40% - Accent4 4 3 7" xfId="5583" xr:uid="{00000000-0005-0000-0000-0000E81F0000}"/>
    <cellStyle name="40% - Accent4 4 3 7 2" xfId="12861" xr:uid="{00000000-0005-0000-0000-0000E91F0000}"/>
    <cellStyle name="40% - Accent4 4 3 8" xfId="6624" xr:uid="{00000000-0005-0000-0000-0000EA1F0000}"/>
    <cellStyle name="40% - Accent4 4 3 8 2" xfId="13902" xr:uid="{00000000-0005-0000-0000-0000EB1F0000}"/>
    <cellStyle name="40% - Accent4 4 3 9" xfId="7469" xr:uid="{00000000-0005-0000-0000-0000EC1F0000}"/>
    <cellStyle name="40% - Accent4 4 3 9 2" xfId="14561" xr:uid="{00000000-0005-0000-0000-0000ED1F0000}"/>
    <cellStyle name="40% - Accent4 4 4" xfId="652" xr:uid="{00000000-0005-0000-0000-0000EE1F0000}"/>
    <cellStyle name="40% - Accent4 4 4 2" xfId="2425" xr:uid="{00000000-0005-0000-0000-0000EF1F0000}"/>
    <cellStyle name="40% - Accent4 4 4 2 2" xfId="10221" xr:uid="{00000000-0005-0000-0000-0000F01F0000}"/>
    <cellStyle name="40% - Accent4 4 4 3" xfId="4205" xr:uid="{00000000-0005-0000-0000-0000F11F0000}"/>
    <cellStyle name="40% - Accent4 4 4 3 2" xfId="11713" xr:uid="{00000000-0005-0000-0000-0000F21F0000}"/>
    <cellStyle name="40% - Accent4 4 4 4" xfId="6627" xr:uid="{00000000-0005-0000-0000-0000F31F0000}"/>
    <cellStyle name="40% - Accent4 4 4 4 2" xfId="13905" xr:uid="{00000000-0005-0000-0000-0000F41F0000}"/>
    <cellStyle name="40% - Accent4 4 4 5" xfId="7758" xr:uid="{00000000-0005-0000-0000-0000F51F0000}"/>
    <cellStyle name="40% - Accent4 4 4 5 2" xfId="14850" xr:uid="{00000000-0005-0000-0000-0000F61F0000}"/>
    <cellStyle name="40% - Accent4 4 4 6" xfId="9285" xr:uid="{00000000-0005-0000-0000-0000F71F0000}"/>
    <cellStyle name="40% - Accent4 4 5" xfId="2418" xr:uid="{00000000-0005-0000-0000-0000F81F0000}"/>
    <cellStyle name="40% - Accent4 4 5 2" xfId="6628" xr:uid="{00000000-0005-0000-0000-0000F91F0000}"/>
    <cellStyle name="40% - Accent4 4 5 2 2" xfId="13906" xr:uid="{00000000-0005-0000-0000-0000FA1F0000}"/>
    <cellStyle name="40% - Accent4 4 5 3" xfId="10214" xr:uid="{00000000-0005-0000-0000-0000FB1F0000}"/>
    <cellStyle name="40% - Accent4 4 6" xfId="3109" xr:uid="{00000000-0005-0000-0000-0000FC1F0000}"/>
    <cellStyle name="40% - Accent4 4 6 2" xfId="10620" xr:uid="{00000000-0005-0000-0000-0000FD1F0000}"/>
    <cellStyle name="40% - Accent4 4 7" xfId="4198" xr:uid="{00000000-0005-0000-0000-0000FE1F0000}"/>
    <cellStyle name="40% - Accent4 4 7 2" xfId="11706" xr:uid="{00000000-0005-0000-0000-0000FF1F0000}"/>
    <cellStyle name="40% - Accent4 4 8" xfId="4710" xr:uid="{00000000-0005-0000-0000-000000200000}"/>
    <cellStyle name="40% - Accent4 4 8 2" xfId="11988" xr:uid="{00000000-0005-0000-0000-000001200000}"/>
    <cellStyle name="40% - Accent4 4 9" xfId="5291" xr:uid="{00000000-0005-0000-0000-000002200000}"/>
    <cellStyle name="40% - Accent4 4 9 2" xfId="12569" xr:uid="{00000000-0005-0000-0000-000003200000}"/>
    <cellStyle name="40% - Accent4 5" xfId="653" xr:uid="{00000000-0005-0000-0000-000004200000}"/>
    <cellStyle name="40% - Accent4 5 10" xfId="6629" xr:uid="{00000000-0005-0000-0000-000005200000}"/>
    <cellStyle name="40% - Accent4 5 10 2" xfId="13907" xr:uid="{00000000-0005-0000-0000-000006200000}"/>
    <cellStyle name="40% - Accent4 5 11" xfId="7160" xr:uid="{00000000-0005-0000-0000-000007200000}"/>
    <cellStyle name="40% - Accent4 5 11 2" xfId="14252" xr:uid="{00000000-0005-0000-0000-000008200000}"/>
    <cellStyle name="40% - Accent4 5 12" xfId="9286" xr:uid="{00000000-0005-0000-0000-000009200000}"/>
    <cellStyle name="40% - Accent4 5 2" xfId="654" xr:uid="{00000000-0005-0000-0000-00000A200000}"/>
    <cellStyle name="40% - Accent4 5 2 10" xfId="7303" xr:uid="{00000000-0005-0000-0000-00000B200000}"/>
    <cellStyle name="40% - Accent4 5 2 10 2" xfId="14395" xr:uid="{00000000-0005-0000-0000-00000C200000}"/>
    <cellStyle name="40% - Accent4 5 2 11" xfId="9287" xr:uid="{00000000-0005-0000-0000-00000D200000}"/>
    <cellStyle name="40% - Accent4 5 2 2" xfId="655" xr:uid="{00000000-0005-0000-0000-00000E200000}"/>
    <cellStyle name="40% - Accent4 5 2 2 10" xfId="9288" xr:uid="{00000000-0005-0000-0000-00000F200000}"/>
    <cellStyle name="40% - Accent4 5 2 2 2" xfId="656" xr:uid="{00000000-0005-0000-0000-000010200000}"/>
    <cellStyle name="40% - Accent4 5 2 2 2 2" xfId="2429" xr:uid="{00000000-0005-0000-0000-000011200000}"/>
    <cellStyle name="40% - Accent4 5 2 2 2 2 2" xfId="10225" xr:uid="{00000000-0005-0000-0000-000012200000}"/>
    <cellStyle name="40% - Accent4 5 2 2 2 3" xfId="4209" xr:uid="{00000000-0005-0000-0000-000013200000}"/>
    <cellStyle name="40% - Accent4 5 2 2 2 3 2" xfId="11717" xr:uid="{00000000-0005-0000-0000-000014200000}"/>
    <cellStyle name="40% - Accent4 5 2 2 2 4" xfId="6632" xr:uid="{00000000-0005-0000-0000-000015200000}"/>
    <cellStyle name="40% - Accent4 5 2 2 2 4 2" xfId="13910" xr:uid="{00000000-0005-0000-0000-000016200000}"/>
    <cellStyle name="40% - Accent4 5 2 2 2 5" xfId="8173" xr:uid="{00000000-0005-0000-0000-000017200000}"/>
    <cellStyle name="40% - Accent4 5 2 2 2 5 2" xfId="15265" xr:uid="{00000000-0005-0000-0000-000018200000}"/>
    <cellStyle name="40% - Accent4 5 2 2 2 6" xfId="9289" xr:uid="{00000000-0005-0000-0000-000019200000}"/>
    <cellStyle name="40% - Accent4 5 2 2 3" xfId="2428" xr:uid="{00000000-0005-0000-0000-00001A200000}"/>
    <cellStyle name="40% - Accent4 5 2 2 3 2" xfId="6633" xr:uid="{00000000-0005-0000-0000-00001B200000}"/>
    <cellStyle name="40% - Accent4 5 2 2 3 2 2" xfId="13911" xr:uid="{00000000-0005-0000-0000-00001C200000}"/>
    <cellStyle name="40% - Accent4 5 2 2 3 3" xfId="10224" xr:uid="{00000000-0005-0000-0000-00001D200000}"/>
    <cellStyle name="40% - Accent4 5 2 2 4" xfId="3561" xr:uid="{00000000-0005-0000-0000-00001E200000}"/>
    <cellStyle name="40% - Accent4 5 2 2 4 2" xfId="11069" xr:uid="{00000000-0005-0000-0000-00001F200000}"/>
    <cellStyle name="40% - Accent4 5 2 2 5" xfId="4208" xr:uid="{00000000-0005-0000-0000-000020200000}"/>
    <cellStyle name="40% - Accent4 5 2 2 5 2" xfId="11716" xr:uid="{00000000-0005-0000-0000-000021200000}"/>
    <cellStyle name="40% - Accent4 5 2 2 6" xfId="5125" xr:uid="{00000000-0005-0000-0000-000022200000}"/>
    <cellStyle name="40% - Accent4 5 2 2 6 2" xfId="12403" xr:uid="{00000000-0005-0000-0000-000023200000}"/>
    <cellStyle name="40% - Accent4 5 2 2 7" xfId="5706" xr:uid="{00000000-0005-0000-0000-000024200000}"/>
    <cellStyle name="40% - Accent4 5 2 2 7 2" xfId="12984" xr:uid="{00000000-0005-0000-0000-000025200000}"/>
    <cellStyle name="40% - Accent4 5 2 2 8" xfId="6631" xr:uid="{00000000-0005-0000-0000-000026200000}"/>
    <cellStyle name="40% - Accent4 5 2 2 8 2" xfId="13909" xr:uid="{00000000-0005-0000-0000-000027200000}"/>
    <cellStyle name="40% - Accent4 5 2 2 9" xfId="7592" xr:uid="{00000000-0005-0000-0000-000028200000}"/>
    <cellStyle name="40% - Accent4 5 2 2 9 2" xfId="14684" xr:uid="{00000000-0005-0000-0000-000029200000}"/>
    <cellStyle name="40% - Accent4 5 2 3" xfId="657" xr:uid="{00000000-0005-0000-0000-00002A200000}"/>
    <cellStyle name="40% - Accent4 5 2 3 2" xfId="2430" xr:uid="{00000000-0005-0000-0000-00002B200000}"/>
    <cellStyle name="40% - Accent4 5 2 3 2 2" xfId="10226" xr:uid="{00000000-0005-0000-0000-00002C200000}"/>
    <cellStyle name="40% - Accent4 5 2 3 3" xfId="4210" xr:uid="{00000000-0005-0000-0000-00002D200000}"/>
    <cellStyle name="40% - Accent4 5 2 3 3 2" xfId="11718" xr:uid="{00000000-0005-0000-0000-00002E200000}"/>
    <cellStyle name="40% - Accent4 5 2 3 4" xfId="6634" xr:uid="{00000000-0005-0000-0000-00002F200000}"/>
    <cellStyle name="40% - Accent4 5 2 3 4 2" xfId="13912" xr:uid="{00000000-0005-0000-0000-000030200000}"/>
    <cellStyle name="40% - Accent4 5 2 3 5" xfId="7884" xr:uid="{00000000-0005-0000-0000-000031200000}"/>
    <cellStyle name="40% - Accent4 5 2 3 5 2" xfId="14976" xr:uid="{00000000-0005-0000-0000-000032200000}"/>
    <cellStyle name="40% - Accent4 5 2 3 6" xfId="9290" xr:uid="{00000000-0005-0000-0000-000033200000}"/>
    <cellStyle name="40% - Accent4 5 2 4" xfId="2427" xr:uid="{00000000-0005-0000-0000-000034200000}"/>
    <cellStyle name="40% - Accent4 5 2 4 2" xfId="6635" xr:uid="{00000000-0005-0000-0000-000035200000}"/>
    <cellStyle name="40% - Accent4 5 2 4 2 2" xfId="13913" xr:uid="{00000000-0005-0000-0000-000036200000}"/>
    <cellStyle name="40% - Accent4 5 2 4 3" xfId="10223" xr:uid="{00000000-0005-0000-0000-000037200000}"/>
    <cellStyle name="40% - Accent4 5 2 5" xfId="3261" xr:uid="{00000000-0005-0000-0000-000038200000}"/>
    <cellStyle name="40% - Accent4 5 2 5 2" xfId="10772" xr:uid="{00000000-0005-0000-0000-000039200000}"/>
    <cellStyle name="40% - Accent4 5 2 6" xfId="4207" xr:uid="{00000000-0005-0000-0000-00003A200000}"/>
    <cellStyle name="40% - Accent4 5 2 6 2" xfId="11715" xr:uid="{00000000-0005-0000-0000-00003B200000}"/>
    <cellStyle name="40% - Accent4 5 2 7" xfId="4836" xr:uid="{00000000-0005-0000-0000-00003C200000}"/>
    <cellStyle name="40% - Accent4 5 2 7 2" xfId="12114" xr:uid="{00000000-0005-0000-0000-00003D200000}"/>
    <cellStyle name="40% - Accent4 5 2 8" xfId="5417" xr:uid="{00000000-0005-0000-0000-00003E200000}"/>
    <cellStyle name="40% - Accent4 5 2 8 2" xfId="12695" xr:uid="{00000000-0005-0000-0000-00003F200000}"/>
    <cellStyle name="40% - Accent4 5 2 9" xfId="6630" xr:uid="{00000000-0005-0000-0000-000040200000}"/>
    <cellStyle name="40% - Accent4 5 2 9 2" xfId="13908" xr:uid="{00000000-0005-0000-0000-000041200000}"/>
    <cellStyle name="40% - Accent4 5 3" xfId="658" xr:uid="{00000000-0005-0000-0000-000042200000}"/>
    <cellStyle name="40% - Accent4 5 3 10" xfId="9291" xr:uid="{00000000-0005-0000-0000-000043200000}"/>
    <cellStyle name="40% - Accent4 5 3 2" xfId="659" xr:uid="{00000000-0005-0000-0000-000044200000}"/>
    <cellStyle name="40% - Accent4 5 3 2 2" xfId="2432" xr:uid="{00000000-0005-0000-0000-000045200000}"/>
    <cellStyle name="40% - Accent4 5 3 2 2 2" xfId="10228" xr:uid="{00000000-0005-0000-0000-000046200000}"/>
    <cellStyle name="40% - Accent4 5 3 2 3" xfId="4212" xr:uid="{00000000-0005-0000-0000-000047200000}"/>
    <cellStyle name="40% - Accent4 5 3 2 3 2" xfId="11720" xr:uid="{00000000-0005-0000-0000-000048200000}"/>
    <cellStyle name="40% - Accent4 5 3 2 4" xfId="6637" xr:uid="{00000000-0005-0000-0000-000049200000}"/>
    <cellStyle name="40% - Accent4 5 3 2 4 2" xfId="13915" xr:uid="{00000000-0005-0000-0000-00004A200000}"/>
    <cellStyle name="40% - Accent4 5 3 2 5" xfId="8033" xr:uid="{00000000-0005-0000-0000-00004B200000}"/>
    <cellStyle name="40% - Accent4 5 3 2 5 2" xfId="15125" xr:uid="{00000000-0005-0000-0000-00004C200000}"/>
    <cellStyle name="40% - Accent4 5 3 2 6" xfId="9292" xr:uid="{00000000-0005-0000-0000-00004D200000}"/>
    <cellStyle name="40% - Accent4 5 3 3" xfId="2431" xr:uid="{00000000-0005-0000-0000-00004E200000}"/>
    <cellStyle name="40% - Accent4 5 3 3 2" xfId="6638" xr:uid="{00000000-0005-0000-0000-00004F200000}"/>
    <cellStyle name="40% - Accent4 5 3 3 2 2" xfId="13916" xr:uid="{00000000-0005-0000-0000-000050200000}"/>
    <cellStyle name="40% - Accent4 5 3 3 3" xfId="10227" xr:uid="{00000000-0005-0000-0000-000051200000}"/>
    <cellStyle name="40% - Accent4 5 3 4" xfId="3421" xr:uid="{00000000-0005-0000-0000-000052200000}"/>
    <cellStyle name="40% - Accent4 5 3 4 2" xfId="10929" xr:uid="{00000000-0005-0000-0000-000053200000}"/>
    <cellStyle name="40% - Accent4 5 3 5" xfId="4211" xr:uid="{00000000-0005-0000-0000-000054200000}"/>
    <cellStyle name="40% - Accent4 5 3 5 2" xfId="11719" xr:uid="{00000000-0005-0000-0000-000055200000}"/>
    <cellStyle name="40% - Accent4 5 3 6" xfId="4985" xr:uid="{00000000-0005-0000-0000-000056200000}"/>
    <cellStyle name="40% - Accent4 5 3 6 2" xfId="12263" xr:uid="{00000000-0005-0000-0000-000057200000}"/>
    <cellStyle name="40% - Accent4 5 3 7" xfId="5566" xr:uid="{00000000-0005-0000-0000-000058200000}"/>
    <cellStyle name="40% - Accent4 5 3 7 2" xfId="12844" xr:uid="{00000000-0005-0000-0000-000059200000}"/>
    <cellStyle name="40% - Accent4 5 3 8" xfId="6636" xr:uid="{00000000-0005-0000-0000-00005A200000}"/>
    <cellStyle name="40% - Accent4 5 3 8 2" xfId="13914" xr:uid="{00000000-0005-0000-0000-00005B200000}"/>
    <cellStyle name="40% - Accent4 5 3 9" xfId="7452" xr:uid="{00000000-0005-0000-0000-00005C200000}"/>
    <cellStyle name="40% - Accent4 5 3 9 2" xfId="14544" xr:uid="{00000000-0005-0000-0000-00005D200000}"/>
    <cellStyle name="40% - Accent4 5 4" xfId="660" xr:uid="{00000000-0005-0000-0000-00005E200000}"/>
    <cellStyle name="40% - Accent4 5 4 2" xfId="2433" xr:uid="{00000000-0005-0000-0000-00005F200000}"/>
    <cellStyle name="40% - Accent4 5 4 2 2" xfId="10229" xr:uid="{00000000-0005-0000-0000-000060200000}"/>
    <cellStyle name="40% - Accent4 5 4 3" xfId="4213" xr:uid="{00000000-0005-0000-0000-000061200000}"/>
    <cellStyle name="40% - Accent4 5 4 3 2" xfId="11721" xr:uid="{00000000-0005-0000-0000-000062200000}"/>
    <cellStyle name="40% - Accent4 5 4 4" xfId="6639" xr:uid="{00000000-0005-0000-0000-000063200000}"/>
    <cellStyle name="40% - Accent4 5 4 4 2" xfId="13917" xr:uid="{00000000-0005-0000-0000-000064200000}"/>
    <cellStyle name="40% - Accent4 5 4 5" xfId="7741" xr:uid="{00000000-0005-0000-0000-000065200000}"/>
    <cellStyle name="40% - Accent4 5 4 5 2" xfId="14833" xr:uid="{00000000-0005-0000-0000-000066200000}"/>
    <cellStyle name="40% - Accent4 5 4 6" xfId="9293" xr:uid="{00000000-0005-0000-0000-000067200000}"/>
    <cellStyle name="40% - Accent4 5 5" xfId="2426" xr:uid="{00000000-0005-0000-0000-000068200000}"/>
    <cellStyle name="40% - Accent4 5 5 2" xfId="6640" xr:uid="{00000000-0005-0000-0000-000069200000}"/>
    <cellStyle name="40% - Accent4 5 5 2 2" xfId="13918" xr:uid="{00000000-0005-0000-0000-00006A200000}"/>
    <cellStyle name="40% - Accent4 5 5 3" xfId="10222" xr:uid="{00000000-0005-0000-0000-00006B200000}"/>
    <cellStyle name="40% - Accent4 5 6" xfId="3092" xr:uid="{00000000-0005-0000-0000-00006C200000}"/>
    <cellStyle name="40% - Accent4 5 6 2" xfId="10603" xr:uid="{00000000-0005-0000-0000-00006D200000}"/>
    <cellStyle name="40% - Accent4 5 7" xfId="4206" xr:uid="{00000000-0005-0000-0000-00006E200000}"/>
    <cellStyle name="40% - Accent4 5 7 2" xfId="11714" xr:uid="{00000000-0005-0000-0000-00006F200000}"/>
    <cellStyle name="40% - Accent4 5 8" xfId="4693" xr:uid="{00000000-0005-0000-0000-000070200000}"/>
    <cellStyle name="40% - Accent4 5 8 2" xfId="11971" xr:uid="{00000000-0005-0000-0000-000071200000}"/>
    <cellStyle name="40% - Accent4 5 9" xfId="5274" xr:uid="{00000000-0005-0000-0000-000072200000}"/>
    <cellStyle name="40% - Accent4 5 9 2" xfId="12552" xr:uid="{00000000-0005-0000-0000-000073200000}"/>
    <cellStyle name="40% - Accent4 6" xfId="661" xr:uid="{00000000-0005-0000-0000-000074200000}"/>
    <cellStyle name="40% - Accent4 6 10" xfId="6641" xr:uid="{00000000-0005-0000-0000-000075200000}"/>
    <cellStyle name="40% - Accent4 6 10 2" xfId="13919" xr:uid="{00000000-0005-0000-0000-000076200000}"/>
    <cellStyle name="40% - Accent4 6 11" xfId="7266" xr:uid="{00000000-0005-0000-0000-000077200000}"/>
    <cellStyle name="40% - Accent4 6 11 2" xfId="14358" xr:uid="{00000000-0005-0000-0000-000078200000}"/>
    <cellStyle name="40% - Accent4 6 12" xfId="9294" xr:uid="{00000000-0005-0000-0000-000079200000}"/>
    <cellStyle name="40% - Accent4 6 2" xfId="662" xr:uid="{00000000-0005-0000-0000-00007A200000}"/>
    <cellStyle name="40% - Accent4 6 2 10" xfId="7409" xr:uid="{00000000-0005-0000-0000-00007B200000}"/>
    <cellStyle name="40% - Accent4 6 2 10 2" xfId="14501" xr:uid="{00000000-0005-0000-0000-00007C200000}"/>
    <cellStyle name="40% - Accent4 6 2 11" xfId="9295" xr:uid="{00000000-0005-0000-0000-00007D200000}"/>
    <cellStyle name="40% - Accent4 6 2 2" xfId="663" xr:uid="{00000000-0005-0000-0000-00007E200000}"/>
    <cellStyle name="40% - Accent4 6 2 2 10" xfId="9296" xr:uid="{00000000-0005-0000-0000-00007F200000}"/>
    <cellStyle name="40% - Accent4 6 2 2 2" xfId="664" xr:uid="{00000000-0005-0000-0000-000080200000}"/>
    <cellStyle name="40% - Accent4 6 2 2 2 2" xfId="2437" xr:uid="{00000000-0005-0000-0000-000081200000}"/>
    <cellStyle name="40% - Accent4 6 2 2 2 2 2" xfId="10233" xr:uid="{00000000-0005-0000-0000-000082200000}"/>
    <cellStyle name="40% - Accent4 6 2 2 2 3" xfId="4217" xr:uid="{00000000-0005-0000-0000-000083200000}"/>
    <cellStyle name="40% - Accent4 6 2 2 2 3 2" xfId="11725" xr:uid="{00000000-0005-0000-0000-000084200000}"/>
    <cellStyle name="40% - Accent4 6 2 2 2 4" xfId="6644" xr:uid="{00000000-0005-0000-0000-000085200000}"/>
    <cellStyle name="40% - Accent4 6 2 2 2 4 2" xfId="13922" xr:uid="{00000000-0005-0000-0000-000086200000}"/>
    <cellStyle name="40% - Accent4 6 2 2 2 5" xfId="8279" xr:uid="{00000000-0005-0000-0000-000087200000}"/>
    <cellStyle name="40% - Accent4 6 2 2 2 5 2" xfId="15371" xr:uid="{00000000-0005-0000-0000-000088200000}"/>
    <cellStyle name="40% - Accent4 6 2 2 2 6" xfId="9297" xr:uid="{00000000-0005-0000-0000-000089200000}"/>
    <cellStyle name="40% - Accent4 6 2 2 3" xfId="2436" xr:uid="{00000000-0005-0000-0000-00008A200000}"/>
    <cellStyle name="40% - Accent4 6 2 2 3 2" xfId="6645" xr:uid="{00000000-0005-0000-0000-00008B200000}"/>
    <cellStyle name="40% - Accent4 6 2 2 3 2 2" xfId="13923" xr:uid="{00000000-0005-0000-0000-00008C200000}"/>
    <cellStyle name="40% - Accent4 6 2 2 3 3" xfId="10232" xr:uid="{00000000-0005-0000-0000-00008D200000}"/>
    <cellStyle name="40% - Accent4 6 2 2 4" xfId="3667" xr:uid="{00000000-0005-0000-0000-00008E200000}"/>
    <cellStyle name="40% - Accent4 6 2 2 4 2" xfId="11175" xr:uid="{00000000-0005-0000-0000-00008F200000}"/>
    <cellStyle name="40% - Accent4 6 2 2 5" xfId="4216" xr:uid="{00000000-0005-0000-0000-000090200000}"/>
    <cellStyle name="40% - Accent4 6 2 2 5 2" xfId="11724" xr:uid="{00000000-0005-0000-0000-000091200000}"/>
    <cellStyle name="40% - Accent4 6 2 2 6" xfId="5231" xr:uid="{00000000-0005-0000-0000-000092200000}"/>
    <cellStyle name="40% - Accent4 6 2 2 6 2" xfId="12509" xr:uid="{00000000-0005-0000-0000-000093200000}"/>
    <cellStyle name="40% - Accent4 6 2 2 7" xfId="5812" xr:uid="{00000000-0005-0000-0000-000094200000}"/>
    <cellStyle name="40% - Accent4 6 2 2 7 2" xfId="13090" xr:uid="{00000000-0005-0000-0000-000095200000}"/>
    <cellStyle name="40% - Accent4 6 2 2 8" xfId="6643" xr:uid="{00000000-0005-0000-0000-000096200000}"/>
    <cellStyle name="40% - Accent4 6 2 2 8 2" xfId="13921" xr:uid="{00000000-0005-0000-0000-000097200000}"/>
    <cellStyle name="40% - Accent4 6 2 2 9" xfId="7698" xr:uid="{00000000-0005-0000-0000-000098200000}"/>
    <cellStyle name="40% - Accent4 6 2 2 9 2" xfId="14790" xr:uid="{00000000-0005-0000-0000-000099200000}"/>
    <cellStyle name="40% - Accent4 6 2 3" xfId="665" xr:uid="{00000000-0005-0000-0000-00009A200000}"/>
    <cellStyle name="40% - Accent4 6 2 3 2" xfId="2438" xr:uid="{00000000-0005-0000-0000-00009B200000}"/>
    <cellStyle name="40% - Accent4 6 2 3 2 2" xfId="10234" xr:uid="{00000000-0005-0000-0000-00009C200000}"/>
    <cellStyle name="40% - Accent4 6 2 3 3" xfId="4218" xr:uid="{00000000-0005-0000-0000-00009D200000}"/>
    <cellStyle name="40% - Accent4 6 2 3 3 2" xfId="11726" xr:uid="{00000000-0005-0000-0000-00009E200000}"/>
    <cellStyle name="40% - Accent4 6 2 3 4" xfId="6646" xr:uid="{00000000-0005-0000-0000-00009F200000}"/>
    <cellStyle name="40% - Accent4 6 2 3 4 2" xfId="13924" xr:uid="{00000000-0005-0000-0000-0000A0200000}"/>
    <cellStyle name="40% - Accent4 6 2 3 5" xfId="7990" xr:uid="{00000000-0005-0000-0000-0000A1200000}"/>
    <cellStyle name="40% - Accent4 6 2 3 5 2" xfId="15082" xr:uid="{00000000-0005-0000-0000-0000A2200000}"/>
    <cellStyle name="40% - Accent4 6 2 3 6" xfId="9298" xr:uid="{00000000-0005-0000-0000-0000A3200000}"/>
    <cellStyle name="40% - Accent4 6 2 4" xfId="2435" xr:uid="{00000000-0005-0000-0000-0000A4200000}"/>
    <cellStyle name="40% - Accent4 6 2 4 2" xfId="6647" xr:uid="{00000000-0005-0000-0000-0000A5200000}"/>
    <cellStyle name="40% - Accent4 6 2 4 2 2" xfId="13925" xr:uid="{00000000-0005-0000-0000-0000A6200000}"/>
    <cellStyle name="40% - Accent4 6 2 4 3" xfId="10231" xr:uid="{00000000-0005-0000-0000-0000A7200000}"/>
    <cellStyle name="40% - Accent4 6 2 5" xfId="3367" xr:uid="{00000000-0005-0000-0000-0000A8200000}"/>
    <cellStyle name="40% - Accent4 6 2 5 2" xfId="10878" xr:uid="{00000000-0005-0000-0000-0000A9200000}"/>
    <cellStyle name="40% - Accent4 6 2 6" xfId="4215" xr:uid="{00000000-0005-0000-0000-0000AA200000}"/>
    <cellStyle name="40% - Accent4 6 2 6 2" xfId="11723" xr:uid="{00000000-0005-0000-0000-0000AB200000}"/>
    <cellStyle name="40% - Accent4 6 2 7" xfId="4942" xr:uid="{00000000-0005-0000-0000-0000AC200000}"/>
    <cellStyle name="40% - Accent4 6 2 7 2" xfId="12220" xr:uid="{00000000-0005-0000-0000-0000AD200000}"/>
    <cellStyle name="40% - Accent4 6 2 8" xfId="5523" xr:uid="{00000000-0005-0000-0000-0000AE200000}"/>
    <cellStyle name="40% - Accent4 6 2 8 2" xfId="12801" xr:uid="{00000000-0005-0000-0000-0000AF200000}"/>
    <cellStyle name="40% - Accent4 6 2 9" xfId="6642" xr:uid="{00000000-0005-0000-0000-0000B0200000}"/>
    <cellStyle name="40% - Accent4 6 2 9 2" xfId="13920" xr:uid="{00000000-0005-0000-0000-0000B1200000}"/>
    <cellStyle name="40% - Accent4 6 3" xfId="666" xr:uid="{00000000-0005-0000-0000-0000B2200000}"/>
    <cellStyle name="40% - Accent4 6 3 10" xfId="9299" xr:uid="{00000000-0005-0000-0000-0000B3200000}"/>
    <cellStyle name="40% - Accent4 6 3 2" xfId="667" xr:uid="{00000000-0005-0000-0000-0000B4200000}"/>
    <cellStyle name="40% - Accent4 6 3 2 2" xfId="2440" xr:uid="{00000000-0005-0000-0000-0000B5200000}"/>
    <cellStyle name="40% - Accent4 6 3 2 2 2" xfId="10236" xr:uid="{00000000-0005-0000-0000-0000B6200000}"/>
    <cellStyle name="40% - Accent4 6 3 2 3" xfId="4220" xr:uid="{00000000-0005-0000-0000-0000B7200000}"/>
    <cellStyle name="40% - Accent4 6 3 2 3 2" xfId="11728" xr:uid="{00000000-0005-0000-0000-0000B8200000}"/>
    <cellStyle name="40% - Accent4 6 3 2 4" xfId="6649" xr:uid="{00000000-0005-0000-0000-0000B9200000}"/>
    <cellStyle name="40% - Accent4 6 3 2 4 2" xfId="13927" xr:uid="{00000000-0005-0000-0000-0000BA200000}"/>
    <cellStyle name="40% - Accent4 6 3 2 5" xfId="8136" xr:uid="{00000000-0005-0000-0000-0000BB200000}"/>
    <cellStyle name="40% - Accent4 6 3 2 5 2" xfId="15228" xr:uid="{00000000-0005-0000-0000-0000BC200000}"/>
    <cellStyle name="40% - Accent4 6 3 2 6" xfId="9300" xr:uid="{00000000-0005-0000-0000-0000BD200000}"/>
    <cellStyle name="40% - Accent4 6 3 3" xfId="2439" xr:uid="{00000000-0005-0000-0000-0000BE200000}"/>
    <cellStyle name="40% - Accent4 6 3 3 2" xfId="6650" xr:uid="{00000000-0005-0000-0000-0000BF200000}"/>
    <cellStyle name="40% - Accent4 6 3 3 2 2" xfId="13928" xr:uid="{00000000-0005-0000-0000-0000C0200000}"/>
    <cellStyle name="40% - Accent4 6 3 3 3" xfId="10235" xr:uid="{00000000-0005-0000-0000-0000C1200000}"/>
    <cellStyle name="40% - Accent4 6 3 4" xfId="3524" xr:uid="{00000000-0005-0000-0000-0000C2200000}"/>
    <cellStyle name="40% - Accent4 6 3 4 2" xfId="11032" xr:uid="{00000000-0005-0000-0000-0000C3200000}"/>
    <cellStyle name="40% - Accent4 6 3 5" xfId="4219" xr:uid="{00000000-0005-0000-0000-0000C4200000}"/>
    <cellStyle name="40% - Accent4 6 3 5 2" xfId="11727" xr:uid="{00000000-0005-0000-0000-0000C5200000}"/>
    <cellStyle name="40% - Accent4 6 3 6" xfId="5088" xr:uid="{00000000-0005-0000-0000-0000C6200000}"/>
    <cellStyle name="40% - Accent4 6 3 6 2" xfId="12366" xr:uid="{00000000-0005-0000-0000-0000C7200000}"/>
    <cellStyle name="40% - Accent4 6 3 7" xfId="5669" xr:uid="{00000000-0005-0000-0000-0000C8200000}"/>
    <cellStyle name="40% - Accent4 6 3 7 2" xfId="12947" xr:uid="{00000000-0005-0000-0000-0000C9200000}"/>
    <cellStyle name="40% - Accent4 6 3 8" xfId="6648" xr:uid="{00000000-0005-0000-0000-0000CA200000}"/>
    <cellStyle name="40% - Accent4 6 3 8 2" xfId="13926" xr:uid="{00000000-0005-0000-0000-0000CB200000}"/>
    <cellStyle name="40% - Accent4 6 3 9" xfId="7555" xr:uid="{00000000-0005-0000-0000-0000CC200000}"/>
    <cellStyle name="40% - Accent4 6 3 9 2" xfId="14647" xr:uid="{00000000-0005-0000-0000-0000CD200000}"/>
    <cellStyle name="40% - Accent4 6 4" xfId="668" xr:uid="{00000000-0005-0000-0000-0000CE200000}"/>
    <cellStyle name="40% - Accent4 6 4 2" xfId="2441" xr:uid="{00000000-0005-0000-0000-0000CF200000}"/>
    <cellStyle name="40% - Accent4 6 4 2 2" xfId="10237" xr:uid="{00000000-0005-0000-0000-0000D0200000}"/>
    <cellStyle name="40% - Accent4 6 4 3" xfId="4221" xr:uid="{00000000-0005-0000-0000-0000D1200000}"/>
    <cellStyle name="40% - Accent4 6 4 3 2" xfId="11729" xr:uid="{00000000-0005-0000-0000-0000D2200000}"/>
    <cellStyle name="40% - Accent4 6 4 4" xfId="6651" xr:uid="{00000000-0005-0000-0000-0000D3200000}"/>
    <cellStyle name="40% - Accent4 6 4 4 2" xfId="13929" xr:uid="{00000000-0005-0000-0000-0000D4200000}"/>
    <cellStyle name="40% - Accent4 6 4 5" xfId="7847" xr:uid="{00000000-0005-0000-0000-0000D5200000}"/>
    <cellStyle name="40% - Accent4 6 4 5 2" xfId="14939" xr:uid="{00000000-0005-0000-0000-0000D6200000}"/>
    <cellStyle name="40% - Accent4 6 4 6" xfId="9301" xr:uid="{00000000-0005-0000-0000-0000D7200000}"/>
    <cellStyle name="40% - Accent4 6 5" xfId="2434" xr:uid="{00000000-0005-0000-0000-0000D8200000}"/>
    <cellStyle name="40% - Accent4 6 5 2" xfId="6652" xr:uid="{00000000-0005-0000-0000-0000D9200000}"/>
    <cellStyle name="40% - Accent4 6 5 2 2" xfId="13930" xr:uid="{00000000-0005-0000-0000-0000DA200000}"/>
    <cellStyle name="40% - Accent4 6 5 3" xfId="10230" xr:uid="{00000000-0005-0000-0000-0000DB200000}"/>
    <cellStyle name="40% - Accent4 6 6" xfId="3222" xr:uid="{00000000-0005-0000-0000-0000DC200000}"/>
    <cellStyle name="40% - Accent4 6 6 2" xfId="10733" xr:uid="{00000000-0005-0000-0000-0000DD200000}"/>
    <cellStyle name="40% - Accent4 6 7" xfId="4214" xr:uid="{00000000-0005-0000-0000-0000DE200000}"/>
    <cellStyle name="40% - Accent4 6 7 2" xfId="11722" xr:uid="{00000000-0005-0000-0000-0000DF200000}"/>
    <cellStyle name="40% - Accent4 6 8" xfId="4799" xr:uid="{00000000-0005-0000-0000-0000E0200000}"/>
    <cellStyle name="40% - Accent4 6 8 2" xfId="12077" xr:uid="{00000000-0005-0000-0000-0000E1200000}"/>
    <cellStyle name="40% - Accent4 6 9" xfId="5380" xr:uid="{00000000-0005-0000-0000-0000E2200000}"/>
    <cellStyle name="40% - Accent4 6 9 2" xfId="12658" xr:uid="{00000000-0005-0000-0000-0000E3200000}"/>
    <cellStyle name="40% - Accent4 7" xfId="669" xr:uid="{00000000-0005-0000-0000-0000E4200000}"/>
    <cellStyle name="40% - Accent4 7 10" xfId="7284" xr:uid="{00000000-0005-0000-0000-0000E5200000}"/>
    <cellStyle name="40% - Accent4 7 10 2" xfId="14376" xr:uid="{00000000-0005-0000-0000-0000E6200000}"/>
    <cellStyle name="40% - Accent4 7 11" xfId="9302" xr:uid="{00000000-0005-0000-0000-0000E7200000}"/>
    <cellStyle name="40% - Accent4 7 2" xfId="670" xr:uid="{00000000-0005-0000-0000-0000E8200000}"/>
    <cellStyle name="40% - Accent4 7 2 10" xfId="9303" xr:uid="{00000000-0005-0000-0000-0000E9200000}"/>
    <cellStyle name="40% - Accent4 7 2 2" xfId="671" xr:uid="{00000000-0005-0000-0000-0000EA200000}"/>
    <cellStyle name="40% - Accent4 7 2 2 2" xfId="2444" xr:uid="{00000000-0005-0000-0000-0000EB200000}"/>
    <cellStyle name="40% - Accent4 7 2 2 2 2" xfId="10240" xr:uid="{00000000-0005-0000-0000-0000EC200000}"/>
    <cellStyle name="40% - Accent4 7 2 2 3" xfId="4224" xr:uid="{00000000-0005-0000-0000-0000ED200000}"/>
    <cellStyle name="40% - Accent4 7 2 2 3 2" xfId="11732" xr:uid="{00000000-0005-0000-0000-0000EE200000}"/>
    <cellStyle name="40% - Accent4 7 2 2 4" xfId="6655" xr:uid="{00000000-0005-0000-0000-0000EF200000}"/>
    <cellStyle name="40% - Accent4 7 2 2 4 2" xfId="13933" xr:uid="{00000000-0005-0000-0000-0000F0200000}"/>
    <cellStyle name="40% - Accent4 7 2 2 5" xfId="8154" xr:uid="{00000000-0005-0000-0000-0000F1200000}"/>
    <cellStyle name="40% - Accent4 7 2 2 5 2" xfId="15246" xr:uid="{00000000-0005-0000-0000-0000F2200000}"/>
    <cellStyle name="40% - Accent4 7 2 2 6" xfId="9304" xr:uid="{00000000-0005-0000-0000-0000F3200000}"/>
    <cellStyle name="40% - Accent4 7 2 3" xfId="2443" xr:uid="{00000000-0005-0000-0000-0000F4200000}"/>
    <cellStyle name="40% - Accent4 7 2 3 2" xfId="6656" xr:uid="{00000000-0005-0000-0000-0000F5200000}"/>
    <cellStyle name="40% - Accent4 7 2 3 2 2" xfId="13934" xr:uid="{00000000-0005-0000-0000-0000F6200000}"/>
    <cellStyle name="40% - Accent4 7 2 3 3" xfId="10239" xr:uid="{00000000-0005-0000-0000-0000F7200000}"/>
    <cellStyle name="40% - Accent4 7 2 4" xfId="3542" xr:uid="{00000000-0005-0000-0000-0000F8200000}"/>
    <cellStyle name="40% - Accent4 7 2 4 2" xfId="11050" xr:uid="{00000000-0005-0000-0000-0000F9200000}"/>
    <cellStyle name="40% - Accent4 7 2 5" xfId="4223" xr:uid="{00000000-0005-0000-0000-0000FA200000}"/>
    <cellStyle name="40% - Accent4 7 2 5 2" xfId="11731" xr:uid="{00000000-0005-0000-0000-0000FB200000}"/>
    <cellStyle name="40% - Accent4 7 2 6" xfId="5106" xr:uid="{00000000-0005-0000-0000-0000FC200000}"/>
    <cellStyle name="40% - Accent4 7 2 6 2" xfId="12384" xr:uid="{00000000-0005-0000-0000-0000FD200000}"/>
    <cellStyle name="40% - Accent4 7 2 7" xfId="5687" xr:uid="{00000000-0005-0000-0000-0000FE200000}"/>
    <cellStyle name="40% - Accent4 7 2 7 2" xfId="12965" xr:uid="{00000000-0005-0000-0000-0000FF200000}"/>
    <cellStyle name="40% - Accent4 7 2 8" xfId="6654" xr:uid="{00000000-0005-0000-0000-000000210000}"/>
    <cellStyle name="40% - Accent4 7 2 8 2" xfId="13932" xr:uid="{00000000-0005-0000-0000-000001210000}"/>
    <cellStyle name="40% - Accent4 7 2 9" xfId="7573" xr:uid="{00000000-0005-0000-0000-000002210000}"/>
    <cellStyle name="40% - Accent4 7 2 9 2" xfId="14665" xr:uid="{00000000-0005-0000-0000-000003210000}"/>
    <cellStyle name="40% - Accent4 7 3" xfId="672" xr:uid="{00000000-0005-0000-0000-000004210000}"/>
    <cellStyle name="40% - Accent4 7 3 2" xfId="2445" xr:uid="{00000000-0005-0000-0000-000005210000}"/>
    <cellStyle name="40% - Accent4 7 3 2 2" xfId="10241" xr:uid="{00000000-0005-0000-0000-000006210000}"/>
    <cellStyle name="40% - Accent4 7 3 3" xfId="4225" xr:uid="{00000000-0005-0000-0000-000007210000}"/>
    <cellStyle name="40% - Accent4 7 3 3 2" xfId="11733" xr:uid="{00000000-0005-0000-0000-000008210000}"/>
    <cellStyle name="40% - Accent4 7 3 4" xfId="6657" xr:uid="{00000000-0005-0000-0000-000009210000}"/>
    <cellStyle name="40% - Accent4 7 3 4 2" xfId="13935" xr:uid="{00000000-0005-0000-0000-00000A210000}"/>
    <cellStyle name="40% - Accent4 7 3 5" xfId="7865" xr:uid="{00000000-0005-0000-0000-00000B210000}"/>
    <cellStyle name="40% - Accent4 7 3 5 2" xfId="14957" xr:uid="{00000000-0005-0000-0000-00000C210000}"/>
    <cellStyle name="40% - Accent4 7 3 6" xfId="9305" xr:uid="{00000000-0005-0000-0000-00000D210000}"/>
    <cellStyle name="40% - Accent4 7 4" xfId="2442" xr:uid="{00000000-0005-0000-0000-00000E210000}"/>
    <cellStyle name="40% - Accent4 7 4 2" xfId="6658" xr:uid="{00000000-0005-0000-0000-00000F210000}"/>
    <cellStyle name="40% - Accent4 7 4 2 2" xfId="13936" xr:uid="{00000000-0005-0000-0000-000010210000}"/>
    <cellStyle name="40% - Accent4 7 4 3" xfId="10238" xr:uid="{00000000-0005-0000-0000-000011210000}"/>
    <cellStyle name="40% - Accent4 7 5" xfId="3240" xr:uid="{00000000-0005-0000-0000-000012210000}"/>
    <cellStyle name="40% - Accent4 7 5 2" xfId="10751" xr:uid="{00000000-0005-0000-0000-000013210000}"/>
    <cellStyle name="40% - Accent4 7 6" xfId="4222" xr:uid="{00000000-0005-0000-0000-000014210000}"/>
    <cellStyle name="40% - Accent4 7 6 2" xfId="11730" xr:uid="{00000000-0005-0000-0000-000015210000}"/>
    <cellStyle name="40% - Accent4 7 7" xfId="4817" xr:uid="{00000000-0005-0000-0000-000016210000}"/>
    <cellStyle name="40% - Accent4 7 7 2" xfId="12095" xr:uid="{00000000-0005-0000-0000-000017210000}"/>
    <cellStyle name="40% - Accent4 7 8" xfId="5398" xr:uid="{00000000-0005-0000-0000-000018210000}"/>
    <cellStyle name="40% - Accent4 7 8 2" xfId="12676" xr:uid="{00000000-0005-0000-0000-000019210000}"/>
    <cellStyle name="40% - Accent4 7 9" xfId="6653" xr:uid="{00000000-0005-0000-0000-00001A210000}"/>
    <cellStyle name="40% - Accent4 7 9 2" xfId="13931" xr:uid="{00000000-0005-0000-0000-00001B210000}"/>
    <cellStyle name="40% - Accent4 8" xfId="673" xr:uid="{00000000-0005-0000-0000-00001C210000}"/>
    <cellStyle name="40% - Accent4 8 10" xfId="9306" xr:uid="{00000000-0005-0000-0000-00001D210000}"/>
    <cellStyle name="40% - Accent4 8 2" xfId="674" xr:uid="{00000000-0005-0000-0000-00001E210000}"/>
    <cellStyle name="40% - Accent4 8 2 2" xfId="2447" xr:uid="{00000000-0005-0000-0000-00001F210000}"/>
    <cellStyle name="40% - Accent4 8 2 2 2" xfId="10243" xr:uid="{00000000-0005-0000-0000-000020210000}"/>
    <cellStyle name="40% - Accent4 8 2 3" xfId="4227" xr:uid="{00000000-0005-0000-0000-000021210000}"/>
    <cellStyle name="40% - Accent4 8 2 3 2" xfId="11735" xr:uid="{00000000-0005-0000-0000-000022210000}"/>
    <cellStyle name="40% - Accent4 8 2 4" xfId="6660" xr:uid="{00000000-0005-0000-0000-000023210000}"/>
    <cellStyle name="40% - Accent4 8 2 4 2" xfId="13938" xr:uid="{00000000-0005-0000-0000-000024210000}"/>
    <cellStyle name="40% - Accent4 8 2 5" xfId="8010" xr:uid="{00000000-0005-0000-0000-000025210000}"/>
    <cellStyle name="40% - Accent4 8 2 5 2" xfId="15102" xr:uid="{00000000-0005-0000-0000-000026210000}"/>
    <cellStyle name="40% - Accent4 8 2 6" xfId="9307" xr:uid="{00000000-0005-0000-0000-000027210000}"/>
    <cellStyle name="40% - Accent4 8 3" xfId="2446" xr:uid="{00000000-0005-0000-0000-000028210000}"/>
    <cellStyle name="40% - Accent4 8 3 2" xfId="6661" xr:uid="{00000000-0005-0000-0000-000029210000}"/>
    <cellStyle name="40% - Accent4 8 3 2 2" xfId="13939" xr:uid="{00000000-0005-0000-0000-00002A210000}"/>
    <cellStyle name="40% - Accent4 8 3 3" xfId="10242" xr:uid="{00000000-0005-0000-0000-00002B210000}"/>
    <cellStyle name="40% - Accent4 8 4" xfId="3388" xr:uid="{00000000-0005-0000-0000-00002C210000}"/>
    <cellStyle name="40% - Accent4 8 4 2" xfId="10898" xr:uid="{00000000-0005-0000-0000-00002D210000}"/>
    <cellStyle name="40% - Accent4 8 5" xfId="4226" xr:uid="{00000000-0005-0000-0000-00002E210000}"/>
    <cellStyle name="40% - Accent4 8 5 2" xfId="11734" xr:uid="{00000000-0005-0000-0000-00002F210000}"/>
    <cellStyle name="40% - Accent4 8 6" xfId="4962" xr:uid="{00000000-0005-0000-0000-000030210000}"/>
    <cellStyle name="40% - Accent4 8 6 2" xfId="12240" xr:uid="{00000000-0005-0000-0000-000031210000}"/>
    <cellStyle name="40% - Accent4 8 7" xfId="5543" xr:uid="{00000000-0005-0000-0000-000032210000}"/>
    <cellStyle name="40% - Accent4 8 7 2" xfId="12821" xr:uid="{00000000-0005-0000-0000-000033210000}"/>
    <cellStyle name="40% - Accent4 8 8" xfId="6659" xr:uid="{00000000-0005-0000-0000-000034210000}"/>
    <cellStyle name="40% - Accent4 8 8 2" xfId="13937" xr:uid="{00000000-0005-0000-0000-000035210000}"/>
    <cellStyle name="40% - Accent4 8 9" xfId="7429" xr:uid="{00000000-0005-0000-0000-000036210000}"/>
    <cellStyle name="40% - Accent4 8 9 2" xfId="14521" xr:uid="{00000000-0005-0000-0000-000037210000}"/>
    <cellStyle name="40% - Accent4 9" xfId="675" xr:uid="{00000000-0005-0000-0000-000038210000}"/>
    <cellStyle name="40% - Accent4 9 2" xfId="2448" xr:uid="{00000000-0005-0000-0000-000039210000}"/>
    <cellStyle name="40% - Accent4 9 2 2" xfId="10244" xr:uid="{00000000-0005-0000-0000-00003A210000}"/>
    <cellStyle name="40% - Accent4 9 3" xfId="4228" xr:uid="{00000000-0005-0000-0000-00003B210000}"/>
    <cellStyle name="40% - Accent4 9 3 2" xfId="11736" xr:uid="{00000000-0005-0000-0000-00003C210000}"/>
    <cellStyle name="40% - Accent4 9 4" xfId="6662" xr:uid="{00000000-0005-0000-0000-00003D210000}"/>
    <cellStyle name="40% - Accent4 9 4 2" xfId="13940" xr:uid="{00000000-0005-0000-0000-00003E210000}"/>
    <cellStyle name="40% - Accent4 9 5" xfId="8394" xr:uid="{00000000-0005-0000-0000-00003F210000}"/>
    <cellStyle name="40% - Accent4 9 5 2" xfId="15437" xr:uid="{00000000-0005-0000-0000-000040210000}"/>
    <cellStyle name="40% - Accent4 9 6" xfId="9308" xr:uid="{00000000-0005-0000-0000-000041210000}"/>
    <cellStyle name="40% - Accent5" xfId="37" builtinId="47" customBuiltin="1"/>
    <cellStyle name="40% - Accent5 10" xfId="677" xr:uid="{00000000-0005-0000-0000-000043210000}"/>
    <cellStyle name="40% - Accent5 10 2" xfId="2450" xr:uid="{00000000-0005-0000-0000-000044210000}"/>
    <cellStyle name="40% - Accent5 10 2 2" xfId="4231" xr:uid="{00000000-0005-0000-0000-000045210000}"/>
    <cellStyle name="40% - Accent5 10 2 2 2" xfId="11739" xr:uid="{00000000-0005-0000-0000-000046210000}"/>
    <cellStyle name="40% - Accent5 10 2 3" xfId="6665" xr:uid="{00000000-0005-0000-0000-000047210000}"/>
    <cellStyle name="40% - Accent5 10 2 3 2" xfId="13943" xr:uid="{00000000-0005-0000-0000-000048210000}"/>
    <cellStyle name="40% - Accent5 10 2 4" xfId="10246" xr:uid="{00000000-0005-0000-0000-000049210000}"/>
    <cellStyle name="40% - Accent5 10 3" xfId="4230" xr:uid="{00000000-0005-0000-0000-00004A210000}"/>
    <cellStyle name="40% - Accent5 10 3 2" xfId="11738" xr:uid="{00000000-0005-0000-0000-00004B210000}"/>
    <cellStyle name="40% - Accent5 10 4" xfId="6664" xr:uid="{00000000-0005-0000-0000-00004C210000}"/>
    <cellStyle name="40% - Accent5 10 4 2" xfId="13942" xr:uid="{00000000-0005-0000-0000-00004D210000}"/>
    <cellStyle name="40% - Accent5 10 5" xfId="8484" xr:uid="{00000000-0005-0000-0000-00004E210000}"/>
    <cellStyle name="40% - Accent5 10 5 2" xfId="15527" xr:uid="{00000000-0005-0000-0000-00004F210000}"/>
    <cellStyle name="40% - Accent5 10 6" xfId="9310" xr:uid="{00000000-0005-0000-0000-000050210000}"/>
    <cellStyle name="40% - Accent5 11" xfId="678" xr:uid="{00000000-0005-0000-0000-000051210000}"/>
    <cellStyle name="40% - Accent5 11 2" xfId="2451" xr:uid="{00000000-0005-0000-0000-000052210000}"/>
    <cellStyle name="40% - Accent5 11 2 2" xfId="10247" xr:uid="{00000000-0005-0000-0000-000053210000}"/>
    <cellStyle name="40% - Accent5 11 3" xfId="4232" xr:uid="{00000000-0005-0000-0000-000054210000}"/>
    <cellStyle name="40% - Accent5 11 3 2" xfId="11740" xr:uid="{00000000-0005-0000-0000-000055210000}"/>
    <cellStyle name="40% - Accent5 11 4" xfId="6666" xr:uid="{00000000-0005-0000-0000-000056210000}"/>
    <cellStyle name="40% - Accent5 11 4 2" xfId="13944" xr:uid="{00000000-0005-0000-0000-000057210000}"/>
    <cellStyle name="40% - Accent5 11 5" xfId="8573" xr:uid="{00000000-0005-0000-0000-000058210000}"/>
    <cellStyle name="40% - Accent5 11 5 2" xfId="15616" xr:uid="{00000000-0005-0000-0000-000059210000}"/>
    <cellStyle name="40% - Accent5 11 6" xfId="9311" xr:uid="{00000000-0005-0000-0000-00005A210000}"/>
    <cellStyle name="40% - Accent5 12" xfId="679" xr:uid="{00000000-0005-0000-0000-00005B210000}"/>
    <cellStyle name="40% - Accent5 12 2" xfId="680" xr:uid="{00000000-0005-0000-0000-00005C210000}"/>
    <cellStyle name="40% - Accent5 12 2 2" xfId="2453" xr:uid="{00000000-0005-0000-0000-00005D210000}"/>
    <cellStyle name="40% - Accent5 12 2 2 2" xfId="10249" xr:uid="{00000000-0005-0000-0000-00005E210000}"/>
    <cellStyle name="40% - Accent5 12 2 3" xfId="4234" xr:uid="{00000000-0005-0000-0000-00005F210000}"/>
    <cellStyle name="40% - Accent5 12 2 3 2" xfId="11742" xr:uid="{00000000-0005-0000-0000-000060210000}"/>
    <cellStyle name="40% - Accent5 12 2 4" xfId="6668" xr:uid="{00000000-0005-0000-0000-000061210000}"/>
    <cellStyle name="40% - Accent5 12 2 4 2" xfId="13946" xr:uid="{00000000-0005-0000-0000-000062210000}"/>
    <cellStyle name="40% - Accent5 12 2 5" xfId="9313" xr:uid="{00000000-0005-0000-0000-000063210000}"/>
    <cellStyle name="40% - Accent5 12 3" xfId="2452" xr:uid="{00000000-0005-0000-0000-000064210000}"/>
    <cellStyle name="40% - Accent5 12 3 2" xfId="10248" xr:uid="{00000000-0005-0000-0000-000065210000}"/>
    <cellStyle name="40% - Accent5 12 4" xfId="4233" xr:uid="{00000000-0005-0000-0000-000066210000}"/>
    <cellStyle name="40% - Accent5 12 4 2" xfId="11741" xr:uid="{00000000-0005-0000-0000-000067210000}"/>
    <cellStyle name="40% - Accent5 12 5" xfId="6667" xr:uid="{00000000-0005-0000-0000-000068210000}"/>
    <cellStyle name="40% - Accent5 12 5 2" xfId="13945" xr:uid="{00000000-0005-0000-0000-000069210000}"/>
    <cellStyle name="40% - Accent5 12 6" xfId="7725" xr:uid="{00000000-0005-0000-0000-00006A210000}"/>
    <cellStyle name="40% - Accent5 12 6 2" xfId="14817" xr:uid="{00000000-0005-0000-0000-00006B210000}"/>
    <cellStyle name="40% - Accent5 12 7" xfId="9312" xr:uid="{00000000-0005-0000-0000-00006C210000}"/>
    <cellStyle name="40% - Accent5 13" xfId="681" xr:uid="{00000000-0005-0000-0000-00006D210000}"/>
    <cellStyle name="40% - Accent5 13 2" xfId="2454" xr:uid="{00000000-0005-0000-0000-00006E210000}"/>
    <cellStyle name="40% - Accent5 13 2 2" xfId="10250" xr:uid="{00000000-0005-0000-0000-00006F210000}"/>
    <cellStyle name="40% - Accent5 13 3" xfId="4235" xr:uid="{00000000-0005-0000-0000-000070210000}"/>
    <cellStyle name="40% - Accent5 13 3 2" xfId="11743" xr:uid="{00000000-0005-0000-0000-000071210000}"/>
    <cellStyle name="40% - Accent5 13 4" xfId="6669" xr:uid="{00000000-0005-0000-0000-000072210000}"/>
    <cellStyle name="40% - Accent5 13 4 2" xfId="13947" xr:uid="{00000000-0005-0000-0000-000073210000}"/>
    <cellStyle name="40% - Accent5 13 5" xfId="9314" xr:uid="{00000000-0005-0000-0000-000074210000}"/>
    <cellStyle name="40% - Accent5 14" xfId="682" xr:uid="{00000000-0005-0000-0000-000075210000}"/>
    <cellStyle name="40% - Accent5 14 2" xfId="2455" xr:uid="{00000000-0005-0000-0000-000076210000}"/>
    <cellStyle name="40% - Accent5 14 2 2" xfId="10251" xr:uid="{00000000-0005-0000-0000-000077210000}"/>
    <cellStyle name="40% - Accent5 14 3" xfId="4236" xr:uid="{00000000-0005-0000-0000-000078210000}"/>
    <cellStyle name="40% - Accent5 14 3 2" xfId="11744" xr:uid="{00000000-0005-0000-0000-000079210000}"/>
    <cellStyle name="40% - Accent5 14 4" xfId="6670" xr:uid="{00000000-0005-0000-0000-00007A210000}"/>
    <cellStyle name="40% - Accent5 14 4 2" xfId="13948" xr:uid="{00000000-0005-0000-0000-00007B210000}"/>
    <cellStyle name="40% - Accent5 14 5" xfId="9315" xr:uid="{00000000-0005-0000-0000-00007C210000}"/>
    <cellStyle name="40% - Accent5 15" xfId="683" xr:uid="{00000000-0005-0000-0000-00007D210000}"/>
    <cellStyle name="40% - Accent5 15 2" xfId="2456" xr:uid="{00000000-0005-0000-0000-00007E210000}"/>
    <cellStyle name="40% - Accent5 15 2 2" xfId="10252" xr:uid="{00000000-0005-0000-0000-00007F210000}"/>
    <cellStyle name="40% - Accent5 15 3" xfId="4237" xr:uid="{00000000-0005-0000-0000-000080210000}"/>
    <cellStyle name="40% - Accent5 15 3 2" xfId="11745" xr:uid="{00000000-0005-0000-0000-000081210000}"/>
    <cellStyle name="40% - Accent5 15 4" xfId="6671" xr:uid="{00000000-0005-0000-0000-000082210000}"/>
    <cellStyle name="40% - Accent5 15 4 2" xfId="13949" xr:uid="{00000000-0005-0000-0000-000083210000}"/>
    <cellStyle name="40% - Accent5 15 5" xfId="9316" xr:uid="{00000000-0005-0000-0000-000084210000}"/>
    <cellStyle name="40% - Accent5 16" xfId="684" xr:uid="{00000000-0005-0000-0000-000085210000}"/>
    <cellStyle name="40% - Accent5 16 2" xfId="2457" xr:uid="{00000000-0005-0000-0000-000086210000}"/>
    <cellStyle name="40% - Accent5 16 2 2" xfId="10253" xr:uid="{00000000-0005-0000-0000-000087210000}"/>
    <cellStyle name="40% - Accent5 16 3" xfId="4238" xr:uid="{00000000-0005-0000-0000-000088210000}"/>
    <cellStyle name="40% - Accent5 16 3 2" xfId="11746" xr:uid="{00000000-0005-0000-0000-000089210000}"/>
    <cellStyle name="40% - Accent5 16 4" xfId="6672" xr:uid="{00000000-0005-0000-0000-00008A210000}"/>
    <cellStyle name="40% - Accent5 16 4 2" xfId="13950" xr:uid="{00000000-0005-0000-0000-00008B210000}"/>
    <cellStyle name="40% - Accent5 16 5" xfId="9317" xr:uid="{00000000-0005-0000-0000-00008C210000}"/>
    <cellStyle name="40% - Accent5 17" xfId="685" xr:uid="{00000000-0005-0000-0000-00008D210000}"/>
    <cellStyle name="40% - Accent5 17 2" xfId="2458" xr:uid="{00000000-0005-0000-0000-00008E210000}"/>
    <cellStyle name="40% - Accent5 17 2 2" xfId="10254" xr:uid="{00000000-0005-0000-0000-00008F210000}"/>
    <cellStyle name="40% - Accent5 17 3" xfId="4239" xr:uid="{00000000-0005-0000-0000-000090210000}"/>
    <cellStyle name="40% - Accent5 17 3 2" xfId="11747" xr:uid="{00000000-0005-0000-0000-000091210000}"/>
    <cellStyle name="40% - Accent5 17 4" xfId="6673" xr:uid="{00000000-0005-0000-0000-000092210000}"/>
    <cellStyle name="40% - Accent5 17 4 2" xfId="13951" xr:uid="{00000000-0005-0000-0000-000093210000}"/>
    <cellStyle name="40% - Accent5 17 5" xfId="9318" xr:uid="{00000000-0005-0000-0000-000094210000}"/>
    <cellStyle name="40% - Accent5 18" xfId="686" xr:uid="{00000000-0005-0000-0000-000095210000}"/>
    <cellStyle name="40% - Accent5 18 2" xfId="2459" xr:uid="{00000000-0005-0000-0000-000096210000}"/>
    <cellStyle name="40% - Accent5 18 2 2" xfId="10255" xr:uid="{00000000-0005-0000-0000-000097210000}"/>
    <cellStyle name="40% - Accent5 18 3" xfId="4240" xr:uid="{00000000-0005-0000-0000-000098210000}"/>
    <cellStyle name="40% - Accent5 18 3 2" xfId="11748" xr:uid="{00000000-0005-0000-0000-000099210000}"/>
    <cellStyle name="40% - Accent5 18 4" xfId="6674" xr:uid="{00000000-0005-0000-0000-00009A210000}"/>
    <cellStyle name="40% - Accent5 18 4 2" xfId="13952" xr:uid="{00000000-0005-0000-0000-00009B210000}"/>
    <cellStyle name="40% - Accent5 18 5" xfId="9319" xr:uid="{00000000-0005-0000-0000-00009C210000}"/>
    <cellStyle name="40% - Accent5 19" xfId="1759" xr:uid="{00000000-0005-0000-0000-00009D210000}"/>
    <cellStyle name="40% - Accent5 19 2" xfId="3009" xr:uid="{00000000-0005-0000-0000-00009E210000}"/>
    <cellStyle name="40% - Accent5 19 2 2" xfId="10526" xr:uid="{00000000-0005-0000-0000-00009F210000}"/>
    <cellStyle name="40% - Accent5 19 3" xfId="4241" xr:uid="{00000000-0005-0000-0000-0000A0210000}"/>
    <cellStyle name="40% - Accent5 19 3 2" xfId="11749" xr:uid="{00000000-0005-0000-0000-0000A1210000}"/>
    <cellStyle name="40% - Accent5 19 4" xfId="6675" xr:uid="{00000000-0005-0000-0000-0000A2210000}"/>
    <cellStyle name="40% - Accent5 19 4 2" xfId="13953" xr:uid="{00000000-0005-0000-0000-0000A3210000}"/>
    <cellStyle name="40% - Accent5 19 5" xfId="9588" xr:uid="{00000000-0005-0000-0000-0000A4210000}"/>
    <cellStyle name="40% - Accent5 2" xfId="687" xr:uid="{00000000-0005-0000-0000-0000A5210000}"/>
    <cellStyle name="40% - Accent5 2 10" xfId="3135" xr:uid="{00000000-0005-0000-0000-0000A6210000}"/>
    <cellStyle name="40% - Accent5 2 10 2" xfId="6677" xr:uid="{00000000-0005-0000-0000-0000A7210000}"/>
    <cellStyle name="40% - Accent5 2 10 2 2" xfId="13955" xr:uid="{00000000-0005-0000-0000-0000A8210000}"/>
    <cellStyle name="40% - Accent5 2 10 3" xfId="10646" xr:uid="{00000000-0005-0000-0000-0000A9210000}"/>
    <cellStyle name="40% - Accent5 2 11" xfId="4242" xr:uid="{00000000-0005-0000-0000-0000AA210000}"/>
    <cellStyle name="40% - Accent5 2 11 2" xfId="11750" xr:uid="{00000000-0005-0000-0000-0000AB210000}"/>
    <cellStyle name="40% - Accent5 2 12" xfId="4733" xr:uid="{00000000-0005-0000-0000-0000AC210000}"/>
    <cellStyle name="40% - Accent5 2 12 2" xfId="12011" xr:uid="{00000000-0005-0000-0000-0000AD210000}"/>
    <cellStyle name="40% - Accent5 2 13" xfId="5314" xr:uid="{00000000-0005-0000-0000-0000AE210000}"/>
    <cellStyle name="40% - Accent5 2 13 2" xfId="12592" xr:uid="{00000000-0005-0000-0000-0000AF210000}"/>
    <cellStyle name="40% - Accent5 2 14" xfId="6676" xr:uid="{00000000-0005-0000-0000-0000B0210000}"/>
    <cellStyle name="40% - Accent5 2 14 2" xfId="13954" xr:uid="{00000000-0005-0000-0000-0000B1210000}"/>
    <cellStyle name="40% - Accent5 2 15" xfId="7200" xr:uid="{00000000-0005-0000-0000-0000B2210000}"/>
    <cellStyle name="40% - Accent5 2 15 2" xfId="14292" xr:uid="{00000000-0005-0000-0000-0000B3210000}"/>
    <cellStyle name="40% - Accent5 2 16" xfId="8646" xr:uid="{00000000-0005-0000-0000-0000B4210000}"/>
    <cellStyle name="40% - Accent5 2 17" xfId="9320" xr:uid="{00000000-0005-0000-0000-0000B5210000}"/>
    <cellStyle name="40% - Accent5 2 2" xfId="688" xr:uid="{00000000-0005-0000-0000-0000B6210000}"/>
    <cellStyle name="40% - Accent5 2 2 10" xfId="6678" xr:uid="{00000000-0005-0000-0000-0000B7210000}"/>
    <cellStyle name="40% - Accent5 2 2 10 2" xfId="13956" xr:uid="{00000000-0005-0000-0000-0000B8210000}"/>
    <cellStyle name="40% - Accent5 2 2 11" xfId="7246" xr:uid="{00000000-0005-0000-0000-0000B9210000}"/>
    <cellStyle name="40% - Accent5 2 2 11 2" xfId="14338" xr:uid="{00000000-0005-0000-0000-0000BA210000}"/>
    <cellStyle name="40% - Accent5 2 2 12" xfId="9321" xr:uid="{00000000-0005-0000-0000-0000BB210000}"/>
    <cellStyle name="40% - Accent5 2 2 2" xfId="689" xr:uid="{00000000-0005-0000-0000-0000BC210000}"/>
    <cellStyle name="40% - Accent5 2 2 2 10" xfId="7389" xr:uid="{00000000-0005-0000-0000-0000BD210000}"/>
    <cellStyle name="40% - Accent5 2 2 2 10 2" xfId="14481" xr:uid="{00000000-0005-0000-0000-0000BE210000}"/>
    <cellStyle name="40% - Accent5 2 2 2 11" xfId="9322" xr:uid="{00000000-0005-0000-0000-0000BF210000}"/>
    <cellStyle name="40% - Accent5 2 2 2 2" xfId="690" xr:uid="{00000000-0005-0000-0000-0000C0210000}"/>
    <cellStyle name="40% - Accent5 2 2 2 2 10" xfId="9323" xr:uid="{00000000-0005-0000-0000-0000C1210000}"/>
    <cellStyle name="40% - Accent5 2 2 2 2 2" xfId="691" xr:uid="{00000000-0005-0000-0000-0000C2210000}"/>
    <cellStyle name="40% - Accent5 2 2 2 2 2 2" xfId="2464" xr:uid="{00000000-0005-0000-0000-0000C3210000}"/>
    <cellStyle name="40% - Accent5 2 2 2 2 2 2 2" xfId="10260" xr:uid="{00000000-0005-0000-0000-0000C4210000}"/>
    <cellStyle name="40% - Accent5 2 2 2 2 2 3" xfId="4246" xr:uid="{00000000-0005-0000-0000-0000C5210000}"/>
    <cellStyle name="40% - Accent5 2 2 2 2 2 3 2" xfId="11754" xr:uid="{00000000-0005-0000-0000-0000C6210000}"/>
    <cellStyle name="40% - Accent5 2 2 2 2 2 4" xfId="6681" xr:uid="{00000000-0005-0000-0000-0000C7210000}"/>
    <cellStyle name="40% - Accent5 2 2 2 2 2 4 2" xfId="13959" xr:uid="{00000000-0005-0000-0000-0000C8210000}"/>
    <cellStyle name="40% - Accent5 2 2 2 2 2 5" xfId="8259" xr:uid="{00000000-0005-0000-0000-0000C9210000}"/>
    <cellStyle name="40% - Accent5 2 2 2 2 2 5 2" xfId="15351" xr:uid="{00000000-0005-0000-0000-0000CA210000}"/>
    <cellStyle name="40% - Accent5 2 2 2 2 2 6" xfId="9324" xr:uid="{00000000-0005-0000-0000-0000CB210000}"/>
    <cellStyle name="40% - Accent5 2 2 2 2 3" xfId="2463" xr:uid="{00000000-0005-0000-0000-0000CC210000}"/>
    <cellStyle name="40% - Accent5 2 2 2 2 3 2" xfId="6682" xr:uid="{00000000-0005-0000-0000-0000CD210000}"/>
    <cellStyle name="40% - Accent5 2 2 2 2 3 2 2" xfId="13960" xr:uid="{00000000-0005-0000-0000-0000CE210000}"/>
    <cellStyle name="40% - Accent5 2 2 2 2 3 3" xfId="10259" xr:uid="{00000000-0005-0000-0000-0000CF210000}"/>
    <cellStyle name="40% - Accent5 2 2 2 2 4" xfId="3647" xr:uid="{00000000-0005-0000-0000-0000D0210000}"/>
    <cellStyle name="40% - Accent5 2 2 2 2 4 2" xfId="11155" xr:uid="{00000000-0005-0000-0000-0000D1210000}"/>
    <cellStyle name="40% - Accent5 2 2 2 2 5" xfId="4245" xr:uid="{00000000-0005-0000-0000-0000D2210000}"/>
    <cellStyle name="40% - Accent5 2 2 2 2 5 2" xfId="11753" xr:uid="{00000000-0005-0000-0000-0000D3210000}"/>
    <cellStyle name="40% - Accent5 2 2 2 2 6" xfId="5211" xr:uid="{00000000-0005-0000-0000-0000D4210000}"/>
    <cellStyle name="40% - Accent5 2 2 2 2 6 2" xfId="12489" xr:uid="{00000000-0005-0000-0000-0000D5210000}"/>
    <cellStyle name="40% - Accent5 2 2 2 2 7" xfId="5792" xr:uid="{00000000-0005-0000-0000-0000D6210000}"/>
    <cellStyle name="40% - Accent5 2 2 2 2 7 2" xfId="13070" xr:uid="{00000000-0005-0000-0000-0000D7210000}"/>
    <cellStyle name="40% - Accent5 2 2 2 2 8" xfId="6680" xr:uid="{00000000-0005-0000-0000-0000D8210000}"/>
    <cellStyle name="40% - Accent5 2 2 2 2 8 2" xfId="13958" xr:uid="{00000000-0005-0000-0000-0000D9210000}"/>
    <cellStyle name="40% - Accent5 2 2 2 2 9" xfId="7678" xr:uid="{00000000-0005-0000-0000-0000DA210000}"/>
    <cellStyle name="40% - Accent5 2 2 2 2 9 2" xfId="14770" xr:uid="{00000000-0005-0000-0000-0000DB210000}"/>
    <cellStyle name="40% - Accent5 2 2 2 3" xfId="692" xr:uid="{00000000-0005-0000-0000-0000DC210000}"/>
    <cellStyle name="40% - Accent5 2 2 2 3 2" xfId="2465" xr:uid="{00000000-0005-0000-0000-0000DD210000}"/>
    <cellStyle name="40% - Accent5 2 2 2 3 2 2" xfId="10261" xr:uid="{00000000-0005-0000-0000-0000DE210000}"/>
    <cellStyle name="40% - Accent5 2 2 2 3 3" xfId="4247" xr:uid="{00000000-0005-0000-0000-0000DF210000}"/>
    <cellStyle name="40% - Accent5 2 2 2 3 3 2" xfId="11755" xr:uid="{00000000-0005-0000-0000-0000E0210000}"/>
    <cellStyle name="40% - Accent5 2 2 2 3 4" xfId="6683" xr:uid="{00000000-0005-0000-0000-0000E1210000}"/>
    <cellStyle name="40% - Accent5 2 2 2 3 4 2" xfId="13961" xr:uid="{00000000-0005-0000-0000-0000E2210000}"/>
    <cellStyle name="40% - Accent5 2 2 2 3 5" xfId="7970" xr:uid="{00000000-0005-0000-0000-0000E3210000}"/>
    <cellStyle name="40% - Accent5 2 2 2 3 5 2" xfId="15062" xr:uid="{00000000-0005-0000-0000-0000E4210000}"/>
    <cellStyle name="40% - Accent5 2 2 2 3 6" xfId="9325" xr:uid="{00000000-0005-0000-0000-0000E5210000}"/>
    <cellStyle name="40% - Accent5 2 2 2 4" xfId="2462" xr:uid="{00000000-0005-0000-0000-0000E6210000}"/>
    <cellStyle name="40% - Accent5 2 2 2 4 2" xfId="6684" xr:uid="{00000000-0005-0000-0000-0000E7210000}"/>
    <cellStyle name="40% - Accent5 2 2 2 4 2 2" xfId="13962" xr:uid="{00000000-0005-0000-0000-0000E8210000}"/>
    <cellStyle name="40% - Accent5 2 2 2 4 3" xfId="10258" xr:uid="{00000000-0005-0000-0000-0000E9210000}"/>
    <cellStyle name="40% - Accent5 2 2 2 5" xfId="3347" xr:uid="{00000000-0005-0000-0000-0000EA210000}"/>
    <cellStyle name="40% - Accent5 2 2 2 5 2" xfId="10858" xr:uid="{00000000-0005-0000-0000-0000EB210000}"/>
    <cellStyle name="40% - Accent5 2 2 2 6" xfId="4244" xr:uid="{00000000-0005-0000-0000-0000EC210000}"/>
    <cellStyle name="40% - Accent5 2 2 2 6 2" xfId="11752" xr:uid="{00000000-0005-0000-0000-0000ED210000}"/>
    <cellStyle name="40% - Accent5 2 2 2 7" xfId="4922" xr:uid="{00000000-0005-0000-0000-0000EE210000}"/>
    <cellStyle name="40% - Accent5 2 2 2 7 2" xfId="12200" xr:uid="{00000000-0005-0000-0000-0000EF210000}"/>
    <cellStyle name="40% - Accent5 2 2 2 8" xfId="5503" xr:uid="{00000000-0005-0000-0000-0000F0210000}"/>
    <cellStyle name="40% - Accent5 2 2 2 8 2" xfId="12781" xr:uid="{00000000-0005-0000-0000-0000F1210000}"/>
    <cellStyle name="40% - Accent5 2 2 2 9" xfId="6679" xr:uid="{00000000-0005-0000-0000-0000F2210000}"/>
    <cellStyle name="40% - Accent5 2 2 2 9 2" xfId="13957" xr:uid="{00000000-0005-0000-0000-0000F3210000}"/>
    <cellStyle name="40% - Accent5 2 2 3" xfId="693" xr:uid="{00000000-0005-0000-0000-0000F4210000}"/>
    <cellStyle name="40% - Accent5 2 2 3 10" xfId="9326" xr:uid="{00000000-0005-0000-0000-0000F5210000}"/>
    <cellStyle name="40% - Accent5 2 2 3 2" xfId="694" xr:uid="{00000000-0005-0000-0000-0000F6210000}"/>
    <cellStyle name="40% - Accent5 2 2 3 2 2" xfId="2467" xr:uid="{00000000-0005-0000-0000-0000F7210000}"/>
    <cellStyle name="40% - Accent5 2 2 3 2 2 2" xfId="10263" xr:uid="{00000000-0005-0000-0000-0000F8210000}"/>
    <cellStyle name="40% - Accent5 2 2 3 2 3" xfId="4249" xr:uid="{00000000-0005-0000-0000-0000F9210000}"/>
    <cellStyle name="40% - Accent5 2 2 3 2 3 2" xfId="11757" xr:uid="{00000000-0005-0000-0000-0000FA210000}"/>
    <cellStyle name="40% - Accent5 2 2 3 2 4" xfId="6686" xr:uid="{00000000-0005-0000-0000-0000FB210000}"/>
    <cellStyle name="40% - Accent5 2 2 3 2 4 2" xfId="13964" xr:uid="{00000000-0005-0000-0000-0000FC210000}"/>
    <cellStyle name="40% - Accent5 2 2 3 2 5" xfId="8116" xr:uid="{00000000-0005-0000-0000-0000FD210000}"/>
    <cellStyle name="40% - Accent5 2 2 3 2 5 2" xfId="15208" xr:uid="{00000000-0005-0000-0000-0000FE210000}"/>
    <cellStyle name="40% - Accent5 2 2 3 2 6" xfId="9327" xr:uid="{00000000-0005-0000-0000-0000FF210000}"/>
    <cellStyle name="40% - Accent5 2 2 3 3" xfId="2466" xr:uid="{00000000-0005-0000-0000-000000220000}"/>
    <cellStyle name="40% - Accent5 2 2 3 3 2" xfId="6687" xr:uid="{00000000-0005-0000-0000-000001220000}"/>
    <cellStyle name="40% - Accent5 2 2 3 3 2 2" xfId="13965" xr:uid="{00000000-0005-0000-0000-000002220000}"/>
    <cellStyle name="40% - Accent5 2 2 3 3 3" xfId="10262" xr:uid="{00000000-0005-0000-0000-000003220000}"/>
    <cellStyle name="40% - Accent5 2 2 3 4" xfId="3504" xr:uid="{00000000-0005-0000-0000-000004220000}"/>
    <cellStyle name="40% - Accent5 2 2 3 4 2" xfId="11012" xr:uid="{00000000-0005-0000-0000-000005220000}"/>
    <cellStyle name="40% - Accent5 2 2 3 5" xfId="4248" xr:uid="{00000000-0005-0000-0000-000006220000}"/>
    <cellStyle name="40% - Accent5 2 2 3 5 2" xfId="11756" xr:uid="{00000000-0005-0000-0000-000007220000}"/>
    <cellStyle name="40% - Accent5 2 2 3 6" xfId="5068" xr:uid="{00000000-0005-0000-0000-000008220000}"/>
    <cellStyle name="40% - Accent5 2 2 3 6 2" xfId="12346" xr:uid="{00000000-0005-0000-0000-000009220000}"/>
    <cellStyle name="40% - Accent5 2 2 3 7" xfId="5649" xr:uid="{00000000-0005-0000-0000-00000A220000}"/>
    <cellStyle name="40% - Accent5 2 2 3 7 2" xfId="12927" xr:uid="{00000000-0005-0000-0000-00000B220000}"/>
    <cellStyle name="40% - Accent5 2 2 3 8" xfId="6685" xr:uid="{00000000-0005-0000-0000-00000C220000}"/>
    <cellStyle name="40% - Accent5 2 2 3 8 2" xfId="13963" xr:uid="{00000000-0005-0000-0000-00000D220000}"/>
    <cellStyle name="40% - Accent5 2 2 3 9" xfId="7535" xr:uid="{00000000-0005-0000-0000-00000E220000}"/>
    <cellStyle name="40% - Accent5 2 2 3 9 2" xfId="14627" xr:uid="{00000000-0005-0000-0000-00000F220000}"/>
    <cellStyle name="40% - Accent5 2 2 4" xfId="695" xr:uid="{00000000-0005-0000-0000-000010220000}"/>
    <cellStyle name="40% - Accent5 2 2 4 2" xfId="2468" xr:uid="{00000000-0005-0000-0000-000011220000}"/>
    <cellStyle name="40% - Accent5 2 2 4 2 2" xfId="10264" xr:uid="{00000000-0005-0000-0000-000012220000}"/>
    <cellStyle name="40% - Accent5 2 2 4 3" xfId="4250" xr:uid="{00000000-0005-0000-0000-000013220000}"/>
    <cellStyle name="40% - Accent5 2 2 4 3 2" xfId="11758" xr:uid="{00000000-0005-0000-0000-000014220000}"/>
    <cellStyle name="40% - Accent5 2 2 4 4" xfId="6688" xr:uid="{00000000-0005-0000-0000-000015220000}"/>
    <cellStyle name="40% - Accent5 2 2 4 4 2" xfId="13966" xr:uid="{00000000-0005-0000-0000-000016220000}"/>
    <cellStyle name="40% - Accent5 2 2 4 5" xfId="8463" xr:uid="{00000000-0005-0000-0000-000017220000}"/>
    <cellStyle name="40% - Accent5 2 2 4 5 2" xfId="15506" xr:uid="{00000000-0005-0000-0000-000018220000}"/>
    <cellStyle name="40% - Accent5 2 2 4 6" xfId="9328" xr:uid="{00000000-0005-0000-0000-000019220000}"/>
    <cellStyle name="40% - Accent5 2 2 5" xfId="2461" xr:uid="{00000000-0005-0000-0000-00001A220000}"/>
    <cellStyle name="40% - Accent5 2 2 5 2" xfId="6689" xr:uid="{00000000-0005-0000-0000-00001B220000}"/>
    <cellStyle name="40% - Accent5 2 2 5 2 2" xfId="13967" xr:uid="{00000000-0005-0000-0000-00001C220000}"/>
    <cellStyle name="40% - Accent5 2 2 5 3" xfId="8552" xr:uid="{00000000-0005-0000-0000-00001D220000}"/>
    <cellStyle name="40% - Accent5 2 2 5 3 2" xfId="15595" xr:uid="{00000000-0005-0000-0000-00001E220000}"/>
    <cellStyle name="40% - Accent5 2 2 5 4" xfId="10257" xr:uid="{00000000-0005-0000-0000-00001F220000}"/>
    <cellStyle name="40% - Accent5 2 2 6" xfId="3202" xr:uid="{00000000-0005-0000-0000-000020220000}"/>
    <cellStyle name="40% - Accent5 2 2 6 2" xfId="7827" xr:uid="{00000000-0005-0000-0000-000021220000}"/>
    <cellStyle name="40% - Accent5 2 2 6 2 2" xfId="14919" xr:uid="{00000000-0005-0000-0000-000022220000}"/>
    <cellStyle name="40% - Accent5 2 2 6 3" xfId="10713" xr:uid="{00000000-0005-0000-0000-000023220000}"/>
    <cellStyle name="40% - Accent5 2 2 7" xfId="4243" xr:uid="{00000000-0005-0000-0000-000024220000}"/>
    <cellStyle name="40% - Accent5 2 2 7 2" xfId="11751" xr:uid="{00000000-0005-0000-0000-000025220000}"/>
    <cellStyle name="40% - Accent5 2 2 8" xfId="4779" xr:uid="{00000000-0005-0000-0000-000026220000}"/>
    <cellStyle name="40% - Accent5 2 2 8 2" xfId="12057" xr:uid="{00000000-0005-0000-0000-000027220000}"/>
    <cellStyle name="40% - Accent5 2 2 9" xfId="5360" xr:uid="{00000000-0005-0000-0000-000028220000}"/>
    <cellStyle name="40% - Accent5 2 2 9 2" xfId="12638" xr:uid="{00000000-0005-0000-0000-000029220000}"/>
    <cellStyle name="40% - Accent5 2 3" xfId="696" xr:uid="{00000000-0005-0000-0000-00002A220000}"/>
    <cellStyle name="40% - Accent5 2 3 10" xfId="7343" xr:uid="{00000000-0005-0000-0000-00002B220000}"/>
    <cellStyle name="40% - Accent5 2 3 10 2" xfId="14435" xr:uid="{00000000-0005-0000-0000-00002C220000}"/>
    <cellStyle name="40% - Accent5 2 3 11" xfId="9329" xr:uid="{00000000-0005-0000-0000-00002D220000}"/>
    <cellStyle name="40% - Accent5 2 3 2" xfId="697" xr:uid="{00000000-0005-0000-0000-00002E220000}"/>
    <cellStyle name="40% - Accent5 2 3 2 10" xfId="9330" xr:uid="{00000000-0005-0000-0000-00002F220000}"/>
    <cellStyle name="40% - Accent5 2 3 2 2" xfId="698" xr:uid="{00000000-0005-0000-0000-000030220000}"/>
    <cellStyle name="40% - Accent5 2 3 2 2 2" xfId="2471" xr:uid="{00000000-0005-0000-0000-000031220000}"/>
    <cellStyle name="40% - Accent5 2 3 2 2 2 2" xfId="10267" xr:uid="{00000000-0005-0000-0000-000032220000}"/>
    <cellStyle name="40% - Accent5 2 3 2 2 3" xfId="4253" xr:uid="{00000000-0005-0000-0000-000033220000}"/>
    <cellStyle name="40% - Accent5 2 3 2 2 3 2" xfId="11761" xr:uid="{00000000-0005-0000-0000-000034220000}"/>
    <cellStyle name="40% - Accent5 2 3 2 2 4" xfId="6692" xr:uid="{00000000-0005-0000-0000-000035220000}"/>
    <cellStyle name="40% - Accent5 2 3 2 2 4 2" xfId="13970" xr:uid="{00000000-0005-0000-0000-000036220000}"/>
    <cellStyle name="40% - Accent5 2 3 2 2 5" xfId="8213" xr:uid="{00000000-0005-0000-0000-000037220000}"/>
    <cellStyle name="40% - Accent5 2 3 2 2 5 2" xfId="15305" xr:uid="{00000000-0005-0000-0000-000038220000}"/>
    <cellStyle name="40% - Accent5 2 3 2 2 6" xfId="9331" xr:uid="{00000000-0005-0000-0000-000039220000}"/>
    <cellStyle name="40% - Accent5 2 3 2 3" xfId="2470" xr:uid="{00000000-0005-0000-0000-00003A220000}"/>
    <cellStyle name="40% - Accent5 2 3 2 3 2" xfId="6693" xr:uid="{00000000-0005-0000-0000-00003B220000}"/>
    <cellStyle name="40% - Accent5 2 3 2 3 2 2" xfId="13971" xr:uid="{00000000-0005-0000-0000-00003C220000}"/>
    <cellStyle name="40% - Accent5 2 3 2 3 3" xfId="10266" xr:uid="{00000000-0005-0000-0000-00003D220000}"/>
    <cellStyle name="40% - Accent5 2 3 2 4" xfId="3601" xr:uid="{00000000-0005-0000-0000-00003E220000}"/>
    <cellStyle name="40% - Accent5 2 3 2 4 2" xfId="11109" xr:uid="{00000000-0005-0000-0000-00003F220000}"/>
    <cellStyle name="40% - Accent5 2 3 2 5" xfId="4252" xr:uid="{00000000-0005-0000-0000-000040220000}"/>
    <cellStyle name="40% - Accent5 2 3 2 5 2" xfId="11760" xr:uid="{00000000-0005-0000-0000-000041220000}"/>
    <cellStyle name="40% - Accent5 2 3 2 6" xfId="5165" xr:uid="{00000000-0005-0000-0000-000042220000}"/>
    <cellStyle name="40% - Accent5 2 3 2 6 2" xfId="12443" xr:uid="{00000000-0005-0000-0000-000043220000}"/>
    <cellStyle name="40% - Accent5 2 3 2 7" xfId="5746" xr:uid="{00000000-0005-0000-0000-000044220000}"/>
    <cellStyle name="40% - Accent5 2 3 2 7 2" xfId="13024" xr:uid="{00000000-0005-0000-0000-000045220000}"/>
    <cellStyle name="40% - Accent5 2 3 2 8" xfId="6691" xr:uid="{00000000-0005-0000-0000-000046220000}"/>
    <cellStyle name="40% - Accent5 2 3 2 8 2" xfId="13969" xr:uid="{00000000-0005-0000-0000-000047220000}"/>
    <cellStyle name="40% - Accent5 2 3 2 9" xfId="7632" xr:uid="{00000000-0005-0000-0000-000048220000}"/>
    <cellStyle name="40% - Accent5 2 3 2 9 2" xfId="14724" xr:uid="{00000000-0005-0000-0000-000049220000}"/>
    <cellStyle name="40% - Accent5 2 3 3" xfId="699" xr:uid="{00000000-0005-0000-0000-00004A220000}"/>
    <cellStyle name="40% - Accent5 2 3 3 2" xfId="2472" xr:uid="{00000000-0005-0000-0000-00004B220000}"/>
    <cellStyle name="40% - Accent5 2 3 3 2 2" xfId="10268" xr:uid="{00000000-0005-0000-0000-00004C220000}"/>
    <cellStyle name="40% - Accent5 2 3 3 3" xfId="4254" xr:uid="{00000000-0005-0000-0000-00004D220000}"/>
    <cellStyle name="40% - Accent5 2 3 3 3 2" xfId="11762" xr:uid="{00000000-0005-0000-0000-00004E220000}"/>
    <cellStyle name="40% - Accent5 2 3 3 4" xfId="6694" xr:uid="{00000000-0005-0000-0000-00004F220000}"/>
    <cellStyle name="40% - Accent5 2 3 3 4 2" xfId="13972" xr:uid="{00000000-0005-0000-0000-000050220000}"/>
    <cellStyle name="40% - Accent5 2 3 3 5" xfId="7924" xr:uid="{00000000-0005-0000-0000-000051220000}"/>
    <cellStyle name="40% - Accent5 2 3 3 5 2" xfId="15016" xr:uid="{00000000-0005-0000-0000-000052220000}"/>
    <cellStyle name="40% - Accent5 2 3 3 6" xfId="9332" xr:uid="{00000000-0005-0000-0000-000053220000}"/>
    <cellStyle name="40% - Accent5 2 3 4" xfId="2469" xr:uid="{00000000-0005-0000-0000-000054220000}"/>
    <cellStyle name="40% - Accent5 2 3 4 2" xfId="6695" xr:uid="{00000000-0005-0000-0000-000055220000}"/>
    <cellStyle name="40% - Accent5 2 3 4 2 2" xfId="13973" xr:uid="{00000000-0005-0000-0000-000056220000}"/>
    <cellStyle name="40% - Accent5 2 3 4 3" xfId="10265" xr:uid="{00000000-0005-0000-0000-000057220000}"/>
    <cellStyle name="40% - Accent5 2 3 5" xfId="3301" xr:uid="{00000000-0005-0000-0000-000058220000}"/>
    <cellStyle name="40% - Accent5 2 3 5 2" xfId="10812" xr:uid="{00000000-0005-0000-0000-000059220000}"/>
    <cellStyle name="40% - Accent5 2 3 6" xfId="4251" xr:uid="{00000000-0005-0000-0000-00005A220000}"/>
    <cellStyle name="40% - Accent5 2 3 6 2" xfId="11759" xr:uid="{00000000-0005-0000-0000-00005B220000}"/>
    <cellStyle name="40% - Accent5 2 3 7" xfId="4876" xr:uid="{00000000-0005-0000-0000-00005C220000}"/>
    <cellStyle name="40% - Accent5 2 3 7 2" xfId="12154" xr:uid="{00000000-0005-0000-0000-00005D220000}"/>
    <cellStyle name="40% - Accent5 2 3 8" xfId="5457" xr:uid="{00000000-0005-0000-0000-00005E220000}"/>
    <cellStyle name="40% - Accent5 2 3 8 2" xfId="12735" xr:uid="{00000000-0005-0000-0000-00005F220000}"/>
    <cellStyle name="40% - Accent5 2 3 9" xfId="6690" xr:uid="{00000000-0005-0000-0000-000060220000}"/>
    <cellStyle name="40% - Accent5 2 3 9 2" xfId="13968" xr:uid="{00000000-0005-0000-0000-000061220000}"/>
    <cellStyle name="40% - Accent5 2 4" xfId="700" xr:uid="{00000000-0005-0000-0000-000062220000}"/>
    <cellStyle name="40% - Accent5 2 4 10" xfId="9333" xr:uid="{00000000-0005-0000-0000-000063220000}"/>
    <cellStyle name="40% - Accent5 2 4 2" xfId="701" xr:uid="{00000000-0005-0000-0000-000064220000}"/>
    <cellStyle name="40% - Accent5 2 4 2 2" xfId="2474" xr:uid="{00000000-0005-0000-0000-000065220000}"/>
    <cellStyle name="40% - Accent5 2 4 2 2 2" xfId="10270" xr:uid="{00000000-0005-0000-0000-000066220000}"/>
    <cellStyle name="40% - Accent5 2 4 2 3" xfId="4256" xr:uid="{00000000-0005-0000-0000-000067220000}"/>
    <cellStyle name="40% - Accent5 2 4 2 3 2" xfId="11764" xr:uid="{00000000-0005-0000-0000-000068220000}"/>
    <cellStyle name="40% - Accent5 2 4 2 4" xfId="6697" xr:uid="{00000000-0005-0000-0000-000069220000}"/>
    <cellStyle name="40% - Accent5 2 4 2 4 2" xfId="13975" xr:uid="{00000000-0005-0000-0000-00006A220000}"/>
    <cellStyle name="40% - Accent5 2 4 2 5" xfId="8070" xr:uid="{00000000-0005-0000-0000-00006B220000}"/>
    <cellStyle name="40% - Accent5 2 4 2 5 2" xfId="15162" xr:uid="{00000000-0005-0000-0000-00006C220000}"/>
    <cellStyle name="40% - Accent5 2 4 2 6" xfId="9334" xr:uid="{00000000-0005-0000-0000-00006D220000}"/>
    <cellStyle name="40% - Accent5 2 4 3" xfId="2473" xr:uid="{00000000-0005-0000-0000-00006E220000}"/>
    <cellStyle name="40% - Accent5 2 4 3 2" xfId="6698" xr:uid="{00000000-0005-0000-0000-00006F220000}"/>
    <cellStyle name="40% - Accent5 2 4 3 2 2" xfId="13976" xr:uid="{00000000-0005-0000-0000-000070220000}"/>
    <cellStyle name="40% - Accent5 2 4 3 3" xfId="10269" xr:uid="{00000000-0005-0000-0000-000071220000}"/>
    <cellStyle name="40% - Accent5 2 4 4" xfId="3458" xr:uid="{00000000-0005-0000-0000-000072220000}"/>
    <cellStyle name="40% - Accent5 2 4 4 2" xfId="10966" xr:uid="{00000000-0005-0000-0000-000073220000}"/>
    <cellStyle name="40% - Accent5 2 4 5" xfId="4255" xr:uid="{00000000-0005-0000-0000-000074220000}"/>
    <cellStyle name="40% - Accent5 2 4 5 2" xfId="11763" xr:uid="{00000000-0005-0000-0000-000075220000}"/>
    <cellStyle name="40% - Accent5 2 4 6" xfId="5022" xr:uid="{00000000-0005-0000-0000-000076220000}"/>
    <cellStyle name="40% - Accent5 2 4 6 2" xfId="12300" xr:uid="{00000000-0005-0000-0000-000077220000}"/>
    <cellStyle name="40% - Accent5 2 4 7" xfId="5603" xr:uid="{00000000-0005-0000-0000-000078220000}"/>
    <cellStyle name="40% - Accent5 2 4 7 2" xfId="12881" xr:uid="{00000000-0005-0000-0000-000079220000}"/>
    <cellStyle name="40% - Accent5 2 4 8" xfId="6696" xr:uid="{00000000-0005-0000-0000-00007A220000}"/>
    <cellStyle name="40% - Accent5 2 4 8 2" xfId="13974" xr:uid="{00000000-0005-0000-0000-00007B220000}"/>
    <cellStyle name="40% - Accent5 2 4 9" xfId="7489" xr:uid="{00000000-0005-0000-0000-00007C220000}"/>
    <cellStyle name="40% - Accent5 2 4 9 2" xfId="14581" xr:uid="{00000000-0005-0000-0000-00007D220000}"/>
    <cellStyle name="40% - Accent5 2 5" xfId="702" xr:uid="{00000000-0005-0000-0000-00007E220000}"/>
    <cellStyle name="40% - Accent5 2 5 2" xfId="703" xr:uid="{00000000-0005-0000-0000-00007F220000}"/>
    <cellStyle name="40% - Accent5 2 5 2 2" xfId="2476" xr:uid="{00000000-0005-0000-0000-000080220000}"/>
    <cellStyle name="40% - Accent5 2 5 2 2 2" xfId="10272" xr:uid="{00000000-0005-0000-0000-000081220000}"/>
    <cellStyle name="40% - Accent5 2 5 2 3" xfId="4258" xr:uid="{00000000-0005-0000-0000-000082220000}"/>
    <cellStyle name="40% - Accent5 2 5 2 3 2" xfId="11766" xr:uid="{00000000-0005-0000-0000-000083220000}"/>
    <cellStyle name="40% - Accent5 2 5 2 4" xfId="6700" xr:uid="{00000000-0005-0000-0000-000084220000}"/>
    <cellStyle name="40% - Accent5 2 5 2 4 2" xfId="13978" xr:uid="{00000000-0005-0000-0000-000085220000}"/>
    <cellStyle name="40% - Accent5 2 5 2 5" xfId="9336" xr:uid="{00000000-0005-0000-0000-000086220000}"/>
    <cellStyle name="40% - Accent5 2 5 3" xfId="2475" xr:uid="{00000000-0005-0000-0000-000087220000}"/>
    <cellStyle name="40% - Accent5 2 5 3 2" xfId="10271" xr:uid="{00000000-0005-0000-0000-000088220000}"/>
    <cellStyle name="40% - Accent5 2 5 4" xfId="4257" xr:uid="{00000000-0005-0000-0000-000089220000}"/>
    <cellStyle name="40% - Accent5 2 5 4 2" xfId="11765" xr:uid="{00000000-0005-0000-0000-00008A220000}"/>
    <cellStyle name="40% - Accent5 2 5 5" xfId="6699" xr:uid="{00000000-0005-0000-0000-00008B220000}"/>
    <cellStyle name="40% - Accent5 2 5 5 2" xfId="13977" xr:uid="{00000000-0005-0000-0000-00008C220000}"/>
    <cellStyle name="40% - Accent5 2 5 6" xfId="8306" xr:uid="{00000000-0005-0000-0000-00008D220000}"/>
    <cellStyle name="40% - Accent5 2 5 6 2" xfId="15398" xr:uid="{00000000-0005-0000-0000-00008E220000}"/>
    <cellStyle name="40% - Accent5 2 5 7" xfId="9335" xr:uid="{00000000-0005-0000-0000-00008F220000}"/>
    <cellStyle name="40% - Accent5 2 6" xfId="704" xr:uid="{00000000-0005-0000-0000-000090220000}"/>
    <cellStyle name="40% - Accent5 2 6 2" xfId="2477" xr:uid="{00000000-0005-0000-0000-000091220000}"/>
    <cellStyle name="40% - Accent5 2 6 2 2" xfId="10273" xr:uid="{00000000-0005-0000-0000-000092220000}"/>
    <cellStyle name="40% - Accent5 2 6 3" xfId="4259" xr:uid="{00000000-0005-0000-0000-000093220000}"/>
    <cellStyle name="40% - Accent5 2 6 3 2" xfId="11767" xr:uid="{00000000-0005-0000-0000-000094220000}"/>
    <cellStyle name="40% - Accent5 2 6 4" xfId="6701" xr:uid="{00000000-0005-0000-0000-000095220000}"/>
    <cellStyle name="40% - Accent5 2 6 4 2" xfId="13979" xr:uid="{00000000-0005-0000-0000-000096220000}"/>
    <cellStyle name="40% - Accent5 2 6 5" xfId="8417" xr:uid="{00000000-0005-0000-0000-000097220000}"/>
    <cellStyle name="40% - Accent5 2 6 5 2" xfId="15460" xr:uid="{00000000-0005-0000-0000-000098220000}"/>
    <cellStyle name="40% - Accent5 2 6 6" xfId="9337" xr:uid="{00000000-0005-0000-0000-000099220000}"/>
    <cellStyle name="40% - Accent5 2 7" xfId="705" xr:uid="{00000000-0005-0000-0000-00009A220000}"/>
    <cellStyle name="40% - Accent5 2 7 2" xfId="2478" xr:uid="{00000000-0005-0000-0000-00009B220000}"/>
    <cellStyle name="40% - Accent5 2 7 2 2" xfId="10274" xr:uid="{00000000-0005-0000-0000-00009C220000}"/>
    <cellStyle name="40% - Accent5 2 7 3" xfId="4260" xr:uid="{00000000-0005-0000-0000-00009D220000}"/>
    <cellStyle name="40% - Accent5 2 7 3 2" xfId="11768" xr:uid="{00000000-0005-0000-0000-00009E220000}"/>
    <cellStyle name="40% - Accent5 2 7 4" xfId="6702" xr:uid="{00000000-0005-0000-0000-00009F220000}"/>
    <cellStyle name="40% - Accent5 2 7 4 2" xfId="13980" xr:uid="{00000000-0005-0000-0000-0000A0220000}"/>
    <cellStyle name="40% - Accent5 2 7 5" xfId="8506" xr:uid="{00000000-0005-0000-0000-0000A1220000}"/>
    <cellStyle name="40% - Accent5 2 7 5 2" xfId="15549" xr:uid="{00000000-0005-0000-0000-0000A2220000}"/>
    <cellStyle name="40% - Accent5 2 7 6" xfId="9338" xr:uid="{00000000-0005-0000-0000-0000A3220000}"/>
    <cellStyle name="40% - Accent5 2 8" xfId="1826" xr:uid="{00000000-0005-0000-0000-0000A4220000}"/>
    <cellStyle name="40% - Accent5 2 8 2" xfId="4261" xr:uid="{00000000-0005-0000-0000-0000A5220000}"/>
    <cellStyle name="40% - Accent5 2 8 2 2" xfId="11769" xr:uid="{00000000-0005-0000-0000-0000A6220000}"/>
    <cellStyle name="40% - Accent5 2 8 3" xfId="6703" xr:uid="{00000000-0005-0000-0000-0000A7220000}"/>
    <cellStyle name="40% - Accent5 2 8 3 2" xfId="13981" xr:uid="{00000000-0005-0000-0000-0000A8220000}"/>
    <cellStyle name="40% - Accent5 2 8 4" xfId="7781" xr:uid="{00000000-0005-0000-0000-0000A9220000}"/>
    <cellStyle name="40% - Accent5 2 8 4 2" xfId="14873" xr:uid="{00000000-0005-0000-0000-0000AA220000}"/>
    <cellStyle name="40% - Accent5 2 8 5" xfId="9622" xr:uid="{00000000-0005-0000-0000-0000AB220000}"/>
    <cellStyle name="40% - Accent5 2 9" xfId="2460" xr:uid="{00000000-0005-0000-0000-0000AC220000}"/>
    <cellStyle name="40% - Accent5 2 9 2" xfId="4262" xr:uid="{00000000-0005-0000-0000-0000AD220000}"/>
    <cellStyle name="40% - Accent5 2 9 2 2" xfId="11770" xr:uid="{00000000-0005-0000-0000-0000AE220000}"/>
    <cellStyle name="40% - Accent5 2 9 3" xfId="6704" xr:uid="{00000000-0005-0000-0000-0000AF220000}"/>
    <cellStyle name="40% - Accent5 2 9 3 2" xfId="13982" xr:uid="{00000000-0005-0000-0000-0000B0220000}"/>
    <cellStyle name="40% - Accent5 2 9 4" xfId="10256" xr:uid="{00000000-0005-0000-0000-0000B1220000}"/>
    <cellStyle name="40% - Accent5 20" xfId="1800" xr:uid="{00000000-0005-0000-0000-0000B2220000}"/>
    <cellStyle name="40% - Accent5 20 2" xfId="4263" xr:uid="{00000000-0005-0000-0000-0000B3220000}"/>
    <cellStyle name="40% - Accent5 20 2 2" xfId="11771" xr:uid="{00000000-0005-0000-0000-0000B4220000}"/>
    <cellStyle name="40% - Accent5 20 3" xfId="6705" xr:uid="{00000000-0005-0000-0000-0000B5220000}"/>
    <cellStyle name="40% - Accent5 20 3 2" xfId="13983" xr:uid="{00000000-0005-0000-0000-0000B6220000}"/>
    <cellStyle name="40% - Accent5 20 4" xfId="9605" xr:uid="{00000000-0005-0000-0000-0000B7220000}"/>
    <cellStyle name="40% - Accent5 21" xfId="2449" xr:uid="{00000000-0005-0000-0000-0000B8220000}"/>
    <cellStyle name="40% - Accent5 21 2" xfId="4264" xr:uid="{00000000-0005-0000-0000-0000B9220000}"/>
    <cellStyle name="40% - Accent5 21 2 2" xfId="11772" xr:uid="{00000000-0005-0000-0000-0000BA220000}"/>
    <cellStyle name="40% - Accent5 21 3" xfId="6706" xr:uid="{00000000-0005-0000-0000-0000BB220000}"/>
    <cellStyle name="40% - Accent5 21 3 2" xfId="13984" xr:uid="{00000000-0005-0000-0000-0000BC220000}"/>
    <cellStyle name="40% - Accent5 21 4" xfId="10245" xr:uid="{00000000-0005-0000-0000-0000BD220000}"/>
    <cellStyle name="40% - Accent5 22" xfId="3038" xr:uid="{00000000-0005-0000-0000-0000BE220000}"/>
    <cellStyle name="40% - Accent5 22 2" xfId="10549" xr:uid="{00000000-0005-0000-0000-0000BF220000}"/>
    <cellStyle name="40% - Accent5 23" xfId="4229" xr:uid="{00000000-0005-0000-0000-0000C0220000}"/>
    <cellStyle name="40% - Accent5 23 2" xfId="11737" xr:uid="{00000000-0005-0000-0000-0000C1220000}"/>
    <cellStyle name="40% - Accent5 24" xfId="4677" xr:uid="{00000000-0005-0000-0000-0000C2220000}"/>
    <cellStyle name="40% - Accent5 24 2" xfId="11955" xr:uid="{00000000-0005-0000-0000-0000C3220000}"/>
    <cellStyle name="40% - Accent5 25" xfId="5258" xr:uid="{00000000-0005-0000-0000-0000C4220000}"/>
    <cellStyle name="40% - Accent5 25 2" xfId="12536" xr:uid="{00000000-0005-0000-0000-0000C5220000}"/>
    <cellStyle name="40% - Accent5 26" xfId="6663" xr:uid="{00000000-0005-0000-0000-0000C6220000}"/>
    <cellStyle name="40% - Accent5 26 2" xfId="13941" xr:uid="{00000000-0005-0000-0000-0000C7220000}"/>
    <cellStyle name="40% - Accent5 27" xfId="7120" xr:uid="{00000000-0005-0000-0000-0000C8220000}"/>
    <cellStyle name="40% - Accent5 27 2" xfId="14212" xr:uid="{00000000-0005-0000-0000-0000C9220000}"/>
    <cellStyle name="40% - Accent5 28" xfId="7144" xr:uid="{00000000-0005-0000-0000-0000CA220000}"/>
    <cellStyle name="40% - Accent5 28 2" xfId="14236" xr:uid="{00000000-0005-0000-0000-0000CB220000}"/>
    <cellStyle name="40% - Accent5 29" xfId="676" xr:uid="{00000000-0005-0000-0000-0000CC220000}"/>
    <cellStyle name="40% - Accent5 29 2" xfId="9309" xr:uid="{00000000-0005-0000-0000-0000CD220000}"/>
    <cellStyle name="40% - Accent5 3" xfId="706" xr:uid="{00000000-0005-0000-0000-0000CE220000}"/>
    <cellStyle name="40% - Accent5 3 10" xfId="5337" xr:uid="{00000000-0005-0000-0000-0000CF220000}"/>
    <cellStyle name="40% - Accent5 3 10 2" xfId="12615" xr:uid="{00000000-0005-0000-0000-0000D0220000}"/>
    <cellStyle name="40% - Accent5 3 11" xfId="6707" xr:uid="{00000000-0005-0000-0000-0000D1220000}"/>
    <cellStyle name="40% - Accent5 3 11 2" xfId="13985" xr:uid="{00000000-0005-0000-0000-0000D2220000}"/>
    <cellStyle name="40% - Accent5 3 12" xfId="7223" xr:uid="{00000000-0005-0000-0000-0000D3220000}"/>
    <cellStyle name="40% - Accent5 3 12 2" xfId="14315" xr:uid="{00000000-0005-0000-0000-0000D4220000}"/>
    <cellStyle name="40% - Accent5 3 13" xfId="9339" xr:uid="{00000000-0005-0000-0000-0000D5220000}"/>
    <cellStyle name="40% - Accent5 3 2" xfId="707" xr:uid="{00000000-0005-0000-0000-0000D6220000}"/>
    <cellStyle name="40% - Accent5 3 2 10" xfId="7366" xr:uid="{00000000-0005-0000-0000-0000D7220000}"/>
    <cellStyle name="40% - Accent5 3 2 10 2" xfId="14458" xr:uid="{00000000-0005-0000-0000-0000D8220000}"/>
    <cellStyle name="40% - Accent5 3 2 11" xfId="9340" xr:uid="{00000000-0005-0000-0000-0000D9220000}"/>
    <cellStyle name="40% - Accent5 3 2 2" xfId="708" xr:uid="{00000000-0005-0000-0000-0000DA220000}"/>
    <cellStyle name="40% - Accent5 3 2 2 10" xfId="9341" xr:uid="{00000000-0005-0000-0000-0000DB220000}"/>
    <cellStyle name="40% - Accent5 3 2 2 2" xfId="709" xr:uid="{00000000-0005-0000-0000-0000DC220000}"/>
    <cellStyle name="40% - Accent5 3 2 2 2 2" xfId="2482" xr:uid="{00000000-0005-0000-0000-0000DD220000}"/>
    <cellStyle name="40% - Accent5 3 2 2 2 2 2" xfId="10278" xr:uid="{00000000-0005-0000-0000-0000DE220000}"/>
    <cellStyle name="40% - Accent5 3 2 2 2 3" xfId="4268" xr:uid="{00000000-0005-0000-0000-0000DF220000}"/>
    <cellStyle name="40% - Accent5 3 2 2 2 3 2" xfId="11776" xr:uid="{00000000-0005-0000-0000-0000E0220000}"/>
    <cellStyle name="40% - Accent5 3 2 2 2 4" xfId="6710" xr:uid="{00000000-0005-0000-0000-0000E1220000}"/>
    <cellStyle name="40% - Accent5 3 2 2 2 4 2" xfId="13988" xr:uid="{00000000-0005-0000-0000-0000E2220000}"/>
    <cellStyle name="40% - Accent5 3 2 2 2 5" xfId="8236" xr:uid="{00000000-0005-0000-0000-0000E3220000}"/>
    <cellStyle name="40% - Accent5 3 2 2 2 5 2" xfId="15328" xr:uid="{00000000-0005-0000-0000-0000E4220000}"/>
    <cellStyle name="40% - Accent5 3 2 2 2 6" xfId="9342" xr:uid="{00000000-0005-0000-0000-0000E5220000}"/>
    <cellStyle name="40% - Accent5 3 2 2 3" xfId="2481" xr:uid="{00000000-0005-0000-0000-0000E6220000}"/>
    <cellStyle name="40% - Accent5 3 2 2 3 2" xfId="6711" xr:uid="{00000000-0005-0000-0000-0000E7220000}"/>
    <cellStyle name="40% - Accent5 3 2 2 3 2 2" xfId="13989" xr:uid="{00000000-0005-0000-0000-0000E8220000}"/>
    <cellStyle name="40% - Accent5 3 2 2 3 3" xfId="10277" xr:uid="{00000000-0005-0000-0000-0000E9220000}"/>
    <cellStyle name="40% - Accent5 3 2 2 4" xfId="3624" xr:uid="{00000000-0005-0000-0000-0000EA220000}"/>
    <cellStyle name="40% - Accent5 3 2 2 4 2" xfId="11132" xr:uid="{00000000-0005-0000-0000-0000EB220000}"/>
    <cellStyle name="40% - Accent5 3 2 2 5" xfId="4267" xr:uid="{00000000-0005-0000-0000-0000EC220000}"/>
    <cellStyle name="40% - Accent5 3 2 2 5 2" xfId="11775" xr:uid="{00000000-0005-0000-0000-0000ED220000}"/>
    <cellStyle name="40% - Accent5 3 2 2 6" xfId="5188" xr:uid="{00000000-0005-0000-0000-0000EE220000}"/>
    <cellStyle name="40% - Accent5 3 2 2 6 2" xfId="12466" xr:uid="{00000000-0005-0000-0000-0000EF220000}"/>
    <cellStyle name="40% - Accent5 3 2 2 7" xfId="5769" xr:uid="{00000000-0005-0000-0000-0000F0220000}"/>
    <cellStyle name="40% - Accent5 3 2 2 7 2" xfId="13047" xr:uid="{00000000-0005-0000-0000-0000F1220000}"/>
    <cellStyle name="40% - Accent5 3 2 2 8" xfId="6709" xr:uid="{00000000-0005-0000-0000-0000F2220000}"/>
    <cellStyle name="40% - Accent5 3 2 2 8 2" xfId="13987" xr:uid="{00000000-0005-0000-0000-0000F3220000}"/>
    <cellStyle name="40% - Accent5 3 2 2 9" xfId="7655" xr:uid="{00000000-0005-0000-0000-0000F4220000}"/>
    <cellStyle name="40% - Accent5 3 2 2 9 2" xfId="14747" xr:uid="{00000000-0005-0000-0000-0000F5220000}"/>
    <cellStyle name="40% - Accent5 3 2 3" xfId="710" xr:uid="{00000000-0005-0000-0000-0000F6220000}"/>
    <cellStyle name="40% - Accent5 3 2 3 2" xfId="2483" xr:uid="{00000000-0005-0000-0000-0000F7220000}"/>
    <cellStyle name="40% - Accent5 3 2 3 2 2" xfId="10279" xr:uid="{00000000-0005-0000-0000-0000F8220000}"/>
    <cellStyle name="40% - Accent5 3 2 3 3" xfId="4269" xr:uid="{00000000-0005-0000-0000-0000F9220000}"/>
    <cellStyle name="40% - Accent5 3 2 3 3 2" xfId="11777" xr:uid="{00000000-0005-0000-0000-0000FA220000}"/>
    <cellStyle name="40% - Accent5 3 2 3 4" xfId="6712" xr:uid="{00000000-0005-0000-0000-0000FB220000}"/>
    <cellStyle name="40% - Accent5 3 2 3 4 2" xfId="13990" xr:uid="{00000000-0005-0000-0000-0000FC220000}"/>
    <cellStyle name="40% - Accent5 3 2 3 5" xfId="7947" xr:uid="{00000000-0005-0000-0000-0000FD220000}"/>
    <cellStyle name="40% - Accent5 3 2 3 5 2" xfId="15039" xr:uid="{00000000-0005-0000-0000-0000FE220000}"/>
    <cellStyle name="40% - Accent5 3 2 3 6" xfId="9343" xr:uid="{00000000-0005-0000-0000-0000FF220000}"/>
    <cellStyle name="40% - Accent5 3 2 4" xfId="2480" xr:uid="{00000000-0005-0000-0000-000000230000}"/>
    <cellStyle name="40% - Accent5 3 2 4 2" xfId="6713" xr:uid="{00000000-0005-0000-0000-000001230000}"/>
    <cellStyle name="40% - Accent5 3 2 4 2 2" xfId="13991" xr:uid="{00000000-0005-0000-0000-000002230000}"/>
    <cellStyle name="40% - Accent5 3 2 4 3" xfId="10276" xr:uid="{00000000-0005-0000-0000-000003230000}"/>
    <cellStyle name="40% - Accent5 3 2 5" xfId="3324" xr:uid="{00000000-0005-0000-0000-000004230000}"/>
    <cellStyle name="40% - Accent5 3 2 5 2" xfId="10835" xr:uid="{00000000-0005-0000-0000-000005230000}"/>
    <cellStyle name="40% - Accent5 3 2 6" xfId="4266" xr:uid="{00000000-0005-0000-0000-000006230000}"/>
    <cellStyle name="40% - Accent5 3 2 6 2" xfId="11774" xr:uid="{00000000-0005-0000-0000-000007230000}"/>
    <cellStyle name="40% - Accent5 3 2 7" xfId="4899" xr:uid="{00000000-0005-0000-0000-000008230000}"/>
    <cellStyle name="40% - Accent5 3 2 7 2" xfId="12177" xr:uid="{00000000-0005-0000-0000-000009230000}"/>
    <cellStyle name="40% - Accent5 3 2 8" xfId="5480" xr:uid="{00000000-0005-0000-0000-00000A230000}"/>
    <cellStyle name="40% - Accent5 3 2 8 2" xfId="12758" xr:uid="{00000000-0005-0000-0000-00000B230000}"/>
    <cellStyle name="40% - Accent5 3 2 9" xfId="6708" xr:uid="{00000000-0005-0000-0000-00000C230000}"/>
    <cellStyle name="40% - Accent5 3 2 9 2" xfId="13986" xr:uid="{00000000-0005-0000-0000-00000D230000}"/>
    <cellStyle name="40% - Accent5 3 3" xfId="711" xr:uid="{00000000-0005-0000-0000-00000E230000}"/>
    <cellStyle name="40% - Accent5 3 3 10" xfId="9344" xr:uid="{00000000-0005-0000-0000-00000F230000}"/>
    <cellStyle name="40% - Accent5 3 3 2" xfId="712" xr:uid="{00000000-0005-0000-0000-000010230000}"/>
    <cellStyle name="40% - Accent5 3 3 2 2" xfId="2485" xr:uid="{00000000-0005-0000-0000-000011230000}"/>
    <cellStyle name="40% - Accent5 3 3 2 2 2" xfId="10281" xr:uid="{00000000-0005-0000-0000-000012230000}"/>
    <cellStyle name="40% - Accent5 3 3 2 3" xfId="4271" xr:uid="{00000000-0005-0000-0000-000013230000}"/>
    <cellStyle name="40% - Accent5 3 3 2 3 2" xfId="11779" xr:uid="{00000000-0005-0000-0000-000014230000}"/>
    <cellStyle name="40% - Accent5 3 3 2 4" xfId="6715" xr:uid="{00000000-0005-0000-0000-000015230000}"/>
    <cellStyle name="40% - Accent5 3 3 2 4 2" xfId="13993" xr:uid="{00000000-0005-0000-0000-000016230000}"/>
    <cellStyle name="40% - Accent5 3 3 2 5" xfId="8093" xr:uid="{00000000-0005-0000-0000-000017230000}"/>
    <cellStyle name="40% - Accent5 3 3 2 5 2" xfId="15185" xr:uid="{00000000-0005-0000-0000-000018230000}"/>
    <cellStyle name="40% - Accent5 3 3 2 6" xfId="9345" xr:uid="{00000000-0005-0000-0000-000019230000}"/>
    <cellStyle name="40% - Accent5 3 3 3" xfId="2484" xr:uid="{00000000-0005-0000-0000-00001A230000}"/>
    <cellStyle name="40% - Accent5 3 3 3 2" xfId="6716" xr:uid="{00000000-0005-0000-0000-00001B230000}"/>
    <cellStyle name="40% - Accent5 3 3 3 2 2" xfId="13994" xr:uid="{00000000-0005-0000-0000-00001C230000}"/>
    <cellStyle name="40% - Accent5 3 3 3 3" xfId="10280" xr:uid="{00000000-0005-0000-0000-00001D230000}"/>
    <cellStyle name="40% - Accent5 3 3 4" xfId="3481" xr:uid="{00000000-0005-0000-0000-00001E230000}"/>
    <cellStyle name="40% - Accent5 3 3 4 2" xfId="10989" xr:uid="{00000000-0005-0000-0000-00001F230000}"/>
    <cellStyle name="40% - Accent5 3 3 5" xfId="4270" xr:uid="{00000000-0005-0000-0000-000020230000}"/>
    <cellStyle name="40% - Accent5 3 3 5 2" xfId="11778" xr:uid="{00000000-0005-0000-0000-000021230000}"/>
    <cellStyle name="40% - Accent5 3 3 6" xfId="5045" xr:uid="{00000000-0005-0000-0000-000022230000}"/>
    <cellStyle name="40% - Accent5 3 3 6 2" xfId="12323" xr:uid="{00000000-0005-0000-0000-000023230000}"/>
    <cellStyle name="40% - Accent5 3 3 7" xfId="5626" xr:uid="{00000000-0005-0000-0000-000024230000}"/>
    <cellStyle name="40% - Accent5 3 3 7 2" xfId="12904" xr:uid="{00000000-0005-0000-0000-000025230000}"/>
    <cellStyle name="40% - Accent5 3 3 8" xfId="6714" xr:uid="{00000000-0005-0000-0000-000026230000}"/>
    <cellStyle name="40% - Accent5 3 3 8 2" xfId="13992" xr:uid="{00000000-0005-0000-0000-000027230000}"/>
    <cellStyle name="40% - Accent5 3 3 9" xfId="7512" xr:uid="{00000000-0005-0000-0000-000028230000}"/>
    <cellStyle name="40% - Accent5 3 3 9 2" xfId="14604" xr:uid="{00000000-0005-0000-0000-000029230000}"/>
    <cellStyle name="40% - Accent5 3 4" xfId="713" xr:uid="{00000000-0005-0000-0000-00002A230000}"/>
    <cellStyle name="40% - Accent5 3 4 2" xfId="2486" xr:uid="{00000000-0005-0000-0000-00002B230000}"/>
    <cellStyle name="40% - Accent5 3 4 2 2" xfId="10282" xr:uid="{00000000-0005-0000-0000-00002C230000}"/>
    <cellStyle name="40% - Accent5 3 4 3" xfId="4272" xr:uid="{00000000-0005-0000-0000-00002D230000}"/>
    <cellStyle name="40% - Accent5 3 4 3 2" xfId="11780" xr:uid="{00000000-0005-0000-0000-00002E230000}"/>
    <cellStyle name="40% - Accent5 3 4 4" xfId="6717" xr:uid="{00000000-0005-0000-0000-00002F230000}"/>
    <cellStyle name="40% - Accent5 3 4 4 2" xfId="13995" xr:uid="{00000000-0005-0000-0000-000030230000}"/>
    <cellStyle name="40% - Accent5 3 4 5" xfId="8440" xr:uid="{00000000-0005-0000-0000-000031230000}"/>
    <cellStyle name="40% - Accent5 3 4 5 2" xfId="15483" xr:uid="{00000000-0005-0000-0000-000032230000}"/>
    <cellStyle name="40% - Accent5 3 4 6" xfId="9346" xr:uid="{00000000-0005-0000-0000-000033230000}"/>
    <cellStyle name="40% - Accent5 3 5" xfId="714" xr:uid="{00000000-0005-0000-0000-000034230000}"/>
    <cellStyle name="40% - Accent5 3 5 2" xfId="2487" xr:uid="{00000000-0005-0000-0000-000035230000}"/>
    <cellStyle name="40% - Accent5 3 5 2 2" xfId="10283" xr:uid="{00000000-0005-0000-0000-000036230000}"/>
    <cellStyle name="40% - Accent5 3 5 3" xfId="4273" xr:uid="{00000000-0005-0000-0000-000037230000}"/>
    <cellStyle name="40% - Accent5 3 5 3 2" xfId="11781" xr:uid="{00000000-0005-0000-0000-000038230000}"/>
    <cellStyle name="40% - Accent5 3 5 4" xfId="6718" xr:uid="{00000000-0005-0000-0000-000039230000}"/>
    <cellStyle name="40% - Accent5 3 5 4 2" xfId="13996" xr:uid="{00000000-0005-0000-0000-00003A230000}"/>
    <cellStyle name="40% - Accent5 3 5 5" xfId="8529" xr:uid="{00000000-0005-0000-0000-00003B230000}"/>
    <cellStyle name="40% - Accent5 3 5 5 2" xfId="15572" xr:uid="{00000000-0005-0000-0000-00003C230000}"/>
    <cellStyle name="40% - Accent5 3 5 6" xfId="9347" xr:uid="{00000000-0005-0000-0000-00003D230000}"/>
    <cellStyle name="40% - Accent5 3 6" xfId="2479" xr:uid="{00000000-0005-0000-0000-00003E230000}"/>
    <cellStyle name="40% - Accent5 3 6 2" xfId="6719" xr:uid="{00000000-0005-0000-0000-00003F230000}"/>
    <cellStyle name="40% - Accent5 3 6 2 2" xfId="13997" xr:uid="{00000000-0005-0000-0000-000040230000}"/>
    <cellStyle name="40% - Accent5 3 6 3" xfId="7804" xr:uid="{00000000-0005-0000-0000-000041230000}"/>
    <cellStyle name="40% - Accent5 3 6 3 2" xfId="14896" xr:uid="{00000000-0005-0000-0000-000042230000}"/>
    <cellStyle name="40% - Accent5 3 6 4" xfId="10275" xr:uid="{00000000-0005-0000-0000-000043230000}"/>
    <cellStyle name="40% - Accent5 3 7" xfId="3176" xr:uid="{00000000-0005-0000-0000-000044230000}"/>
    <cellStyle name="40% - Accent5 3 7 2" xfId="10687" xr:uid="{00000000-0005-0000-0000-000045230000}"/>
    <cellStyle name="40% - Accent5 3 8" xfId="4265" xr:uid="{00000000-0005-0000-0000-000046230000}"/>
    <cellStyle name="40% - Accent5 3 8 2" xfId="11773" xr:uid="{00000000-0005-0000-0000-000047230000}"/>
    <cellStyle name="40% - Accent5 3 9" xfId="4756" xr:uid="{00000000-0005-0000-0000-000048230000}"/>
    <cellStyle name="40% - Accent5 3 9 2" xfId="12034" xr:uid="{00000000-0005-0000-0000-000049230000}"/>
    <cellStyle name="40% - Accent5 30" xfId="8597" xr:uid="{00000000-0005-0000-0000-00004A230000}"/>
    <cellStyle name="40% - Accent5 30 2" xfId="15640" xr:uid="{00000000-0005-0000-0000-00004B230000}"/>
    <cellStyle name="40% - Accent5 31" xfId="8687" xr:uid="{00000000-0005-0000-0000-00004C230000}"/>
    <cellStyle name="40% - Accent5 4" xfId="715" xr:uid="{00000000-0005-0000-0000-00004D230000}"/>
    <cellStyle name="40% - Accent5 4 10" xfId="6720" xr:uid="{00000000-0005-0000-0000-00004E230000}"/>
    <cellStyle name="40% - Accent5 4 10 2" xfId="13998" xr:uid="{00000000-0005-0000-0000-00004F230000}"/>
    <cellStyle name="40% - Accent5 4 11" xfId="7178" xr:uid="{00000000-0005-0000-0000-000050230000}"/>
    <cellStyle name="40% - Accent5 4 11 2" xfId="14270" xr:uid="{00000000-0005-0000-0000-000051230000}"/>
    <cellStyle name="40% - Accent5 4 12" xfId="9348" xr:uid="{00000000-0005-0000-0000-000052230000}"/>
    <cellStyle name="40% - Accent5 4 2" xfId="716" xr:uid="{00000000-0005-0000-0000-000053230000}"/>
    <cellStyle name="40% - Accent5 4 2 10" xfId="7321" xr:uid="{00000000-0005-0000-0000-000054230000}"/>
    <cellStyle name="40% - Accent5 4 2 10 2" xfId="14413" xr:uid="{00000000-0005-0000-0000-000055230000}"/>
    <cellStyle name="40% - Accent5 4 2 11" xfId="9349" xr:uid="{00000000-0005-0000-0000-000056230000}"/>
    <cellStyle name="40% - Accent5 4 2 2" xfId="717" xr:uid="{00000000-0005-0000-0000-000057230000}"/>
    <cellStyle name="40% - Accent5 4 2 2 10" xfId="9350" xr:uid="{00000000-0005-0000-0000-000058230000}"/>
    <cellStyle name="40% - Accent5 4 2 2 2" xfId="718" xr:uid="{00000000-0005-0000-0000-000059230000}"/>
    <cellStyle name="40% - Accent5 4 2 2 2 2" xfId="2491" xr:uid="{00000000-0005-0000-0000-00005A230000}"/>
    <cellStyle name="40% - Accent5 4 2 2 2 2 2" xfId="10287" xr:uid="{00000000-0005-0000-0000-00005B230000}"/>
    <cellStyle name="40% - Accent5 4 2 2 2 3" xfId="4277" xr:uid="{00000000-0005-0000-0000-00005C230000}"/>
    <cellStyle name="40% - Accent5 4 2 2 2 3 2" xfId="11785" xr:uid="{00000000-0005-0000-0000-00005D230000}"/>
    <cellStyle name="40% - Accent5 4 2 2 2 4" xfId="6723" xr:uid="{00000000-0005-0000-0000-00005E230000}"/>
    <cellStyle name="40% - Accent5 4 2 2 2 4 2" xfId="14001" xr:uid="{00000000-0005-0000-0000-00005F230000}"/>
    <cellStyle name="40% - Accent5 4 2 2 2 5" xfId="8191" xr:uid="{00000000-0005-0000-0000-000060230000}"/>
    <cellStyle name="40% - Accent5 4 2 2 2 5 2" xfId="15283" xr:uid="{00000000-0005-0000-0000-000061230000}"/>
    <cellStyle name="40% - Accent5 4 2 2 2 6" xfId="9351" xr:uid="{00000000-0005-0000-0000-000062230000}"/>
    <cellStyle name="40% - Accent5 4 2 2 3" xfId="2490" xr:uid="{00000000-0005-0000-0000-000063230000}"/>
    <cellStyle name="40% - Accent5 4 2 2 3 2" xfId="6724" xr:uid="{00000000-0005-0000-0000-000064230000}"/>
    <cellStyle name="40% - Accent5 4 2 2 3 2 2" xfId="14002" xr:uid="{00000000-0005-0000-0000-000065230000}"/>
    <cellStyle name="40% - Accent5 4 2 2 3 3" xfId="10286" xr:uid="{00000000-0005-0000-0000-000066230000}"/>
    <cellStyle name="40% - Accent5 4 2 2 4" xfId="3579" xr:uid="{00000000-0005-0000-0000-000067230000}"/>
    <cellStyle name="40% - Accent5 4 2 2 4 2" xfId="11087" xr:uid="{00000000-0005-0000-0000-000068230000}"/>
    <cellStyle name="40% - Accent5 4 2 2 5" xfId="4276" xr:uid="{00000000-0005-0000-0000-000069230000}"/>
    <cellStyle name="40% - Accent5 4 2 2 5 2" xfId="11784" xr:uid="{00000000-0005-0000-0000-00006A230000}"/>
    <cellStyle name="40% - Accent5 4 2 2 6" xfId="5143" xr:uid="{00000000-0005-0000-0000-00006B230000}"/>
    <cellStyle name="40% - Accent5 4 2 2 6 2" xfId="12421" xr:uid="{00000000-0005-0000-0000-00006C230000}"/>
    <cellStyle name="40% - Accent5 4 2 2 7" xfId="5724" xr:uid="{00000000-0005-0000-0000-00006D230000}"/>
    <cellStyle name="40% - Accent5 4 2 2 7 2" xfId="13002" xr:uid="{00000000-0005-0000-0000-00006E230000}"/>
    <cellStyle name="40% - Accent5 4 2 2 8" xfId="6722" xr:uid="{00000000-0005-0000-0000-00006F230000}"/>
    <cellStyle name="40% - Accent5 4 2 2 8 2" xfId="14000" xr:uid="{00000000-0005-0000-0000-000070230000}"/>
    <cellStyle name="40% - Accent5 4 2 2 9" xfId="7610" xr:uid="{00000000-0005-0000-0000-000071230000}"/>
    <cellStyle name="40% - Accent5 4 2 2 9 2" xfId="14702" xr:uid="{00000000-0005-0000-0000-000072230000}"/>
    <cellStyle name="40% - Accent5 4 2 3" xfId="719" xr:uid="{00000000-0005-0000-0000-000073230000}"/>
    <cellStyle name="40% - Accent5 4 2 3 2" xfId="2492" xr:uid="{00000000-0005-0000-0000-000074230000}"/>
    <cellStyle name="40% - Accent5 4 2 3 2 2" xfId="10288" xr:uid="{00000000-0005-0000-0000-000075230000}"/>
    <cellStyle name="40% - Accent5 4 2 3 3" xfId="4278" xr:uid="{00000000-0005-0000-0000-000076230000}"/>
    <cellStyle name="40% - Accent5 4 2 3 3 2" xfId="11786" xr:uid="{00000000-0005-0000-0000-000077230000}"/>
    <cellStyle name="40% - Accent5 4 2 3 4" xfId="6725" xr:uid="{00000000-0005-0000-0000-000078230000}"/>
    <cellStyle name="40% - Accent5 4 2 3 4 2" xfId="14003" xr:uid="{00000000-0005-0000-0000-000079230000}"/>
    <cellStyle name="40% - Accent5 4 2 3 5" xfId="7902" xr:uid="{00000000-0005-0000-0000-00007A230000}"/>
    <cellStyle name="40% - Accent5 4 2 3 5 2" xfId="14994" xr:uid="{00000000-0005-0000-0000-00007B230000}"/>
    <cellStyle name="40% - Accent5 4 2 3 6" xfId="9352" xr:uid="{00000000-0005-0000-0000-00007C230000}"/>
    <cellStyle name="40% - Accent5 4 2 4" xfId="2489" xr:uid="{00000000-0005-0000-0000-00007D230000}"/>
    <cellStyle name="40% - Accent5 4 2 4 2" xfId="6726" xr:uid="{00000000-0005-0000-0000-00007E230000}"/>
    <cellStyle name="40% - Accent5 4 2 4 2 2" xfId="14004" xr:uid="{00000000-0005-0000-0000-00007F230000}"/>
    <cellStyle name="40% - Accent5 4 2 4 3" xfId="10285" xr:uid="{00000000-0005-0000-0000-000080230000}"/>
    <cellStyle name="40% - Accent5 4 2 5" xfId="3279" xr:uid="{00000000-0005-0000-0000-000081230000}"/>
    <cellStyle name="40% - Accent5 4 2 5 2" xfId="10790" xr:uid="{00000000-0005-0000-0000-000082230000}"/>
    <cellStyle name="40% - Accent5 4 2 6" xfId="4275" xr:uid="{00000000-0005-0000-0000-000083230000}"/>
    <cellStyle name="40% - Accent5 4 2 6 2" xfId="11783" xr:uid="{00000000-0005-0000-0000-000084230000}"/>
    <cellStyle name="40% - Accent5 4 2 7" xfId="4854" xr:uid="{00000000-0005-0000-0000-000085230000}"/>
    <cellStyle name="40% - Accent5 4 2 7 2" xfId="12132" xr:uid="{00000000-0005-0000-0000-000086230000}"/>
    <cellStyle name="40% - Accent5 4 2 8" xfId="5435" xr:uid="{00000000-0005-0000-0000-000087230000}"/>
    <cellStyle name="40% - Accent5 4 2 8 2" xfId="12713" xr:uid="{00000000-0005-0000-0000-000088230000}"/>
    <cellStyle name="40% - Accent5 4 2 9" xfId="6721" xr:uid="{00000000-0005-0000-0000-000089230000}"/>
    <cellStyle name="40% - Accent5 4 2 9 2" xfId="13999" xr:uid="{00000000-0005-0000-0000-00008A230000}"/>
    <cellStyle name="40% - Accent5 4 3" xfId="720" xr:uid="{00000000-0005-0000-0000-00008B230000}"/>
    <cellStyle name="40% - Accent5 4 3 10" xfId="9353" xr:uid="{00000000-0005-0000-0000-00008C230000}"/>
    <cellStyle name="40% - Accent5 4 3 2" xfId="721" xr:uid="{00000000-0005-0000-0000-00008D230000}"/>
    <cellStyle name="40% - Accent5 4 3 2 2" xfId="2494" xr:uid="{00000000-0005-0000-0000-00008E230000}"/>
    <cellStyle name="40% - Accent5 4 3 2 2 2" xfId="10290" xr:uid="{00000000-0005-0000-0000-00008F230000}"/>
    <cellStyle name="40% - Accent5 4 3 2 3" xfId="4280" xr:uid="{00000000-0005-0000-0000-000090230000}"/>
    <cellStyle name="40% - Accent5 4 3 2 3 2" xfId="11788" xr:uid="{00000000-0005-0000-0000-000091230000}"/>
    <cellStyle name="40% - Accent5 4 3 2 4" xfId="6728" xr:uid="{00000000-0005-0000-0000-000092230000}"/>
    <cellStyle name="40% - Accent5 4 3 2 4 2" xfId="14006" xr:uid="{00000000-0005-0000-0000-000093230000}"/>
    <cellStyle name="40% - Accent5 4 3 2 5" xfId="8051" xr:uid="{00000000-0005-0000-0000-000094230000}"/>
    <cellStyle name="40% - Accent5 4 3 2 5 2" xfId="15143" xr:uid="{00000000-0005-0000-0000-000095230000}"/>
    <cellStyle name="40% - Accent5 4 3 2 6" xfId="9354" xr:uid="{00000000-0005-0000-0000-000096230000}"/>
    <cellStyle name="40% - Accent5 4 3 3" xfId="2493" xr:uid="{00000000-0005-0000-0000-000097230000}"/>
    <cellStyle name="40% - Accent5 4 3 3 2" xfId="6729" xr:uid="{00000000-0005-0000-0000-000098230000}"/>
    <cellStyle name="40% - Accent5 4 3 3 2 2" xfId="14007" xr:uid="{00000000-0005-0000-0000-000099230000}"/>
    <cellStyle name="40% - Accent5 4 3 3 3" xfId="10289" xr:uid="{00000000-0005-0000-0000-00009A230000}"/>
    <cellStyle name="40% - Accent5 4 3 4" xfId="3439" xr:uid="{00000000-0005-0000-0000-00009B230000}"/>
    <cellStyle name="40% - Accent5 4 3 4 2" xfId="10947" xr:uid="{00000000-0005-0000-0000-00009C230000}"/>
    <cellStyle name="40% - Accent5 4 3 5" xfId="4279" xr:uid="{00000000-0005-0000-0000-00009D230000}"/>
    <cellStyle name="40% - Accent5 4 3 5 2" xfId="11787" xr:uid="{00000000-0005-0000-0000-00009E230000}"/>
    <cellStyle name="40% - Accent5 4 3 6" xfId="5003" xr:uid="{00000000-0005-0000-0000-00009F230000}"/>
    <cellStyle name="40% - Accent5 4 3 6 2" xfId="12281" xr:uid="{00000000-0005-0000-0000-0000A0230000}"/>
    <cellStyle name="40% - Accent5 4 3 7" xfId="5584" xr:uid="{00000000-0005-0000-0000-0000A1230000}"/>
    <cellStyle name="40% - Accent5 4 3 7 2" xfId="12862" xr:uid="{00000000-0005-0000-0000-0000A2230000}"/>
    <cellStyle name="40% - Accent5 4 3 8" xfId="6727" xr:uid="{00000000-0005-0000-0000-0000A3230000}"/>
    <cellStyle name="40% - Accent5 4 3 8 2" xfId="14005" xr:uid="{00000000-0005-0000-0000-0000A4230000}"/>
    <cellStyle name="40% - Accent5 4 3 9" xfId="7470" xr:uid="{00000000-0005-0000-0000-0000A5230000}"/>
    <cellStyle name="40% - Accent5 4 3 9 2" xfId="14562" xr:uid="{00000000-0005-0000-0000-0000A6230000}"/>
    <cellStyle name="40% - Accent5 4 4" xfId="722" xr:uid="{00000000-0005-0000-0000-0000A7230000}"/>
    <cellStyle name="40% - Accent5 4 4 2" xfId="2495" xr:uid="{00000000-0005-0000-0000-0000A8230000}"/>
    <cellStyle name="40% - Accent5 4 4 2 2" xfId="10291" xr:uid="{00000000-0005-0000-0000-0000A9230000}"/>
    <cellStyle name="40% - Accent5 4 4 3" xfId="4281" xr:uid="{00000000-0005-0000-0000-0000AA230000}"/>
    <cellStyle name="40% - Accent5 4 4 3 2" xfId="11789" xr:uid="{00000000-0005-0000-0000-0000AB230000}"/>
    <cellStyle name="40% - Accent5 4 4 4" xfId="6730" xr:uid="{00000000-0005-0000-0000-0000AC230000}"/>
    <cellStyle name="40% - Accent5 4 4 4 2" xfId="14008" xr:uid="{00000000-0005-0000-0000-0000AD230000}"/>
    <cellStyle name="40% - Accent5 4 4 5" xfId="7759" xr:uid="{00000000-0005-0000-0000-0000AE230000}"/>
    <cellStyle name="40% - Accent5 4 4 5 2" xfId="14851" xr:uid="{00000000-0005-0000-0000-0000AF230000}"/>
    <cellStyle name="40% - Accent5 4 4 6" xfId="9355" xr:uid="{00000000-0005-0000-0000-0000B0230000}"/>
    <cellStyle name="40% - Accent5 4 5" xfId="2488" xr:uid="{00000000-0005-0000-0000-0000B1230000}"/>
    <cellStyle name="40% - Accent5 4 5 2" xfId="6731" xr:uid="{00000000-0005-0000-0000-0000B2230000}"/>
    <cellStyle name="40% - Accent5 4 5 2 2" xfId="14009" xr:uid="{00000000-0005-0000-0000-0000B3230000}"/>
    <cellStyle name="40% - Accent5 4 5 3" xfId="10284" xr:uid="{00000000-0005-0000-0000-0000B4230000}"/>
    <cellStyle name="40% - Accent5 4 6" xfId="3110" xr:uid="{00000000-0005-0000-0000-0000B5230000}"/>
    <cellStyle name="40% - Accent5 4 6 2" xfId="10621" xr:uid="{00000000-0005-0000-0000-0000B6230000}"/>
    <cellStyle name="40% - Accent5 4 7" xfId="4274" xr:uid="{00000000-0005-0000-0000-0000B7230000}"/>
    <cellStyle name="40% - Accent5 4 7 2" xfId="11782" xr:uid="{00000000-0005-0000-0000-0000B8230000}"/>
    <cellStyle name="40% - Accent5 4 8" xfId="4711" xr:uid="{00000000-0005-0000-0000-0000B9230000}"/>
    <cellStyle name="40% - Accent5 4 8 2" xfId="11989" xr:uid="{00000000-0005-0000-0000-0000BA230000}"/>
    <cellStyle name="40% - Accent5 4 9" xfId="5292" xr:uid="{00000000-0005-0000-0000-0000BB230000}"/>
    <cellStyle name="40% - Accent5 4 9 2" xfId="12570" xr:uid="{00000000-0005-0000-0000-0000BC230000}"/>
    <cellStyle name="40% - Accent5 5" xfId="723" xr:uid="{00000000-0005-0000-0000-0000BD230000}"/>
    <cellStyle name="40% - Accent5 5 10" xfId="6732" xr:uid="{00000000-0005-0000-0000-0000BE230000}"/>
    <cellStyle name="40% - Accent5 5 10 2" xfId="14010" xr:uid="{00000000-0005-0000-0000-0000BF230000}"/>
    <cellStyle name="40% - Accent5 5 11" xfId="7161" xr:uid="{00000000-0005-0000-0000-0000C0230000}"/>
    <cellStyle name="40% - Accent5 5 11 2" xfId="14253" xr:uid="{00000000-0005-0000-0000-0000C1230000}"/>
    <cellStyle name="40% - Accent5 5 12" xfId="9356" xr:uid="{00000000-0005-0000-0000-0000C2230000}"/>
    <cellStyle name="40% - Accent5 5 2" xfId="724" xr:uid="{00000000-0005-0000-0000-0000C3230000}"/>
    <cellStyle name="40% - Accent5 5 2 10" xfId="7304" xr:uid="{00000000-0005-0000-0000-0000C4230000}"/>
    <cellStyle name="40% - Accent5 5 2 10 2" xfId="14396" xr:uid="{00000000-0005-0000-0000-0000C5230000}"/>
    <cellStyle name="40% - Accent5 5 2 11" xfId="9357" xr:uid="{00000000-0005-0000-0000-0000C6230000}"/>
    <cellStyle name="40% - Accent5 5 2 2" xfId="725" xr:uid="{00000000-0005-0000-0000-0000C7230000}"/>
    <cellStyle name="40% - Accent5 5 2 2 10" xfId="9358" xr:uid="{00000000-0005-0000-0000-0000C8230000}"/>
    <cellStyle name="40% - Accent5 5 2 2 2" xfId="726" xr:uid="{00000000-0005-0000-0000-0000C9230000}"/>
    <cellStyle name="40% - Accent5 5 2 2 2 2" xfId="2499" xr:uid="{00000000-0005-0000-0000-0000CA230000}"/>
    <cellStyle name="40% - Accent5 5 2 2 2 2 2" xfId="10295" xr:uid="{00000000-0005-0000-0000-0000CB230000}"/>
    <cellStyle name="40% - Accent5 5 2 2 2 3" xfId="4285" xr:uid="{00000000-0005-0000-0000-0000CC230000}"/>
    <cellStyle name="40% - Accent5 5 2 2 2 3 2" xfId="11793" xr:uid="{00000000-0005-0000-0000-0000CD230000}"/>
    <cellStyle name="40% - Accent5 5 2 2 2 4" xfId="6735" xr:uid="{00000000-0005-0000-0000-0000CE230000}"/>
    <cellStyle name="40% - Accent5 5 2 2 2 4 2" xfId="14013" xr:uid="{00000000-0005-0000-0000-0000CF230000}"/>
    <cellStyle name="40% - Accent5 5 2 2 2 5" xfId="8174" xr:uid="{00000000-0005-0000-0000-0000D0230000}"/>
    <cellStyle name="40% - Accent5 5 2 2 2 5 2" xfId="15266" xr:uid="{00000000-0005-0000-0000-0000D1230000}"/>
    <cellStyle name="40% - Accent5 5 2 2 2 6" xfId="9359" xr:uid="{00000000-0005-0000-0000-0000D2230000}"/>
    <cellStyle name="40% - Accent5 5 2 2 3" xfId="2498" xr:uid="{00000000-0005-0000-0000-0000D3230000}"/>
    <cellStyle name="40% - Accent5 5 2 2 3 2" xfId="6736" xr:uid="{00000000-0005-0000-0000-0000D4230000}"/>
    <cellStyle name="40% - Accent5 5 2 2 3 2 2" xfId="14014" xr:uid="{00000000-0005-0000-0000-0000D5230000}"/>
    <cellStyle name="40% - Accent5 5 2 2 3 3" xfId="10294" xr:uid="{00000000-0005-0000-0000-0000D6230000}"/>
    <cellStyle name="40% - Accent5 5 2 2 4" xfId="3562" xr:uid="{00000000-0005-0000-0000-0000D7230000}"/>
    <cellStyle name="40% - Accent5 5 2 2 4 2" xfId="11070" xr:uid="{00000000-0005-0000-0000-0000D8230000}"/>
    <cellStyle name="40% - Accent5 5 2 2 5" xfId="4284" xr:uid="{00000000-0005-0000-0000-0000D9230000}"/>
    <cellStyle name="40% - Accent5 5 2 2 5 2" xfId="11792" xr:uid="{00000000-0005-0000-0000-0000DA230000}"/>
    <cellStyle name="40% - Accent5 5 2 2 6" xfId="5126" xr:uid="{00000000-0005-0000-0000-0000DB230000}"/>
    <cellStyle name="40% - Accent5 5 2 2 6 2" xfId="12404" xr:uid="{00000000-0005-0000-0000-0000DC230000}"/>
    <cellStyle name="40% - Accent5 5 2 2 7" xfId="5707" xr:uid="{00000000-0005-0000-0000-0000DD230000}"/>
    <cellStyle name="40% - Accent5 5 2 2 7 2" xfId="12985" xr:uid="{00000000-0005-0000-0000-0000DE230000}"/>
    <cellStyle name="40% - Accent5 5 2 2 8" xfId="6734" xr:uid="{00000000-0005-0000-0000-0000DF230000}"/>
    <cellStyle name="40% - Accent5 5 2 2 8 2" xfId="14012" xr:uid="{00000000-0005-0000-0000-0000E0230000}"/>
    <cellStyle name="40% - Accent5 5 2 2 9" xfId="7593" xr:uid="{00000000-0005-0000-0000-0000E1230000}"/>
    <cellStyle name="40% - Accent5 5 2 2 9 2" xfId="14685" xr:uid="{00000000-0005-0000-0000-0000E2230000}"/>
    <cellStyle name="40% - Accent5 5 2 3" xfId="727" xr:uid="{00000000-0005-0000-0000-0000E3230000}"/>
    <cellStyle name="40% - Accent5 5 2 3 2" xfId="2500" xr:uid="{00000000-0005-0000-0000-0000E4230000}"/>
    <cellStyle name="40% - Accent5 5 2 3 2 2" xfId="10296" xr:uid="{00000000-0005-0000-0000-0000E5230000}"/>
    <cellStyle name="40% - Accent5 5 2 3 3" xfId="4286" xr:uid="{00000000-0005-0000-0000-0000E6230000}"/>
    <cellStyle name="40% - Accent5 5 2 3 3 2" xfId="11794" xr:uid="{00000000-0005-0000-0000-0000E7230000}"/>
    <cellStyle name="40% - Accent5 5 2 3 4" xfId="6737" xr:uid="{00000000-0005-0000-0000-0000E8230000}"/>
    <cellStyle name="40% - Accent5 5 2 3 4 2" xfId="14015" xr:uid="{00000000-0005-0000-0000-0000E9230000}"/>
    <cellStyle name="40% - Accent5 5 2 3 5" xfId="7885" xr:uid="{00000000-0005-0000-0000-0000EA230000}"/>
    <cellStyle name="40% - Accent5 5 2 3 5 2" xfId="14977" xr:uid="{00000000-0005-0000-0000-0000EB230000}"/>
    <cellStyle name="40% - Accent5 5 2 3 6" xfId="9360" xr:uid="{00000000-0005-0000-0000-0000EC230000}"/>
    <cellStyle name="40% - Accent5 5 2 4" xfId="2497" xr:uid="{00000000-0005-0000-0000-0000ED230000}"/>
    <cellStyle name="40% - Accent5 5 2 4 2" xfId="6738" xr:uid="{00000000-0005-0000-0000-0000EE230000}"/>
    <cellStyle name="40% - Accent5 5 2 4 2 2" xfId="14016" xr:uid="{00000000-0005-0000-0000-0000EF230000}"/>
    <cellStyle name="40% - Accent5 5 2 4 3" xfId="10293" xr:uid="{00000000-0005-0000-0000-0000F0230000}"/>
    <cellStyle name="40% - Accent5 5 2 5" xfId="3262" xr:uid="{00000000-0005-0000-0000-0000F1230000}"/>
    <cellStyle name="40% - Accent5 5 2 5 2" xfId="10773" xr:uid="{00000000-0005-0000-0000-0000F2230000}"/>
    <cellStyle name="40% - Accent5 5 2 6" xfId="4283" xr:uid="{00000000-0005-0000-0000-0000F3230000}"/>
    <cellStyle name="40% - Accent5 5 2 6 2" xfId="11791" xr:uid="{00000000-0005-0000-0000-0000F4230000}"/>
    <cellStyle name="40% - Accent5 5 2 7" xfId="4837" xr:uid="{00000000-0005-0000-0000-0000F5230000}"/>
    <cellStyle name="40% - Accent5 5 2 7 2" xfId="12115" xr:uid="{00000000-0005-0000-0000-0000F6230000}"/>
    <cellStyle name="40% - Accent5 5 2 8" xfId="5418" xr:uid="{00000000-0005-0000-0000-0000F7230000}"/>
    <cellStyle name="40% - Accent5 5 2 8 2" xfId="12696" xr:uid="{00000000-0005-0000-0000-0000F8230000}"/>
    <cellStyle name="40% - Accent5 5 2 9" xfId="6733" xr:uid="{00000000-0005-0000-0000-0000F9230000}"/>
    <cellStyle name="40% - Accent5 5 2 9 2" xfId="14011" xr:uid="{00000000-0005-0000-0000-0000FA230000}"/>
    <cellStyle name="40% - Accent5 5 3" xfId="728" xr:uid="{00000000-0005-0000-0000-0000FB230000}"/>
    <cellStyle name="40% - Accent5 5 3 10" xfId="9361" xr:uid="{00000000-0005-0000-0000-0000FC230000}"/>
    <cellStyle name="40% - Accent5 5 3 2" xfId="729" xr:uid="{00000000-0005-0000-0000-0000FD230000}"/>
    <cellStyle name="40% - Accent5 5 3 2 2" xfId="2502" xr:uid="{00000000-0005-0000-0000-0000FE230000}"/>
    <cellStyle name="40% - Accent5 5 3 2 2 2" xfId="10298" xr:uid="{00000000-0005-0000-0000-0000FF230000}"/>
    <cellStyle name="40% - Accent5 5 3 2 3" xfId="4288" xr:uid="{00000000-0005-0000-0000-000000240000}"/>
    <cellStyle name="40% - Accent5 5 3 2 3 2" xfId="11796" xr:uid="{00000000-0005-0000-0000-000001240000}"/>
    <cellStyle name="40% - Accent5 5 3 2 4" xfId="6740" xr:uid="{00000000-0005-0000-0000-000002240000}"/>
    <cellStyle name="40% - Accent5 5 3 2 4 2" xfId="14018" xr:uid="{00000000-0005-0000-0000-000003240000}"/>
    <cellStyle name="40% - Accent5 5 3 2 5" xfId="8034" xr:uid="{00000000-0005-0000-0000-000004240000}"/>
    <cellStyle name="40% - Accent5 5 3 2 5 2" xfId="15126" xr:uid="{00000000-0005-0000-0000-000005240000}"/>
    <cellStyle name="40% - Accent5 5 3 2 6" xfId="9362" xr:uid="{00000000-0005-0000-0000-000006240000}"/>
    <cellStyle name="40% - Accent5 5 3 3" xfId="2501" xr:uid="{00000000-0005-0000-0000-000007240000}"/>
    <cellStyle name="40% - Accent5 5 3 3 2" xfId="6741" xr:uid="{00000000-0005-0000-0000-000008240000}"/>
    <cellStyle name="40% - Accent5 5 3 3 2 2" xfId="14019" xr:uid="{00000000-0005-0000-0000-000009240000}"/>
    <cellStyle name="40% - Accent5 5 3 3 3" xfId="10297" xr:uid="{00000000-0005-0000-0000-00000A240000}"/>
    <cellStyle name="40% - Accent5 5 3 4" xfId="3422" xr:uid="{00000000-0005-0000-0000-00000B240000}"/>
    <cellStyle name="40% - Accent5 5 3 4 2" xfId="10930" xr:uid="{00000000-0005-0000-0000-00000C240000}"/>
    <cellStyle name="40% - Accent5 5 3 5" xfId="4287" xr:uid="{00000000-0005-0000-0000-00000D240000}"/>
    <cellStyle name="40% - Accent5 5 3 5 2" xfId="11795" xr:uid="{00000000-0005-0000-0000-00000E240000}"/>
    <cellStyle name="40% - Accent5 5 3 6" xfId="4986" xr:uid="{00000000-0005-0000-0000-00000F240000}"/>
    <cellStyle name="40% - Accent5 5 3 6 2" xfId="12264" xr:uid="{00000000-0005-0000-0000-000010240000}"/>
    <cellStyle name="40% - Accent5 5 3 7" xfId="5567" xr:uid="{00000000-0005-0000-0000-000011240000}"/>
    <cellStyle name="40% - Accent5 5 3 7 2" xfId="12845" xr:uid="{00000000-0005-0000-0000-000012240000}"/>
    <cellStyle name="40% - Accent5 5 3 8" xfId="6739" xr:uid="{00000000-0005-0000-0000-000013240000}"/>
    <cellStyle name="40% - Accent5 5 3 8 2" xfId="14017" xr:uid="{00000000-0005-0000-0000-000014240000}"/>
    <cellStyle name="40% - Accent5 5 3 9" xfId="7453" xr:uid="{00000000-0005-0000-0000-000015240000}"/>
    <cellStyle name="40% - Accent5 5 3 9 2" xfId="14545" xr:uid="{00000000-0005-0000-0000-000016240000}"/>
    <cellStyle name="40% - Accent5 5 4" xfId="730" xr:uid="{00000000-0005-0000-0000-000017240000}"/>
    <cellStyle name="40% - Accent5 5 4 2" xfId="2503" xr:uid="{00000000-0005-0000-0000-000018240000}"/>
    <cellStyle name="40% - Accent5 5 4 2 2" xfId="10299" xr:uid="{00000000-0005-0000-0000-000019240000}"/>
    <cellStyle name="40% - Accent5 5 4 3" xfId="4289" xr:uid="{00000000-0005-0000-0000-00001A240000}"/>
    <cellStyle name="40% - Accent5 5 4 3 2" xfId="11797" xr:uid="{00000000-0005-0000-0000-00001B240000}"/>
    <cellStyle name="40% - Accent5 5 4 4" xfId="6742" xr:uid="{00000000-0005-0000-0000-00001C240000}"/>
    <cellStyle name="40% - Accent5 5 4 4 2" xfId="14020" xr:uid="{00000000-0005-0000-0000-00001D240000}"/>
    <cellStyle name="40% - Accent5 5 4 5" xfId="7742" xr:uid="{00000000-0005-0000-0000-00001E240000}"/>
    <cellStyle name="40% - Accent5 5 4 5 2" xfId="14834" xr:uid="{00000000-0005-0000-0000-00001F240000}"/>
    <cellStyle name="40% - Accent5 5 4 6" xfId="9363" xr:uid="{00000000-0005-0000-0000-000020240000}"/>
    <cellStyle name="40% - Accent5 5 5" xfId="2496" xr:uid="{00000000-0005-0000-0000-000021240000}"/>
    <cellStyle name="40% - Accent5 5 5 2" xfId="6743" xr:uid="{00000000-0005-0000-0000-000022240000}"/>
    <cellStyle name="40% - Accent5 5 5 2 2" xfId="14021" xr:uid="{00000000-0005-0000-0000-000023240000}"/>
    <cellStyle name="40% - Accent5 5 5 3" xfId="10292" xr:uid="{00000000-0005-0000-0000-000024240000}"/>
    <cellStyle name="40% - Accent5 5 6" xfId="3093" xr:uid="{00000000-0005-0000-0000-000025240000}"/>
    <cellStyle name="40% - Accent5 5 6 2" xfId="10604" xr:uid="{00000000-0005-0000-0000-000026240000}"/>
    <cellStyle name="40% - Accent5 5 7" xfId="4282" xr:uid="{00000000-0005-0000-0000-000027240000}"/>
    <cellStyle name="40% - Accent5 5 7 2" xfId="11790" xr:uid="{00000000-0005-0000-0000-000028240000}"/>
    <cellStyle name="40% - Accent5 5 8" xfId="4694" xr:uid="{00000000-0005-0000-0000-000029240000}"/>
    <cellStyle name="40% - Accent5 5 8 2" xfId="11972" xr:uid="{00000000-0005-0000-0000-00002A240000}"/>
    <cellStyle name="40% - Accent5 5 9" xfId="5275" xr:uid="{00000000-0005-0000-0000-00002B240000}"/>
    <cellStyle name="40% - Accent5 5 9 2" xfId="12553" xr:uid="{00000000-0005-0000-0000-00002C240000}"/>
    <cellStyle name="40% - Accent5 6" xfId="731" xr:uid="{00000000-0005-0000-0000-00002D240000}"/>
    <cellStyle name="40% - Accent5 6 10" xfId="6744" xr:uid="{00000000-0005-0000-0000-00002E240000}"/>
    <cellStyle name="40% - Accent5 6 10 2" xfId="14022" xr:uid="{00000000-0005-0000-0000-00002F240000}"/>
    <cellStyle name="40% - Accent5 6 11" xfId="7267" xr:uid="{00000000-0005-0000-0000-000030240000}"/>
    <cellStyle name="40% - Accent5 6 11 2" xfId="14359" xr:uid="{00000000-0005-0000-0000-000031240000}"/>
    <cellStyle name="40% - Accent5 6 12" xfId="9364" xr:uid="{00000000-0005-0000-0000-000032240000}"/>
    <cellStyle name="40% - Accent5 6 2" xfId="732" xr:uid="{00000000-0005-0000-0000-000033240000}"/>
    <cellStyle name="40% - Accent5 6 2 10" xfId="7410" xr:uid="{00000000-0005-0000-0000-000034240000}"/>
    <cellStyle name="40% - Accent5 6 2 10 2" xfId="14502" xr:uid="{00000000-0005-0000-0000-000035240000}"/>
    <cellStyle name="40% - Accent5 6 2 11" xfId="9365" xr:uid="{00000000-0005-0000-0000-000036240000}"/>
    <cellStyle name="40% - Accent5 6 2 2" xfId="733" xr:uid="{00000000-0005-0000-0000-000037240000}"/>
    <cellStyle name="40% - Accent5 6 2 2 10" xfId="9366" xr:uid="{00000000-0005-0000-0000-000038240000}"/>
    <cellStyle name="40% - Accent5 6 2 2 2" xfId="734" xr:uid="{00000000-0005-0000-0000-000039240000}"/>
    <cellStyle name="40% - Accent5 6 2 2 2 2" xfId="2507" xr:uid="{00000000-0005-0000-0000-00003A240000}"/>
    <cellStyle name="40% - Accent5 6 2 2 2 2 2" xfId="10303" xr:uid="{00000000-0005-0000-0000-00003B240000}"/>
    <cellStyle name="40% - Accent5 6 2 2 2 3" xfId="4293" xr:uid="{00000000-0005-0000-0000-00003C240000}"/>
    <cellStyle name="40% - Accent5 6 2 2 2 3 2" xfId="11801" xr:uid="{00000000-0005-0000-0000-00003D240000}"/>
    <cellStyle name="40% - Accent5 6 2 2 2 4" xfId="6747" xr:uid="{00000000-0005-0000-0000-00003E240000}"/>
    <cellStyle name="40% - Accent5 6 2 2 2 4 2" xfId="14025" xr:uid="{00000000-0005-0000-0000-00003F240000}"/>
    <cellStyle name="40% - Accent5 6 2 2 2 5" xfId="8280" xr:uid="{00000000-0005-0000-0000-000040240000}"/>
    <cellStyle name="40% - Accent5 6 2 2 2 5 2" xfId="15372" xr:uid="{00000000-0005-0000-0000-000041240000}"/>
    <cellStyle name="40% - Accent5 6 2 2 2 6" xfId="9367" xr:uid="{00000000-0005-0000-0000-000042240000}"/>
    <cellStyle name="40% - Accent5 6 2 2 3" xfId="2506" xr:uid="{00000000-0005-0000-0000-000043240000}"/>
    <cellStyle name="40% - Accent5 6 2 2 3 2" xfId="6748" xr:uid="{00000000-0005-0000-0000-000044240000}"/>
    <cellStyle name="40% - Accent5 6 2 2 3 2 2" xfId="14026" xr:uid="{00000000-0005-0000-0000-000045240000}"/>
    <cellStyle name="40% - Accent5 6 2 2 3 3" xfId="10302" xr:uid="{00000000-0005-0000-0000-000046240000}"/>
    <cellStyle name="40% - Accent5 6 2 2 4" xfId="3668" xr:uid="{00000000-0005-0000-0000-000047240000}"/>
    <cellStyle name="40% - Accent5 6 2 2 4 2" xfId="11176" xr:uid="{00000000-0005-0000-0000-000048240000}"/>
    <cellStyle name="40% - Accent5 6 2 2 5" xfId="4292" xr:uid="{00000000-0005-0000-0000-000049240000}"/>
    <cellStyle name="40% - Accent5 6 2 2 5 2" xfId="11800" xr:uid="{00000000-0005-0000-0000-00004A240000}"/>
    <cellStyle name="40% - Accent5 6 2 2 6" xfId="5232" xr:uid="{00000000-0005-0000-0000-00004B240000}"/>
    <cellStyle name="40% - Accent5 6 2 2 6 2" xfId="12510" xr:uid="{00000000-0005-0000-0000-00004C240000}"/>
    <cellStyle name="40% - Accent5 6 2 2 7" xfId="5813" xr:uid="{00000000-0005-0000-0000-00004D240000}"/>
    <cellStyle name="40% - Accent5 6 2 2 7 2" xfId="13091" xr:uid="{00000000-0005-0000-0000-00004E240000}"/>
    <cellStyle name="40% - Accent5 6 2 2 8" xfId="6746" xr:uid="{00000000-0005-0000-0000-00004F240000}"/>
    <cellStyle name="40% - Accent5 6 2 2 8 2" xfId="14024" xr:uid="{00000000-0005-0000-0000-000050240000}"/>
    <cellStyle name="40% - Accent5 6 2 2 9" xfId="7699" xr:uid="{00000000-0005-0000-0000-000051240000}"/>
    <cellStyle name="40% - Accent5 6 2 2 9 2" xfId="14791" xr:uid="{00000000-0005-0000-0000-000052240000}"/>
    <cellStyle name="40% - Accent5 6 2 3" xfId="735" xr:uid="{00000000-0005-0000-0000-000053240000}"/>
    <cellStyle name="40% - Accent5 6 2 3 2" xfId="2508" xr:uid="{00000000-0005-0000-0000-000054240000}"/>
    <cellStyle name="40% - Accent5 6 2 3 2 2" xfId="10304" xr:uid="{00000000-0005-0000-0000-000055240000}"/>
    <cellStyle name="40% - Accent5 6 2 3 3" xfId="4294" xr:uid="{00000000-0005-0000-0000-000056240000}"/>
    <cellStyle name="40% - Accent5 6 2 3 3 2" xfId="11802" xr:uid="{00000000-0005-0000-0000-000057240000}"/>
    <cellStyle name="40% - Accent5 6 2 3 4" xfId="6749" xr:uid="{00000000-0005-0000-0000-000058240000}"/>
    <cellStyle name="40% - Accent5 6 2 3 4 2" xfId="14027" xr:uid="{00000000-0005-0000-0000-000059240000}"/>
    <cellStyle name="40% - Accent5 6 2 3 5" xfId="7991" xr:uid="{00000000-0005-0000-0000-00005A240000}"/>
    <cellStyle name="40% - Accent5 6 2 3 5 2" xfId="15083" xr:uid="{00000000-0005-0000-0000-00005B240000}"/>
    <cellStyle name="40% - Accent5 6 2 3 6" xfId="9368" xr:uid="{00000000-0005-0000-0000-00005C240000}"/>
    <cellStyle name="40% - Accent5 6 2 4" xfId="2505" xr:uid="{00000000-0005-0000-0000-00005D240000}"/>
    <cellStyle name="40% - Accent5 6 2 4 2" xfId="6750" xr:uid="{00000000-0005-0000-0000-00005E240000}"/>
    <cellStyle name="40% - Accent5 6 2 4 2 2" xfId="14028" xr:uid="{00000000-0005-0000-0000-00005F240000}"/>
    <cellStyle name="40% - Accent5 6 2 4 3" xfId="10301" xr:uid="{00000000-0005-0000-0000-000060240000}"/>
    <cellStyle name="40% - Accent5 6 2 5" xfId="3368" xr:uid="{00000000-0005-0000-0000-000061240000}"/>
    <cellStyle name="40% - Accent5 6 2 5 2" xfId="10879" xr:uid="{00000000-0005-0000-0000-000062240000}"/>
    <cellStyle name="40% - Accent5 6 2 6" xfId="4291" xr:uid="{00000000-0005-0000-0000-000063240000}"/>
    <cellStyle name="40% - Accent5 6 2 6 2" xfId="11799" xr:uid="{00000000-0005-0000-0000-000064240000}"/>
    <cellStyle name="40% - Accent5 6 2 7" xfId="4943" xr:uid="{00000000-0005-0000-0000-000065240000}"/>
    <cellStyle name="40% - Accent5 6 2 7 2" xfId="12221" xr:uid="{00000000-0005-0000-0000-000066240000}"/>
    <cellStyle name="40% - Accent5 6 2 8" xfId="5524" xr:uid="{00000000-0005-0000-0000-000067240000}"/>
    <cellStyle name="40% - Accent5 6 2 8 2" xfId="12802" xr:uid="{00000000-0005-0000-0000-000068240000}"/>
    <cellStyle name="40% - Accent5 6 2 9" xfId="6745" xr:uid="{00000000-0005-0000-0000-000069240000}"/>
    <cellStyle name="40% - Accent5 6 2 9 2" xfId="14023" xr:uid="{00000000-0005-0000-0000-00006A240000}"/>
    <cellStyle name="40% - Accent5 6 3" xfId="736" xr:uid="{00000000-0005-0000-0000-00006B240000}"/>
    <cellStyle name="40% - Accent5 6 3 10" xfId="9369" xr:uid="{00000000-0005-0000-0000-00006C240000}"/>
    <cellStyle name="40% - Accent5 6 3 2" xfId="737" xr:uid="{00000000-0005-0000-0000-00006D240000}"/>
    <cellStyle name="40% - Accent5 6 3 2 2" xfId="2510" xr:uid="{00000000-0005-0000-0000-00006E240000}"/>
    <cellStyle name="40% - Accent5 6 3 2 2 2" xfId="10306" xr:uid="{00000000-0005-0000-0000-00006F240000}"/>
    <cellStyle name="40% - Accent5 6 3 2 3" xfId="4296" xr:uid="{00000000-0005-0000-0000-000070240000}"/>
    <cellStyle name="40% - Accent5 6 3 2 3 2" xfId="11804" xr:uid="{00000000-0005-0000-0000-000071240000}"/>
    <cellStyle name="40% - Accent5 6 3 2 4" xfId="6752" xr:uid="{00000000-0005-0000-0000-000072240000}"/>
    <cellStyle name="40% - Accent5 6 3 2 4 2" xfId="14030" xr:uid="{00000000-0005-0000-0000-000073240000}"/>
    <cellStyle name="40% - Accent5 6 3 2 5" xfId="8137" xr:uid="{00000000-0005-0000-0000-000074240000}"/>
    <cellStyle name="40% - Accent5 6 3 2 5 2" xfId="15229" xr:uid="{00000000-0005-0000-0000-000075240000}"/>
    <cellStyle name="40% - Accent5 6 3 2 6" xfId="9370" xr:uid="{00000000-0005-0000-0000-000076240000}"/>
    <cellStyle name="40% - Accent5 6 3 3" xfId="2509" xr:uid="{00000000-0005-0000-0000-000077240000}"/>
    <cellStyle name="40% - Accent5 6 3 3 2" xfId="6753" xr:uid="{00000000-0005-0000-0000-000078240000}"/>
    <cellStyle name="40% - Accent5 6 3 3 2 2" xfId="14031" xr:uid="{00000000-0005-0000-0000-000079240000}"/>
    <cellStyle name="40% - Accent5 6 3 3 3" xfId="10305" xr:uid="{00000000-0005-0000-0000-00007A240000}"/>
    <cellStyle name="40% - Accent5 6 3 4" xfId="3525" xr:uid="{00000000-0005-0000-0000-00007B240000}"/>
    <cellStyle name="40% - Accent5 6 3 4 2" xfId="11033" xr:uid="{00000000-0005-0000-0000-00007C240000}"/>
    <cellStyle name="40% - Accent5 6 3 5" xfId="4295" xr:uid="{00000000-0005-0000-0000-00007D240000}"/>
    <cellStyle name="40% - Accent5 6 3 5 2" xfId="11803" xr:uid="{00000000-0005-0000-0000-00007E240000}"/>
    <cellStyle name="40% - Accent5 6 3 6" xfId="5089" xr:uid="{00000000-0005-0000-0000-00007F240000}"/>
    <cellStyle name="40% - Accent5 6 3 6 2" xfId="12367" xr:uid="{00000000-0005-0000-0000-000080240000}"/>
    <cellStyle name="40% - Accent5 6 3 7" xfId="5670" xr:uid="{00000000-0005-0000-0000-000081240000}"/>
    <cellStyle name="40% - Accent5 6 3 7 2" xfId="12948" xr:uid="{00000000-0005-0000-0000-000082240000}"/>
    <cellStyle name="40% - Accent5 6 3 8" xfId="6751" xr:uid="{00000000-0005-0000-0000-000083240000}"/>
    <cellStyle name="40% - Accent5 6 3 8 2" xfId="14029" xr:uid="{00000000-0005-0000-0000-000084240000}"/>
    <cellStyle name="40% - Accent5 6 3 9" xfId="7556" xr:uid="{00000000-0005-0000-0000-000085240000}"/>
    <cellStyle name="40% - Accent5 6 3 9 2" xfId="14648" xr:uid="{00000000-0005-0000-0000-000086240000}"/>
    <cellStyle name="40% - Accent5 6 4" xfId="738" xr:uid="{00000000-0005-0000-0000-000087240000}"/>
    <cellStyle name="40% - Accent5 6 4 2" xfId="2511" xr:uid="{00000000-0005-0000-0000-000088240000}"/>
    <cellStyle name="40% - Accent5 6 4 2 2" xfId="10307" xr:uid="{00000000-0005-0000-0000-000089240000}"/>
    <cellStyle name="40% - Accent5 6 4 3" xfId="4297" xr:uid="{00000000-0005-0000-0000-00008A240000}"/>
    <cellStyle name="40% - Accent5 6 4 3 2" xfId="11805" xr:uid="{00000000-0005-0000-0000-00008B240000}"/>
    <cellStyle name="40% - Accent5 6 4 4" xfId="6754" xr:uid="{00000000-0005-0000-0000-00008C240000}"/>
    <cellStyle name="40% - Accent5 6 4 4 2" xfId="14032" xr:uid="{00000000-0005-0000-0000-00008D240000}"/>
    <cellStyle name="40% - Accent5 6 4 5" xfId="7848" xr:uid="{00000000-0005-0000-0000-00008E240000}"/>
    <cellStyle name="40% - Accent5 6 4 5 2" xfId="14940" xr:uid="{00000000-0005-0000-0000-00008F240000}"/>
    <cellStyle name="40% - Accent5 6 4 6" xfId="9371" xr:uid="{00000000-0005-0000-0000-000090240000}"/>
    <cellStyle name="40% - Accent5 6 5" xfId="2504" xr:uid="{00000000-0005-0000-0000-000091240000}"/>
    <cellStyle name="40% - Accent5 6 5 2" xfId="6755" xr:uid="{00000000-0005-0000-0000-000092240000}"/>
    <cellStyle name="40% - Accent5 6 5 2 2" xfId="14033" xr:uid="{00000000-0005-0000-0000-000093240000}"/>
    <cellStyle name="40% - Accent5 6 5 3" xfId="10300" xr:uid="{00000000-0005-0000-0000-000094240000}"/>
    <cellStyle name="40% - Accent5 6 6" xfId="3223" xr:uid="{00000000-0005-0000-0000-000095240000}"/>
    <cellStyle name="40% - Accent5 6 6 2" xfId="10734" xr:uid="{00000000-0005-0000-0000-000096240000}"/>
    <cellStyle name="40% - Accent5 6 7" xfId="4290" xr:uid="{00000000-0005-0000-0000-000097240000}"/>
    <cellStyle name="40% - Accent5 6 7 2" xfId="11798" xr:uid="{00000000-0005-0000-0000-000098240000}"/>
    <cellStyle name="40% - Accent5 6 8" xfId="4800" xr:uid="{00000000-0005-0000-0000-000099240000}"/>
    <cellStyle name="40% - Accent5 6 8 2" xfId="12078" xr:uid="{00000000-0005-0000-0000-00009A240000}"/>
    <cellStyle name="40% - Accent5 6 9" xfId="5381" xr:uid="{00000000-0005-0000-0000-00009B240000}"/>
    <cellStyle name="40% - Accent5 6 9 2" xfId="12659" xr:uid="{00000000-0005-0000-0000-00009C240000}"/>
    <cellStyle name="40% - Accent5 7" xfId="739" xr:uid="{00000000-0005-0000-0000-00009D240000}"/>
    <cellStyle name="40% - Accent5 7 10" xfId="7286" xr:uid="{00000000-0005-0000-0000-00009E240000}"/>
    <cellStyle name="40% - Accent5 7 10 2" xfId="14378" xr:uid="{00000000-0005-0000-0000-00009F240000}"/>
    <cellStyle name="40% - Accent5 7 11" xfId="9372" xr:uid="{00000000-0005-0000-0000-0000A0240000}"/>
    <cellStyle name="40% - Accent5 7 2" xfId="740" xr:uid="{00000000-0005-0000-0000-0000A1240000}"/>
    <cellStyle name="40% - Accent5 7 2 10" xfId="9373" xr:uid="{00000000-0005-0000-0000-0000A2240000}"/>
    <cellStyle name="40% - Accent5 7 2 2" xfId="741" xr:uid="{00000000-0005-0000-0000-0000A3240000}"/>
    <cellStyle name="40% - Accent5 7 2 2 2" xfId="2514" xr:uid="{00000000-0005-0000-0000-0000A4240000}"/>
    <cellStyle name="40% - Accent5 7 2 2 2 2" xfId="10310" xr:uid="{00000000-0005-0000-0000-0000A5240000}"/>
    <cellStyle name="40% - Accent5 7 2 2 3" xfId="4300" xr:uid="{00000000-0005-0000-0000-0000A6240000}"/>
    <cellStyle name="40% - Accent5 7 2 2 3 2" xfId="11808" xr:uid="{00000000-0005-0000-0000-0000A7240000}"/>
    <cellStyle name="40% - Accent5 7 2 2 4" xfId="6758" xr:uid="{00000000-0005-0000-0000-0000A8240000}"/>
    <cellStyle name="40% - Accent5 7 2 2 4 2" xfId="14036" xr:uid="{00000000-0005-0000-0000-0000A9240000}"/>
    <cellStyle name="40% - Accent5 7 2 2 5" xfId="8156" xr:uid="{00000000-0005-0000-0000-0000AA240000}"/>
    <cellStyle name="40% - Accent5 7 2 2 5 2" xfId="15248" xr:uid="{00000000-0005-0000-0000-0000AB240000}"/>
    <cellStyle name="40% - Accent5 7 2 2 6" xfId="9374" xr:uid="{00000000-0005-0000-0000-0000AC240000}"/>
    <cellStyle name="40% - Accent5 7 2 3" xfId="2513" xr:uid="{00000000-0005-0000-0000-0000AD240000}"/>
    <cellStyle name="40% - Accent5 7 2 3 2" xfId="6759" xr:uid="{00000000-0005-0000-0000-0000AE240000}"/>
    <cellStyle name="40% - Accent5 7 2 3 2 2" xfId="14037" xr:uid="{00000000-0005-0000-0000-0000AF240000}"/>
    <cellStyle name="40% - Accent5 7 2 3 3" xfId="10309" xr:uid="{00000000-0005-0000-0000-0000B0240000}"/>
    <cellStyle name="40% - Accent5 7 2 4" xfId="3544" xr:uid="{00000000-0005-0000-0000-0000B1240000}"/>
    <cellStyle name="40% - Accent5 7 2 4 2" xfId="11052" xr:uid="{00000000-0005-0000-0000-0000B2240000}"/>
    <cellStyle name="40% - Accent5 7 2 5" xfId="4299" xr:uid="{00000000-0005-0000-0000-0000B3240000}"/>
    <cellStyle name="40% - Accent5 7 2 5 2" xfId="11807" xr:uid="{00000000-0005-0000-0000-0000B4240000}"/>
    <cellStyle name="40% - Accent5 7 2 6" xfId="5108" xr:uid="{00000000-0005-0000-0000-0000B5240000}"/>
    <cellStyle name="40% - Accent5 7 2 6 2" xfId="12386" xr:uid="{00000000-0005-0000-0000-0000B6240000}"/>
    <cellStyle name="40% - Accent5 7 2 7" xfId="5689" xr:uid="{00000000-0005-0000-0000-0000B7240000}"/>
    <cellStyle name="40% - Accent5 7 2 7 2" xfId="12967" xr:uid="{00000000-0005-0000-0000-0000B8240000}"/>
    <cellStyle name="40% - Accent5 7 2 8" xfId="6757" xr:uid="{00000000-0005-0000-0000-0000B9240000}"/>
    <cellStyle name="40% - Accent5 7 2 8 2" xfId="14035" xr:uid="{00000000-0005-0000-0000-0000BA240000}"/>
    <cellStyle name="40% - Accent5 7 2 9" xfId="7575" xr:uid="{00000000-0005-0000-0000-0000BB240000}"/>
    <cellStyle name="40% - Accent5 7 2 9 2" xfId="14667" xr:uid="{00000000-0005-0000-0000-0000BC240000}"/>
    <cellStyle name="40% - Accent5 7 3" xfId="742" xr:uid="{00000000-0005-0000-0000-0000BD240000}"/>
    <cellStyle name="40% - Accent5 7 3 2" xfId="2515" xr:uid="{00000000-0005-0000-0000-0000BE240000}"/>
    <cellStyle name="40% - Accent5 7 3 2 2" xfId="10311" xr:uid="{00000000-0005-0000-0000-0000BF240000}"/>
    <cellStyle name="40% - Accent5 7 3 3" xfId="4301" xr:uid="{00000000-0005-0000-0000-0000C0240000}"/>
    <cellStyle name="40% - Accent5 7 3 3 2" xfId="11809" xr:uid="{00000000-0005-0000-0000-0000C1240000}"/>
    <cellStyle name="40% - Accent5 7 3 4" xfId="6760" xr:uid="{00000000-0005-0000-0000-0000C2240000}"/>
    <cellStyle name="40% - Accent5 7 3 4 2" xfId="14038" xr:uid="{00000000-0005-0000-0000-0000C3240000}"/>
    <cellStyle name="40% - Accent5 7 3 5" xfId="7867" xr:uid="{00000000-0005-0000-0000-0000C4240000}"/>
    <cellStyle name="40% - Accent5 7 3 5 2" xfId="14959" xr:uid="{00000000-0005-0000-0000-0000C5240000}"/>
    <cellStyle name="40% - Accent5 7 3 6" xfId="9375" xr:uid="{00000000-0005-0000-0000-0000C6240000}"/>
    <cellStyle name="40% - Accent5 7 4" xfId="2512" xr:uid="{00000000-0005-0000-0000-0000C7240000}"/>
    <cellStyle name="40% - Accent5 7 4 2" xfId="6761" xr:uid="{00000000-0005-0000-0000-0000C8240000}"/>
    <cellStyle name="40% - Accent5 7 4 2 2" xfId="14039" xr:uid="{00000000-0005-0000-0000-0000C9240000}"/>
    <cellStyle name="40% - Accent5 7 4 3" xfId="10308" xr:uid="{00000000-0005-0000-0000-0000CA240000}"/>
    <cellStyle name="40% - Accent5 7 5" xfId="3242" xr:uid="{00000000-0005-0000-0000-0000CB240000}"/>
    <cellStyle name="40% - Accent5 7 5 2" xfId="10753" xr:uid="{00000000-0005-0000-0000-0000CC240000}"/>
    <cellStyle name="40% - Accent5 7 6" xfId="4298" xr:uid="{00000000-0005-0000-0000-0000CD240000}"/>
    <cellStyle name="40% - Accent5 7 6 2" xfId="11806" xr:uid="{00000000-0005-0000-0000-0000CE240000}"/>
    <cellStyle name="40% - Accent5 7 7" xfId="4819" xr:uid="{00000000-0005-0000-0000-0000CF240000}"/>
    <cellStyle name="40% - Accent5 7 7 2" xfId="12097" xr:uid="{00000000-0005-0000-0000-0000D0240000}"/>
    <cellStyle name="40% - Accent5 7 8" xfId="5400" xr:uid="{00000000-0005-0000-0000-0000D1240000}"/>
    <cellStyle name="40% - Accent5 7 8 2" xfId="12678" xr:uid="{00000000-0005-0000-0000-0000D2240000}"/>
    <cellStyle name="40% - Accent5 7 9" xfId="6756" xr:uid="{00000000-0005-0000-0000-0000D3240000}"/>
    <cellStyle name="40% - Accent5 7 9 2" xfId="14034" xr:uid="{00000000-0005-0000-0000-0000D4240000}"/>
    <cellStyle name="40% - Accent5 8" xfId="743" xr:uid="{00000000-0005-0000-0000-0000D5240000}"/>
    <cellStyle name="40% - Accent5 8 10" xfId="9376" xr:uid="{00000000-0005-0000-0000-0000D6240000}"/>
    <cellStyle name="40% - Accent5 8 2" xfId="744" xr:uid="{00000000-0005-0000-0000-0000D7240000}"/>
    <cellStyle name="40% - Accent5 8 2 2" xfId="2517" xr:uid="{00000000-0005-0000-0000-0000D8240000}"/>
    <cellStyle name="40% - Accent5 8 2 2 2" xfId="10313" xr:uid="{00000000-0005-0000-0000-0000D9240000}"/>
    <cellStyle name="40% - Accent5 8 2 3" xfId="4303" xr:uid="{00000000-0005-0000-0000-0000DA240000}"/>
    <cellStyle name="40% - Accent5 8 2 3 2" xfId="11811" xr:uid="{00000000-0005-0000-0000-0000DB240000}"/>
    <cellStyle name="40% - Accent5 8 2 4" xfId="6763" xr:uid="{00000000-0005-0000-0000-0000DC240000}"/>
    <cellStyle name="40% - Accent5 8 2 4 2" xfId="14041" xr:uid="{00000000-0005-0000-0000-0000DD240000}"/>
    <cellStyle name="40% - Accent5 8 2 5" xfId="8011" xr:uid="{00000000-0005-0000-0000-0000DE240000}"/>
    <cellStyle name="40% - Accent5 8 2 5 2" xfId="15103" xr:uid="{00000000-0005-0000-0000-0000DF240000}"/>
    <cellStyle name="40% - Accent5 8 2 6" xfId="9377" xr:uid="{00000000-0005-0000-0000-0000E0240000}"/>
    <cellStyle name="40% - Accent5 8 3" xfId="2516" xr:uid="{00000000-0005-0000-0000-0000E1240000}"/>
    <cellStyle name="40% - Accent5 8 3 2" xfId="6764" xr:uid="{00000000-0005-0000-0000-0000E2240000}"/>
    <cellStyle name="40% - Accent5 8 3 2 2" xfId="14042" xr:uid="{00000000-0005-0000-0000-0000E3240000}"/>
    <cellStyle name="40% - Accent5 8 3 3" xfId="10312" xr:uid="{00000000-0005-0000-0000-0000E4240000}"/>
    <cellStyle name="40% - Accent5 8 4" xfId="3389" xr:uid="{00000000-0005-0000-0000-0000E5240000}"/>
    <cellStyle name="40% - Accent5 8 4 2" xfId="10899" xr:uid="{00000000-0005-0000-0000-0000E6240000}"/>
    <cellStyle name="40% - Accent5 8 5" xfId="4302" xr:uid="{00000000-0005-0000-0000-0000E7240000}"/>
    <cellStyle name="40% - Accent5 8 5 2" xfId="11810" xr:uid="{00000000-0005-0000-0000-0000E8240000}"/>
    <cellStyle name="40% - Accent5 8 6" xfId="4963" xr:uid="{00000000-0005-0000-0000-0000E9240000}"/>
    <cellStyle name="40% - Accent5 8 6 2" xfId="12241" xr:uid="{00000000-0005-0000-0000-0000EA240000}"/>
    <cellStyle name="40% - Accent5 8 7" xfId="5544" xr:uid="{00000000-0005-0000-0000-0000EB240000}"/>
    <cellStyle name="40% - Accent5 8 7 2" xfId="12822" xr:uid="{00000000-0005-0000-0000-0000EC240000}"/>
    <cellStyle name="40% - Accent5 8 8" xfId="6762" xr:uid="{00000000-0005-0000-0000-0000ED240000}"/>
    <cellStyle name="40% - Accent5 8 8 2" xfId="14040" xr:uid="{00000000-0005-0000-0000-0000EE240000}"/>
    <cellStyle name="40% - Accent5 8 9" xfId="7430" xr:uid="{00000000-0005-0000-0000-0000EF240000}"/>
    <cellStyle name="40% - Accent5 8 9 2" xfId="14522" xr:uid="{00000000-0005-0000-0000-0000F0240000}"/>
    <cellStyle name="40% - Accent5 9" xfId="745" xr:uid="{00000000-0005-0000-0000-0000F1240000}"/>
    <cellStyle name="40% - Accent5 9 2" xfId="2518" xr:uid="{00000000-0005-0000-0000-0000F2240000}"/>
    <cellStyle name="40% - Accent5 9 2 2" xfId="10314" xr:uid="{00000000-0005-0000-0000-0000F3240000}"/>
    <cellStyle name="40% - Accent5 9 3" xfId="4304" xr:uid="{00000000-0005-0000-0000-0000F4240000}"/>
    <cellStyle name="40% - Accent5 9 3 2" xfId="11812" xr:uid="{00000000-0005-0000-0000-0000F5240000}"/>
    <cellStyle name="40% - Accent5 9 4" xfId="6765" xr:uid="{00000000-0005-0000-0000-0000F6240000}"/>
    <cellStyle name="40% - Accent5 9 4 2" xfId="14043" xr:uid="{00000000-0005-0000-0000-0000F7240000}"/>
    <cellStyle name="40% - Accent5 9 5" xfId="8395" xr:uid="{00000000-0005-0000-0000-0000F8240000}"/>
    <cellStyle name="40% - Accent5 9 5 2" xfId="15438" xr:uid="{00000000-0005-0000-0000-0000F9240000}"/>
    <cellStyle name="40% - Accent5 9 6" xfId="9378" xr:uid="{00000000-0005-0000-0000-0000FA240000}"/>
    <cellStyle name="40% - Accent6" xfId="41" builtinId="51" customBuiltin="1"/>
    <cellStyle name="40% - Accent6 10" xfId="747" xr:uid="{00000000-0005-0000-0000-0000FC240000}"/>
    <cellStyle name="40% - Accent6 10 2" xfId="2520" xr:uid="{00000000-0005-0000-0000-0000FD240000}"/>
    <cellStyle name="40% - Accent6 10 2 2" xfId="4307" xr:uid="{00000000-0005-0000-0000-0000FE240000}"/>
    <cellStyle name="40% - Accent6 10 2 2 2" xfId="11815" xr:uid="{00000000-0005-0000-0000-0000FF240000}"/>
    <cellStyle name="40% - Accent6 10 2 3" xfId="6768" xr:uid="{00000000-0005-0000-0000-000000250000}"/>
    <cellStyle name="40% - Accent6 10 2 3 2" xfId="14046" xr:uid="{00000000-0005-0000-0000-000001250000}"/>
    <cellStyle name="40% - Accent6 10 2 4" xfId="10316" xr:uid="{00000000-0005-0000-0000-000002250000}"/>
    <cellStyle name="40% - Accent6 10 3" xfId="4306" xr:uid="{00000000-0005-0000-0000-000003250000}"/>
    <cellStyle name="40% - Accent6 10 3 2" xfId="11814" xr:uid="{00000000-0005-0000-0000-000004250000}"/>
    <cellStyle name="40% - Accent6 10 4" xfId="6767" xr:uid="{00000000-0005-0000-0000-000005250000}"/>
    <cellStyle name="40% - Accent6 10 4 2" xfId="14045" xr:uid="{00000000-0005-0000-0000-000006250000}"/>
    <cellStyle name="40% - Accent6 10 5" xfId="8485" xr:uid="{00000000-0005-0000-0000-000007250000}"/>
    <cellStyle name="40% - Accent6 10 5 2" xfId="15528" xr:uid="{00000000-0005-0000-0000-000008250000}"/>
    <cellStyle name="40% - Accent6 10 6" xfId="9380" xr:uid="{00000000-0005-0000-0000-000009250000}"/>
    <cellStyle name="40% - Accent6 11" xfId="748" xr:uid="{00000000-0005-0000-0000-00000A250000}"/>
    <cellStyle name="40% - Accent6 11 2" xfId="2521" xr:uid="{00000000-0005-0000-0000-00000B250000}"/>
    <cellStyle name="40% - Accent6 11 2 2" xfId="10317" xr:uid="{00000000-0005-0000-0000-00000C250000}"/>
    <cellStyle name="40% - Accent6 11 3" xfId="4308" xr:uid="{00000000-0005-0000-0000-00000D250000}"/>
    <cellStyle name="40% - Accent6 11 3 2" xfId="11816" xr:uid="{00000000-0005-0000-0000-00000E250000}"/>
    <cellStyle name="40% - Accent6 11 4" xfId="6769" xr:uid="{00000000-0005-0000-0000-00000F250000}"/>
    <cellStyle name="40% - Accent6 11 4 2" xfId="14047" xr:uid="{00000000-0005-0000-0000-000010250000}"/>
    <cellStyle name="40% - Accent6 11 5" xfId="8574" xr:uid="{00000000-0005-0000-0000-000011250000}"/>
    <cellStyle name="40% - Accent6 11 5 2" xfId="15617" xr:uid="{00000000-0005-0000-0000-000012250000}"/>
    <cellStyle name="40% - Accent6 11 6" xfId="9381" xr:uid="{00000000-0005-0000-0000-000013250000}"/>
    <cellStyle name="40% - Accent6 12" xfId="749" xr:uid="{00000000-0005-0000-0000-000014250000}"/>
    <cellStyle name="40% - Accent6 12 2" xfId="750" xr:uid="{00000000-0005-0000-0000-000015250000}"/>
    <cellStyle name="40% - Accent6 12 2 2" xfId="2523" xr:uid="{00000000-0005-0000-0000-000016250000}"/>
    <cellStyle name="40% - Accent6 12 2 2 2" xfId="10319" xr:uid="{00000000-0005-0000-0000-000017250000}"/>
    <cellStyle name="40% - Accent6 12 2 3" xfId="4310" xr:uid="{00000000-0005-0000-0000-000018250000}"/>
    <cellStyle name="40% - Accent6 12 2 3 2" xfId="11818" xr:uid="{00000000-0005-0000-0000-000019250000}"/>
    <cellStyle name="40% - Accent6 12 2 4" xfId="6771" xr:uid="{00000000-0005-0000-0000-00001A250000}"/>
    <cellStyle name="40% - Accent6 12 2 4 2" xfId="14049" xr:uid="{00000000-0005-0000-0000-00001B250000}"/>
    <cellStyle name="40% - Accent6 12 2 5" xfId="9383" xr:uid="{00000000-0005-0000-0000-00001C250000}"/>
    <cellStyle name="40% - Accent6 12 3" xfId="2522" xr:uid="{00000000-0005-0000-0000-00001D250000}"/>
    <cellStyle name="40% - Accent6 12 3 2" xfId="10318" xr:uid="{00000000-0005-0000-0000-00001E250000}"/>
    <cellStyle name="40% - Accent6 12 4" xfId="4309" xr:uid="{00000000-0005-0000-0000-00001F250000}"/>
    <cellStyle name="40% - Accent6 12 4 2" xfId="11817" xr:uid="{00000000-0005-0000-0000-000020250000}"/>
    <cellStyle name="40% - Accent6 12 5" xfId="6770" xr:uid="{00000000-0005-0000-0000-000021250000}"/>
    <cellStyle name="40% - Accent6 12 5 2" xfId="14048" xr:uid="{00000000-0005-0000-0000-000022250000}"/>
    <cellStyle name="40% - Accent6 12 6" xfId="7726" xr:uid="{00000000-0005-0000-0000-000023250000}"/>
    <cellStyle name="40% - Accent6 12 6 2" xfId="14818" xr:uid="{00000000-0005-0000-0000-000024250000}"/>
    <cellStyle name="40% - Accent6 12 7" xfId="9382" xr:uid="{00000000-0005-0000-0000-000025250000}"/>
    <cellStyle name="40% - Accent6 13" xfId="751" xr:uid="{00000000-0005-0000-0000-000026250000}"/>
    <cellStyle name="40% - Accent6 13 2" xfId="2524" xr:uid="{00000000-0005-0000-0000-000027250000}"/>
    <cellStyle name="40% - Accent6 13 2 2" xfId="10320" xr:uid="{00000000-0005-0000-0000-000028250000}"/>
    <cellStyle name="40% - Accent6 13 3" xfId="4311" xr:uid="{00000000-0005-0000-0000-000029250000}"/>
    <cellStyle name="40% - Accent6 13 3 2" xfId="11819" xr:uid="{00000000-0005-0000-0000-00002A250000}"/>
    <cellStyle name="40% - Accent6 13 4" xfId="6772" xr:uid="{00000000-0005-0000-0000-00002B250000}"/>
    <cellStyle name="40% - Accent6 13 4 2" xfId="14050" xr:uid="{00000000-0005-0000-0000-00002C250000}"/>
    <cellStyle name="40% - Accent6 13 5" xfId="9384" xr:uid="{00000000-0005-0000-0000-00002D250000}"/>
    <cellStyle name="40% - Accent6 14" xfId="752" xr:uid="{00000000-0005-0000-0000-00002E250000}"/>
    <cellStyle name="40% - Accent6 14 2" xfId="2525" xr:uid="{00000000-0005-0000-0000-00002F250000}"/>
    <cellStyle name="40% - Accent6 14 2 2" xfId="10321" xr:uid="{00000000-0005-0000-0000-000030250000}"/>
    <cellStyle name="40% - Accent6 14 3" xfId="4312" xr:uid="{00000000-0005-0000-0000-000031250000}"/>
    <cellStyle name="40% - Accent6 14 3 2" xfId="11820" xr:uid="{00000000-0005-0000-0000-000032250000}"/>
    <cellStyle name="40% - Accent6 14 4" xfId="6773" xr:uid="{00000000-0005-0000-0000-000033250000}"/>
    <cellStyle name="40% - Accent6 14 4 2" xfId="14051" xr:uid="{00000000-0005-0000-0000-000034250000}"/>
    <cellStyle name="40% - Accent6 14 5" xfId="9385" xr:uid="{00000000-0005-0000-0000-000035250000}"/>
    <cellStyle name="40% - Accent6 15" xfId="753" xr:uid="{00000000-0005-0000-0000-000036250000}"/>
    <cellStyle name="40% - Accent6 15 2" xfId="2526" xr:uid="{00000000-0005-0000-0000-000037250000}"/>
    <cellStyle name="40% - Accent6 15 2 2" xfId="10322" xr:uid="{00000000-0005-0000-0000-000038250000}"/>
    <cellStyle name="40% - Accent6 15 3" xfId="4313" xr:uid="{00000000-0005-0000-0000-000039250000}"/>
    <cellStyle name="40% - Accent6 15 3 2" xfId="11821" xr:uid="{00000000-0005-0000-0000-00003A250000}"/>
    <cellStyle name="40% - Accent6 15 4" xfId="6774" xr:uid="{00000000-0005-0000-0000-00003B250000}"/>
    <cellStyle name="40% - Accent6 15 4 2" xfId="14052" xr:uid="{00000000-0005-0000-0000-00003C250000}"/>
    <cellStyle name="40% - Accent6 15 5" xfId="9386" xr:uid="{00000000-0005-0000-0000-00003D250000}"/>
    <cellStyle name="40% - Accent6 16" xfId="754" xr:uid="{00000000-0005-0000-0000-00003E250000}"/>
    <cellStyle name="40% - Accent6 16 2" xfId="2527" xr:uid="{00000000-0005-0000-0000-00003F250000}"/>
    <cellStyle name="40% - Accent6 16 2 2" xfId="10323" xr:uid="{00000000-0005-0000-0000-000040250000}"/>
    <cellStyle name="40% - Accent6 16 3" xfId="4314" xr:uid="{00000000-0005-0000-0000-000041250000}"/>
    <cellStyle name="40% - Accent6 16 3 2" xfId="11822" xr:uid="{00000000-0005-0000-0000-000042250000}"/>
    <cellStyle name="40% - Accent6 16 4" xfId="6775" xr:uid="{00000000-0005-0000-0000-000043250000}"/>
    <cellStyle name="40% - Accent6 16 4 2" xfId="14053" xr:uid="{00000000-0005-0000-0000-000044250000}"/>
    <cellStyle name="40% - Accent6 16 5" xfId="9387" xr:uid="{00000000-0005-0000-0000-000045250000}"/>
    <cellStyle name="40% - Accent6 17" xfId="755" xr:uid="{00000000-0005-0000-0000-000046250000}"/>
    <cellStyle name="40% - Accent6 17 2" xfId="2528" xr:uid="{00000000-0005-0000-0000-000047250000}"/>
    <cellStyle name="40% - Accent6 17 2 2" xfId="10324" xr:uid="{00000000-0005-0000-0000-000048250000}"/>
    <cellStyle name="40% - Accent6 17 3" xfId="4315" xr:uid="{00000000-0005-0000-0000-000049250000}"/>
    <cellStyle name="40% - Accent6 17 3 2" xfId="11823" xr:uid="{00000000-0005-0000-0000-00004A250000}"/>
    <cellStyle name="40% - Accent6 17 4" xfId="6776" xr:uid="{00000000-0005-0000-0000-00004B250000}"/>
    <cellStyle name="40% - Accent6 17 4 2" xfId="14054" xr:uid="{00000000-0005-0000-0000-00004C250000}"/>
    <cellStyle name="40% - Accent6 17 5" xfId="9388" xr:uid="{00000000-0005-0000-0000-00004D250000}"/>
    <cellStyle name="40% - Accent6 18" xfId="756" xr:uid="{00000000-0005-0000-0000-00004E250000}"/>
    <cellStyle name="40% - Accent6 18 2" xfId="2529" xr:uid="{00000000-0005-0000-0000-00004F250000}"/>
    <cellStyle name="40% - Accent6 18 2 2" xfId="10325" xr:uid="{00000000-0005-0000-0000-000050250000}"/>
    <cellStyle name="40% - Accent6 18 3" xfId="4316" xr:uid="{00000000-0005-0000-0000-000051250000}"/>
    <cellStyle name="40% - Accent6 18 3 2" xfId="11824" xr:uid="{00000000-0005-0000-0000-000052250000}"/>
    <cellStyle name="40% - Accent6 18 4" xfId="6777" xr:uid="{00000000-0005-0000-0000-000053250000}"/>
    <cellStyle name="40% - Accent6 18 4 2" xfId="14055" xr:uid="{00000000-0005-0000-0000-000054250000}"/>
    <cellStyle name="40% - Accent6 18 5" xfId="9389" xr:uid="{00000000-0005-0000-0000-000055250000}"/>
    <cellStyle name="40% - Accent6 19" xfId="1760" xr:uid="{00000000-0005-0000-0000-000056250000}"/>
    <cellStyle name="40% - Accent6 19 2" xfId="3010" xr:uid="{00000000-0005-0000-0000-000057250000}"/>
    <cellStyle name="40% - Accent6 19 2 2" xfId="10527" xr:uid="{00000000-0005-0000-0000-000058250000}"/>
    <cellStyle name="40% - Accent6 19 3" xfId="4317" xr:uid="{00000000-0005-0000-0000-000059250000}"/>
    <cellStyle name="40% - Accent6 19 3 2" xfId="11825" xr:uid="{00000000-0005-0000-0000-00005A250000}"/>
    <cellStyle name="40% - Accent6 19 4" xfId="6778" xr:uid="{00000000-0005-0000-0000-00005B250000}"/>
    <cellStyle name="40% - Accent6 19 4 2" xfId="14056" xr:uid="{00000000-0005-0000-0000-00005C250000}"/>
    <cellStyle name="40% - Accent6 19 5" xfId="9589" xr:uid="{00000000-0005-0000-0000-00005D250000}"/>
    <cellStyle name="40% - Accent6 2" xfId="757" xr:uid="{00000000-0005-0000-0000-00005E250000}"/>
    <cellStyle name="40% - Accent6 2 10" xfId="3138" xr:uid="{00000000-0005-0000-0000-00005F250000}"/>
    <cellStyle name="40% - Accent6 2 10 2" xfId="6780" xr:uid="{00000000-0005-0000-0000-000060250000}"/>
    <cellStyle name="40% - Accent6 2 10 2 2" xfId="14058" xr:uid="{00000000-0005-0000-0000-000061250000}"/>
    <cellStyle name="40% - Accent6 2 10 3" xfId="10649" xr:uid="{00000000-0005-0000-0000-000062250000}"/>
    <cellStyle name="40% - Accent6 2 11" xfId="4318" xr:uid="{00000000-0005-0000-0000-000063250000}"/>
    <cellStyle name="40% - Accent6 2 11 2" xfId="11826" xr:uid="{00000000-0005-0000-0000-000064250000}"/>
    <cellStyle name="40% - Accent6 2 12" xfId="4735" xr:uid="{00000000-0005-0000-0000-000065250000}"/>
    <cellStyle name="40% - Accent6 2 12 2" xfId="12013" xr:uid="{00000000-0005-0000-0000-000066250000}"/>
    <cellStyle name="40% - Accent6 2 13" xfId="5316" xr:uid="{00000000-0005-0000-0000-000067250000}"/>
    <cellStyle name="40% - Accent6 2 13 2" xfId="12594" xr:uid="{00000000-0005-0000-0000-000068250000}"/>
    <cellStyle name="40% - Accent6 2 14" xfId="6779" xr:uid="{00000000-0005-0000-0000-000069250000}"/>
    <cellStyle name="40% - Accent6 2 14 2" xfId="14057" xr:uid="{00000000-0005-0000-0000-00006A250000}"/>
    <cellStyle name="40% - Accent6 2 15" xfId="7202" xr:uid="{00000000-0005-0000-0000-00006B250000}"/>
    <cellStyle name="40% - Accent6 2 15 2" xfId="14294" xr:uid="{00000000-0005-0000-0000-00006C250000}"/>
    <cellStyle name="40% - Accent6 2 16" xfId="8650" xr:uid="{00000000-0005-0000-0000-00006D250000}"/>
    <cellStyle name="40% - Accent6 2 17" xfId="9390" xr:uid="{00000000-0005-0000-0000-00006E250000}"/>
    <cellStyle name="40% - Accent6 2 2" xfId="758" xr:uid="{00000000-0005-0000-0000-00006F250000}"/>
    <cellStyle name="40% - Accent6 2 2 10" xfId="6781" xr:uid="{00000000-0005-0000-0000-000070250000}"/>
    <cellStyle name="40% - Accent6 2 2 10 2" xfId="14059" xr:uid="{00000000-0005-0000-0000-000071250000}"/>
    <cellStyle name="40% - Accent6 2 2 11" xfId="7248" xr:uid="{00000000-0005-0000-0000-000072250000}"/>
    <cellStyle name="40% - Accent6 2 2 11 2" xfId="14340" xr:uid="{00000000-0005-0000-0000-000073250000}"/>
    <cellStyle name="40% - Accent6 2 2 12" xfId="9391" xr:uid="{00000000-0005-0000-0000-000074250000}"/>
    <cellStyle name="40% - Accent6 2 2 2" xfId="759" xr:uid="{00000000-0005-0000-0000-000075250000}"/>
    <cellStyle name="40% - Accent6 2 2 2 10" xfId="7391" xr:uid="{00000000-0005-0000-0000-000076250000}"/>
    <cellStyle name="40% - Accent6 2 2 2 10 2" xfId="14483" xr:uid="{00000000-0005-0000-0000-000077250000}"/>
    <cellStyle name="40% - Accent6 2 2 2 11" xfId="9392" xr:uid="{00000000-0005-0000-0000-000078250000}"/>
    <cellStyle name="40% - Accent6 2 2 2 2" xfId="760" xr:uid="{00000000-0005-0000-0000-000079250000}"/>
    <cellStyle name="40% - Accent6 2 2 2 2 10" xfId="9393" xr:uid="{00000000-0005-0000-0000-00007A250000}"/>
    <cellStyle name="40% - Accent6 2 2 2 2 2" xfId="761" xr:uid="{00000000-0005-0000-0000-00007B250000}"/>
    <cellStyle name="40% - Accent6 2 2 2 2 2 2" xfId="2534" xr:uid="{00000000-0005-0000-0000-00007C250000}"/>
    <cellStyle name="40% - Accent6 2 2 2 2 2 2 2" xfId="10330" xr:uid="{00000000-0005-0000-0000-00007D250000}"/>
    <cellStyle name="40% - Accent6 2 2 2 2 2 3" xfId="4322" xr:uid="{00000000-0005-0000-0000-00007E250000}"/>
    <cellStyle name="40% - Accent6 2 2 2 2 2 3 2" xfId="11830" xr:uid="{00000000-0005-0000-0000-00007F250000}"/>
    <cellStyle name="40% - Accent6 2 2 2 2 2 4" xfId="6784" xr:uid="{00000000-0005-0000-0000-000080250000}"/>
    <cellStyle name="40% - Accent6 2 2 2 2 2 4 2" xfId="14062" xr:uid="{00000000-0005-0000-0000-000081250000}"/>
    <cellStyle name="40% - Accent6 2 2 2 2 2 5" xfId="8261" xr:uid="{00000000-0005-0000-0000-000082250000}"/>
    <cellStyle name="40% - Accent6 2 2 2 2 2 5 2" xfId="15353" xr:uid="{00000000-0005-0000-0000-000083250000}"/>
    <cellStyle name="40% - Accent6 2 2 2 2 2 6" xfId="9394" xr:uid="{00000000-0005-0000-0000-000084250000}"/>
    <cellStyle name="40% - Accent6 2 2 2 2 3" xfId="2533" xr:uid="{00000000-0005-0000-0000-000085250000}"/>
    <cellStyle name="40% - Accent6 2 2 2 2 3 2" xfId="6785" xr:uid="{00000000-0005-0000-0000-000086250000}"/>
    <cellStyle name="40% - Accent6 2 2 2 2 3 2 2" xfId="14063" xr:uid="{00000000-0005-0000-0000-000087250000}"/>
    <cellStyle name="40% - Accent6 2 2 2 2 3 3" xfId="10329" xr:uid="{00000000-0005-0000-0000-000088250000}"/>
    <cellStyle name="40% - Accent6 2 2 2 2 4" xfId="3649" xr:uid="{00000000-0005-0000-0000-000089250000}"/>
    <cellStyle name="40% - Accent6 2 2 2 2 4 2" xfId="11157" xr:uid="{00000000-0005-0000-0000-00008A250000}"/>
    <cellStyle name="40% - Accent6 2 2 2 2 5" xfId="4321" xr:uid="{00000000-0005-0000-0000-00008B250000}"/>
    <cellStyle name="40% - Accent6 2 2 2 2 5 2" xfId="11829" xr:uid="{00000000-0005-0000-0000-00008C250000}"/>
    <cellStyle name="40% - Accent6 2 2 2 2 6" xfId="5213" xr:uid="{00000000-0005-0000-0000-00008D250000}"/>
    <cellStyle name="40% - Accent6 2 2 2 2 6 2" xfId="12491" xr:uid="{00000000-0005-0000-0000-00008E250000}"/>
    <cellStyle name="40% - Accent6 2 2 2 2 7" xfId="5794" xr:uid="{00000000-0005-0000-0000-00008F250000}"/>
    <cellStyle name="40% - Accent6 2 2 2 2 7 2" xfId="13072" xr:uid="{00000000-0005-0000-0000-000090250000}"/>
    <cellStyle name="40% - Accent6 2 2 2 2 8" xfId="6783" xr:uid="{00000000-0005-0000-0000-000091250000}"/>
    <cellStyle name="40% - Accent6 2 2 2 2 8 2" xfId="14061" xr:uid="{00000000-0005-0000-0000-000092250000}"/>
    <cellStyle name="40% - Accent6 2 2 2 2 9" xfId="7680" xr:uid="{00000000-0005-0000-0000-000093250000}"/>
    <cellStyle name="40% - Accent6 2 2 2 2 9 2" xfId="14772" xr:uid="{00000000-0005-0000-0000-000094250000}"/>
    <cellStyle name="40% - Accent6 2 2 2 3" xfId="762" xr:uid="{00000000-0005-0000-0000-000095250000}"/>
    <cellStyle name="40% - Accent6 2 2 2 3 2" xfId="2535" xr:uid="{00000000-0005-0000-0000-000096250000}"/>
    <cellStyle name="40% - Accent6 2 2 2 3 2 2" xfId="10331" xr:uid="{00000000-0005-0000-0000-000097250000}"/>
    <cellStyle name="40% - Accent6 2 2 2 3 3" xfId="4323" xr:uid="{00000000-0005-0000-0000-000098250000}"/>
    <cellStyle name="40% - Accent6 2 2 2 3 3 2" xfId="11831" xr:uid="{00000000-0005-0000-0000-000099250000}"/>
    <cellStyle name="40% - Accent6 2 2 2 3 4" xfId="6786" xr:uid="{00000000-0005-0000-0000-00009A250000}"/>
    <cellStyle name="40% - Accent6 2 2 2 3 4 2" xfId="14064" xr:uid="{00000000-0005-0000-0000-00009B250000}"/>
    <cellStyle name="40% - Accent6 2 2 2 3 5" xfId="7972" xr:uid="{00000000-0005-0000-0000-00009C250000}"/>
    <cellStyle name="40% - Accent6 2 2 2 3 5 2" xfId="15064" xr:uid="{00000000-0005-0000-0000-00009D250000}"/>
    <cellStyle name="40% - Accent6 2 2 2 3 6" xfId="9395" xr:uid="{00000000-0005-0000-0000-00009E250000}"/>
    <cellStyle name="40% - Accent6 2 2 2 4" xfId="2532" xr:uid="{00000000-0005-0000-0000-00009F250000}"/>
    <cellStyle name="40% - Accent6 2 2 2 4 2" xfId="6787" xr:uid="{00000000-0005-0000-0000-0000A0250000}"/>
    <cellStyle name="40% - Accent6 2 2 2 4 2 2" xfId="14065" xr:uid="{00000000-0005-0000-0000-0000A1250000}"/>
    <cellStyle name="40% - Accent6 2 2 2 4 3" xfId="10328" xr:uid="{00000000-0005-0000-0000-0000A2250000}"/>
    <cellStyle name="40% - Accent6 2 2 2 5" xfId="3349" xr:uid="{00000000-0005-0000-0000-0000A3250000}"/>
    <cellStyle name="40% - Accent6 2 2 2 5 2" xfId="10860" xr:uid="{00000000-0005-0000-0000-0000A4250000}"/>
    <cellStyle name="40% - Accent6 2 2 2 6" xfId="4320" xr:uid="{00000000-0005-0000-0000-0000A5250000}"/>
    <cellStyle name="40% - Accent6 2 2 2 6 2" xfId="11828" xr:uid="{00000000-0005-0000-0000-0000A6250000}"/>
    <cellStyle name="40% - Accent6 2 2 2 7" xfId="4924" xr:uid="{00000000-0005-0000-0000-0000A7250000}"/>
    <cellStyle name="40% - Accent6 2 2 2 7 2" xfId="12202" xr:uid="{00000000-0005-0000-0000-0000A8250000}"/>
    <cellStyle name="40% - Accent6 2 2 2 8" xfId="5505" xr:uid="{00000000-0005-0000-0000-0000A9250000}"/>
    <cellStyle name="40% - Accent6 2 2 2 8 2" xfId="12783" xr:uid="{00000000-0005-0000-0000-0000AA250000}"/>
    <cellStyle name="40% - Accent6 2 2 2 9" xfId="6782" xr:uid="{00000000-0005-0000-0000-0000AB250000}"/>
    <cellStyle name="40% - Accent6 2 2 2 9 2" xfId="14060" xr:uid="{00000000-0005-0000-0000-0000AC250000}"/>
    <cellStyle name="40% - Accent6 2 2 3" xfId="763" xr:uid="{00000000-0005-0000-0000-0000AD250000}"/>
    <cellStyle name="40% - Accent6 2 2 3 10" xfId="9396" xr:uid="{00000000-0005-0000-0000-0000AE250000}"/>
    <cellStyle name="40% - Accent6 2 2 3 2" xfId="764" xr:uid="{00000000-0005-0000-0000-0000AF250000}"/>
    <cellStyle name="40% - Accent6 2 2 3 2 2" xfId="2537" xr:uid="{00000000-0005-0000-0000-0000B0250000}"/>
    <cellStyle name="40% - Accent6 2 2 3 2 2 2" xfId="10333" xr:uid="{00000000-0005-0000-0000-0000B1250000}"/>
    <cellStyle name="40% - Accent6 2 2 3 2 3" xfId="4325" xr:uid="{00000000-0005-0000-0000-0000B2250000}"/>
    <cellStyle name="40% - Accent6 2 2 3 2 3 2" xfId="11833" xr:uid="{00000000-0005-0000-0000-0000B3250000}"/>
    <cellStyle name="40% - Accent6 2 2 3 2 4" xfId="6789" xr:uid="{00000000-0005-0000-0000-0000B4250000}"/>
    <cellStyle name="40% - Accent6 2 2 3 2 4 2" xfId="14067" xr:uid="{00000000-0005-0000-0000-0000B5250000}"/>
    <cellStyle name="40% - Accent6 2 2 3 2 5" xfId="8118" xr:uid="{00000000-0005-0000-0000-0000B6250000}"/>
    <cellStyle name="40% - Accent6 2 2 3 2 5 2" xfId="15210" xr:uid="{00000000-0005-0000-0000-0000B7250000}"/>
    <cellStyle name="40% - Accent6 2 2 3 2 6" xfId="9397" xr:uid="{00000000-0005-0000-0000-0000B8250000}"/>
    <cellStyle name="40% - Accent6 2 2 3 3" xfId="2536" xr:uid="{00000000-0005-0000-0000-0000B9250000}"/>
    <cellStyle name="40% - Accent6 2 2 3 3 2" xfId="6790" xr:uid="{00000000-0005-0000-0000-0000BA250000}"/>
    <cellStyle name="40% - Accent6 2 2 3 3 2 2" xfId="14068" xr:uid="{00000000-0005-0000-0000-0000BB250000}"/>
    <cellStyle name="40% - Accent6 2 2 3 3 3" xfId="10332" xr:uid="{00000000-0005-0000-0000-0000BC250000}"/>
    <cellStyle name="40% - Accent6 2 2 3 4" xfId="3506" xr:uid="{00000000-0005-0000-0000-0000BD250000}"/>
    <cellStyle name="40% - Accent6 2 2 3 4 2" xfId="11014" xr:uid="{00000000-0005-0000-0000-0000BE250000}"/>
    <cellStyle name="40% - Accent6 2 2 3 5" xfId="4324" xr:uid="{00000000-0005-0000-0000-0000BF250000}"/>
    <cellStyle name="40% - Accent6 2 2 3 5 2" xfId="11832" xr:uid="{00000000-0005-0000-0000-0000C0250000}"/>
    <cellStyle name="40% - Accent6 2 2 3 6" xfId="5070" xr:uid="{00000000-0005-0000-0000-0000C1250000}"/>
    <cellStyle name="40% - Accent6 2 2 3 6 2" xfId="12348" xr:uid="{00000000-0005-0000-0000-0000C2250000}"/>
    <cellStyle name="40% - Accent6 2 2 3 7" xfId="5651" xr:uid="{00000000-0005-0000-0000-0000C3250000}"/>
    <cellStyle name="40% - Accent6 2 2 3 7 2" xfId="12929" xr:uid="{00000000-0005-0000-0000-0000C4250000}"/>
    <cellStyle name="40% - Accent6 2 2 3 8" xfId="6788" xr:uid="{00000000-0005-0000-0000-0000C5250000}"/>
    <cellStyle name="40% - Accent6 2 2 3 8 2" xfId="14066" xr:uid="{00000000-0005-0000-0000-0000C6250000}"/>
    <cellStyle name="40% - Accent6 2 2 3 9" xfId="7537" xr:uid="{00000000-0005-0000-0000-0000C7250000}"/>
    <cellStyle name="40% - Accent6 2 2 3 9 2" xfId="14629" xr:uid="{00000000-0005-0000-0000-0000C8250000}"/>
    <cellStyle name="40% - Accent6 2 2 4" xfId="765" xr:uid="{00000000-0005-0000-0000-0000C9250000}"/>
    <cellStyle name="40% - Accent6 2 2 4 2" xfId="2538" xr:uid="{00000000-0005-0000-0000-0000CA250000}"/>
    <cellStyle name="40% - Accent6 2 2 4 2 2" xfId="10334" xr:uid="{00000000-0005-0000-0000-0000CB250000}"/>
    <cellStyle name="40% - Accent6 2 2 4 3" xfId="4326" xr:uid="{00000000-0005-0000-0000-0000CC250000}"/>
    <cellStyle name="40% - Accent6 2 2 4 3 2" xfId="11834" xr:uid="{00000000-0005-0000-0000-0000CD250000}"/>
    <cellStyle name="40% - Accent6 2 2 4 4" xfId="6791" xr:uid="{00000000-0005-0000-0000-0000CE250000}"/>
    <cellStyle name="40% - Accent6 2 2 4 4 2" xfId="14069" xr:uid="{00000000-0005-0000-0000-0000CF250000}"/>
    <cellStyle name="40% - Accent6 2 2 4 5" xfId="8465" xr:uid="{00000000-0005-0000-0000-0000D0250000}"/>
    <cellStyle name="40% - Accent6 2 2 4 5 2" xfId="15508" xr:uid="{00000000-0005-0000-0000-0000D1250000}"/>
    <cellStyle name="40% - Accent6 2 2 4 6" xfId="9398" xr:uid="{00000000-0005-0000-0000-0000D2250000}"/>
    <cellStyle name="40% - Accent6 2 2 5" xfId="2531" xr:uid="{00000000-0005-0000-0000-0000D3250000}"/>
    <cellStyle name="40% - Accent6 2 2 5 2" xfId="6792" xr:uid="{00000000-0005-0000-0000-0000D4250000}"/>
    <cellStyle name="40% - Accent6 2 2 5 2 2" xfId="14070" xr:uid="{00000000-0005-0000-0000-0000D5250000}"/>
    <cellStyle name="40% - Accent6 2 2 5 3" xfId="8554" xr:uid="{00000000-0005-0000-0000-0000D6250000}"/>
    <cellStyle name="40% - Accent6 2 2 5 3 2" xfId="15597" xr:uid="{00000000-0005-0000-0000-0000D7250000}"/>
    <cellStyle name="40% - Accent6 2 2 5 4" xfId="10327" xr:uid="{00000000-0005-0000-0000-0000D8250000}"/>
    <cellStyle name="40% - Accent6 2 2 6" xfId="3204" xr:uid="{00000000-0005-0000-0000-0000D9250000}"/>
    <cellStyle name="40% - Accent6 2 2 6 2" xfId="7829" xr:uid="{00000000-0005-0000-0000-0000DA250000}"/>
    <cellStyle name="40% - Accent6 2 2 6 2 2" xfId="14921" xr:uid="{00000000-0005-0000-0000-0000DB250000}"/>
    <cellStyle name="40% - Accent6 2 2 6 3" xfId="10715" xr:uid="{00000000-0005-0000-0000-0000DC250000}"/>
    <cellStyle name="40% - Accent6 2 2 7" xfId="4319" xr:uid="{00000000-0005-0000-0000-0000DD250000}"/>
    <cellStyle name="40% - Accent6 2 2 7 2" xfId="11827" xr:uid="{00000000-0005-0000-0000-0000DE250000}"/>
    <cellStyle name="40% - Accent6 2 2 8" xfId="4781" xr:uid="{00000000-0005-0000-0000-0000DF250000}"/>
    <cellStyle name="40% - Accent6 2 2 8 2" xfId="12059" xr:uid="{00000000-0005-0000-0000-0000E0250000}"/>
    <cellStyle name="40% - Accent6 2 2 9" xfId="5362" xr:uid="{00000000-0005-0000-0000-0000E1250000}"/>
    <cellStyle name="40% - Accent6 2 2 9 2" xfId="12640" xr:uid="{00000000-0005-0000-0000-0000E2250000}"/>
    <cellStyle name="40% - Accent6 2 3" xfId="766" xr:uid="{00000000-0005-0000-0000-0000E3250000}"/>
    <cellStyle name="40% - Accent6 2 3 10" xfId="7345" xr:uid="{00000000-0005-0000-0000-0000E4250000}"/>
    <cellStyle name="40% - Accent6 2 3 10 2" xfId="14437" xr:uid="{00000000-0005-0000-0000-0000E5250000}"/>
    <cellStyle name="40% - Accent6 2 3 11" xfId="9399" xr:uid="{00000000-0005-0000-0000-0000E6250000}"/>
    <cellStyle name="40% - Accent6 2 3 2" xfId="767" xr:uid="{00000000-0005-0000-0000-0000E7250000}"/>
    <cellStyle name="40% - Accent6 2 3 2 10" xfId="9400" xr:uid="{00000000-0005-0000-0000-0000E8250000}"/>
    <cellStyle name="40% - Accent6 2 3 2 2" xfId="768" xr:uid="{00000000-0005-0000-0000-0000E9250000}"/>
    <cellStyle name="40% - Accent6 2 3 2 2 2" xfId="2541" xr:uid="{00000000-0005-0000-0000-0000EA250000}"/>
    <cellStyle name="40% - Accent6 2 3 2 2 2 2" xfId="10337" xr:uid="{00000000-0005-0000-0000-0000EB250000}"/>
    <cellStyle name="40% - Accent6 2 3 2 2 3" xfId="4329" xr:uid="{00000000-0005-0000-0000-0000EC250000}"/>
    <cellStyle name="40% - Accent6 2 3 2 2 3 2" xfId="11837" xr:uid="{00000000-0005-0000-0000-0000ED250000}"/>
    <cellStyle name="40% - Accent6 2 3 2 2 4" xfId="6795" xr:uid="{00000000-0005-0000-0000-0000EE250000}"/>
    <cellStyle name="40% - Accent6 2 3 2 2 4 2" xfId="14073" xr:uid="{00000000-0005-0000-0000-0000EF250000}"/>
    <cellStyle name="40% - Accent6 2 3 2 2 5" xfId="8215" xr:uid="{00000000-0005-0000-0000-0000F0250000}"/>
    <cellStyle name="40% - Accent6 2 3 2 2 5 2" xfId="15307" xr:uid="{00000000-0005-0000-0000-0000F1250000}"/>
    <cellStyle name="40% - Accent6 2 3 2 2 6" xfId="9401" xr:uid="{00000000-0005-0000-0000-0000F2250000}"/>
    <cellStyle name="40% - Accent6 2 3 2 3" xfId="2540" xr:uid="{00000000-0005-0000-0000-0000F3250000}"/>
    <cellStyle name="40% - Accent6 2 3 2 3 2" xfId="6796" xr:uid="{00000000-0005-0000-0000-0000F4250000}"/>
    <cellStyle name="40% - Accent6 2 3 2 3 2 2" xfId="14074" xr:uid="{00000000-0005-0000-0000-0000F5250000}"/>
    <cellStyle name="40% - Accent6 2 3 2 3 3" xfId="10336" xr:uid="{00000000-0005-0000-0000-0000F6250000}"/>
    <cellStyle name="40% - Accent6 2 3 2 4" xfId="3603" xr:uid="{00000000-0005-0000-0000-0000F7250000}"/>
    <cellStyle name="40% - Accent6 2 3 2 4 2" xfId="11111" xr:uid="{00000000-0005-0000-0000-0000F8250000}"/>
    <cellStyle name="40% - Accent6 2 3 2 5" xfId="4328" xr:uid="{00000000-0005-0000-0000-0000F9250000}"/>
    <cellStyle name="40% - Accent6 2 3 2 5 2" xfId="11836" xr:uid="{00000000-0005-0000-0000-0000FA250000}"/>
    <cellStyle name="40% - Accent6 2 3 2 6" xfId="5167" xr:uid="{00000000-0005-0000-0000-0000FB250000}"/>
    <cellStyle name="40% - Accent6 2 3 2 6 2" xfId="12445" xr:uid="{00000000-0005-0000-0000-0000FC250000}"/>
    <cellStyle name="40% - Accent6 2 3 2 7" xfId="5748" xr:uid="{00000000-0005-0000-0000-0000FD250000}"/>
    <cellStyle name="40% - Accent6 2 3 2 7 2" xfId="13026" xr:uid="{00000000-0005-0000-0000-0000FE250000}"/>
    <cellStyle name="40% - Accent6 2 3 2 8" xfId="6794" xr:uid="{00000000-0005-0000-0000-0000FF250000}"/>
    <cellStyle name="40% - Accent6 2 3 2 8 2" xfId="14072" xr:uid="{00000000-0005-0000-0000-000000260000}"/>
    <cellStyle name="40% - Accent6 2 3 2 9" xfId="7634" xr:uid="{00000000-0005-0000-0000-000001260000}"/>
    <cellStyle name="40% - Accent6 2 3 2 9 2" xfId="14726" xr:uid="{00000000-0005-0000-0000-000002260000}"/>
    <cellStyle name="40% - Accent6 2 3 3" xfId="769" xr:uid="{00000000-0005-0000-0000-000003260000}"/>
    <cellStyle name="40% - Accent6 2 3 3 2" xfId="2542" xr:uid="{00000000-0005-0000-0000-000004260000}"/>
    <cellStyle name="40% - Accent6 2 3 3 2 2" xfId="10338" xr:uid="{00000000-0005-0000-0000-000005260000}"/>
    <cellStyle name="40% - Accent6 2 3 3 3" xfId="4330" xr:uid="{00000000-0005-0000-0000-000006260000}"/>
    <cellStyle name="40% - Accent6 2 3 3 3 2" xfId="11838" xr:uid="{00000000-0005-0000-0000-000007260000}"/>
    <cellStyle name="40% - Accent6 2 3 3 4" xfId="6797" xr:uid="{00000000-0005-0000-0000-000008260000}"/>
    <cellStyle name="40% - Accent6 2 3 3 4 2" xfId="14075" xr:uid="{00000000-0005-0000-0000-000009260000}"/>
    <cellStyle name="40% - Accent6 2 3 3 5" xfId="7926" xr:uid="{00000000-0005-0000-0000-00000A260000}"/>
    <cellStyle name="40% - Accent6 2 3 3 5 2" xfId="15018" xr:uid="{00000000-0005-0000-0000-00000B260000}"/>
    <cellStyle name="40% - Accent6 2 3 3 6" xfId="9402" xr:uid="{00000000-0005-0000-0000-00000C260000}"/>
    <cellStyle name="40% - Accent6 2 3 4" xfId="2539" xr:uid="{00000000-0005-0000-0000-00000D260000}"/>
    <cellStyle name="40% - Accent6 2 3 4 2" xfId="6798" xr:uid="{00000000-0005-0000-0000-00000E260000}"/>
    <cellStyle name="40% - Accent6 2 3 4 2 2" xfId="14076" xr:uid="{00000000-0005-0000-0000-00000F260000}"/>
    <cellStyle name="40% - Accent6 2 3 4 3" xfId="10335" xr:uid="{00000000-0005-0000-0000-000010260000}"/>
    <cellStyle name="40% - Accent6 2 3 5" xfId="3303" xr:uid="{00000000-0005-0000-0000-000011260000}"/>
    <cellStyle name="40% - Accent6 2 3 5 2" xfId="10814" xr:uid="{00000000-0005-0000-0000-000012260000}"/>
    <cellStyle name="40% - Accent6 2 3 6" xfId="4327" xr:uid="{00000000-0005-0000-0000-000013260000}"/>
    <cellStyle name="40% - Accent6 2 3 6 2" xfId="11835" xr:uid="{00000000-0005-0000-0000-000014260000}"/>
    <cellStyle name="40% - Accent6 2 3 7" xfId="4878" xr:uid="{00000000-0005-0000-0000-000015260000}"/>
    <cellStyle name="40% - Accent6 2 3 7 2" xfId="12156" xr:uid="{00000000-0005-0000-0000-000016260000}"/>
    <cellStyle name="40% - Accent6 2 3 8" xfId="5459" xr:uid="{00000000-0005-0000-0000-000017260000}"/>
    <cellStyle name="40% - Accent6 2 3 8 2" xfId="12737" xr:uid="{00000000-0005-0000-0000-000018260000}"/>
    <cellStyle name="40% - Accent6 2 3 9" xfId="6793" xr:uid="{00000000-0005-0000-0000-000019260000}"/>
    <cellStyle name="40% - Accent6 2 3 9 2" xfId="14071" xr:uid="{00000000-0005-0000-0000-00001A260000}"/>
    <cellStyle name="40% - Accent6 2 4" xfId="770" xr:uid="{00000000-0005-0000-0000-00001B260000}"/>
    <cellStyle name="40% - Accent6 2 4 10" xfId="9403" xr:uid="{00000000-0005-0000-0000-00001C260000}"/>
    <cellStyle name="40% - Accent6 2 4 2" xfId="771" xr:uid="{00000000-0005-0000-0000-00001D260000}"/>
    <cellStyle name="40% - Accent6 2 4 2 2" xfId="2544" xr:uid="{00000000-0005-0000-0000-00001E260000}"/>
    <cellStyle name="40% - Accent6 2 4 2 2 2" xfId="10340" xr:uid="{00000000-0005-0000-0000-00001F260000}"/>
    <cellStyle name="40% - Accent6 2 4 2 3" xfId="4332" xr:uid="{00000000-0005-0000-0000-000020260000}"/>
    <cellStyle name="40% - Accent6 2 4 2 3 2" xfId="11840" xr:uid="{00000000-0005-0000-0000-000021260000}"/>
    <cellStyle name="40% - Accent6 2 4 2 4" xfId="6800" xr:uid="{00000000-0005-0000-0000-000022260000}"/>
    <cellStyle name="40% - Accent6 2 4 2 4 2" xfId="14078" xr:uid="{00000000-0005-0000-0000-000023260000}"/>
    <cellStyle name="40% - Accent6 2 4 2 5" xfId="8072" xr:uid="{00000000-0005-0000-0000-000024260000}"/>
    <cellStyle name="40% - Accent6 2 4 2 5 2" xfId="15164" xr:uid="{00000000-0005-0000-0000-000025260000}"/>
    <cellStyle name="40% - Accent6 2 4 2 6" xfId="9404" xr:uid="{00000000-0005-0000-0000-000026260000}"/>
    <cellStyle name="40% - Accent6 2 4 3" xfId="2543" xr:uid="{00000000-0005-0000-0000-000027260000}"/>
    <cellStyle name="40% - Accent6 2 4 3 2" xfId="6801" xr:uid="{00000000-0005-0000-0000-000028260000}"/>
    <cellStyle name="40% - Accent6 2 4 3 2 2" xfId="14079" xr:uid="{00000000-0005-0000-0000-000029260000}"/>
    <cellStyle name="40% - Accent6 2 4 3 3" xfId="10339" xr:uid="{00000000-0005-0000-0000-00002A260000}"/>
    <cellStyle name="40% - Accent6 2 4 4" xfId="3460" xr:uid="{00000000-0005-0000-0000-00002B260000}"/>
    <cellStyle name="40% - Accent6 2 4 4 2" xfId="10968" xr:uid="{00000000-0005-0000-0000-00002C260000}"/>
    <cellStyle name="40% - Accent6 2 4 5" xfId="4331" xr:uid="{00000000-0005-0000-0000-00002D260000}"/>
    <cellStyle name="40% - Accent6 2 4 5 2" xfId="11839" xr:uid="{00000000-0005-0000-0000-00002E260000}"/>
    <cellStyle name="40% - Accent6 2 4 6" xfId="5024" xr:uid="{00000000-0005-0000-0000-00002F260000}"/>
    <cellStyle name="40% - Accent6 2 4 6 2" xfId="12302" xr:uid="{00000000-0005-0000-0000-000030260000}"/>
    <cellStyle name="40% - Accent6 2 4 7" xfId="5605" xr:uid="{00000000-0005-0000-0000-000031260000}"/>
    <cellStyle name="40% - Accent6 2 4 7 2" xfId="12883" xr:uid="{00000000-0005-0000-0000-000032260000}"/>
    <cellStyle name="40% - Accent6 2 4 8" xfId="6799" xr:uid="{00000000-0005-0000-0000-000033260000}"/>
    <cellStyle name="40% - Accent6 2 4 8 2" xfId="14077" xr:uid="{00000000-0005-0000-0000-000034260000}"/>
    <cellStyle name="40% - Accent6 2 4 9" xfId="7491" xr:uid="{00000000-0005-0000-0000-000035260000}"/>
    <cellStyle name="40% - Accent6 2 4 9 2" xfId="14583" xr:uid="{00000000-0005-0000-0000-000036260000}"/>
    <cellStyle name="40% - Accent6 2 5" xfId="772" xr:uid="{00000000-0005-0000-0000-000037260000}"/>
    <cellStyle name="40% - Accent6 2 5 2" xfId="773" xr:uid="{00000000-0005-0000-0000-000038260000}"/>
    <cellStyle name="40% - Accent6 2 5 2 2" xfId="2546" xr:uid="{00000000-0005-0000-0000-000039260000}"/>
    <cellStyle name="40% - Accent6 2 5 2 2 2" xfId="10342" xr:uid="{00000000-0005-0000-0000-00003A260000}"/>
    <cellStyle name="40% - Accent6 2 5 2 3" xfId="4334" xr:uid="{00000000-0005-0000-0000-00003B260000}"/>
    <cellStyle name="40% - Accent6 2 5 2 3 2" xfId="11842" xr:uid="{00000000-0005-0000-0000-00003C260000}"/>
    <cellStyle name="40% - Accent6 2 5 2 4" xfId="6803" xr:uid="{00000000-0005-0000-0000-00003D260000}"/>
    <cellStyle name="40% - Accent6 2 5 2 4 2" xfId="14081" xr:uid="{00000000-0005-0000-0000-00003E260000}"/>
    <cellStyle name="40% - Accent6 2 5 2 5" xfId="9406" xr:uid="{00000000-0005-0000-0000-00003F260000}"/>
    <cellStyle name="40% - Accent6 2 5 3" xfId="2545" xr:uid="{00000000-0005-0000-0000-000040260000}"/>
    <cellStyle name="40% - Accent6 2 5 3 2" xfId="10341" xr:uid="{00000000-0005-0000-0000-000041260000}"/>
    <cellStyle name="40% - Accent6 2 5 4" xfId="4333" xr:uid="{00000000-0005-0000-0000-000042260000}"/>
    <cellStyle name="40% - Accent6 2 5 4 2" xfId="11841" xr:uid="{00000000-0005-0000-0000-000043260000}"/>
    <cellStyle name="40% - Accent6 2 5 5" xfId="6802" xr:uid="{00000000-0005-0000-0000-000044260000}"/>
    <cellStyle name="40% - Accent6 2 5 5 2" xfId="14080" xr:uid="{00000000-0005-0000-0000-000045260000}"/>
    <cellStyle name="40% - Accent6 2 5 6" xfId="8307" xr:uid="{00000000-0005-0000-0000-000046260000}"/>
    <cellStyle name="40% - Accent6 2 5 6 2" xfId="15399" xr:uid="{00000000-0005-0000-0000-000047260000}"/>
    <cellStyle name="40% - Accent6 2 5 7" xfId="9405" xr:uid="{00000000-0005-0000-0000-000048260000}"/>
    <cellStyle name="40% - Accent6 2 6" xfId="774" xr:uid="{00000000-0005-0000-0000-000049260000}"/>
    <cellStyle name="40% - Accent6 2 6 2" xfId="2547" xr:uid="{00000000-0005-0000-0000-00004A260000}"/>
    <cellStyle name="40% - Accent6 2 6 2 2" xfId="10343" xr:uid="{00000000-0005-0000-0000-00004B260000}"/>
    <cellStyle name="40% - Accent6 2 6 3" xfId="4335" xr:uid="{00000000-0005-0000-0000-00004C260000}"/>
    <cellStyle name="40% - Accent6 2 6 3 2" xfId="11843" xr:uid="{00000000-0005-0000-0000-00004D260000}"/>
    <cellStyle name="40% - Accent6 2 6 4" xfId="6804" xr:uid="{00000000-0005-0000-0000-00004E260000}"/>
    <cellStyle name="40% - Accent6 2 6 4 2" xfId="14082" xr:uid="{00000000-0005-0000-0000-00004F260000}"/>
    <cellStyle name="40% - Accent6 2 6 5" xfId="8419" xr:uid="{00000000-0005-0000-0000-000050260000}"/>
    <cellStyle name="40% - Accent6 2 6 5 2" xfId="15462" xr:uid="{00000000-0005-0000-0000-000051260000}"/>
    <cellStyle name="40% - Accent6 2 6 6" xfId="9407" xr:uid="{00000000-0005-0000-0000-000052260000}"/>
    <cellStyle name="40% - Accent6 2 7" xfId="775" xr:uid="{00000000-0005-0000-0000-000053260000}"/>
    <cellStyle name="40% - Accent6 2 7 2" xfId="2548" xr:uid="{00000000-0005-0000-0000-000054260000}"/>
    <cellStyle name="40% - Accent6 2 7 2 2" xfId="10344" xr:uid="{00000000-0005-0000-0000-000055260000}"/>
    <cellStyle name="40% - Accent6 2 7 3" xfId="4336" xr:uid="{00000000-0005-0000-0000-000056260000}"/>
    <cellStyle name="40% - Accent6 2 7 3 2" xfId="11844" xr:uid="{00000000-0005-0000-0000-000057260000}"/>
    <cellStyle name="40% - Accent6 2 7 4" xfId="6805" xr:uid="{00000000-0005-0000-0000-000058260000}"/>
    <cellStyle name="40% - Accent6 2 7 4 2" xfId="14083" xr:uid="{00000000-0005-0000-0000-000059260000}"/>
    <cellStyle name="40% - Accent6 2 7 5" xfId="8508" xr:uid="{00000000-0005-0000-0000-00005A260000}"/>
    <cellStyle name="40% - Accent6 2 7 5 2" xfId="15551" xr:uid="{00000000-0005-0000-0000-00005B260000}"/>
    <cellStyle name="40% - Accent6 2 7 6" xfId="9408" xr:uid="{00000000-0005-0000-0000-00005C260000}"/>
    <cellStyle name="40% - Accent6 2 8" xfId="1827" xr:uid="{00000000-0005-0000-0000-00005D260000}"/>
    <cellStyle name="40% - Accent6 2 8 2" xfId="4337" xr:uid="{00000000-0005-0000-0000-00005E260000}"/>
    <cellStyle name="40% - Accent6 2 8 2 2" xfId="11845" xr:uid="{00000000-0005-0000-0000-00005F260000}"/>
    <cellStyle name="40% - Accent6 2 8 3" xfId="6806" xr:uid="{00000000-0005-0000-0000-000060260000}"/>
    <cellStyle name="40% - Accent6 2 8 3 2" xfId="14084" xr:uid="{00000000-0005-0000-0000-000061260000}"/>
    <cellStyle name="40% - Accent6 2 8 4" xfId="7783" xr:uid="{00000000-0005-0000-0000-000062260000}"/>
    <cellStyle name="40% - Accent6 2 8 4 2" xfId="14875" xr:uid="{00000000-0005-0000-0000-000063260000}"/>
    <cellStyle name="40% - Accent6 2 8 5" xfId="9623" xr:uid="{00000000-0005-0000-0000-000064260000}"/>
    <cellStyle name="40% - Accent6 2 9" xfId="2530" xr:uid="{00000000-0005-0000-0000-000065260000}"/>
    <cellStyle name="40% - Accent6 2 9 2" xfId="4338" xr:uid="{00000000-0005-0000-0000-000066260000}"/>
    <cellStyle name="40% - Accent6 2 9 2 2" xfId="11846" xr:uid="{00000000-0005-0000-0000-000067260000}"/>
    <cellStyle name="40% - Accent6 2 9 3" xfId="6807" xr:uid="{00000000-0005-0000-0000-000068260000}"/>
    <cellStyle name="40% - Accent6 2 9 3 2" xfId="14085" xr:uid="{00000000-0005-0000-0000-000069260000}"/>
    <cellStyle name="40% - Accent6 2 9 4" xfId="10326" xr:uid="{00000000-0005-0000-0000-00006A260000}"/>
    <cellStyle name="40% - Accent6 20" xfId="1801" xr:uid="{00000000-0005-0000-0000-00006B260000}"/>
    <cellStyle name="40% - Accent6 20 2" xfId="4339" xr:uid="{00000000-0005-0000-0000-00006C260000}"/>
    <cellStyle name="40% - Accent6 20 2 2" xfId="11847" xr:uid="{00000000-0005-0000-0000-00006D260000}"/>
    <cellStyle name="40% - Accent6 20 3" xfId="6808" xr:uid="{00000000-0005-0000-0000-00006E260000}"/>
    <cellStyle name="40% - Accent6 20 3 2" xfId="14086" xr:uid="{00000000-0005-0000-0000-00006F260000}"/>
    <cellStyle name="40% - Accent6 20 4" xfId="9606" xr:uid="{00000000-0005-0000-0000-000070260000}"/>
    <cellStyle name="40% - Accent6 21" xfId="2519" xr:uid="{00000000-0005-0000-0000-000071260000}"/>
    <cellStyle name="40% - Accent6 21 2" xfId="4340" xr:uid="{00000000-0005-0000-0000-000072260000}"/>
    <cellStyle name="40% - Accent6 21 2 2" xfId="11848" xr:uid="{00000000-0005-0000-0000-000073260000}"/>
    <cellStyle name="40% - Accent6 21 3" xfId="6809" xr:uid="{00000000-0005-0000-0000-000074260000}"/>
    <cellStyle name="40% - Accent6 21 3 2" xfId="14087" xr:uid="{00000000-0005-0000-0000-000075260000}"/>
    <cellStyle name="40% - Accent6 21 4" xfId="10315" xr:uid="{00000000-0005-0000-0000-000076260000}"/>
    <cellStyle name="40% - Accent6 22" xfId="3039" xr:uid="{00000000-0005-0000-0000-000077260000}"/>
    <cellStyle name="40% - Accent6 22 2" xfId="10550" xr:uid="{00000000-0005-0000-0000-000078260000}"/>
    <cellStyle name="40% - Accent6 23" xfId="4305" xr:uid="{00000000-0005-0000-0000-000079260000}"/>
    <cellStyle name="40% - Accent6 23 2" xfId="11813" xr:uid="{00000000-0005-0000-0000-00007A260000}"/>
    <cellStyle name="40% - Accent6 24" xfId="4678" xr:uid="{00000000-0005-0000-0000-00007B260000}"/>
    <cellStyle name="40% - Accent6 24 2" xfId="11956" xr:uid="{00000000-0005-0000-0000-00007C260000}"/>
    <cellStyle name="40% - Accent6 25" xfId="5259" xr:uid="{00000000-0005-0000-0000-00007D260000}"/>
    <cellStyle name="40% - Accent6 25 2" xfId="12537" xr:uid="{00000000-0005-0000-0000-00007E260000}"/>
    <cellStyle name="40% - Accent6 26" xfId="6766" xr:uid="{00000000-0005-0000-0000-00007F260000}"/>
    <cellStyle name="40% - Accent6 26 2" xfId="14044" xr:uid="{00000000-0005-0000-0000-000080260000}"/>
    <cellStyle name="40% - Accent6 27" xfId="7119" xr:uid="{00000000-0005-0000-0000-000081260000}"/>
    <cellStyle name="40% - Accent6 27 2" xfId="14211" xr:uid="{00000000-0005-0000-0000-000082260000}"/>
    <cellStyle name="40% - Accent6 28" xfId="7145" xr:uid="{00000000-0005-0000-0000-000083260000}"/>
    <cellStyle name="40% - Accent6 28 2" xfId="14237" xr:uid="{00000000-0005-0000-0000-000084260000}"/>
    <cellStyle name="40% - Accent6 29" xfId="746" xr:uid="{00000000-0005-0000-0000-000085260000}"/>
    <cellStyle name="40% - Accent6 29 2" xfId="9379" xr:uid="{00000000-0005-0000-0000-000086260000}"/>
    <cellStyle name="40% - Accent6 3" xfId="776" xr:uid="{00000000-0005-0000-0000-000087260000}"/>
    <cellStyle name="40% - Accent6 3 10" xfId="5339" xr:uid="{00000000-0005-0000-0000-000088260000}"/>
    <cellStyle name="40% - Accent6 3 10 2" xfId="12617" xr:uid="{00000000-0005-0000-0000-000089260000}"/>
    <cellStyle name="40% - Accent6 3 11" xfId="6810" xr:uid="{00000000-0005-0000-0000-00008A260000}"/>
    <cellStyle name="40% - Accent6 3 11 2" xfId="14088" xr:uid="{00000000-0005-0000-0000-00008B260000}"/>
    <cellStyle name="40% - Accent6 3 12" xfId="7225" xr:uid="{00000000-0005-0000-0000-00008C260000}"/>
    <cellStyle name="40% - Accent6 3 12 2" xfId="14317" xr:uid="{00000000-0005-0000-0000-00008D260000}"/>
    <cellStyle name="40% - Accent6 3 13" xfId="9409" xr:uid="{00000000-0005-0000-0000-00008E260000}"/>
    <cellStyle name="40% - Accent6 3 2" xfId="777" xr:uid="{00000000-0005-0000-0000-00008F260000}"/>
    <cellStyle name="40% - Accent6 3 2 10" xfId="7368" xr:uid="{00000000-0005-0000-0000-000090260000}"/>
    <cellStyle name="40% - Accent6 3 2 10 2" xfId="14460" xr:uid="{00000000-0005-0000-0000-000091260000}"/>
    <cellStyle name="40% - Accent6 3 2 11" xfId="9410" xr:uid="{00000000-0005-0000-0000-000092260000}"/>
    <cellStyle name="40% - Accent6 3 2 2" xfId="778" xr:uid="{00000000-0005-0000-0000-000093260000}"/>
    <cellStyle name="40% - Accent6 3 2 2 10" xfId="9411" xr:uid="{00000000-0005-0000-0000-000094260000}"/>
    <cellStyle name="40% - Accent6 3 2 2 2" xfId="779" xr:uid="{00000000-0005-0000-0000-000095260000}"/>
    <cellStyle name="40% - Accent6 3 2 2 2 2" xfId="2552" xr:uid="{00000000-0005-0000-0000-000096260000}"/>
    <cellStyle name="40% - Accent6 3 2 2 2 2 2" xfId="10348" xr:uid="{00000000-0005-0000-0000-000097260000}"/>
    <cellStyle name="40% - Accent6 3 2 2 2 3" xfId="4344" xr:uid="{00000000-0005-0000-0000-000098260000}"/>
    <cellStyle name="40% - Accent6 3 2 2 2 3 2" xfId="11852" xr:uid="{00000000-0005-0000-0000-000099260000}"/>
    <cellStyle name="40% - Accent6 3 2 2 2 4" xfId="6813" xr:uid="{00000000-0005-0000-0000-00009A260000}"/>
    <cellStyle name="40% - Accent6 3 2 2 2 4 2" xfId="14091" xr:uid="{00000000-0005-0000-0000-00009B260000}"/>
    <cellStyle name="40% - Accent6 3 2 2 2 5" xfId="8238" xr:uid="{00000000-0005-0000-0000-00009C260000}"/>
    <cellStyle name="40% - Accent6 3 2 2 2 5 2" xfId="15330" xr:uid="{00000000-0005-0000-0000-00009D260000}"/>
    <cellStyle name="40% - Accent6 3 2 2 2 6" xfId="9412" xr:uid="{00000000-0005-0000-0000-00009E260000}"/>
    <cellStyle name="40% - Accent6 3 2 2 3" xfId="2551" xr:uid="{00000000-0005-0000-0000-00009F260000}"/>
    <cellStyle name="40% - Accent6 3 2 2 3 2" xfId="6814" xr:uid="{00000000-0005-0000-0000-0000A0260000}"/>
    <cellStyle name="40% - Accent6 3 2 2 3 2 2" xfId="14092" xr:uid="{00000000-0005-0000-0000-0000A1260000}"/>
    <cellStyle name="40% - Accent6 3 2 2 3 3" xfId="10347" xr:uid="{00000000-0005-0000-0000-0000A2260000}"/>
    <cellStyle name="40% - Accent6 3 2 2 4" xfId="3626" xr:uid="{00000000-0005-0000-0000-0000A3260000}"/>
    <cellStyle name="40% - Accent6 3 2 2 4 2" xfId="11134" xr:uid="{00000000-0005-0000-0000-0000A4260000}"/>
    <cellStyle name="40% - Accent6 3 2 2 5" xfId="4343" xr:uid="{00000000-0005-0000-0000-0000A5260000}"/>
    <cellStyle name="40% - Accent6 3 2 2 5 2" xfId="11851" xr:uid="{00000000-0005-0000-0000-0000A6260000}"/>
    <cellStyle name="40% - Accent6 3 2 2 6" xfId="5190" xr:uid="{00000000-0005-0000-0000-0000A7260000}"/>
    <cellStyle name="40% - Accent6 3 2 2 6 2" xfId="12468" xr:uid="{00000000-0005-0000-0000-0000A8260000}"/>
    <cellStyle name="40% - Accent6 3 2 2 7" xfId="5771" xr:uid="{00000000-0005-0000-0000-0000A9260000}"/>
    <cellStyle name="40% - Accent6 3 2 2 7 2" xfId="13049" xr:uid="{00000000-0005-0000-0000-0000AA260000}"/>
    <cellStyle name="40% - Accent6 3 2 2 8" xfId="6812" xr:uid="{00000000-0005-0000-0000-0000AB260000}"/>
    <cellStyle name="40% - Accent6 3 2 2 8 2" xfId="14090" xr:uid="{00000000-0005-0000-0000-0000AC260000}"/>
    <cellStyle name="40% - Accent6 3 2 2 9" xfId="7657" xr:uid="{00000000-0005-0000-0000-0000AD260000}"/>
    <cellStyle name="40% - Accent6 3 2 2 9 2" xfId="14749" xr:uid="{00000000-0005-0000-0000-0000AE260000}"/>
    <cellStyle name="40% - Accent6 3 2 3" xfId="780" xr:uid="{00000000-0005-0000-0000-0000AF260000}"/>
    <cellStyle name="40% - Accent6 3 2 3 2" xfId="2553" xr:uid="{00000000-0005-0000-0000-0000B0260000}"/>
    <cellStyle name="40% - Accent6 3 2 3 2 2" xfId="10349" xr:uid="{00000000-0005-0000-0000-0000B1260000}"/>
    <cellStyle name="40% - Accent6 3 2 3 3" xfId="4345" xr:uid="{00000000-0005-0000-0000-0000B2260000}"/>
    <cellStyle name="40% - Accent6 3 2 3 3 2" xfId="11853" xr:uid="{00000000-0005-0000-0000-0000B3260000}"/>
    <cellStyle name="40% - Accent6 3 2 3 4" xfId="6815" xr:uid="{00000000-0005-0000-0000-0000B4260000}"/>
    <cellStyle name="40% - Accent6 3 2 3 4 2" xfId="14093" xr:uid="{00000000-0005-0000-0000-0000B5260000}"/>
    <cellStyle name="40% - Accent6 3 2 3 5" xfId="7949" xr:uid="{00000000-0005-0000-0000-0000B6260000}"/>
    <cellStyle name="40% - Accent6 3 2 3 5 2" xfId="15041" xr:uid="{00000000-0005-0000-0000-0000B7260000}"/>
    <cellStyle name="40% - Accent6 3 2 3 6" xfId="9413" xr:uid="{00000000-0005-0000-0000-0000B8260000}"/>
    <cellStyle name="40% - Accent6 3 2 4" xfId="2550" xr:uid="{00000000-0005-0000-0000-0000B9260000}"/>
    <cellStyle name="40% - Accent6 3 2 4 2" xfId="6816" xr:uid="{00000000-0005-0000-0000-0000BA260000}"/>
    <cellStyle name="40% - Accent6 3 2 4 2 2" xfId="14094" xr:uid="{00000000-0005-0000-0000-0000BB260000}"/>
    <cellStyle name="40% - Accent6 3 2 4 3" xfId="10346" xr:uid="{00000000-0005-0000-0000-0000BC260000}"/>
    <cellStyle name="40% - Accent6 3 2 5" xfId="3326" xr:uid="{00000000-0005-0000-0000-0000BD260000}"/>
    <cellStyle name="40% - Accent6 3 2 5 2" xfId="10837" xr:uid="{00000000-0005-0000-0000-0000BE260000}"/>
    <cellStyle name="40% - Accent6 3 2 6" xfId="4342" xr:uid="{00000000-0005-0000-0000-0000BF260000}"/>
    <cellStyle name="40% - Accent6 3 2 6 2" xfId="11850" xr:uid="{00000000-0005-0000-0000-0000C0260000}"/>
    <cellStyle name="40% - Accent6 3 2 7" xfId="4901" xr:uid="{00000000-0005-0000-0000-0000C1260000}"/>
    <cellStyle name="40% - Accent6 3 2 7 2" xfId="12179" xr:uid="{00000000-0005-0000-0000-0000C2260000}"/>
    <cellStyle name="40% - Accent6 3 2 8" xfId="5482" xr:uid="{00000000-0005-0000-0000-0000C3260000}"/>
    <cellStyle name="40% - Accent6 3 2 8 2" xfId="12760" xr:uid="{00000000-0005-0000-0000-0000C4260000}"/>
    <cellStyle name="40% - Accent6 3 2 9" xfId="6811" xr:uid="{00000000-0005-0000-0000-0000C5260000}"/>
    <cellStyle name="40% - Accent6 3 2 9 2" xfId="14089" xr:uid="{00000000-0005-0000-0000-0000C6260000}"/>
    <cellStyle name="40% - Accent6 3 3" xfId="781" xr:uid="{00000000-0005-0000-0000-0000C7260000}"/>
    <cellStyle name="40% - Accent6 3 3 10" xfId="9414" xr:uid="{00000000-0005-0000-0000-0000C8260000}"/>
    <cellStyle name="40% - Accent6 3 3 2" xfId="782" xr:uid="{00000000-0005-0000-0000-0000C9260000}"/>
    <cellStyle name="40% - Accent6 3 3 2 2" xfId="2555" xr:uid="{00000000-0005-0000-0000-0000CA260000}"/>
    <cellStyle name="40% - Accent6 3 3 2 2 2" xfId="10351" xr:uid="{00000000-0005-0000-0000-0000CB260000}"/>
    <cellStyle name="40% - Accent6 3 3 2 3" xfId="4347" xr:uid="{00000000-0005-0000-0000-0000CC260000}"/>
    <cellStyle name="40% - Accent6 3 3 2 3 2" xfId="11855" xr:uid="{00000000-0005-0000-0000-0000CD260000}"/>
    <cellStyle name="40% - Accent6 3 3 2 4" xfId="6818" xr:uid="{00000000-0005-0000-0000-0000CE260000}"/>
    <cellStyle name="40% - Accent6 3 3 2 4 2" xfId="14096" xr:uid="{00000000-0005-0000-0000-0000CF260000}"/>
    <cellStyle name="40% - Accent6 3 3 2 5" xfId="8095" xr:uid="{00000000-0005-0000-0000-0000D0260000}"/>
    <cellStyle name="40% - Accent6 3 3 2 5 2" xfId="15187" xr:uid="{00000000-0005-0000-0000-0000D1260000}"/>
    <cellStyle name="40% - Accent6 3 3 2 6" xfId="9415" xr:uid="{00000000-0005-0000-0000-0000D2260000}"/>
    <cellStyle name="40% - Accent6 3 3 3" xfId="2554" xr:uid="{00000000-0005-0000-0000-0000D3260000}"/>
    <cellStyle name="40% - Accent6 3 3 3 2" xfId="6819" xr:uid="{00000000-0005-0000-0000-0000D4260000}"/>
    <cellStyle name="40% - Accent6 3 3 3 2 2" xfId="14097" xr:uid="{00000000-0005-0000-0000-0000D5260000}"/>
    <cellStyle name="40% - Accent6 3 3 3 3" xfId="10350" xr:uid="{00000000-0005-0000-0000-0000D6260000}"/>
    <cellStyle name="40% - Accent6 3 3 4" xfId="3483" xr:uid="{00000000-0005-0000-0000-0000D7260000}"/>
    <cellStyle name="40% - Accent6 3 3 4 2" xfId="10991" xr:uid="{00000000-0005-0000-0000-0000D8260000}"/>
    <cellStyle name="40% - Accent6 3 3 5" xfId="4346" xr:uid="{00000000-0005-0000-0000-0000D9260000}"/>
    <cellStyle name="40% - Accent6 3 3 5 2" xfId="11854" xr:uid="{00000000-0005-0000-0000-0000DA260000}"/>
    <cellStyle name="40% - Accent6 3 3 6" xfId="5047" xr:uid="{00000000-0005-0000-0000-0000DB260000}"/>
    <cellStyle name="40% - Accent6 3 3 6 2" xfId="12325" xr:uid="{00000000-0005-0000-0000-0000DC260000}"/>
    <cellStyle name="40% - Accent6 3 3 7" xfId="5628" xr:uid="{00000000-0005-0000-0000-0000DD260000}"/>
    <cellStyle name="40% - Accent6 3 3 7 2" xfId="12906" xr:uid="{00000000-0005-0000-0000-0000DE260000}"/>
    <cellStyle name="40% - Accent6 3 3 8" xfId="6817" xr:uid="{00000000-0005-0000-0000-0000DF260000}"/>
    <cellStyle name="40% - Accent6 3 3 8 2" xfId="14095" xr:uid="{00000000-0005-0000-0000-0000E0260000}"/>
    <cellStyle name="40% - Accent6 3 3 9" xfId="7514" xr:uid="{00000000-0005-0000-0000-0000E1260000}"/>
    <cellStyle name="40% - Accent6 3 3 9 2" xfId="14606" xr:uid="{00000000-0005-0000-0000-0000E2260000}"/>
    <cellStyle name="40% - Accent6 3 4" xfId="783" xr:uid="{00000000-0005-0000-0000-0000E3260000}"/>
    <cellStyle name="40% - Accent6 3 4 2" xfId="2556" xr:uid="{00000000-0005-0000-0000-0000E4260000}"/>
    <cellStyle name="40% - Accent6 3 4 2 2" xfId="10352" xr:uid="{00000000-0005-0000-0000-0000E5260000}"/>
    <cellStyle name="40% - Accent6 3 4 3" xfId="4348" xr:uid="{00000000-0005-0000-0000-0000E6260000}"/>
    <cellStyle name="40% - Accent6 3 4 3 2" xfId="11856" xr:uid="{00000000-0005-0000-0000-0000E7260000}"/>
    <cellStyle name="40% - Accent6 3 4 4" xfId="6820" xr:uid="{00000000-0005-0000-0000-0000E8260000}"/>
    <cellStyle name="40% - Accent6 3 4 4 2" xfId="14098" xr:uid="{00000000-0005-0000-0000-0000E9260000}"/>
    <cellStyle name="40% - Accent6 3 4 5" xfId="8442" xr:uid="{00000000-0005-0000-0000-0000EA260000}"/>
    <cellStyle name="40% - Accent6 3 4 5 2" xfId="15485" xr:uid="{00000000-0005-0000-0000-0000EB260000}"/>
    <cellStyle name="40% - Accent6 3 4 6" xfId="9416" xr:uid="{00000000-0005-0000-0000-0000EC260000}"/>
    <cellStyle name="40% - Accent6 3 5" xfId="784" xr:uid="{00000000-0005-0000-0000-0000ED260000}"/>
    <cellStyle name="40% - Accent6 3 5 2" xfId="2557" xr:uid="{00000000-0005-0000-0000-0000EE260000}"/>
    <cellStyle name="40% - Accent6 3 5 2 2" xfId="10353" xr:uid="{00000000-0005-0000-0000-0000EF260000}"/>
    <cellStyle name="40% - Accent6 3 5 3" xfId="4349" xr:uid="{00000000-0005-0000-0000-0000F0260000}"/>
    <cellStyle name="40% - Accent6 3 5 3 2" xfId="11857" xr:uid="{00000000-0005-0000-0000-0000F1260000}"/>
    <cellStyle name="40% - Accent6 3 5 4" xfId="6821" xr:uid="{00000000-0005-0000-0000-0000F2260000}"/>
    <cellStyle name="40% - Accent6 3 5 4 2" xfId="14099" xr:uid="{00000000-0005-0000-0000-0000F3260000}"/>
    <cellStyle name="40% - Accent6 3 5 5" xfId="8531" xr:uid="{00000000-0005-0000-0000-0000F4260000}"/>
    <cellStyle name="40% - Accent6 3 5 5 2" xfId="15574" xr:uid="{00000000-0005-0000-0000-0000F5260000}"/>
    <cellStyle name="40% - Accent6 3 5 6" xfId="9417" xr:uid="{00000000-0005-0000-0000-0000F6260000}"/>
    <cellStyle name="40% - Accent6 3 6" xfId="2549" xr:uid="{00000000-0005-0000-0000-0000F7260000}"/>
    <cellStyle name="40% - Accent6 3 6 2" xfId="6822" xr:uid="{00000000-0005-0000-0000-0000F8260000}"/>
    <cellStyle name="40% - Accent6 3 6 2 2" xfId="14100" xr:uid="{00000000-0005-0000-0000-0000F9260000}"/>
    <cellStyle name="40% - Accent6 3 6 3" xfId="7806" xr:uid="{00000000-0005-0000-0000-0000FA260000}"/>
    <cellStyle name="40% - Accent6 3 6 3 2" xfId="14898" xr:uid="{00000000-0005-0000-0000-0000FB260000}"/>
    <cellStyle name="40% - Accent6 3 6 4" xfId="10345" xr:uid="{00000000-0005-0000-0000-0000FC260000}"/>
    <cellStyle name="40% - Accent6 3 7" xfId="3178" xr:uid="{00000000-0005-0000-0000-0000FD260000}"/>
    <cellStyle name="40% - Accent6 3 7 2" xfId="10689" xr:uid="{00000000-0005-0000-0000-0000FE260000}"/>
    <cellStyle name="40% - Accent6 3 8" xfId="4341" xr:uid="{00000000-0005-0000-0000-0000FF260000}"/>
    <cellStyle name="40% - Accent6 3 8 2" xfId="11849" xr:uid="{00000000-0005-0000-0000-000000270000}"/>
    <cellStyle name="40% - Accent6 3 9" xfId="4758" xr:uid="{00000000-0005-0000-0000-000001270000}"/>
    <cellStyle name="40% - Accent6 3 9 2" xfId="12036" xr:uid="{00000000-0005-0000-0000-000002270000}"/>
    <cellStyle name="40% - Accent6 30" xfId="8599" xr:uid="{00000000-0005-0000-0000-000003270000}"/>
    <cellStyle name="40% - Accent6 30 2" xfId="15642" xr:uid="{00000000-0005-0000-0000-000004270000}"/>
    <cellStyle name="40% - Accent6 31" xfId="8689" xr:uid="{00000000-0005-0000-0000-000005270000}"/>
    <cellStyle name="40% - Accent6 4" xfId="785" xr:uid="{00000000-0005-0000-0000-000006270000}"/>
    <cellStyle name="40% - Accent6 4 10" xfId="6823" xr:uid="{00000000-0005-0000-0000-000007270000}"/>
    <cellStyle name="40% - Accent6 4 10 2" xfId="14101" xr:uid="{00000000-0005-0000-0000-000008270000}"/>
    <cellStyle name="40% - Accent6 4 11" xfId="7179" xr:uid="{00000000-0005-0000-0000-000009270000}"/>
    <cellStyle name="40% - Accent6 4 11 2" xfId="14271" xr:uid="{00000000-0005-0000-0000-00000A270000}"/>
    <cellStyle name="40% - Accent6 4 12" xfId="9418" xr:uid="{00000000-0005-0000-0000-00000B270000}"/>
    <cellStyle name="40% - Accent6 4 2" xfId="786" xr:uid="{00000000-0005-0000-0000-00000C270000}"/>
    <cellStyle name="40% - Accent6 4 2 10" xfId="7322" xr:uid="{00000000-0005-0000-0000-00000D270000}"/>
    <cellStyle name="40% - Accent6 4 2 10 2" xfId="14414" xr:uid="{00000000-0005-0000-0000-00000E270000}"/>
    <cellStyle name="40% - Accent6 4 2 11" xfId="9419" xr:uid="{00000000-0005-0000-0000-00000F270000}"/>
    <cellStyle name="40% - Accent6 4 2 2" xfId="787" xr:uid="{00000000-0005-0000-0000-000010270000}"/>
    <cellStyle name="40% - Accent6 4 2 2 10" xfId="9420" xr:uid="{00000000-0005-0000-0000-000011270000}"/>
    <cellStyle name="40% - Accent6 4 2 2 2" xfId="788" xr:uid="{00000000-0005-0000-0000-000012270000}"/>
    <cellStyle name="40% - Accent6 4 2 2 2 2" xfId="2561" xr:uid="{00000000-0005-0000-0000-000013270000}"/>
    <cellStyle name="40% - Accent6 4 2 2 2 2 2" xfId="10357" xr:uid="{00000000-0005-0000-0000-000014270000}"/>
    <cellStyle name="40% - Accent6 4 2 2 2 3" xfId="4353" xr:uid="{00000000-0005-0000-0000-000015270000}"/>
    <cellStyle name="40% - Accent6 4 2 2 2 3 2" xfId="11861" xr:uid="{00000000-0005-0000-0000-000016270000}"/>
    <cellStyle name="40% - Accent6 4 2 2 2 4" xfId="6826" xr:uid="{00000000-0005-0000-0000-000017270000}"/>
    <cellStyle name="40% - Accent6 4 2 2 2 4 2" xfId="14104" xr:uid="{00000000-0005-0000-0000-000018270000}"/>
    <cellStyle name="40% - Accent6 4 2 2 2 5" xfId="8192" xr:uid="{00000000-0005-0000-0000-000019270000}"/>
    <cellStyle name="40% - Accent6 4 2 2 2 5 2" xfId="15284" xr:uid="{00000000-0005-0000-0000-00001A270000}"/>
    <cellStyle name="40% - Accent6 4 2 2 2 6" xfId="9421" xr:uid="{00000000-0005-0000-0000-00001B270000}"/>
    <cellStyle name="40% - Accent6 4 2 2 3" xfId="2560" xr:uid="{00000000-0005-0000-0000-00001C270000}"/>
    <cellStyle name="40% - Accent6 4 2 2 3 2" xfId="6827" xr:uid="{00000000-0005-0000-0000-00001D270000}"/>
    <cellStyle name="40% - Accent6 4 2 2 3 2 2" xfId="14105" xr:uid="{00000000-0005-0000-0000-00001E270000}"/>
    <cellStyle name="40% - Accent6 4 2 2 3 3" xfId="10356" xr:uid="{00000000-0005-0000-0000-00001F270000}"/>
    <cellStyle name="40% - Accent6 4 2 2 4" xfId="3580" xr:uid="{00000000-0005-0000-0000-000020270000}"/>
    <cellStyle name="40% - Accent6 4 2 2 4 2" xfId="11088" xr:uid="{00000000-0005-0000-0000-000021270000}"/>
    <cellStyle name="40% - Accent6 4 2 2 5" xfId="4352" xr:uid="{00000000-0005-0000-0000-000022270000}"/>
    <cellStyle name="40% - Accent6 4 2 2 5 2" xfId="11860" xr:uid="{00000000-0005-0000-0000-000023270000}"/>
    <cellStyle name="40% - Accent6 4 2 2 6" xfId="5144" xr:uid="{00000000-0005-0000-0000-000024270000}"/>
    <cellStyle name="40% - Accent6 4 2 2 6 2" xfId="12422" xr:uid="{00000000-0005-0000-0000-000025270000}"/>
    <cellStyle name="40% - Accent6 4 2 2 7" xfId="5725" xr:uid="{00000000-0005-0000-0000-000026270000}"/>
    <cellStyle name="40% - Accent6 4 2 2 7 2" xfId="13003" xr:uid="{00000000-0005-0000-0000-000027270000}"/>
    <cellStyle name="40% - Accent6 4 2 2 8" xfId="6825" xr:uid="{00000000-0005-0000-0000-000028270000}"/>
    <cellStyle name="40% - Accent6 4 2 2 8 2" xfId="14103" xr:uid="{00000000-0005-0000-0000-000029270000}"/>
    <cellStyle name="40% - Accent6 4 2 2 9" xfId="7611" xr:uid="{00000000-0005-0000-0000-00002A270000}"/>
    <cellStyle name="40% - Accent6 4 2 2 9 2" xfId="14703" xr:uid="{00000000-0005-0000-0000-00002B270000}"/>
    <cellStyle name="40% - Accent6 4 2 3" xfId="789" xr:uid="{00000000-0005-0000-0000-00002C270000}"/>
    <cellStyle name="40% - Accent6 4 2 3 2" xfId="2562" xr:uid="{00000000-0005-0000-0000-00002D270000}"/>
    <cellStyle name="40% - Accent6 4 2 3 2 2" xfId="10358" xr:uid="{00000000-0005-0000-0000-00002E270000}"/>
    <cellStyle name="40% - Accent6 4 2 3 3" xfId="4354" xr:uid="{00000000-0005-0000-0000-00002F270000}"/>
    <cellStyle name="40% - Accent6 4 2 3 3 2" xfId="11862" xr:uid="{00000000-0005-0000-0000-000030270000}"/>
    <cellStyle name="40% - Accent6 4 2 3 4" xfId="6828" xr:uid="{00000000-0005-0000-0000-000031270000}"/>
    <cellStyle name="40% - Accent6 4 2 3 4 2" xfId="14106" xr:uid="{00000000-0005-0000-0000-000032270000}"/>
    <cellStyle name="40% - Accent6 4 2 3 5" xfId="7903" xr:uid="{00000000-0005-0000-0000-000033270000}"/>
    <cellStyle name="40% - Accent6 4 2 3 5 2" xfId="14995" xr:uid="{00000000-0005-0000-0000-000034270000}"/>
    <cellStyle name="40% - Accent6 4 2 3 6" xfId="9422" xr:uid="{00000000-0005-0000-0000-000035270000}"/>
    <cellStyle name="40% - Accent6 4 2 4" xfId="2559" xr:uid="{00000000-0005-0000-0000-000036270000}"/>
    <cellStyle name="40% - Accent6 4 2 4 2" xfId="6829" xr:uid="{00000000-0005-0000-0000-000037270000}"/>
    <cellStyle name="40% - Accent6 4 2 4 2 2" xfId="14107" xr:uid="{00000000-0005-0000-0000-000038270000}"/>
    <cellStyle name="40% - Accent6 4 2 4 3" xfId="10355" xr:uid="{00000000-0005-0000-0000-000039270000}"/>
    <cellStyle name="40% - Accent6 4 2 5" xfId="3280" xr:uid="{00000000-0005-0000-0000-00003A270000}"/>
    <cellStyle name="40% - Accent6 4 2 5 2" xfId="10791" xr:uid="{00000000-0005-0000-0000-00003B270000}"/>
    <cellStyle name="40% - Accent6 4 2 6" xfId="4351" xr:uid="{00000000-0005-0000-0000-00003C270000}"/>
    <cellStyle name="40% - Accent6 4 2 6 2" xfId="11859" xr:uid="{00000000-0005-0000-0000-00003D270000}"/>
    <cellStyle name="40% - Accent6 4 2 7" xfId="4855" xr:uid="{00000000-0005-0000-0000-00003E270000}"/>
    <cellStyle name="40% - Accent6 4 2 7 2" xfId="12133" xr:uid="{00000000-0005-0000-0000-00003F270000}"/>
    <cellStyle name="40% - Accent6 4 2 8" xfId="5436" xr:uid="{00000000-0005-0000-0000-000040270000}"/>
    <cellStyle name="40% - Accent6 4 2 8 2" xfId="12714" xr:uid="{00000000-0005-0000-0000-000041270000}"/>
    <cellStyle name="40% - Accent6 4 2 9" xfId="6824" xr:uid="{00000000-0005-0000-0000-000042270000}"/>
    <cellStyle name="40% - Accent6 4 2 9 2" xfId="14102" xr:uid="{00000000-0005-0000-0000-000043270000}"/>
    <cellStyle name="40% - Accent6 4 3" xfId="790" xr:uid="{00000000-0005-0000-0000-000044270000}"/>
    <cellStyle name="40% - Accent6 4 3 10" xfId="9423" xr:uid="{00000000-0005-0000-0000-000045270000}"/>
    <cellStyle name="40% - Accent6 4 3 2" xfId="791" xr:uid="{00000000-0005-0000-0000-000046270000}"/>
    <cellStyle name="40% - Accent6 4 3 2 2" xfId="2564" xr:uid="{00000000-0005-0000-0000-000047270000}"/>
    <cellStyle name="40% - Accent6 4 3 2 2 2" xfId="10360" xr:uid="{00000000-0005-0000-0000-000048270000}"/>
    <cellStyle name="40% - Accent6 4 3 2 3" xfId="4356" xr:uid="{00000000-0005-0000-0000-000049270000}"/>
    <cellStyle name="40% - Accent6 4 3 2 3 2" xfId="11864" xr:uid="{00000000-0005-0000-0000-00004A270000}"/>
    <cellStyle name="40% - Accent6 4 3 2 4" xfId="6831" xr:uid="{00000000-0005-0000-0000-00004B270000}"/>
    <cellStyle name="40% - Accent6 4 3 2 4 2" xfId="14109" xr:uid="{00000000-0005-0000-0000-00004C270000}"/>
    <cellStyle name="40% - Accent6 4 3 2 5" xfId="8052" xr:uid="{00000000-0005-0000-0000-00004D270000}"/>
    <cellStyle name="40% - Accent6 4 3 2 5 2" xfId="15144" xr:uid="{00000000-0005-0000-0000-00004E270000}"/>
    <cellStyle name="40% - Accent6 4 3 2 6" xfId="9424" xr:uid="{00000000-0005-0000-0000-00004F270000}"/>
    <cellStyle name="40% - Accent6 4 3 3" xfId="2563" xr:uid="{00000000-0005-0000-0000-000050270000}"/>
    <cellStyle name="40% - Accent6 4 3 3 2" xfId="6832" xr:uid="{00000000-0005-0000-0000-000051270000}"/>
    <cellStyle name="40% - Accent6 4 3 3 2 2" xfId="14110" xr:uid="{00000000-0005-0000-0000-000052270000}"/>
    <cellStyle name="40% - Accent6 4 3 3 3" xfId="10359" xr:uid="{00000000-0005-0000-0000-000053270000}"/>
    <cellStyle name="40% - Accent6 4 3 4" xfId="3440" xr:uid="{00000000-0005-0000-0000-000054270000}"/>
    <cellStyle name="40% - Accent6 4 3 4 2" xfId="10948" xr:uid="{00000000-0005-0000-0000-000055270000}"/>
    <cellStyle name="40% - Accent6 4 3 5" xfId="4355" xr:uid="{00000000-0005-0000-0000-000056270000}"/>
    <cellStyle name="40% - Accent6 4 3 5 2" xfId="11863" xr:uid="{00000000-0005-0000-0000-000057270000}"/>
    <cellStyle name="40% - Accent6 4 3 6" xfId="5004" xr:uid="{00000000-0005-0000-0000-000058270000}"/>
    <cellStyle name="40% - Accent6 4 3 6 2" xfId="12282" xr:uid="{00000000-0005-0000-0000-000059270000}"/>
    <cellStyle name="40% - Accent6 4 3 7" xfId="5585" xr:uid="{00000000-0005-0000-0000-00005A270000}"/>
    <cellStyle name="40% - Accent6 4 3 7 2" xfId="12863" xr:uid="{00000000-0005-0000-0000-00005B270000}"/>
    <cellStyle name="40% - Accent6 4 3 8" xfId="6830" xr:uid="{00000000-0005-0000-0000-00005C270000}"/>
    <cellStyle name="40% - Accent6 4 3 8 2" xfId="14108" xr:uid="{00000000-0005-0000-0000-00005D270000}"/>
    <cellStyle name="40% - Accent6 4 3 9" xfId="7471" xr:uid="{00000000-0005-0000-0000-00005E270000}"/>
    <cellStyle name="40% - Accent6 4 3 9 2" xfId="14563" xr:uid="{00000000-0005-0000-0000-00005F270000}"/>
    <cellStyle name="40% - Accent6 4 4" xfId="792" xr:uid="{00000000-0005-0000-0000-000060270000}"/>
    <cellStyle name="40% - Accent6 4 4 2" xfId="2565" xr:uid="{00000000-0005-0000-0000-000061270000}"/>
    <cellStyle name="40% - Accent6 4 4 2 2" xfId="10361" xr:uid="{00000000-0005-0000-0000-000062270000}"/>
    <cellStyle name="40% - Accent6 4 4 3" xfId="4357" xr:uid="{00000000-0005-0000-0000-000063270000}"/>
    <cellStyle name="40% - Accent6 4 4 3 2" xfId="11865" xr:uid="{00000000-0005-0000-0000-000064270000}"/>
    <cellStyle name="40% - Accent6 4 4 4" xfId="6833" xr:uid="{00000000-0005-0000-0000-000065270000}"/>
    <cellStyle name="40% - Accent6 4 4 4 2" xfId="14111" xr:uid="{00000000-0005-0000-0000-000066270000}"/>
    <cellStyle name="40% - Accent6 4 4 5" xfId="7760" xr:uid="{00000000-0005-0000-0000-000067270000}"/>
    <cellStyle name="40% - Accent6 4 4 5 2" xfId="14852" xr:uid="{00000000-0005-0000-0000-000068270000}"/>
    <cellStyle name="40% - Accent6 4 4 6" xfId="9425" xr:uid="{00000000-0005-0000-0000-000069270000}"/>
    <cellStyle name="40% - Accent6 4 5" xfId="2558" xr:uid="{00000000-0005-0000-0000-00006A270000}"/>
    <cellStyle name="40% - Accent6 4 5 2" xfId="6834" xr:uid="{00000000-0005-0000-0000-00006B270000}"/>
    <cellStyle name="40% - Accent6 4 5 2 2" xfId="14112" xr:uid="{00000000-0005-0000-0000-00006C270000}"/>
    <cellStyle name="40% - Accent6 4 5 3" xfId="10354" xr:uid="{00000000-0005-0000-0000-00006D270000}"/>
    <cellStyle name="40% - Accent6 4 6" xfId="3111" xr:uid="{00000000-0005-0000-0000-00006E270000}"/>
    <cellStyle name="40% - Accent6 4 6 2" xfId="10622" xr:uid="{00000000-0005-0000-0000-00006F270000}"/>
    <cellStyle name="40% - Accent6 4 7" xfId="4350" xr:uid="{00000000-0005-0000-0000-000070270000}"/>
    <cellStyle name="40% - Accent6 4 7 2" xfId="11858" xr:uid="{00000000-0005-0000-0000-000071270000}"/>
    <cellStyle name="40% - Accent6 4 8" xfId="4712" xr:uid="{00000000-0005-0000-0000-000072270000}"/>
    <cellStyle name="40% - Accent6 4 8 2" xfId="11990" xr:uid="{00000000-0005-0000-0000-000073270000}"/>
    <cellStyle name="40% - Accent6 4 9" xfId="5293" xr:uid="{00000000-0005-0000-0000-000074270000}"/>
    <cellStyle name="40% - Accent6 4 9 2" xfId="12571" xr:uid="{00000000-0005-0000-0000-000075270000}"/>
    <cellStyle name="40% - Accent6 5" xfId="793" xr:uid="{00000000-0005-0000-0000-000076270000}"/>
    <cellStyle name="40% - Accent6 5 10" xfId="6835" xr:uid="{00000000-0005-0000-0000-000077270000}"/>
    <cellStyle name="40% - Accent6 5 10 2" xfId="14113" xr:uid="{00000000-0005-0000-0000-000078270000}"/>
    <cellStyle name="40% - Accent6 5 11" xfId="7162" xr:uid="{00000000-0005-0000-0000-000079270000}"/>
    <cellStyle name="40% - Accent6 5 11 2" xfId="14254" xr:uid="{00000000-0005-0000-0000-00007A270000}"/>
    <cellStyle name="40% - Accent6 5 12" xfId="9426" xr:uid="{00000000-0005-0000-0000-00007B270000}"/>
    <cellStyle name="40% - Accent6 5 2" xfId="794" xr:uid="{00000000-0005-0000-0000-00007C270000}"/>
    <cellStyle name="40% - Accent6 5 2 10" xfId="7305" xr:uid="{00000000-0005-0000-0000-00007D270000}"/>
    <cellStyle name="40% - Accent6 5 2 10 2" xfId="14397" xr:uid="{00000000-0005-0000-0000-00007E270000}"/>
    <cellStyle name="40% - Accent6 5 2 11" xfId="9427" xr:uid="{00000000-0005-0000-0000-00007F270000}"/>
    <cellStyle name="40% - Accent6 5 2 2" xfId="795" xr:uid="{00000000-0005-0000-0000-000080270000}"/>
    <cellStyle name="40% - Accent6 5 2 2 10" xfId="9428" xr:uid="{00000000-0005-0000-0000-000081270000}"/>
    <cellStyle name="40% - Accent6 5 2 2 2" xfId="796" xr:uid="{00000000-0005-0000-0000-000082270000}"/>
    <cellStyle name="40% - Accent6 5 2 2 2 2" xfId="2569" xr:uid="{00000000-0005-0000-0000-000083270000}"/>
    <cellStyle name="40% - Accent6 5 2 2 2 2 2" xfId="10365" xr:uid="{00000000-0005-0000-0000-000084270000}"/>
    <cellStyle name="40% - Accent6 5 2 2 2 3" xfId="4361" xr:uid="{00000000-0005-0000-0000-000085270000}"/>
    <cellStyle name="40% - Accent6 5 2 2 2 3 2" xfId="11869" xr:uid="{00000000-0005-0000-0000-000086270000}"/>
    <cellStyle name="40% - Accent6 5 2 2 2 4" xfId="6838" xr:uid="{00000000-0005-0000-0000-000087270000}"/>
    <cellStyle name="40% - Accent6 5 2 2 2 4 2" xfId="14116" xr:uid="{00000000-0005-0000-0000-000088270000}"/>
    <cellStyle name="40% - Accent6 5 2 2 2 5" xfId="8175" xr:uid="{00000000-0005-0000-0000-000089270000}"/>
    <cellStyle name="40% - Accent6 5 2 2 2 5 2" xfId="15267" xr:uid="{00000000-0005-0000-0000-00008A270000}"/>
    <cellStyle name="40% - Accent6 5 2 2 2 6" xfId="9429" xr:uid="{00000000-0005-0000-0000-00008B270000}"/>
    <cellStyle name="40% - Accent6 5 2 2 3" xfId="2568" xr:uid="{00000000-0005-0000-0000-00008C270000}"/>
    <cellStyle name="40% - Accent6 5 2 2 3 2" xfId="6839" xr:uid="{00000000-0005-0000-0000-00008D270000}"/>
    <cellStyle name="40% - Accent6 5 2 2 3 2 2" xfId="14117" xr:uid="{00000000-0005-0000-0000-00008E270000}"/>
    <cellStyle name="40% - Accent6 5 2 2 3 3" xfId="10364" xr:uid="{00000000-0005-0000-0000-00008F270000}"/>
    <cellStyle name="40% - Accent6 5 2 2 4" xfId="3563" xr:uid="{00000000-0005-0000-0000-000090270000}"/>
    <cellStyle name="40% - Accent6 5 2 2 4 2" xfId="11071" xr:uid="{00000000-0005-0000-0000-000091270000}"/>
    <cellStyle name="40% - Accent6 5 2 2 5" xfId="4360" xr:uid="{00000000-0005-0000-0000-000092270000}"/>
    <cellStyle name="40% - Accent6 5 2 2 5 2" xfId="11868" xr:uid="{00000000-0005-0000-0000-000093270000}"/>
    <cellStyle name="40% - Accent6 5 2 2 6" xfId="5127" xr:uid="{00000000-0005-0000-0000-000094270000}"/>
    <cellStyle name="40% - Accent6 5 2 2 6 2" xfId="12405" xr:uid="{00000000-0005-0000-0000-000095270000}"/>
    <cellStyle name="40% - Accent6 5 2 2 7" xfId="5708" xr:uid="{00000000-0005-0000-0000-000096270000}"/>
    <cellStyle name="40% - Accent6 5 2 2 7 2" xfId="12986" xr:uid="{00000000-0005-0000-0000-000097270000}"/>
    <cellStyle name="40% - Accent6 5 2 2 8" xfId="6837" xr:uid="{00000000-0005-0000-0000-000098270000}"/>
    <cellStyle name="40% - Accent6 5 2 2 8 2" xfId="14115" xr:uid="{00000000-0005-0000-0000-000099270000}"/>
    <cellStyle name="40% - Accent6 5 2 2 9" xfId="7594" xr:uid="{00000000-0005-0000-0000-00009A270000}"/>
    <cellStyle name="40% - Accent6 5 2 2 9 2" xfId="14686" xr:uid="{00000000-0005-0000-0000-00009B270000}"/>
    <cellStyle name="40% - Accent6 5 2 3" xfId="797" xr:uid="{00000000-0005-0000-0000-00009C270000}"/>
    <cellStyle name="40% - Accent6 5 2 3 2" xfId="2570" xr:uid="{00000000-0005-0000-0000-00009D270000}"/>
    <cellStyle name="40% - Accent6 5 2 3 2 2" xfId="10366" xr:uid="{00000000-0005-0000-0000-00009E270000}"/>
    <cellStyle name="40% - Accent6 5 2 3 3" xfId="4362" xr:uid="{00000000-0005-0000-0000-00009F270000}"/>
    <cellStyle name="40% - Accent6 5 2 3 3 2" xfId="11870" xr:uid="{00000000-0005-0000-0000-0000A0270000}"/>
    <cellStyle name="40% - Accent6 5 2 3 4" xfId="6840" xr:uid="{00000000-0005-0000-0000-0000A1270000}"/>
    <cellStyle name="40% - Accent6 5 2 3 4 2" xfId="14118" xr:uid="{00000000-0005-0000-0000-0000A2270000}"/>
    <cellStyle name="40% - Accent6 5 2 3 5" xfId="7886" xr:uid="{00000000-0005-0000-0000-0000A3270000}"/>
    <cellStyle name="40% - Accent6 5 2 3 5 2" xfId="14978" xr:uid="{00000000-0005-0000-0000-0000A4270000}"/>
    <cellStyle name="40% - Accent6 5 2 3 6" xfId="9430" xr:uid="{00000000-0005-0000-0000-0000A5270000}"/>
    <cellStyle name="40% - Accent6 5 2 4" xfId="2567" xr:uid="{00000000-0005-0000-0000-0000A6270000}"/>
    <cellStyle name="40% - Accent6 5 2 4 2" xfId="6841" xr:uid="{00000000-0005-0000-0000-0000A7270000}"/>
    <cellStyle name="40% - Accent6 5 2 4 2 2" xfId="14119" xr:uid="{00000000-0005-0000-0000-0000A8270000}"/>
    <cellStyle name="40% - Accent6 5 2 4 3" xfId="10363" xr:uid="{00000000-0005-0000-0000-0000A9270000}"/>
    <cellStyle name="40% - Accent6 5 2 5" xfId="3263" xr:uid="{00000000-0005-0000-0000-0000AA270000}"/>
    <cellStyle name="40% - Accent6 5 2 5 2" xfId="10774" xr:uid="{00000000-0005-0000-0000-0000AB270000}"/>
    <cellStyle name="40% - Accent6 5 2 6" xfId="4359" xr:uid="{00000000-0005-0000-0000-0000AC270000}"/>
    <cellStyle name="40% - Accent6 5 2 6 2" xfId="11867" xr:uid="{00000000-0005-0000-0000-0000AD270000}"/>
    <cellStyle name="40% - Accent6 5 2 7" xfId="4838" xr:uid="{00000000-0005-0000-0000-0000AE270000}"/>
    <cellStyle name="40% - Accent6 5 2 7 2" xfId="12116" xr:uid="{00000000-0005-0000-0000-0000AF270000}"/>
    <cellStyle name="40% - Accent6 5 2 8" xfId="5419" xr:uid="{00000000-0005-0000-0000-0000B0270000}"/>
    <cellStyle name="40% - Accent6 5 2 8 2" xfId="12697" xr:uid="{00000000-0005-0000-0000-0000B1270000}"/>
    <cellStyle name="40% - Accent6 5 2 9" xfId="6836" xr:uid="{00000000-0005-0000-0000-0000B2270000}"/>
    <cellStyle name="40% - Accent6 5 2 9 2" xfId="14114" xr:uid="{00000000-0005-0000-0000-0000B3270000}"/>
    <cellStyle name="40% - Accent6 5 3" xfId="798" xr:uid="{00000000-0005-0000-0000-0000B4270000}"/>
    <cellStyle name="40% - Accent6 5 3 10" xfId="9431" xr:uid="{00000000-0005-0000-0000-0000B5270000}"/>
    <cellStyle name="40% - Accent6 5 3 2" xfId="799" xr:uid="{00000000-0005-0000-0000-0000B6270000}"/>
    <cellStyle name="40% - Accent6 5 3 2 2" xfId="2572" xr:uid="{00000000-0005-0000-0000-0000B7270000}"/>
    <cellStyle name="40% - Accent6 5 3 2 2 2" xfId="10368" xr:uid="{00000000-0005-0000-0000-0000B8270000}"/>
    <cellStyle name="40% - Accent6 5 3 2 3" xfId="4364" xr:uid="{00000000-0005-0000-0000-0000B9270000}"/>
    <cellStyle name="40% - Accent6 5 3 2 3 2" xfId="11872" xr:uid="{00000000-0005-0000-0000-0000BA270000}"/>
    <cellStyle name="40% - Accent6 5 3 2 4" xfId="6843" xr:uid="{00000000-0005-0000-0000-0000BB270000}"/>
    <cellStyle name="40% - Accent6 5 3 2 4 2" xfId="14121" xr:uid="{00000000-0005-0000-0000-0000BC270000}"/>
    <cellStyle name="40% - Accent6 5 3 2 5" xfId="8035" xr:uid="{00000000-0005-0000-0000-0000BD270000}"/>
    <cellStyle name="40% - Accent6 5 3 2 5 2" xfId="15127" xr:uid="{00000000-0005-0000-0000-0000BE270000}"/>
    <cellStyle name="40% - Accent6 5 3 2 6" xfId="9432" xr:uid="{00000000-0005-0000-0000-0000BF270000}"/>
    <cellStyle name="40% - Accent6 5 3 3" xfId="2571" xr:uid="{00000000-0005-0000-0000-0000C0270000}"/>
    <cellStyle name="40% - Accent6 5 3 3 2" xfId="6844" xr:uid="{00000000-0005-0000-0000-0000C1270000}"/>
    <cellStyle name="40% - Accent6 5 3 3 2 2" xfId="14122" xr:uid="{00000000-0005-0000-0000-0000C2270000}"/>
    <cellStyle name="40% - Accent6 5 3 3 3" xfId="10367" xr:uid="{00000000-0005-0000-0000-0000C3270000}"/>
    <cellStyle name="40% - Accent6 5 3 4" xfId="3423" xr:uid="{00000000-0005-0000-0000-0000C4270000}"/>
    <cellStyle name="40% - Accent6 5 3 4 2" xfId="10931" xr:uid="{00000000-0005-0000-0000-0000C5270000}"/>
    <cellStyle name="40% - Accent6 5 3 5" xfId="4363" xr:uid="{00000000-0005-0000-0000-0000C6270000}"/>
    <cellStyle name="40% - Accent6 5 3 5 2" xfId="11871" xr:uid="{00000000-0005-0000-0000-0000C7270000}"/>
    <cellStyle name="40% - Accent6 5 3 6" xfId="4987" xr:uid="{00000000-0005-0000-0000-0000C8270000}"/>
    <cellStyle name="40% - Accent6 5 3 6 2" xfId="12265" xr:uid="{00000000-0005-0000-0000-0000C9270000}"/>
    <cellStyle name="40% - Accent6 5 3 7" xfId="5568" xr:uid="{00000000-0005-0000-0000-0000CA270000}"/>
    <cellStyle name="40% - Accent6 5 3 7 2" xfId="12846" xr:uid="{00000000-0005-0000-0000-0000CB270000}"/>
    <cellStyle name="40% - Accent6 5 3 8" xfId="6842" xr:uid="{00000000-0005-0000-0000-0000CC270000}"/>
    <cellStyle name="40% - Accent6 5 3 8 2" xfId="14120" xr:uid="{00000000-0005-0000-0000-0000CD270000}"/>
    <cellStyle name="40% - Accent6 5 3 9" xfId="7454" xr:uid="{00000000-0005-0000-0000-0000CE270000}"/>
    <cellStyle name="40% - Accent6 5 3 9 2" xfId="14546" xr:uid="{00000000-0005-0000-0000-0000CF270000}"/>
    <cellStyle name="40% - Accent6 5 4" xfId="800" xr:uid="{00000000-0005-0000-0000-0000D0270000}"/>
    <cellStyle name="40% - Accent6 5 4 2" xfId="2573" xr:uid="{00000000-0005-0000-0000-0000D1270000}"/>
    <cellStyle name="40% - Accent6 5 4 2 2" xfId="10369" xr:uid="{00000000-0005-0000-0000-0000D2270000}"/>
    <cellStyle name="40% - Accent6 5 4 3" xfId="4365" xr:uid="{00000000-0005-0000-0000-0000D3270000}"/>
    <cellStyle name="40% - Accent6 5 4 3 2" xfId="11873" xr:uid="{00000000-0005-0000-0000-0000D4270000}"/>
    <cellStyle name="40% - Accent6 5 4 4" xfId="6845" xr:uid="{00000000-0005-0000-0000-0000D5270000}"/>
    <cellStyle name="40% - Accent6 5 4 4 2" xfId="14123" xr:uid="{00000000-0005-0000-0000-0000D6270000}"/>
    <cellStyle name="40% - Accent6 5 4 5" xfId="7743" xr:uid="{00000000-0005-0000-0000-0000D7270000}"/>
    <cellStyle name="40% - Accent6 5 4 5 2" xfId="14835" xr:uid="{00000000-0005-0000-0000-0000D8270000}"/>
    <cellStyle name="40% - Accent6 5 4 6" xfId="9433" xr:uid="{00000000-0005-0000-0000-0000D9270000}"/>
    <cellStyle name="40% - Accent6 5 5" xfId="2566" xr:uid="{00000000-0005-0000-0000-0000DA270000}"/>
    <cellStyle name="40% - Accent6 5 5 2" xfId="6846" xr:uid="{00000000-0005-0000-0000-0000DB270000}"/>
    <cellStyle name="40% - Accent6 5 5 2 2" xfId="14124" xr:uid="{00000000-0005-0000-0000-0000DC270000}"/>
    <cellStyle name="40% - Accent6 5 5 3" xfId="10362" xr:uid="{00000000-0005-0000-0000-0000DD270000}"/>
    <cellStyle name="40% - Accent6 5 6" xfId="3094" xr:uid="{00000000-0005-0000-0000-0000DE270000}"/>
    <cellStyle name="40% - Accent6 5 6 2" xfId="10605" xr:uid="{00000000-0005-0000-0000-0000DF270000}"/>
    <cellStyle name="40% - Accent6 5 7" xfId="4358" xr:uid="{00000000-0005-0000-0000-0000E0270000}"/>
    <cellStyle name="40% - Accent6 5 7 2" xfId="11866" xr:uid="{00000000-0005-0000-0000-0000E1270000}"/>
    <cellStyle name="40% - Accent6 5 8" xfId="4695" xr:uid="{00000000-0005-0000-0000-0000E2270000}"/>
    <cellStyle name="40% - Accent6 5 8 2" xfId="11973" xr:uid="{00000000-0005-0000-0000-0000E3270000}"/>
    <cellStyle name="40% - Accent6 5 9" xfId="5276" xr:uid="{00000000-0005-0000-0000-0000E4270000}"/>
    <cellStyle name="40% - Accent6 5 9 2" xfId="12554" xr:uid="{00000000-0005-0000-0000-0000E5270000}"/>
    <cellStyle name="40% - Accent6 6" xfId="801" xr:uid="{00000000-0005-0000-0000-0000E6270000}"/>
    <cellStyle name="40% - Accent6 6 10" xfId="6847" xr:uid="{00000000-0005-0000-0000-0000E7270000}"/>
    <cellStyle name="40% - Accent6 6 10 2" xfId="14125" xr:uid="{00000000-0005-0000-0000-0000E8270000}"/>
    <cellStyle name="40% - Accent6 6 11" xfId="7268" xr:uid="{00000000-0005-0000-0000-0000E9270000}"/>
    <cellStyle name="40% - Accent6 6 11 2" xfId="14360" xr:uid="{00000000-0005-0000-0000-0000EA270000}"/>
    <cellStyle name="40% - Accent6 6 12" xfId="9434" xr:uid="{00000000-0005-0000-0000-0000EB270000}"/>
    <cellStyle name="40% - Accent6 6 2" xfId="802" xr:uid="{00000000-0005-0000-0000-0000EC270000}"/>
    <cellStyle name="40% - Accent6 6 2 10" xfId="7411" xr:uid="{00000000-0005-0000-0000-0000ED270000}"/>
    <cellStyle name="40% - Accent6 6 2 10 2" xfId="14503" xr:uid="{00000000-0005-0000-0000-0000EE270000}"/>
    <cellStyle name="40% - Accent6 6 2 11" xfId="9435" xr:uid="{00000000-0005-0000-0000-0000EF270000}"/>
    <cellStyle name="40% - Accent6 6 2 2" xfId="803" xr:uid="{00000000-0005-0000-0000-0000F0270000}"/>
    <cellStyle name="40% - Accent6 6 2 2 10" xfId="9436" xr:uid="{00000000-0005-0000-0000-0000F1270000}"/>
    <cellStyle name="40% - Accent6 6 2 2 2" xfId="804" xr:uid="{00000000-0005-0000-0000-0000F2270000}"/>
    <cellStyle name="40% - Accent6 6 2 2 2 2" xfId="2577" xr:uid="{00000000-0005-0000-0000-0000F3270000}"/>
    <cellStyle name="40% - Accent6 6 2 2 2 2 2" xfId="10373" xr:uid="{00000000-0005-0000-0000-0000F4270000}"/>
    <cellStyle name="40% - Accent6 6 2 2 2 3" xfId="4369" xr:uid="{00000000-0005-0000-0000-0000F5270000}"/>
    <cellStyle name="40% - Accent6 6 2 2 2 3 2" xfId="11877" xr:uid="{00000000-0005-0000-0000-0000F6270000}"/>
    <cellStyle name="40% - Accent6 6 2 2 2 4" xfId="6850" xr:uid="{00000000-0005-0000-0000-0000F7270000}"/>
    <cellStyle name="40% - Accent6 6 2 2 2 4 2" xfId="14128" xr:uid="{00000000-0005-0000-0000-0000F8270000}"/>
    <cellStyle name="40% - Accent6 6 2 2 2 5" xfId="8281" xr:uid="{00000000-0005-0000-0000-0000F9270000}"/>
    <cellStyle name="40% - Accent6 6 2 2 2 5 2" xfId="15373" xr:uid="{00000000-0005-0000-0000-0000FA270000}"/>
    <cellStyle name="40% - Accent6 6 2 2 2 6" xfId="9437" xr:uid="{00000000-0005-0000-0000-0000FB270000}"/>
    <cellStyle name="40% - Accent6 6 2 2 3" xfId="2576" xr:uid="{00000000-0005-0000-0000-0000FC270000}"/>
    <cellStyle name="40% - Accent6 6 2 2 3 2" xfId="6851" xr:uid="{00000000-0005-0000-0000-0000FD270000}"/>
    <cellStyle name="40% - Accent6 6 2 2 3 2 2" xfId="14129" xr:uid="{00000000-0005-0000-0000-0000FE270000}"/>
    <cellStyle name="40% - Accent6 6 2 2 3 3" xfId="10372" xr:uid="{00000000-0005-0000-0000-0000FF270000}"/>
    <cellStyle name="40% - Accent6 6 2 2 4" xfId="3669" xr:uid="{00000000-0005-0000-0000-000000280000}"/>
    <cellStyle name="40% - Accent6 6 2 2 4 2" xfId="11177" xr:uid="{00000000-0005-0000-0000-000001280000}"/>
    <cellStyle name="40% - Accent6 6 2 2 5" xfId="4368" xr:uid="{00000000-0005-0000-0000-000002280000}"/>
    <cellStyle name="40% - Accent6 6 2 2 5 2" xfId="11876" xr:uid="{00000000-0005-0000-0000-000003280000}"/>
    <cellStyle name="40% - Accent6 6 2 2 6" xfId="5233" xr:uid="{00000000-0005-0000-0000-000004280000}"/>
    <cellStyle name="40% - Accent6 6 2 2 6 2" xfId="12511" xr:uid="{00000000-0005-0000-0000-000005280000}"/>
    <cellStyle name="40% - Accent6 6 2 2 7" xfId="5814" xr:uid="{00000000-0005-0000-0000-000006280000}"/>
    <cellStyle name="40% - Accent6 6 2 2 7 2" xfId="13092" xr:uid="{00000000-0005-0000-0000-000007280000}"/>
    <cellStyle name="40% - Accent6 6 2 2 8" xfId="6849" xr:uid="{00000000-0005-0000-0000-000008280000}"/>
    <cellStyle name="40% - Accent6 6 2 2 8 2" xfId="14127" xr:uid="{00000000-0005-0000-0000-000009280000}"/>
    <cellStyle name="40% - Accent6 6 2 2 9" xfId="7700" xr:uid="{00000000-0005-0000-0000-00000A280000}"/>
    <cellStyle name="40% - Accent6 6 2 2 9 2" xfId="14792" xr:uid="{00000000-0005-0000-0000-00000B280000}"/>
    <cellStyle name="40% - Accent6 6 2 3" xfId="805" xr:uid="{00000000-0005-0000-0000-00000C280000}"/>
    <cellStyle name="40% - Accent6 6 2 3 2" xfId="2578" xr:uid="{00000000-0005-0000-0000-00000D280000}"/>
    <cellStyle name="40% - Accent6 6 2 3 2 2" xfId="10374" xr:uid="{00000000-0005-0000-0000-00000E280000}"/>
    <cellStyle name="40% - Accent6 6 2 3 3" xfId="4370" xr:uid="{00000000-0005-0000-0000-00000F280000}"/>
    <cellStyle name="40% - Accent6 6 2 3 3 2" xfId="11878" xr:uid="{00000000-0005-0000-0000-000010280000}"/>
    <cellStyle name="40% - Accent6 6 2 3 4" xfId="6852" xr:uid="{00000000-0005-0000-0000-000011280000}"/>
    <cellStyle name="40% - Accent6 6 2 3 4 2" xfId="14130" xr:uid="{00000000-0005-0000-0000-000012280000}"/>
    <cellStyle name="40% - Accent6 6 2 3 5" xfId="7992" xr:uid="{00000000-0005-0000-0000-000013280000}"/>
    <cellStyle name="40% - Accent6 6 2 3 5 2" xfId="15084" xr:uid="{00000000-0005-0000-0000-000014280000}"/>
    <cellStyle name="40% - Accent6 6 2 3 6" xfId="9438" xr:uid="{00000000-0005-0000-0000-000015280000}"/>
    <cellStyle name="40% - Accent6 6 2 4" xfId="2575" xr:uid="{00000000-0005-0000-0000-000016280000}"/>
    <cellStyle name="40% - Accent6 6 2 4 2" xfId="6853" xr:uid="{00000000-0005-0000-0000-000017280000}"/>
    <cellStyle name="40% - Accent6 6 2 4 2 2" xfId="14131" xr:uid="{00000000-0005-0000-0000-000018280000}"/>
    <cellStyle name="40% - Accent6 6 2 4 3" xfId="10371" xr:uid="{00000000-0005-0000-0000-000019280000}"/>
    <cellStyle name="40% - Accent6 6 2 5" xfId="3369" xr:uid="{00000000-0005-0000-0000-00001A280000}"/>
    <cellStyle name="40% - Accent6 6 2 5 2" xfId="10880" xr:uid="{00000000-0005-0000-0000-00001B280000}"/>
    <cellStyle name="40% - Accent6 6 2 6" xfId="4367" xr:uid="{00000000-0005-0000-0000-00001C280000}"/>
    <cellStyle name="40% - Accent6 6 2 6 2" xfId="11875" xr:uid="{00000000-0005-0000-0000-00001D280000}"/>
    <cellStyle name="40% - Accent6 6 2 7" xfId="4944" xr:uid="{00000000-0005-0000-0000-00001E280000}"/>
    <cellStyle name="40% - Accent6 6 2 7 2" xfId="12222" xr:uid="{00000000-0005-0000-0000-00001F280000}"/>
    <cellStyle name="40% - Accent6 6 2 8" xfId="5525" xr:uid="{00000000-0005-0000-0000-000020280000}"/>
    <cellStyle name="40% - Accent6 6 2 8 2" xfId="12803" xr:uid="{00000000-0005-0000-0000-000021280000}"/>
    <cellStyle name="40% - Accent6 6 2 9" xfId="6848" xr:uid="{00000000-0005-0000-0000-000022280000}"/>
    <cellStyle name="40% - Accent6 6 2 9 2" xfId="14126" xr:uid="{00000000-0005-0000-0000-000023280000}"/>
    <cellStyle name="40% - Accent6 6 3" xfId="806" xr:uid="{00000000-0005-0000-0000-000024280000}"/>
    <cellStyle name="40% - Accent6 6 3 10" xfId="9439" xr:uid="{00000000-0005-0000-0000-000025280000}"/>
    <cellStyle name="40% - Accent6 6 3 2" xfId="807" xr:uid="{00000000-0005-0000-0000-000026280000}"/>
    <cellStyle name="40% - Accent6 6 3 2 2" xfId="2580" xr:uid="{00000000-0005-0000-0000-000027280000}"/>
    <cellStyle name="40% - Accent6 6 3 2 2 2" xfId="10376" xr:uid="{00000000-0005-0000-0000-000028280000}"/>
    <cellStyle name="40% - Accent6 6 3 2 3" xfId="4372" xr:uid="{00000000-0005-0000-0000-000029280000}"/>
    <cellStyle name="40% - Accent6 6 3 2 3 2" xfId="11880" xr:uid="{00000000-0005-0000-0000-00002A280000}"/>
    <cellStyle name="40% - Accent6 6 3 2 4" xfId="6855" xr:uid="{00000000-0005-0000-0000-00002B280000}"/>
    <cellStyle name="40% - Accent6 6 3 2 4 2" xfId="14133" xr:uid="{00000000-0005-0000-0000-00002C280000}"/>
    <cellStyle name="40% - Accent6 6 3 2 5" xfId="8138" xr:uid="{00000000-0005-0000-0000-00002D280000}"/>
    <cellStyle name="40% - Accent6 6 3 2 5 2" xfId="15230" xr:uid="{00000000-0005-0000-0000-00002E280000}"/>
    <cellStyle name="40% - Accent6 6 3 2 6" xfId="9440" xr:uid="{00000000-0005-0000-0000-00002F280000}"/>
    <cellStyle name="40% - Accent6 6 3 3" xfId="2579" xr:uid="{00000000-0005-0000-0000-000030280000}"/>
    <cellStyle name="40% - Accent6 6 3 3 2" xfId="6856" xr:uid="{00000000-0005-0000-0000-000031280000}"/>
    <cellStyle name="40% - Accent6 6 3 3 2 2" xfId="14134" xr:uid="{00000000-0005-0000-0000-000032280000}"/>
    <cellStyle name="40% - Accent6 6 3 3 3" xfId="10375" xr:uid="{00000000-0005-0000-0000-000033280000}"/>
    <cellStyle name="40% - Accent6 6 3 4" xfId="3526" xr:uid="{00000000-0005-0000-0000-000034280000}"/>
    <cellStyle name="40% - Accent6 6 3 4 2" xfId="11034" xr:uid="{00000000-0005-0000-0000-000035280000}"/>
    <cellStyle name="40% - Accent6 6 3 5" xfId="4371" xr:uid="{00000000-0005-0000-0000-000036280000}"/>
    <cellStyle name="40% - Accent6 6 3 5 2" xfId="11879" xr:uid="{00000000-0005-0000-0000-000037280000}"/>
    <cellStyle name="40% - Accent6 6 3 6" xfId="5090" xr:uid="{00000000-0005-0000-0000-000038280000}"/>
    <cellStyle name="40% - Accent6 6 3 6 2" xfId="12368" xr:uid="{00000000-0005-0000-0000-000039280000}"/>
    <cellStyle name="40% - Accent6 6 3 7" xfId="5671" xr:uid="{00000000-0005-0000-0000-00003A280000}"/>
    <cellStyle name="40% - Accent6 6 3 7 2" xfId="12949" xr:uid="{00000000-0005-0000-0000-00003B280000}"/>
    <cellStyle name="40% - Accent6 6 3 8" xfId="6854" xr:uid="{00000000-0005-0000-0000-00003C280000}"/>
    <cellStyle name="40% - Accent6 6 3 8 2" xfId="14132" xr:uid="{00000000-0005-0000-0000-00003D280000}"/>
    <cellStyle name="40% - Accent6 6 3 9" xfId="7557" xr:uid="{00000000-0005-0000-0000-00003E280000}"/>
    <cellStyle name="40% - Accent6 6 3 9 2" xfId="14649" xr:uid="{00000000-0005-0000-0000-00003F280000}"/>
    <cellStyle name="40% - Accent6 6 4" xfId="808" xr:uid="{00000000-0005-0000-0000-000040280000}"/>
    <cellStyle name="40% - Accent6 6 4 2" xfId="2581" xr:uid="{00000000-0005-0000-0000-000041280000}"/>
    <cellStyle name="40% - Accent6 6 4 2 2" xfId="10377" xr:uid="{00000000-0005-0000-0000-000042280000}"/>
    <cellStyle name="40% - Accent6 6 4 3" xfId="4373" xr:uid="{00000000-0005-0000-0000-000043280000}"/>
    <cellStyle name="40% - Accent6 6 4 3 2" xfId="11881" xr:uid="{00000000-0005-0000-0000-000044280000}"/>
    <cellStyle name="40% - Accent6 6 4 4" xfId="6857" xr:uid="{00000000-0005-0000-0000-000045280000}"/>
    <cellStyle name="40% - Accent6 6 4 4 2" xfId="14135" xr:uid="{00000000-0005-0000-0000-000046280000}"/>
    <cellStyle name="40% - Accent6 6 4 5" xfId="7849" xr:uid="{00000000-0005-0000-0000-000047280000}"/>
    <cellStyle name="40% - Accent6 6 4 5 2" xfId="14941" xr:uid="{00000000-0005-0000-0000-000048280000}"/>
    <cellStyle name="40% - Accent6 6 4 6" xfId="9441" xr:uid="{00000000-0005-0000-0000-000049280000}"/>
    <cellStyle name="40% - Accent6 6 5" xfId="2574" xr:uid="{00000000-0005-0000-0000-00004A280000}"/>
    <cellStyle name="40% - Accent6 6 5 2" xfId="6858" xr:uid="{00000000-0005-0000-0000-00004B280000}"/>
    <cellStyle name="40% - Accent6 6 5 2 2" xfId="14136" xr:uid="{00000000-0005-0000-0000-00004C280000}"/>
    <cellStyle name="40% - Accent6 6 5 3" xfId="10370" xr:uid="{00000000-0005-0000-0000-00004D280000}"/>
    <cellStyle name="40% - Accent6 6 6" xfId="3224" xr:uid="{00000000-0005-0000-0000-00004E280000}"/>
    <cellStyle name="40% - Accent6 6 6 2" xfId="10735" xr:uid="{00000000-0005-0000-0000-00004F280000}"/>
    <cellStyle name="40% - Accent6 6 7" xfId="4366" xr:uid="{00000000-0005-0000-0000-000050280000}"/>
    <cellStyle name="40% - Accent6 6 7 2" xfId="11874" xr:uid="{00000000-0005-0000-0000-000051280000}"/>
    <cellStyle name="40% - Accent6 6 8" xfId="4801" xr:uid="{00000000-0005-0000-0000-000052280000}"/>
    <cellStyle name="40% - Accent6 6 8 2" xfId="12079" xr:uid="{00000000-0005-0000-0000-000053280000}"/>
    <cellStyle name="40% - Accent6 6 9" xfId="5382" xr:uid="{00000000-0005-0000-0000-000054280000}"/>
    <cellStyle name="40% - Accent6 6 9 2" xfId="12660" xr:uid="{00000000-0005-0000-0000-000055280000}"/>
    <cellStyle name="40% - Accent6 7" xfId="809" xr:uid="{00000000-0005-0000-0000-000056280000}"/>
    <cellStyle name="40% - Accent6 7 10" xfId="7288" xr:uid="{00000000-0005-0000-0000-000057280000}"/>
    <cellStyle name="40% - Accent6 7 10 2" xfId="14380" xr:uid="{00000000-0005-0000-0000-000058280000}"/>
    <cellStyle name="40% - Accent6 7 11" xfId="9442" xr:uid="{00000000-0005-0000-0000-000059280000}"/>
    <cellStyle name="40% - Accent6 7 2" xfId="810" xr:uid="{00000000-0005-0000-0000-00005A280000}"/>
    <cellStyle name="40% - Accent6 7 2 10" xfId="9443" xr:uid="{00000000-0005-0000-0000-00005B280000}"/>
    <cellStyle name="40% - Accent6 7 2 2" xfId="811" xr:uid="{00000000-0005-0000-0000-00005C280000}"/>
    <cellStyle name="40% - Accent6 7 2 2 2" xfId="2584" xr:uid="{00000000-0005-0000-0000-00005D280000}"/>
    <cellStyle name="40% - Accent6 7 2 2 2 2" xfId="10380" xr:uid="{00000000-0005-0000-0000-00005E280000}"/>
    <cellStyle name="40% - Accent6 7 2 2 3" xfId="4376" xr:uid="{00000000-0005-0000-0000-00005F280000}"/>
    <cellStyle name="40% - Accent6 7 2 2 3 2" xfId="11884" xr:uid="{00000000-0005-0000-0000-000060280000}"/>
    <cellStyle name="40% - Accent6 7 2 2 4" xfId="6861" xr:uid="{00000000-0005-0000-0000-000061280000}"/>
    <cellStyle name="40% - Accent6 7 2 2 4 2" xfId="14139" xr:uid="{00000000-0005-0000-0000-000062280000}"/>
    <cellStyle name="40% - Accent6 7 2 2 5" xfId="8158" xr:uid="{00000000-0005-0000-0000-000063280000}"/>
    <cellStyle name="40% - Accent6 7 2 2 5 2" xfId="15250" xr:uid="{00000000-0005-0000-0000-000064280000}"/>
    <cellStyle name="40% - Accent6 7 2 2 6" xfId="9444" xr:uid="{00000000-0005-0000-0000-000065280000}"/>
    <cellStyle name="40% - Accent6 7 2 3" xfId="2583" xr:uid="{00000000-0005-0000-0000-000066280000}"/>
    <cellStyle name="40% - Accent6 7 2 3 2" xfId="6862" xr:uid="{00000000-0005-0000-0000-000067280000}"/>
    <cellStyle name="40% - Accent6 7 2 3 2 2" xfId="14140" xr:uid="{00000000-0005-0000-0000-000068280000}"/>
    <cellStyle name="40% - Accent6 7 2 3 3" xfId="10379" xr:uid="{00000000-0005-0000-0000-000069280000}"/>
    <cellStyle name="40% - Accent6 7 2 4" xfId="3546" xr:uid="{00000000-0005-0000-0000-00006A280000}"/>
    <cellStyle name="40% - Accent6 7 2 4 2" xfId="11054" xr:uid="{00000000-0005-0000-0000-00006B280000}"/>
    <cellStyle name="40% - Accent6 7 2 5" xfId="4375" xr:uid="{00000000-0005-0000-0000-00006C280000}"/>
    <cellStyle name="40% - Accent6 7 2 5 2" xfId="11883" xr:uid="{00000000-0005-0000-0000-00006D280000}"/>
    <cellStyle name="40% - Accent6 7 2 6" xfId="5110" xr:uid="{00000000-0005-0000-0000-00006E280000}"/>
    <cellStyle name="40% - Accent6 7 2 6 2" xfId="12388" xr:uid="{00000000-0005-0000-0000-00006F280000}"/>
    <cellStyle name="40% - Accent6 7 2 7" xfId="5691" xr:uid="{00000000-0005-0000-0000-000070280000}"/>
    <cellStyle name="40% - Accent6 7 2 7 2" xfId="12969" xr:uid="{00000000-0005-0000-0000-000071280000}"/>
    <cellStyle name="40% - Accent6 7 2 8" xfId="6860" xr:uid="{00000000-0005-0000-0000-000072280000}"/>
    <cellStyle name="40% - Accent6 7 2 8 2" xfId="14138" xr:uid="{00000000-0005-0000-0000-000073280000}"/>
    <cellStyle name="40% - Accent6 7 2 9" xfId="7577" xr:uid="{00000000-0005-0000-0000-000074280000}"/>
    <cellStyle name="40% - Accent6 7 2 9 2" xfId="14669" xr:uid="{00000000-0005-0000-0000-000075280000}"/>
    <cellStyle name="40% - Accent6 7 3" xfId="812" xr:uid="{00000000-0005-0000-0000-000076280000}"/>
    <cellStyle name="40% - Accent6 7 3 2" xfId="2585" xr:uid="{00000000-0005-0000-0000-000077280000}"/>
    <cellStyle name="40% - Accent6 7 3 2 2" xfId="10381" xr:uid="{00000000-0005-0000-0000-000078280000}"/>
    <cellStyle name="40% - Accent6 7 3 3" xfId="4377" xr:uid="{00000000-0005-0000-0000-000079280000}"/>
    <cellStyle name="40% - Accent6 7 3 3 2" xfId="11885" xr:uid="{00000000-0005-0000-0000-00007A280000}"/>
    <cellStyle name="40% - Accent6 7 3 4" xfId="6863" xr:uid="{00000000-0005-0000-0000-00007B280000}"/>
    <cellStyle name="40% - Accent6 7 3 4 2" xfId="14141" xr:uid="{00000000-0005-0000-0000-00007C280000}"/>
    <cellStyle name="40% - Accent6 7 3 5" xfId="7869" xr:uid="{00000000-0005-0000-0000-00007D280000}"/>
    <cellStyle name="40% - Accent6 7 3 5 2" xfId="14961" xr:uid="{00000000-0005-0000-0000-00007E280000}"/>
    <cellStyle name="40% - Accent6 7 3 6" xfId="9445" xr:uid="{00000000-0005-0000-0000-00007F280000}"/>
    <cellStyle name="40% - Accent6 7 4" xfId="2582" xr:uid="{00000000-0005-0000-0000-000080280000}"/>
    <cellStyle name="40% - Accent6 7 4 2" xfId="6864" xr:uid="{00000000-0005-0000-0000-000081280000}"/>
    <cellStyle name="40% - Accent6 7 4 2 2" xfId="14142" xr:uid="{00000000-0005-0000-0000-000082280000}"/>
    <cellStyle name="40% - Accent6 7 4 3" xfId="10378" xr:uid="{00000000-0005-0000-0000-000083280000}"/>
    <cellStyle name="40% - Accent6 7 5" xfId="3244" xr:uid="{00000000-0005-0000-0000-000084280000}"/>
    <cellStyle name="40% - Accent6 7 5 2" xfId="10755" xr:uid="{00000000-0005-0000-0000-000085280000}"/>
    <cellStyle name="40% - Accent6 7 6" xfId="4374" xr:uid="{00000000-0005-0000-0000-000086280000}"/>
    <cellStyle name="40% - Accent6 7 6 2" xfId="11882" xr:uid="{00000000-0005-0000-0000-000087280000}"/>
    <cellStyle name="40% - Accent6 7 7" xfId="4821" xr:uid="{00000000-0005-0000-0000-000088280000}"/>
    <cellStyle name="40% - Accent6 7 7 2" xfId="12099" xr:uid="{00000000-0005-0000-0000-000089280000}"/>
    <cellStyle name="40% - Accent6 7 8" xfId="5402" xr:uid="{00000000-0005-0000-0000-00008A280000}"/>
    <cellStyle name="40% - Accent6 7 8 2" xfId="12680" xr:uid="{00000000-0005-0000-0000-00008B280000}"/>
    <cellStyle name="40% - Accent6 7 9" xfId="6859" xr:uid="{00000000-0005-0000-0000-00008C280000}"/>
    <cellStyle name="40% - Accent6 7 9 2" xfId="14137" xr:uid="{00000000-0005-0000-0000-00008D280000}"/>
    <cellStyle name="40% - Accent6 8" xfId="813" xr:uid="{00000000-0005-0000-0000-00008E280000}"/>
    <cellStyle name="40% - Accent6 8 10" xfId="9446" xr:uid="{00000000-0005-0000-0000-00008F280000}"/>
    <cellStyle name="40% - Accent6 8 2" xfId="814" xr:uid="{00000000-0005-0000-0000-000090280000}"/>
    <cellStyle name="40% - Accent6 8 2 2" xfId="2587" xr:uid="{00000000-0005-0000-0000-000091280000}"/>
    <cellStyle name="40% - Accent6 8 2 2 2" xfId="10383" xr:uid="{00000000-0005-0000-0000-000092280000}"/>
    <cellStyle name="40% - Accent6 8 2 3" xfId="4379" xr:uid="{00000000-0005-0000-0000-000093280000}"/>
    <cellStyle name="40% - Accent6 8 2 3 2" xfId="11887" xr:uid="{00000000-0005-0000-0000-000094280000}"/>
    <cellStyle name="40% - Accent6 8 2 4" xfId="6866" xr:uid="{00000000-0005-0000-0000-000095280000}"/>
    <cellStyle name="40% - Accent6 8 2 4 2" xfId="14144" xr:uid="{00000000-0005-0000-0000-000096280000}"/>
    <cellStyle name="40% - Accent6 8 2 5" xfId="8012" xr:uid="{00000000-0005-0000-0000-000097280000}"/>
    <cellStyle name="40% - Accent6 8 2 5 2" xfId="15104" xr:uid="{00000000-0005-0000-0000-000098280000}"/>
    <cellStyle name="40% - Accent6 8 2 6" xfId="9447" xr:uid="{00000000-0005-0000-0000-000099280000}"/>
    <cellStyle name="40% - Accent6 8 3" xfId="2586" xr:uid="{00000000-0005-0000-0000-00009A280000}"/>
    <cellStyle name="40% - Accent6 8 3 2" xfId="6867" xr:uid="{00000000-0005-0000-0000-00009B280000}"/>
    <cellStyle name="40% - Accent6 8 3 2 2" xfId="14145" xr:uid="{00000000-0005-0000-0000-00009C280000}"/>
    <cellStyle name="40% - Accent6 8 3 3" xfId="10382" xr:uid="{00000000-0005-0000-0000-00009D280000}"/>
    <cellStyle name="40% - Accent6 8 4" xfId="3390" xr:uid="{00000000-0005-0000-0000-00009E280000}"/>
    <cellStyle name="40% - Accent6 8 4 2" xfId="10900" xr:uid="{00000000-0005-0000-0000-00009F280000}"/>
    <cellStyle name="40% - Accent6 8 5" xfId="4378" xr:uid="{00000000-0005-0000-0000-0000A0280000}"/>
    <cellStyle name="40% - Accent6 8 5 2" xfId="11886" xr:uid="{00000000-0005-0000-0000-0000A1280000}"/>
    <cellStyle name="40% - Accent6 8 6" xfId="4964" xr:uid="{00000000-0005-0000-0000-0000A2280000}"/>
    <cellStyle name="40% - Accent6 8 6 2" xfId="12242" xr:uid="{00000000-0005-0000-0000-0000A3280000}"/>
    <cellStyle name="40% - Accent6 8 7" xfId="5545" xr:uid="{00000000-0005-0000-0000-0000A4280000}"/>
    <cellStyle name="40% - Accent6 8 7 2" xfId="12823" xr:uid="{00000000-0005-0000-0000-0000A5280000}"/>
    <cellStyle name="40% - Accent6 8 8" xfId="6865" xr:uid="{00000000-0005-0000-0000-0000A6280000}"/>
    <cellStyle name="40% - Accent6 8 8 2" xfId="14143" xr:uid="{00000000-0005-0000-0000-0000A7280000}"/>
    <cellStyle name="40% - Accent6 8 9" xfId="7431" xr:uid="{00000000-0005-0000-0000-0000A8280000}"/>
    <cellStyle name="40% - Accent6 8 9 2" xfId="14523" xr:uid="{00000000-0005-0000-0000-0000A9280000}"/>
    <cellStyle name="40% - Accent6 9" xfId="815" xr:uid="{00000000-0005-0000-0000-0000AA280000}"/>
    <cellStyle name="40% - Accent6 9 2" xfId="2588" xr:uid="{00000000-0005-0000-0000-0000AB280000}"/>
    <cellStyle name="40% - Accent6 9 2 2" xfId="10384" xr:uid="{00000000-0005-0000-0000-0000AC280000}"/>
    <cellStyle name="40% - Accent6 9 3" xfId="4380" xr:uid="{00000000-0005-0000-0000-0000AD280000}"/>
    <cellStyle name="40% - Accent6 9 3 2" xfId="11888" xr:uid="{00000000-0005-0000-0000-0000AE280000}"/>
    <cellStyle name="40% - Accent6 9 4" xfId="6868" xr:uid="{00000000-0005-0000-0000-0000AF280000}"/>
    <cellStyle name="40% - Accent6 9 4 2" xfId="14146" xr:uid="{00000000-0005-0000-0000-0000B0280000}"/>
    <cellStyle name="40% - Accent6 9 5" xfId="8396" xr:uid="{00000000-0005-0000-0000-0000B1280000}"/>
    <cellStyle name="40% - Accent6 9 5 2" xfId="15439" xr:uid="{00000000-0005-0000-0000-0000B2280000}"/>
    <cellStyle name="40% - Accent6 9 6" xfId="9448" xr:uid="{00000000-0005-0000-0000-0000B3280000}"/>
    <cellStyle name="60% - Accent1" xfId="22" builtinId="32" customBuiltin="1"/>
    <cellStyle name="60% - Accent1 10" xfId="817" xr:uid="{00000000-0005-0000-0000-0000B5280000}"/>
    <cellStyle name="60% - Accent1 11" xfId="818" xr:uid="{00000000-0005-0000-0000-0000B6280000}"/>
    <cellStyle name="60% - Accent1 12" xfId="1761" xr:uid="{00000000-0005-0000-0000-0000B7280000}"/>
    <cellStyle name="60% - Accent1 12 2" xfId="6869" xr:uid="{00000000-0005-0000-0000-0000B8280000}"/>
    <cellStyle name="60% - Accent1 13" xfId="2589" xr:uid="{00000000-0005-0000-0000-0000B9280000}"/>
    <cellStyle name="60% - Accent1 14" xfId="816" xr:uid="{00000000-0005-0000-0000-0000BA280000}"/>
    <cellStyle name="60% - Accent1 2" xfId="819" xr:uid="{00000000-0005-0000-0000-0000BB280000}"/>
    <cellStyle name="60% - Accent1 2 2" xfId="8631" xr:uid="{00000000-0005-0000-0000-0000BC280000}"/>
    <cellStyle name="60% - Accent1 3" xfId="820" xr:uid="{00000000-0005-0000-0000-0000BD280000}"/>
    <cellStyle name="60% - Accent1 3 2" xfId="821" xr:uid="{00000000-0005-0000-0000-0000BE280000}"/>
    <cellStyle name="60% - Accent1 4" xfId="822" xr:uid="{00000000-0005-0000-0000-0000BF280000}"/>
    <cellStyle name="60% - Accent1 4 2" xfId="4382" xr:uid="{00000000-0005-0000-0000-0000C0280000}"/>
    <cellStyle name="60% - Accent1 4 3" xfId="4381" xr:uid="{00000000-0005-0000-0000-0000C1280000}"/>
    <cellStyle name="60% - Accent1 5" xfId="823" xr:uid="{00000000-0005-0000-0000-0000C2280000}"/>
    <cellStyle name="60% - Accent1 5 2" xfId="824" xr:uid="{00000000-0005-0000-0000-0000C3280000}"/>
    <cellStyle name="60% - Accent1 6" xfId="825" xr:uid="{00000000-0005-0000-0000-0000C4280000}"/>
    <cellStyle name="60% - Accent1 7" xfId="826" xr:uid="{00000000-0005-0000-0000-0000C5280000}"/>
    <cellStyle name="60% - Accent1 8" xfId="827" xr:uid="{00000000-0005-0000-0000-0000C6280000}"/>
    <cellStyle name="60% - Accent1 9" xfId="828" xr:uid="{00000000-0005-0000-0000-0000C7280000}"/>
    <cellStyle name="60% - Accent2" xfId="26" builtinId="36" customBuiltin="1"/>
    <cellStyle name="60% - Accent2 10" xfId="830" xr:uid="{00000000-0005-0000-0000-0000C9280000}"/>
    <cellStyle name="60% - Accent2 11" xfId="831" xr:uid="{00000000-0005-0000-0000-0000CA280000}"/>
    <cellStyle name="60% - Accent2 12" xfId="1762" xr:uid="{00000000-0005-0000-0000-0000CB280000}"/>
    <cellStyle name="60% - Accent2 12 2" xfId="6870" xr:uid="{00000000-0005-0000-0000-0000CC280000}"/>
    <cellStyle name="60% - Accent2 13" xfId="2590" xr:uid="{00000000-0005-0000-0000-0000CD280000}"/>
    <cellStyle name="60% - Accent2 14" xfId="829" xr:uid="{00000000-0005-0000-0000-0000CE280000}"/>
    <cellStyle name="60% - Accent2 2" xfId="832" xr:uid="{00000000-0005-0000-0000-0000CF280000}"/>
    <cellStyle name="60% - Accent2 2 2" xfId="8635" xr:uid="{00000000-0005-0000-0000-0000D0280000}"/>
    <cellStyle name="60% - Accent2 3" xfId="833" xr:uid="{00000000-0005-0000-0000-0000D1280000}"/>
    <cellStyle name="60% - Accent2 3 2" xfId="834" xr:uid="{00000000-0005-0000-0000-0000D2280000}"/>
    <cellStyle name="60% - Accent2 4" xfId="835" xr:uid="{00000000-0005-0000-0000-0000D3280000}"/>
    <cellStyle name="60% - Accent2 4 2" xfId="4384" xr:uid="{00000000-0005-0000-0000-0000D4280000}"/>
    <cellStyle name="60% - Accent2 4 3" xfId="4383" xr:uid="{00000000-0005-0000-0000-0000D5280000}"/>
    <cellStyle name="60% - Accent2 5" xfId="836" xr:uid="{00000000-0005-0000-0000-0000D6280000}"/>
    <cellStyle name="60% - Accent2 5 2" xfId="837" xr:uid="{00000000-0005-0000-0000-0000D7280000}"/>
    <cellStyle name="60% - Accent2 6" xfId="838" xr:uid="{00000000-0005-0000-0000-0000D8280000}"/>
    <cellStyle name="60% - Accent2 7" xfId="839" xr:uid="{00000000-0005-0000-0000-0000D9280000}"/>
    <cellStyle name="60% - Accent2 8" xfId="840" xr:uid="{00000000-0005-0000-0000-0000DA280000}"/>
    <cellStyle name="60% - Accent2 9" xfId="841" xr:uid="{00000000-0005-0000-0000-0000DB280000}"/>
    <cellStyle name="60% - Accent3" xfId="30" builtinId="40" customBuiltin="1"/>
    <cellStyle name="60% - Accent3 10" xfId="843" xr:uid="{00000000-0005-0000-0000-0000DD280000}"/>
    <cellStyle name="60% - Accent3 11" xfId="844" xr:uid="{00000000-0005-0000-0000-0000DE280000}"/>
    <cellStyle name="60% - Accent3 12" xfId="1763" xr:uid="{00000000-0005-0000-0000-0000DF280000}"/>
    <cellStyle name="60% - Accent3 12 2" xfId="6871" xr:uid="{00000000-0005-0000-0000-0000E0280000}"/>
    <cellStyle name="60% - Accent3 13" xfId="2591" xr:uid="{00000000-0005-0000-0000-0000E1280000}"/>
    <cellStyle name="60% - Accent3 14" xfId="842" xr:uid="{00000000-0005-0000-0000-0000E2280000}"/>
    <cellStyle name="60% - Accent3 2" xfId="845" xr:uid="{00000000-0005-0000-0000-0000E3280000}"/>
    <cellStyle name="60% - Accent3 2 2" xfId="8639" xr:uid="{00000000-0005-0000-0000-0000E4280000}"/>
    <cellStyle name="60% - Accent3 3" xfId="846" xr:uid="{00000000-0005-0000-0000-0000E5280000}"/>
    <cellStyle name="60% - Accent3 3 2" xfId="847" xr:uid="{00000000-0005-0000-0000-0000E6280000}"/>
    <cellStyle name="60% - Accent3 4" xfId="848" xr:uid="{00000000-0005-0000-0000-0000E7280000}"/>
    <cellStyle name="60% - Accent3 4 2" xfId="4386" xr:uid="{00000000-0005-0000-0000-0000E8280000}"/>
    <cellStyle name="60% - Accent3 4 3" xfId="4385" xr:uid="{00000000-0005-0000-0000-0000E9280000}"/>
    <cellStyle name="60% - Accent3 5" xfId="849" xr:uid="{00000000-0005-0000-0000-0000EA280000}"/>
    <cellStyle name="60% - Accent3 5 2" xfId="850" xr:uid="{00000000-0005-0000-0000-0000EB280000}"/>
    <cellStyle name="60% - Accent3 6" xfId="851" xr:uid="{00000000-0005-0000-0000-0000EC280000}"/>
    <cellStyle name="60% - Accent3 7" xfId="852" xr:uid="{00000000-0005-0000-0000-0000ED280000}"/>
    <cellStyle name="60% - Accent3 8" xfId="853" xr:uid="{00000000-0005-0000-0000-0000EE280000}"/>
    <cellStyle name="60% - Accent3 9" xfId="854" xr:uid="{00000000-0005-0000-0000-0000EF280000}"/>
    <cellStyle name="60% - Accent4" xfId="34" builtinId="44" customBuiltin="1"/>
    <cellStyle name="60% - Accent4 10" xfId="856" xr:uid="{00000000-0005-0000-0000-0000F1280000}"/>
    <cellStyle name="60% - Accent4 11" xfId="857" xr:uid="{00000000-0005-0000-0000-0000F2280000}"/>
    <cellStyle name="60% - Accent4 12" xfId="1764" xr:uid="{00000000-0005-0000-0000-0000F3280000}"/>
    <cellStyle name="60% - Accent4 12 2" xfId="6872" xr:uid="{00000000-0005-0000-0000-0000F4280000}"/>
    <cellStyle name="60% - Accent4 13" xfId="2592" xr:uid="{00000000-0005-0000-0000-0000F5280000}"/>
    <cellStyle name="60% - Accent4 14" xfId="855" xr:uid="{00000000-0005-0000-0000-0000F6280000}"/>
    <cellStyle name="60% - Accent4 2" xfId="858" xr:uid="{00000000-0005-0000-0000-0000F7280000}"/>
    <cellStyle name="60% - Accent4 2 2" xfId="8643" xr:uid="{00000000-0005-0000-0000-0000F8280000}"/>
    <cellStyle name="60% - Accent4 3" xfId="859" xr:uid="{00000000-0005-0000-0000-0000F9280000}"/>
    <cellStyle name="60% - Accent4 3 2" xfId="860" xr:uid="{00000000-0005-0000-0000-0000FA280000}"/>
    <cellStyle name="60% - Accent4 4" xfId="861" xr:uid="{00000000-0005-0000-0000-0000FB280000}"/>
    <cellStyle name="60% - Accent4 4 2" xfId="4388" xr:uid="{00000000-0005-0000-0000-0000FC280000}"/>
    <cellStyle name="60% - Accent4 4 3" xfId="4387" xr:uid="{00000000-0005-0000-0000-0000FD280000}"/>
    <cellStyle name="60% - Accent4 5" xfId="862" xr:uid="{00000000-0005-0000-0000-0000FE280000}"/>
    <cellStyle name="60% - Accent4 5 2" xfId="863" xr:uid="{00000000-0005-0000-0000-0000FF280000}"/>
    <cellStyle name="60% - Accent4 6" xfId="864" xr:uid="{00000000-0005-0000-0000-000000290000}"/>
    <cellStyle name="60% - Accent4 7" xfId="865" xr:uid="{00000000-0005-0000-0000-000001290000}"/>
    <cellStyle name="60% - Accent4 8" xfId="866" xr:uid="{00000000-0005-0000-0000-000002290000}"/>
    <cellStyle name="60% - Accent4 9" xfId="867" xr:uid="{00000000-0005-0000-0000-000003290000}"/>
    <cellStyle name="60% - Accent5" xfId="38" builtinId="48" customBuiltin="1"/>
    <cellStyle name="60% - Accent5 10" xfId="869" xr:uid="{00000000-0005-0000-0000-000005290000}"/>
    <cellStyle name="60% - Accent5 11" xfId="870" xr:uid="{00000000-0005-0000-0000-000006290000}"/>
    <cellStyle name="60% - Accent5 12" xfId="1765" xr:uid="{00000000-0005-0000-0000-000007290000}"/>
    <cellStyle name="60% - Accent5 12 2" xfId="6873" xr:uid="{00000000-0005-0000-0000-000008290000}"/>
    <cellStyle name="60% - Accent5 13" xfId="2593" xr:uid="{00000000-0005-0000-0000-000009290000}"/>
    <cellStyle name="60% - Accent5 14" xfId="868" xr:uid="{00000000-0005-0000-0000-00000A290000}"/>
    <cellStyle name="60% - Accent5 2" xfId="871" xr:uid="{00000000-0005-0000-0000-00000B290000}"/>
    <cellStyle name="60% - Accent5 2 2" xfId="8647" xr:uid="{00000000-0005-0000-0000-00000C290000}"/>
    <cellStyle name="60% - Accent5 3" xfId="872" xr:uid="{00000000-0005-0000-0000-00000D290000}"/>
    <cellStyle name="60% - Accent5 3 2" xfId="873" xr:uid="{00000000-0005-0000-0000-00000E290000}"/>
    <cellStyle name="60% - Accent5 4" xfId="874" xr:uid="{00000000-0005-0000-0000-00000F290000}"/>
    <cellStyle name="60% - Accent5 4 2" xfId="4390" xr:uid="{00000000-0005-0000-0000-000010290000}"/>
    <cellStyle name="60% - Accent5 4 3" xfId="4389" xr:uid="{00000000-0005-0000-0000-000011290000}"/>
    <cellStyle name="60% - Accent5 5" xfId="875" xr:uid="{00000000-0005-0000-0000-000012290000}"/>
    <cellStyle name="60% - Accent5 5 2" xfId="876" xr:uid="{00000000-0005-0000-0000-000013290000}"/>
    <cellStyle name="60% - Accent5 6" xfId="877" xr:uid="{00000000-0005-0000-0000-000014290000}"/>
    <cellStyle name="60% - Accent5 7" xfId="878" xr:uid="{00000000-0005-0000-0000-000015290000}"/>
    <cellStyle name="60% - Accent5 8" xfId="879" xr:uid="{00000000-0005-0000-0000-000016290000}"/>
    <cellStyle name="60% - Accent5 9" xfId="880" xr:uid="{00000000-0005-0000-0000-000017290000}"/>
    <cellStyle name="60% - Accent6" xfId="42" builtinId="52" customBuiltin="1"/>
    <cellStyle name="60% - Accent6 10" xfId="882" xr:uid="{00000000-0005-0000-0000-000019290000}"/>
    <cellStyle name="60% - Accent6 11" xfId="883" xr:uid="{00000000-0005-0000-0000-00001A290000}"/>
    <cellStyle name="60% - Accent6 12" xfId="1766" xr:uid="{00000000-0005-0000-0000-00001B290000}"/>
    <cellStyle name="60% - Accent6 12 2" xfId="6874" xr:uid="{00000000-0005-0000-0000-00001C290000}"/>
    <cellStyle name="60% - Accent6 13" xfId="2594" xr:uid="{00000000-0005-0000-0000-00001D290000}"/>
    <cellStyle name="60% - Accent6 14" xfId="881" xr:uid="{00000000-0005-0000-0000-00001E290000}"/>
    <cellStyle name="60% - Accent6 2" xfId="884" xr:uid="{00000000-0005-0000-0000-00001F290000}"/>
    <cellStyle name="60% - Accent6 2 2" xfId="8651" xr:uid="{00000000-0005-0000-0000-000020290000}"/>
    <cellStyle name="60% - Accent6 3" xfId="885" xr:uid="{00000000-0005-0000-0000-000021290000}"/>
    <cellStyle name="60% - Accent6 3 2" xfId="886" xr:uid="{00000000-0005-0000-0000-000022290000}"/>
    <cellStyle name="60% - Accent6 4" xfId="887" xr:uid="{00000000-0005-0000-0000-000023290000}"/>
    <cellStyle name="60% - Accent6 4 2" xfId="4392" xr:uid="{00000000-0005-0000-0000-000024290000}"/>
    <cellStyle name="60% - Accent6 4 3" xfId="4391" xr:uid="{00000000-0005-0000-0000-000025290000}"/>
    <cellStyle name="60% - Accent6 5" xfId="888" xr:uid="{00000000-0005-0000-0000-000026290000}"/>
    <cellStyle name="60% - Accent6 5 2" xfId="889" xr:uid="{00000000-0005-0000-0000-000027290000}"/>
    <cellStyle name="60% - Accent6 6" xfId="890" xr:uid="{00000000-0005-0000-0000-000028290000}"/>
    <cellStyle name="60% - Accent6 7" xfId="891" xr:uid="{00000000-0005-0000-0000-000029290000}"/>
    <cellStyle name="60% - Accent6 8" xfId="892" xr:uid="{00000000-0005-0000-0000-00002A290000}"/>
    <cellStyle name="60% - Accent6 9" xfId="893" xr:uid="{00000000-0005-0000-0000-00002B290000}"/>
    <cellStyle name="Accent1" xfId="19" builtinId="29" customBuiltin="1"/>
    <cellStyle name="Accent1 10" xfId="895" xr:uid="{00000000-0005-0000-0000-00002D290000}"/>
    <cellStyle name="Accent1 11" xfId="896" xr:uid="{00000000-0005-0000-0000-00002E290000}"/>
    <cellStyle name="Accent1 12" xfId="1767" xr:uid="{00000000-0005-0000-0000-00002F290000}"/>
    <cellStyle name="Accent1 12 2" xfId="6875" xr:uid="{00000000-0005-0000-0000-000030290000}"/>
    <cellStyle name="Accent1 13" xfId="2595" xr:uid="{00000000-0005-0000-0000-000031290000}"/>
    <cellStyle name="Accent1 14" xfId="894" xr:uid="{00000000-0005-0000-0000-000032290000}"/>
    <cellStyle name="Accent1 2" xfId="897" xr:uid="{00000000-0005-0000-0000-000033290000}"/>
    <cellStyle name="Accent1 2 2" xfId="8628" xr:uid="{00000000-0005-0000-0000-000034290000}"/>
    <cellStyle name="Accent1 3" xfId="898" xr:uid="{00000000-0005-0000-0000-000035290000}"/>
    <cellStyle name="Accent1 3 2" xfId="899" xr:uid="{00000000-0005-0000-0000-000036290000}"/>
    <cellStyle name="Accent1 4" xfId="900" xr:uid="{00000000-0005-0000-0000-000037290000}"/>
    <cellStyle name="Accent1 4 2" xfId="4394" xr:uid="{00000000-0005-0000-0000-000038290000}"/>
    <cellStyle name="Accent1 4 3" xfId="4393" xr:uid="{00000000-0005-0000-0000-000039290000}"/>
    <cellStyle name="Accent1 5" xfId="901" xr:uid="{00000000-0005-0000-0000-00003A290000}"/>
    <cellStyle name="Accent1 5 2" xfId="902" xr:uid="{00000000-0005-0000-0000-00003B290000}"/>
    <cellStyle name="Accent1 6" xfId="903" xr:uid="{00000000-0005-0000-0000-00003C290000}"/>
    <cellStyle name="Accent1 7" xfId="904" xr:uid="{00000000-0005-0000-0000-00003D290000}"/>
    <cellStyle name="Accent1 8" xfId="905" xr:uid="{00000000-0005-0000-0000-00003E290000}"/>
    <cellStyle name="Accent1 9" xfId="906" xr:uid="{00000000-0005-0000-0000-00003F290000}"/>
    <cellStyle name="Accent2" xfId="23" builtinId="33" customBuiltin="1"/>
    <cellStyle name="Accent2 10" xfId="908" xr:uid="{00000000-0005-0000-0000-000041290000}"/>
    <cellStyle name="Accent2 11" xfId="909" xr:uid="{00000000-0005-0000-0000-000042290000}"/>
    <cellStyle name="Accent2 12" xfId="1768" xr:uid="{00000000-0005-0000-0000-000043290000}"/>
    <cellStyle name="Accent2 12 2" xfId="6876" xr:uid="{00000000-0005-0000-0000-000044290000}"/>
    <cellStyle name="Accent2 13" xfId="2596" xr:uid="{00000000-0005-0000-0000-000045290000}"/>
    <cellStyle name="Accent2 14" xfId="907" xr:uid="{00000000-0005-0000-0000-000046290000}"/>
    <cellStyle name="Accent2 2" xfId="910" xr:uid="{00000000-0005-0000-0000-000047290000}"/>
    <cellStyle name="Accent2 2 2" xfId="8632" xr:uid="{00000000-0005-0000-0000-000048290000}"/>
    <cellStyle name="Accent2 3" xfId="911" xr:uid="{00000000-0005-0000-0000-000049290000}"/>
    <cellStyle name="Accent2 3 2" xfId="912" xr:uid="{00000000-0005-0000-0000-00004A290000}"/>
    <cellStyle name="Accent2 4" xfId="913" xr:uid="{00000000-0005-0000-0000-00004B290000}"/>
    <cellStyle name="Accent2 4 2" xfId="4396" xr:uid="{00000000-0005-0000-0000-00004C290000}"/>
    <cellStyle name="Accent2 4 3" xfId="4395" xr:uid="{00000000-0005-0000-0000-00004D290000}"/>
    <cellStyle name="Accent2 5" xfId="914" xr:uid="{00000000-0005-0000-0000-00004E290000}"/>
    <cellStyle name="Accent2 5 2" xfId="915" xr:uid="{00000000-0005-0000-0000-00004F290000}"/>
    <cellStyle name="Accent2 6" xfId="916" xr:uid="{00000000-0005-0000-0000-000050290000}"/>
    <cellStyle name="Accent2 7" xfId="917" xr:uid="{00000000-0005-0000-0000-000051290000}"/>
    <cellStyle name="Accent2 8" xfId="918" xr:uid="{00000000-0005-0000-0000-000052290000}"/>
    <cellStyle name="Accent2 9" xfId="919" xr:uid="{00000000-0005-0000-0000-000053290000}"/>
    <cellStyle name="Accent3" xfId="27" builtinId="37" customBuiltin="1"/>
    <cellStyle name="Accent3 10" xfId="921" xr:uid="{00000000-0005-0000-0000-000055290000}"/>
    <cellStyle name="Accent3 11" xfId="922" xr:uid="{00000000-0005-0000-0000-000056290000}"/>
    <cellStyle name="Accent3 12" xfId="1769" xr:uid="{00000000-0005-0000-0000-000057290000}"/>
    <cellStyle name="Accent3 12 2" xfId="6877" xr:uid="{00000000-0005-0000-0000-000058290000}"/>
    <cellStyle name="Accent3 13" xfId="2597" xr:uid="{00000000-0005-0000-0000-000059290000}"/>
    <cellStyle name="Accent3 14" xfId="920" xr:uid="{00000000-0005-0000-0000-00005A290000}"/>
    <cellStyle name="Accent3 2" xfId="923" xr:uid="{00000000-0005-0000-0000-00005B290000}"/>
    <cellStyle name="Accent3 2 2" xfId="8636" xr:uid="{00000000-0005-0000-0000-00005C290000}"/>
    <cellStyle name="Accent3 3" xfId="924" xr:uid="{00000000-0005-0000-0000-00005D290000}"/>
    <cellStyle name="Accent3 3 2" xfId="925" xr:uid="{00000000-0005-0000-0000-00005E290000}"/>
    <cellStyle name="Accent3 4" xfId="926" xr:uid="{00000000-0005-0000-0000-00005F290000}"/>
    <cellStyle name="Accent3 4 2" xfId="4398" xr:uid="{00000000-0005-0000-0000-000060290000}"/>
    <cellStyle name="Accent3 4 3" xfId="4397" xr:uid="{00000000-0005-0000-0000-000061290000}"/>
    <cellStyle name="Accent3 5" xfId="927" xr:uid="{00000000-0005-0000-0000-000062290000}"/>
    <cellStyle name="Accent3 5 2" xfId="928" xr:uid="{00000000-0005-0000-0000-000063290000}"/>
    <cellStyle name="Accent3 6" xfId="929" xr:uid="{00000000-0005-0000-0000-000064290000}"/>
    <cellStyle name="Accent3 7" xfId="930" xr:uid="{00000000-0005-0000-0000-000065290000}"/>
    <cellStyle name="Accent3 8" xfId="931" xr:uid="{00000000-0005-0000-0000-000066290000}"/>
    <cellStyle name="Accent3 9" xfId="932" xr:uid="{00000000-0005-0000-0000-000067290000}"/>
    <cellStyle name="Accent4" xfId="31" builtinId="41" customBuiltin="1"/>
    <cellStyle name="Accent4 10" xfId="934" xr:uid="{00000000-0005-0000-0000-000069290000}"/>
    <cellStyle name="Accent4 11" xfId="935" xr:uid="{00000000-0005-0000-0000-00006A290000}"/>
    <cellStyle name="Accent4 12" xfId="1770" xr:uid="{00000000-0005-0000-0000-00006B290000}"/>
    <cellStyle name="Accent4 12 2" xfId="6878" xr:uid="{00000000-0005-0000-0000-00006C290000}"/>
    <cellStyle name="Accent4 13" xfId="2598" xr:uid="{00000000-0005-0000-0000-00006D290000}"/>
    <cellStyle name="Accent4 14" xfId="933" xr:uid="{00000000-0005-0000-0000-00006E290000}"/>
    <cellStyle name="Accent4 2" xfId="936" xr:uid="{00000000-0005-0000-0000-00006F290000}"/>
    <cellStyle name="Accent4 2 2" xfId="8640" xr:uid="{00000000-0005-0000-0000-000070290000}"/>
    <cellStyle name="Accent4 3" xfId="937" xr:uid="{00000000-0005-0000-0000-000071290000}"/>
    <cellStyle name="Accent4 3 2" xfId="938" xr:uid="{00000000-0005-0000-0000-000072290000}"/>
    <cellStyle name="Accent4 4" xfId="939" xr:uid="{00000000-0005-0000-0000-000073290000}"/>
    <cellStyle name="Accent4 4 2" xfId="4400" xr:uid="{00000000-0005-0000-0000-000074290000}"/>
    <cellStyle name="Accent4 4 3" xfId="4399" xr:uid="{00000000-0005-0000-0000-000075290000}"/>
    <cellStyle name="Accent4 5" xfId="940" xr:uid="{00000000-0005-0000-0000-000076290000}"/>
    <cellStyle name="Accent4 5 2" xfId="941" xr:uid="{00000000-0005-0000-0000-000077290000}"/>
    <cellStyle name="Accent4 6" xfId="942" xr:uid="{00000000-0005-0000-0000-000078290000}"/>
    <cellStyle name="Accent4 7" xfId="943" xr:uid="{00000000-0005-0000-0000-000079290000}"/>
    <cellStyle name="Accent4 8" xfId="944" xr:uid="{00000000-0005-0000-0000-00007A290000}"/>
    <cellStyle name="Accent4 9" xfId="945" xr:uid="{00000000-0005-0000-0000-00007B290000}"/>
    <cellStyle name="Accent5" xfId="35" builtinId="45" customBuiltin="1"/>
    <cellStyle name="Accent5 2" xfId="8644" xr:uid="{00000000-0005-0000-0000-00007D290000}"/>
    <cellStyle name="Accent6" xfId="39" builtinId="49" customBuiltin="1"/>
    <cellStyle name="Accent6 10" xfId="947" xr:uid="{00000000-0005-0000-0000-00007F290000}"/>
    <cellStyle name="Accent6 11" xfId="948" xr:uid="{00000000-0005-0000-0000-000080290000}"/>
    <cellStyle name="Accent6 12" xfId="1771" xr:uid="{00000000-0005-0000-0000-000081290000}"/>
    <cellStyle name="Accent6 12 2" xfId="6879" xr:uid="{00000000-0005-0000-0000-000082290000}"/>
    <cellStyle name="Accent6 13" xfId="2599" xr:uid="{00000000-0005-0000-0000-000083290000}"/>
    <cellStyle name="Accent6 14" xfId="946" xr:uid="{00000000-0005-0000-0000-000084290000}"/>
    <cellStyle name="Accent6 2" xfId="949" xr:uid="{00000000-0005-0000-0000-000085290000}"/>
    <cellStyle name="Accent6 2 2" xfId="8648" xr:uid="{00000000-0005-0000-0000-000086290000}"/>
    <cellStyle name="Accent6 3" xfId="950" xr:uid="{00000000-0005-0000-0000-000087290000}"/>
    <cellStyle name="Accent6 3 2" xfId="951" xr:uid="{00000000-0005-0000-0000-000088290000}"/>
    <cellStyle name="Accent6 4" xfId="952" xr:uid="{00000000-0005-0000-0000-000089290000}"/>
    <cellStyle name="Accent6 4 2" xfId="4402" xr:uid="{00000000-0005-0000-0000-00008A290000}"/>
    <cellStyle name="Accent6 4 3" xfId="4401" xr:uid="{00000000-0005-0000-0000-00008B290000}"/>
    <cellStyle name="Accent6 5" xfId="953" xr:uid="{00000000-0005-0000-0000-00008C290000}"/>
    <cellStyle name="Accent6 5 2" xfId="954" xr:uid="{00000000-0005-0000-0000-00008D290000}"/>
    <cellStyle name="Accent6 6" xfId="955" xr:uid="{00000000-0005-0000-0000-00008E290000}"/>
    <cellStyle name="Accent6 7" xfId="956" xr:uid="{00000000-0005-0000-0000-00008F290000}"/>
    <cellStyle name="Accent6 8" xfId="957" xr:uid="{00000000-0005-0000-0000-000090290000}"/>
    <cellStyle name="Accent6 9" xfId="958" xr:uid="{00000000-0005-0000-0000-000091290000}"/>
    <cellStyle name="ALSTEC Currency" xfId="8673" xr:uid="{00000000-0005-0000-0000-000092290000}"/>
    <cellStyle name="ALSTEC Detail Header" xfId="8674" xr:uid="{00000000-0005-0000-0000-000093290000}"/>
    <cellStyle name="ALSTEC Normal_RU EXP" xfId="8675" xr:uid="{00000000-0005-0000-0000-000094290000}"/>
    <cellStyle name="Bad" xfId="9" builtinId="27" customBuiltin="1"/>
    <cellStyle name="Bad 10" xfId="960" xr:uid="{00000000-0005-0000-0000-000096290000}"/>
    <cellStyle name="Bad 11" xfId="961" xr:uid="{00000000-0005-0000-0000-000097290000}"/>
    <cellStyle name="Bad 12" xfId="1772" xr:uid="{00000000-0005-0000-0000-000098290000}"/>
    <cellStyle name="Bad 12 2" xfId="6880" xr:uid="{00000000-0005-0000-0000-000099290000}"/>
    <cellStyle name="Bad 13" xfId="2600" xr:uid="{00000000-0005-0000-0000-00009A290000}"/>
    <cellStyle name="Bad 14" xfId="959" xr:uid="{00000000-0005-0000-0000-00009B290000}"/>
    <cellStyle name="Bad 2" xfId="962" xr:uid="{00000000-0005-0000-0000-00009C290000}"/>
    <cellStyle name="Bad 2 2" xfId="8617" xr:uid="{00000000-0005-0000-0000-00009D290000}"/>
    <cellStyle name="Bad 3" xfId="963" xr:uid="{00000000-0005-0000-0000-00009E290000}"/>
    <cellStyle name="Bad 3 2" xfId="964" xr:uid="{00000000-0005-0000-0000-00009F290000}"/>
    <cellStyle name="Bad 4" xfId="965" xr:uid="{00000000-0005-0000-0000-0000A0290000}"/>
    <cellStyle name="Bad 4 2" xfId="4404" xr:uid="{00000000-0005-0000-0000-0000A1290000}"/>
    <cellStyle name="Bad 4 3" xfId="4403" xr:uid="{00000000-0005-0000-0000-0000A2290000}"/>
    <cellStyle name="Bad 5" xfId="966" xr:uid="{00000000-0005-0000-0000-0000A3290000}"/>
    <cellStyle name="Bad 5 2" xfId="967" xr:uid="{00000000-0005-0000-0000-0000A4290000}"/>
    <cellStyle name="Bad 6" xfId="968" xr:uid="{00000000-0005-0000-0000-0000A5290000}"/>
    <cellStyle name="Bad 7" xfId="969" xr:uid="{00000000-0005-0000-0000-0000A6290000}"/>
    <cellStyle name="Bad 8" xfId="970" xr:uid="{00000000-0005-0000-0000-0000A7290000}"/>
    <cellStyle name="Bad 9" xfId="971" xr:uid="{00000000-0005-0000-0000-0000A8290000}"/>
    <cellStyle name="Calculation" xfId="13" builtinId="22" customBuiltin="1"/>
    <cellStyle name="Calculation 10" xfId="973" xr:uid="{00000000-0005-0000-0000-0000AA290000}"/>
    <cellStyle name="Calculation 11" xfId="974" xr:uid="{00000000-0005-0000-0000-0000AB290000}"/>
    <cellStyle name="Calculation 12" xfId="1773" xr:uid="{00000000-0005-0000-0000-0000AC290000}"/>
    <cellStyle name="Calculation 12 2" xfId="6881" xr:uid="{00000000-0005-0000-0000-0000AD290000}"/>
    <cellStyle name="Calculation 13" xfId="2601" xr:uid="{00000000-0005-0000-0000-0000AE290000}"/>
    <cellStyle name="Calculation 14" xfId="972" xr:uid="{00000000-0005-0000-0000-0000AF290000}"/>
    <cellStyle name="Calculation 2" xfId="975" xr:uid="{00000000-0005-0000-0000-0000B0290000}"/>
    <cellStyle name="Calculation 2 2" xfId="8621" xr:uid="{00000000-0005-0000-0000-0000B1290000}"/>
    <cellStyle name="Calculation 3" xfId="976" xr:uid="{00000000-0005-0000-0000-0000B2290000}"/>
    <cellStyle name="Calculation 3 2" xfId="977" xr:uid="{00000000-0005-0000-0000-0000B3290000}"/>
    <cellStyle name="Calculation 4" xfId="978" xr:uid="{00000000-0005-0000-0000-0000B4290000}"/>
    <cellStyle name="Calculation 4 2" xfId="4406" xr:uid="{00000000-0005-0000-0000-0000B5290000}"/>
    <cellStyle name="Calculation 4 3" xfId="4405" xr:uid="{00000000-0005-0000-0000-0000B6290000}"/>
    <cellStyle name="Calculation 5" xfId="979" xr:uid="{00000000-0005-0000-0000-0000B7290000}"/>
    <cellStyle name="Calculation 5 2" xfId="980" xr:uid="{00000000-0005-0000-0000-0000B8290000}"/>
    <cellStyle name="Calculation 6" xfId="981" xr:uid="{00000000-0005-0000-0000-0000B9290000}"/>
    <cellStyle name="Calculation 7" xfId="982" xr:uid="{00000000-0005-0000-0000-0000BA290000}"/>
    <cellStyle name="Calculation 8" xfId="983" xr:uid="{00000000-0005-0000-0000-0000BB290000}"/>
    <cellStyle name="Calculation 9" xfId="984" xr:uid="{00000000-0005-0000-0000-0000BC290000}"/>
    <cellStyle name="Check Cell" xfId="15" builtinId="23" customBuiltin="1"/>
    <cellStyle name="Check Cell 2" xfId="8623" xr:uid="{00000000-0005-0000-0000-0000BE290000}"/>
    <cellStyle name="Comma" xfId="1" builtinId="3"/>
    <cellStyle name="Comma 10" xfId="1802" xr:uid="{00000000-0005-0000-0000-0000C0290000}"/>
    <cellStyle name="Comma 10 2" xfId="4407" xr:uid="{00000000-0005-0000-0000-0000C1290000}"/>
    <cellStyle name="Comma 11" xfId="8584" xr:uid="{00000000-0005-0000-0000-0000C2290000}"/>
    <cellStyle name="Comma 11 2" xfId="15627" xr:uid="{00000000-0005-0000-0000-0000C3290000}"/>
    <cellStyle name="Comma 2" xfId="44" xr:uid="{00000000-0005-0000-0000-0000C4290000}"/>
    <cellStyle name="Comma 2 2" xfId="986" xr:uid="{00000000-0005-0000-0000-0000C5290000}"/>
    <cellStyle name="Comma 2 2 2" xfId="987" xr:uid="{00000000-0005-0000-0000-0000C6290000}"/>
    <cellStyle name="Comma 2 2 3" xfId="988" xr:uid="{00000000-0005-0000-0000-0000C7290000}"/>
    <cellStyle name="Comma 2 3" xfId="989" xr:uid="{00000000-0005-0000-0000-0000C8290000}"/>
    <cellStyle name="Comma 2 3 2" xfId="990" xr:uid="{00000000-0005-0000-0000-0000C9290000}"/>
    <cellStyle name="Comma 2 3 3" xfId="4408" xr:uid="{00000000-0005-0000-0000-0000CA290000}"/>
    <cellStyle name="Comma 2 4" xfId="1815" xr:uid="{00000000-0005-0000-0000-0000CB290000}"/>
    <cellStyle name="Comma 2 4 2" xfId="4409" xr:uid="{00000000-0005-0000-0000-0000CC290000}"/>
    <cellStyle name="Comma 2 5" xfId="985" xr:uid="{00000000-0005-0000-0000-0000CD290000}"/>
    <cellStyle name="Comma 2 6" xfId="8691" xr:uid="{00000000-0005-0000-0000-0000CE290000}"/>
    <cellStyle name="Comma 3" xfId="991" xr:uid="{00000000-0005-0000-0000-0000CF290000}"/>
    <cellStyle name="Comma 3 10" xfId="992" xr:uid="{00000000-0005-0000-0000-0000D0290000}"/>
    <cellStyle name="Comma 3 11" xfId="993" xr:uid="{00000000-0005-0000-0000-0000D1290000}"/>
    <cellStyle name="Comma 3 11 2" xfId="4410" xr:uid="{00000000-0005-0000-0000-0000D2290000}"/>
    <cellStyle name="Comma 3 11 3" xfId="8308" xr:uid="{00000000-0005-0000-0000-0000D3290000}"/>
    <cellStyle name="Comma 3 11 3 2" xfId="15400" xr:uid="{00000000-0005-0000-0000-0000D4290000}"/>
    <cellStyle name="Comma 3 12" xfId="994" xr:uid="{00000000-0005-0000-0000-0000D5290000}"/>
    <cellStyle name="Comma 3 12 2" xfId="4412" xr:uid="{00000000-0005-0000-0000-0000D6290000}"/>
    <cellStyle name="Comma 3 12 3" xfId="4411" xr:uid="{00000000-0005-0000-0000-0000D7290000}"/>
    <cellStyle name="Comma 3 12 3 2" xfId="11889" xr:uid="{00000000-0005-0000-0000-0000D8290000}"/>
    <cellStyle name="Comma 3 12 4" xfId="8397" xr:uid="{00000000-0005-0000-0000-0000D9290000}"/>
    <cellStyle name="Comma 3 12 4 2" xfId="15440" xr:uid="{00000000-0005-0000-0000-0000DA290000}"/>
    <cellStyle name="Comma 3 13" xfId="995" xr:uid="{00000000-0005-0000-0000-0000DB290000}"/>
    <cellStyle name="Comma 3 13 2" xfId="8486" xr:uid="{00000000-0005-0000-0000-0000DC290000}"/>
    <cellStyle name="Comma 3 13 2 2" xfId="15529" xr:uid="{00000000-0005-0000-0000-0000DD290000}"/>
    <cellStyle name="Comma 3 14" xfId="996" xr:uid="{00000000-0005-0000-0000-0000DE290000}"/>
    <cellStyle name="Comma 3 14 2" xfId="997" xr:uid="{00000000-0005-0000-0000-0000DF290000}"/>
    <cellStyle name="Comma 3 14 2 2" xfId="2604" xr:uid="{00000000-0005-0000-0000-0000E0290000}"/>
    <cellStyle name="Comma 3 14 3" xfId="2603" xr:uid="{00000000-0005-0000-0000-0000E1290000}"/>
    <cellStyle name="Comma 3 14 4" xfId="8575" xr:uid="{00000000-0005-0000-0000-0000E2290000}"/>
    <cellStyle name="Comma 3 14 4 2" xfId="15618" xr:uid="{00000000-0005-0000-0000-0000E3290000}"/>
    <cellStyle name="Comma 3 15" xfId="998" xr:uid="{00000000-0005-0000-0000-0000E4290000}"/>
    <cellStyle name="Comma 3 15 2" xfId="2605" xr:uid="{00000000-0005-0000-0000-0000E5290000}"/>
    <cellStyle name="Comma 3 15 3" xfId="7727" xr:uid="{00000000-0005-0000-0000-0000E6290000}"/>
    <cellStyle name="Comma 3 15 3 2" xfId="14819" xr:uid="{00000000-0005-0000-0000-0000E7290000}"/>
    <cellStyle name="Comma 3 16" xfId="999" xr:uid="{00000000-0005-0000-0000-0000E8290000}"/>
    <cellStyle name="Comma 3 16 2" xfId="2606" xr:uid="{00000000-0005-0000-0000-0000E9290000}"/>
    <cellStyle name="Comma 3 17" xfId="1000" xr:uid="{00000000-0005-0000-0000-0000EA290000}"/>
    <cellStyle name="Comma 3 17 2" xfId="2607" xr:uid="{00000000-0005-0000-0000-0000EB290000}"/>
    <cellStyle name="Comma 3 18" xfId="1001" xr:uid="{00000000-0005-0000-0000-0000EC290000}"/>
    <cellStyle name="Comma 3 18 2" xfId="2608" xr:uid="{00000000-0005-0000-0000-0000ED290000}"/>
    <cellStyle name="Comma 3 19" xfId="1002" xr:uid="{00000000-0005-0000-0000-0000EE290000}"/>
    <cellStyle name="Comma 3 19 2" xfId="2609" xr:uid="{00000000-0005-0000-0000-0000EF290000}"/>
    <cellStyle name="Comma 3 2" xfId="1003" xr:uid="{00000000-0005-0000-0000-0000F0290000}"/>
    <cellStyle name="Comma 3 2 10" xfId="2610" xr:uid="{00000000-0005-0000-0000-0000F1290000}"/>
    <cellStyle name="Comma 3 2 11" xfId="3024" xr:uid="{00000000-0005-0000-0000-0000F2290000}"/>
    <cellStyle name="Comma 3 2 11 2" xfId="4413" xr:uid="{00000000-0005-0000-0000-0000F3290000}"/>
    <cellStyle name="Comma 3 2 11 2 2" xfId="11890" xr:uid="{00000000-0005-0000-0000-0000F4290000}"/>
    <cellStyle name="Comma 3 2 11 3" xfId="6882" xr:uid="{00000000-0005-0000-0000-0000F5290000}"/>
    <cellStyle name="Comma 3 2 12" xfId="3142" xr:uid="{00000000-0005-0000-0000-0000F6290000}"/>
    <cellStyle name="Comma 3 2 12 2" xfId="10653" xr:uid="{00000000-0005-0000-0000-0000F7290000}"/>
    <cellStyle name="Comma 3 2 13" xfId="4736" xr:uid="{00000000-0005-0000-0000-0000F8290000}"/>
    <cellStyle name="Comma 3 2 13 2" xfId="12014" xr:uid="{00000000-0005-0000-0000-0000F9290000}"/>
    <cellStyle name="Comma 3 2 14" xfId="5317" xr:uid="{00000000-0005-0000-0000-0000FA290000}"/>
    <cellStyle name="Comma 3 2 14 2" xfId="12595" xr:uid="{00000000-0005-0000-0000-0000FB290000}"/>
    <cellStyle name="Comma 3 2 15" xfId="7203" xr:uid="{00000000-0005-0000-0000-0000FC290000}"/>
    <cellStyle name="Comma 3 2 15 2" xfId="14295" xr:uid="{00000000-0005-0000-0000-0000FD290000}"/>
    <cellStyle name="Comma 3 2 16" xfId="8656" xr:uid="{00000000-0005-0000-0000-0000FE290000}"/>
    <cellStyle name="Comma 3 2 2" xfId="1004" xr:uid="{00000000-0005-0000-0000-0000FF290000}"/>
    <cellStyle name="Comma 3 2 2 2" xfId="1005" xr:uid="{00000000-0005-0000-0000-0000002A0000}"/>
    <cellStyle name="Comma 3 2 2 2 2" xfId="1006" xr:uid="{00000000-0005-0000-0000-0000012A0000}"/>
    <cellStyle name="Comma 3 2 2 2 2 2" xfId="1007" xr:uid="{00000000-0005-0000-0000-0000022A0000}"/>
    <cellStyle name="Comma 3 2 2 2 2 2 2" xfId="2611" xr:uid="{00000000-0005-0000-0000-0000032A0000}"/>
    <cellStyle name="Comma 3 2 2 2 2 2 3" xfId="8262" xr:uid="{00000000-0005-0000-0000-0000042A0000}"/>
    <cellStyle name="Comma 3 2 2 2 2 2 3 2" xfId="15354" xr:uid="{00000000-0005-0000-0000-0000052A0000}"/>
    <cellStyle name="Comma 3 2 2 2 2 3" xfId="3650" xr:uid="{00000000-0005-0000-0000-0000062A0000}"/>
    <cellStyle name="Comma 3 2 2 2 2 3 2" xfId="4414" xr:uid="{00000000-0005-0000-0000-0000072A0000}"/>
    <cellStyle name="Comma 3 2 2 2 2 3 3" xfId="11158" xr:uid="{00000000-0005-0000-0000-0000082A0000}"/>
    <cellStyle name="Comma 3 2 2 2 2 4" xfId="5214" xr:uid="{00000000-0005-0000-0000-0000092A0000}"/>
    <cellStyle name="Comma 3 2 2 2 2 4 2" xfId="6883" xr:uid="{00000000-0005-0000-0000-00000A2A0000}"/>
    <cellStyle name="Comma 3 2 2 2 2 4 3" xfId="12492" xr:uid="{00000000-0005-0000-0000-00000B2A0000}"/>
    <cellStyle name="Comma 3 2 2 2 2 5" xfId="5795" xr:uid="{00000000-0005-0000-0000-00000C2A0000}"/>
    <cellStyle name="Comma 3 2 2 2 2 5 2" xfId="13073" xr:uid="{00000000-0005-0000-0000-00000D2A0000}"/>
    <cellStyle name="Comma 3 2 2 2 2 6" xfId="7681" xr:uid="{00000000-0005-0000-0000-00000E2A0000}"/>
    <cellStyle name="Comma 3 2 2 2 2 6 2" xfId="14773" xr:uid="{00000000-0005-0000-0000-00000F2A0000}"/>
    <cellStyle name="Comma 3 2 2 2 3" xfId="1008" xr:uid="{00000000-0005-0000-0000-0000102A0000}"/>
    <cellStyle name="Comma 3 2 2 2 3 2" xfId="2612" xr:uid="{00000000-0005-0000-0000-0000112A0000}"/>
    <cellStyle name="Comma 3 2 2 2 3 3" xfId="7973" xr:uid="{00000000-0005-0000-0000-0000122A0000}"/>
    <cellStyle name="Comma 3 2 2 2 3 3 2" xfId="15065" xr:uid="{00000000-0005-0000-0000-0000132A0000}"/>
    <cellStyle name="Comma 3 2 2 2 4" xfId="3350" xr:uid="{00000000-0005-0000-0000-0000142A0000}"/>
    <cellStyle name="Comma 3 2 2 2 4 2" xfId="4415" xr:uid="{00000000-0005-0000-0000-0000152A0000}"/>
    <cellStyle name="Comma 3 2 2 2 4 3" xfId="10861" xr:uid="{00000000-0005-0000-0000-0000162A0000}"/>
    <cellStyle name="Comma 3 2 2 2 5" xfId="4925" xr:uid="{00000000-0005-0000-0000-0000172A0000}"/>
    <cellStyle name="Comma 3 2 2 2 5 2" xfId="6884" xr:uid="{00000000-0005-0000-0000-0000182A0000}"/>
    <cellStyle name="Comma 3 2 2 2 5 3" xfId="12203" xr:uid="{00000000-0005-0000-0000-0000192A0000}"/>
    <cellStyle name="Comma 3 2 2 2 6" xfId="5506" xr:uid="{00000000-0005-0000-0000-00001A2A0000}"/>
    <cellStyle name="Comma 3 2 2 2 6 2" xfId="12784" xr:uid="{00000000-0005-0000-0000-00001B2A0000}"/>
    <cellStyle name="Comma 3 2 2 2 7" xfId="7392" xr:uid="{00000000-0005-0000-0000-00001C2A0000}"/>
    <cellStyle name="Comma 3 2 2 2 7 2" xfId="14484" xr:uid="{00000000-0005-0000-0000-00001D2A0000}"/>
    <cellStyle name="Comma 3 2 2 3" xfId="1009" xr:uid="{00000000-0005-0000-0000-00001E2A0000}"/>
    <cellStyle name="Comma 3 2 2 3 2" xfId="1010" xr:uid="{00000000-0005-0000-0000-00001F2A0000}"/>
    <cellStyle name="Comma 3 2 2 3 2 2" xfId="2613" xr:uid="{00000000-0005-0000-0000-0000202A0000}"/>
    <cellStyle name="Comma 3 2 2 3 2 3" xfId="8119" xr:uid="{00000000-0005-0000-0000-0000212A0000}"/>
    <cellStyle name="Comma 3 2 2 3 2 3 2" xfId="15211" xr:uid="{00000000-0005-0000-0000-0000222A0000}"/>
    <cellStyle name="Comma 3 2 2 3 3" xfId="3507" xr:uid="{00000000-0005-0000-0000-0000232A0000}"/>
    <cellStyle name="Comma 3 2 2 3 3 2" xfId="4416" xr:uid="{00000000-0005-0000-0000-0000242A0000}"/>
    <cellStyle name="Comma 3 2 2 3 3 3" xfId="11015" xr:uid="{00000000-0005-0000-0000-0000252A0000}"/>
    <cellStyle name="Comma 3 2 2 3 4" xfId="5071" xr:uid="{00000000-0005-0000-0000-0000262A0000}"/>
    <cellStyle name="Comma 3 2 2 3 4 2" xfId="6885" xr:uid="{00000000-0005-0000-0000-0000272A0000}"/>
    <cellStyle name="Comma 3 2 2 3 4 3" xfId="12349" xr:uid="{00000000-0005-0000-0000-0000282A0000}"/>
    <cellStyle name="Comma 3 2 2 3 5" xfId="5652" xr:uid="{00000000-0005-0000-0000-0000292A0000}"/>
    <cellStyle name="Comma 3 2 2 3 5 2" xfId="12930" xr:uid="{00000000-0005-0000-0000-00002A2A0000}"/>
    <cellStyle name="Comma 3 2 2 3 6" xfId="7538" xr:uid="{00000000-0005-0000-0000-00002B2A0000}"/>
    <cellStyle name="Comma 3 2 2 3 6 2" xfId="14630" xr:uid="{00000000-0005-0000-0000-00002C2A0000}"/>
    <cellStyle name="Comma 3 2 2 4" xfId="1011" xr:uid="{00000000-0005-0000-0000-00002D2A0000}"/>
    <cellStyle name="Comma 3 2 2 4 2" xfId="8466" xr:uid="{00000000-0005-0000-0000-00002E2A0000}"/>
    <cellStyle name="Comma 3 2 2 4 2 2" xfId="15509" xr:uid="{00000000-0005-0000-0000-00002F2A0000}"/>
    <cellStyle name="Comma 3 2 2 5" xfId="1012" xr:uid="{00000000-0005-0000-0000-0000302A0000}"/>
    <cellStyle name="Comma 3 2 2 5 2" xfId="2614" xr:uid="{00000000-0005-0000-0000-0000312A0000}"/>
    <cellStyle name="Comma 3 2 2 5 3" xfId="8555" xr:uid="{00000000-0005-0000-0000-0000322A0000}"/>
    <cellStyle name="Comma 3 2 2 5 3 2" xfId="15598" xr:uid="{00000000-0005-0000-0000-0000332A0000}"/>
    <cellStyle name="Comma 3 2 2 6" xfId="3205" xr:uid="{00000000-0005-0000-0000-0000342A0000}"/>
    <cellStyle name="Comma 3 2 2 6 2" xfId="4417" xr:uid="{00000000-0005-0000-0000-0000352A0000}"/>
    <cellStyle name="Comma 3 2 2 6 3" xfId="7830" xr:uid="{00000000-0005-0000-0000-0000362A0000}"/>
    <cellStyle name="Comma 3 2 2 6 3 2" xfId="14922" xr:uid="{00000000-0005-0000-0000-0000372A0000}"/>
    <cellStyle name="Comma 3 2 2 6 4" xfId="10716" xr:uid="{00000000-0005-0000-0000-0000382A0000}"/>
    <cellStyle name="Comma 3 2 2 7" xfId="4782" xr:uid="{00000000-0005-0000-0000-0000392A0000}"/>
    <cellStyle name="Comma 3 2 2 7 2" xfId="6886" xr:uid="{00000000-0005-0000-0000-00003A2A0000}"/>
    <cellStyle name="Comma 3 2 2 7 3" xfId="12060" xr:uid="{00000000-0005-0000-0000-00003B2A0000}"/>
    <cellStyle name="Comma 3 2 2 8" xfId="5363" xr:uid="{00000000-0005-0000-0000-00003C2A0000}"/>
    <cellStyle name="Comma 3 2 2 8 2" xfId="12641" xr:uid="{00000000-0005-0000-0000-00003D2A0000}"/>
    <cellStyle name="Comma 3 2 2 9" xfId="7249" xr:uid="{00000000-0005-0000-0000-00003E2A0000}"/>
    <cellStyle name="Comma 3 2 2 9 2" xfId="14341" xr:uid="{00000000-0005-0000-0000-00003F2A0000}"/>
    <cellStyle name="Comma 3 2 3" xfId="1013" xr:uid="{00000000-0005-0000-0000-0000402A0000}"/>
    <cellStyle name="Comma 3 2 3 2" xfId="1014" xr:uid="{00000000-0005-0000-0000-0000412A0000}"/>
    <cellStyle name="Comma 3 2 3 2 2" xfId="1015" xr:uid="{00000000-0005-0000-0000-0000422A0000}"/>
    <cellStyle name="Comma 3 2 3 2 2 2" xfId="2615" xr:uid="{00000000-0005-0000-0000-0000432A0000}"/>
    <cellStyle name="Comma 3 2 3 2 2 3" xfId="8216" xr:uid="{00000000-0005-0000-0000-0000442A0000}"/>
    <cellStyle name="Comma 3 2 3 2 2 3 2" xfId="15308" xr:uid="{00000000-0005-0000-0000-0000452A0000}"/>
    <cellStyle name="Comma 3 2 3 2 3" xfId="3604" xr:uid="{00000000-0005-0000-0000-0000462A0000}"/>
    <cellStyle name="Comma 3 2 3 2 3 2" xfId="4418" xr:uid="{00000000-0005-0000-0000-0000472A0000}"/>
    <cellStyle name="Comma 3 2 3 2 3 3" xfId="11112" xr:uid="{00000000-0005-0000-0000-0000482A0000}"/>
    <cellStyle name="Comma 3 2 3 2 4" xfId="5168" xr:uid="{00000000-0005-0000-0000-0000492A0000}"/>
    <cellStyle name="Comma 3 2 3 2 4 2" xfId="6887" xr:uid="{00000000-0005-0000-0000-00004A2A0000}"/>
    <cellStyle name="Comma 3 2 3 2 4 3" xfId="12446" xr:uid="{00000000-0005-0000-0000-00004B2A0000}"/>
    <cellStyle name="Comma 3 2 3 2 5" xfId="5749" xr:uid="{00000000-0005-0000-0000-00004C2A0000}"/>
    <cellStyle name="Comma 3 2 3 2 5 2" xfId="13027" xr:uid="{00000000-0005-0000-0000-00004D2A0000}"/>
    <cellStyle name="Comma 3 2 3 2 6" xfId="7635" xr:uid="{00000000-0005-0000-0000-00004E2A0000}"/>
    <cellStyle name="Comma 3 2 3 2 6 2" xfId="14727" xr:uid="{00000000-0005-0000-0000-00004F2A0000}"/>
    <cellStyle name="Comma 3 2 3 3" xfId="1016" xr:uid="{00000000-0005-0000-0000-0000502A0000}"/>
    <cellStyle name="Comma 3 2 3 3 2" xfId="2616" xr:uid="{00000000-0005-0000-0000-0000512A0000}"/>
    <cellStyle name="Comma 3 2 3 3 3" xfId="7927" xr:uid="{00000000-0005-0000-0000-0000522A0000}"/>
    <cellStyle name="Comma 3 2 3 3 3 2" xfId="15019" xr:uid="{00000000-0005-0000-0000-0000532A0000}"/>
    <cellStyle name="Comma 3 2 3 4" xfId="3304" xr:uid="{00000000-0005-0000-0000-0000542A0000}"/>
    <cellStyle name="Comma 3 2 3 4 2" xfId="4419" xr:uid="{00000000-0005-0000-0000-0000552A0000}"/>
    <cellStyle name="Comma 3 2 3 4 3" xfId="10815" xr:uid="{00000000-0005-0000-0000-0000562A0000}"/>
    <cellStyle name="Comma 3 2 3 5" xfId="4879" xr:uid="{00000000-0005-0000-0000-0000572A0000}"/>
    <cellStyle name="Comma 3 2 3 5 2" xfId="6888" xr:uid="{00000000-0005-0000-0000-0000582A0000}"/>
    <cellStyle name="Comma 3 2 3 5 3" xfId="12157" xr:uid="{00000000-0005-0000-0000-0000592A0000}"/>
    <cellStyle name="Comma 3 2 3 6" xfId="5460" xr:uid="{00000000-0005-0000-0000-00005A2A0000}"/>
    <cellStyle name="Comma 3 2 3 6 2" xfId="12738" xr:uid="{00000000-0005-0000-0000-00005B2A0000}"/>
    <cellStyle name="Comma 3 2 3 7" xfId="7346" xr:uid="{00000000-0005-0000-0000-00005C2A0000}"/>
    <cellStyle name="Comma 3 2 3 7 2" xfId="14438" xr:uid="{00000000-0005-0000-0000-00005D2A0000}"/>
    <cellStyle name="Comma 3 2 4" xfId="1017" xr:uid="{00000000-0005-0000-0000-00005E2A0000}"/>
    <cellStyle name="Comma 3 2 4 2" xfId="1018" xr:uid="{00000000-0005-0000-0000-00005F2A0000}"/>
    <cellStyle name="Comma 3 2 4 2 2" xfId="2617" xr:uid="{00000000-0005-0000-0000-0000602A0000}"/>
    <cellStyle name="Comma 3 2 4 2 3" xfId="8073" xr:uid="{00000000-0005-0000-0000-0000612A0000}"/>
    <cellStyle name="Comma 3 2 4 2 3 2" xfId="15165" xr:uid="{00000000-0005-0000-0000-0000622A0000}"/>
    <cellStyle name="Comma 3 2 4 3" xfId="3461" xr:uid="{00000000-0005-0000-0000-0000632A0000}"/>
    <cellStyle name="Comma 3 2 4 3 2" xfId="4420" xr:uid="{00000000-0005-0000-0000-0000642A0000}"/>
    <cellStyle name="Comma 3 2 4 3 3" xfId="10969" xr:uid="{00000000-0005-0000-0000-0000652A0000}"/>
    <cellStyle name="Comma 3 2 4 4" xfId="5025" xr:uid="{00000000-0005-0000-0000-0000662A0000}"/>
    <cellStyle name="Comma 3 2 4 4 2" xfId="6889" xr:uid="{00000000-0005-0000-0000-0000672A0000}"/>
    <cellStyle name="Comma 3 2 4 4 3" xfId="12303" xr:uid="{00000000-0005-0000-0000-0000682A0000}"/>
    <cellStyle name="Comma 3 2 4 5" xfId="5606" xr:uid="{00000000-0005-0000-0000-0000692A0000}"/>
    <cellStyle name="Comma 3 2 4 5 2" xfId="12884" xr:uid="{00000000-0005-0000-0000-00006A2A0000}"/>
    <cellStyle name="Comma 3 2 4 6" xfId="7492" xr:uid="{00000000-0005-0000-0000-00006B2A0000}"/>
    <cellStyle name="Comma 3 2 4 6 2" xfId="14584" xr:uid="{00000000-0005-0000-0000-00006C2A0000}"/>
    <cellStyle name="Comma 3 2 5" xfId="1019" xr:uid="{00000000-0005-0000-0000-00006D2A0000}"/>
    <cellStyle name="Comma 3 2 5 2" xfId="1020" xr:uid="{00000000-0005-0000-0000-00006E2A0000}"/>
    <cellStyle name="Comma 3 2 5 2 2" xfId="2619" xr:uid="{00000000-0005-0000-0000-00006F2A0000}"/>
    <cellStyle name="Comma 3 2 5 3" xfId="2618" xr:uid="{00000000-0005-0000-0000-0000702A0000}"/>
    <cellStyle name="Comma 3 2 5 4" xfId="8309" xr:uid="{00000000-0005-0000-0000-0000712A0000}"/>
    <cellStyle name="Comma 3 2 5 4 2" xfId="15401" xr:uid="{00000000-0005-0000-0000-0000722A0000}"/>
    <cellStyle name="Comma 3 2 6" xfId="1021" xr:uid="{00000000-0005-0000-0000-0000732A0000}"/>
    <cellStyle name="Comma 3 2 6 2" xfId="8420" xr:uid="{00000000-0005-0000-0000-0000742A0000}"/>
    <cellStyle name="Comma 3 2 6 2 2" xfId="15463" xr:uid="{00000000-0005-0000-0000-0000752A0000}"/>
    <cellStyle name="Comma 3 2 7" xfId="1022" xr:uid="{00000000-0005-0000-0000-0000762A0000}"/>
    <cellStyle name="Comma 3 2 7 2" xfId="2620" xr:uid="{00000000-0005-0000-0000-0000772A0000}"/>
    <cellStyle name="Comma 3 2 7 3" xfId="8509" xr:uid="{00000000-0005-0000-0000-0000782A0000}"/>
    <cellStyle name="Comma 3 2 7 3 2" xfId="15552" xr:uid="{00000000-0005-0000-0000-0000792A0000}"/>
    <cellStyle name="Comma 3 2 8" xfId="1023" xr:uid="{00000000-0005-0000-0000-00007A2A0000}"/>
    <cellStyle name="Comma 3 2 8 2" xfId="2621" xr:uid="{00000000-0005-0000-0000-00007B2A0000}"/>
    <cellStyle name="Comma 3 2 8 3" xfId="7784" xr:uid="{00000000-0005-0000-0000-00007C2A0000}"/>
    <cellStyle name="Comma 3 2 8 3 2" xfId="14876" xr:uid="{00000000-0005-0000-0000-00007D2A0000}"/>
    <cellStyle name="Comma 3 2 9" xfId="1828" xr:uid="{00000000-0005-0000-0000-00007E2A0000}"/>
    <cellStyle name="Comma 3 2 9 2" xfId="4421" xr:uid="{00000000-0005-0000-0000-00007F2A0000}"/>
    <cellStyle name="Comma 3 2 9 2 2" xfId="11891" xr:uid="{00000000-0005-0000-0000-0000802A0000}"/>
    <cellStyle name="Comma 3 2 9 3" xfId="6890" xr:uid="{00000000-0005-0000-0000-0000812A0000}"/>
    <cellStyle name="Comma 3 2 9 4" xfId="9624" xr:uid="{00000000-0005-0000-0000-0000822A0000}"/>
    <cellStyle name="Comma 3 20" xfId="1024" xr:uid="{00000000-0005-0000-0000-0000832A0000}"/>
    <cellStyle name="Comma 3 20 2" xfId="2622" xr:uid="{00000000-0005-0000-0000-0000842A0000}"/>
    <cellStyle name="Comma 3 21" xfId="1774" xr:uid="{00000000-0005-0000-0000-0000852A0000}"/>
    <cellStyle name="Comma 3 21 2" xfId="3011" xr:uid="{00000000-0005-0000-0000-0000862A0000}"/>
    <cellStyle name="Comma 3 21 2 2" xfId="10528" xr:uid="{00000000-0005-0000-0000-0000872A0000}"/>
    <cellStyle name="Comma 3 21 3" xfId="4422" xr:uid="{00000000-0005-0000-0000-0000882A0000}"/>
    <cellStyle name="Comma 3 21 3 2" xfId="11892" xr:uid="{00000000-0005-0000-0000-0000892A0000}"/>
    <cellStyle name="Comma 3 21 4" xfId="6891" xr:uid="{00000000-0005-0000-0000-00008A2A0000}"/>
    <cellStyle name="Comma 3 21 5" xfId="9590" xr:uid="{00000000-0005-0000-0000-00008B2A0000}"/>
    <cellStyle name="Comma 3 22" xfId="1804" xr:uid="{00000000-0005-0000-0000-00008C2A0000}"/>
    <cellStyle name="Comma 3 22 2" xfId="4423" xr:uid="{00000000-0005-0000-0000-00008D2A0000}"/>
    <cellStyle name="Comma 3 22 2 2" xfId="11893" xr:uid="{00000000-0005-0000-0000-00008E2A0000}"/>
    <cellStyle name="Comma 3 22 3" xfId="6892" xr:uid="{00000000-0005-0000-0000-00008F2A0000}"/>
    <cellStyle name="Comma 3 22 4" xfId="9607" xr:uid="{00000000-0005-0000-0000-0000902A0000}"/>
    <cellStyle name="Comma 3 23" xfId="2602" xr:uid="{00000000-0005-0000-0000-0000912A0000}"/>
    <cellStyle name="Comma 3 24" xfId="3049" xr:uid="{00000000-0005-0000-0000-0000922A0000}"/>
    <cellStyle name="Comma 3 24 2" xfId="10560" xr:uid="{00000000-0005-0000-0000-0000932A0000}"/>
    <cellStyle name="Comma 3 25" xfId="4679" xr:uid="{00000000-0005-0000-0000-0000942A0000}"/>
    <cellStyle name="Comma 3 25 2" xfId="11957" xr:uid="{00000000-0005-0000-0000-0000952A0000}"/>
    <cellStyle name="Comma 3 26" xfId="5260" xr:uid="{00000000-0005-0000-0000-0000962A0000}"/>
    <cellStyle name="Comma 3 26 2" xfId="12538" xr:uid="{00000000-0005-0000-0000-0000972A0000}"/>
    <cellStyle name="Comma 3 27" xfId="7118" xr:uid="{00000000-0005-0000-0000-0000982A0000}"/>
    <cellStyle name="Comma 3 27 2" xfId="14210" xr:uid="{00000000-0005-0000-0000-0000992A0000}"/>
    <cellStyle name="Comma 3 28" xfId="7146" xr:uid="{00000000-0005-0000-0000-00009A2A0000}"/>
    <cellStyle name="Comma 3 28 2" xfId="14238" xr:uid="{00000000-0005-0000-0000-00009B2A0000}"/>
    <cellStyle name="Comma 3 3" xfId="1025" xr:uid="{00000000-0005-0000-0000-00009C2A0000}"/>
    <cellStyle name="Comma 3 3 2" xfId="1026" xr:uid="{00000000-0005-0000-0000-00009D2A0000}"/>
    <cellStyle name="Comma 3 3 2 2" xfId="1027" xr:uid="{00000000-0005-0000-0000-00009E2A0000}"/>
    <cellStyle name="Comma 3 3 2 2 2" xfId="1028" xr:uid="{00000000-0005-0000-0000-00009F2A0000}"/>
    <cellStyle name="Comma 3 3 2 2 2 2" xfId="2623" xr:uid="{00000000-0005-0000-0000-0000A02A0000}"/>
    <cellStyle name="Comma 3 3 2 2 2 3" xfId="8239" xr:uid="{00000000-0005-0000-0000-0000A12A0000}"/>
    <cellStyle name="Comma 3 3 2 2 2 3 2" xfId="15331" xr:uid="{00000000-0005-0000-0000-0000A22A0000}"/>
    <cellStyle name="Comma 3 3 2 2 3" xfId="3627" xr:uid="{00000000-0005-0000-0000-0000A32A0000}"/>
    <cellStyle name="Comma 3 3 2 2 3 2" xfId="4424" xr:uid="{00000000-0005-0000-0000-0000A42A0000}"/>
    <cellStyle name="Comma 3 3 2 2 3 3" xfId="11135" xr:uid="{00000000-0005-0000-0000-0000A52A0000}"/>
    <cellStyle name="Comma 3 3 2 2 4" xfId="5191" xr:uid="{00000000-0005-0000-0000-0000A62A0000}"/>
    <cellStyle name="Comma 3 3 2 2 4 2" xfId="6893" xr:uid="{00000000-0005-0000-0000-0000A72A0000}"/>
    <cellStyle name="Comma 3 3 2 2 4 3" xfId="12469" xr:uid="{00000000-0005-0000-0000-0000A82A0000}"/>
    <cellStyle name="Comma 3 3 2 2 5" xfId="5772" xr:uid="{00000000-0005-0000-0000-0000A92A0000}"/>
    <cellStyle name="Comma 3 3 2 2 5 2" xfId="13050" xr:uid="{00000000-0005-0000-0000-0000AA2A0000}"/>
    <cellStyle name="Comma 3 3 2 2 6" xfId="7658" xr:uid="{00000000-0005-0000-0000-0000AB2A0000}"/>
    <cellStyle name="Comma 3 3 2 2 6 2" xfId="14750" xr:uid="{00000000-0005-0000-0000-0000AC2A0000}"/>
    <cellStyle name="Comma 3 3 2 3" xfId="1029" xr:uid="{00000000-0005-0000-0000-0000AD2A0000}"/>
    <cellStyle name="Comma 3 3 2 3 2" xfId="2624" xr:uid="{00000000-0005-0000-0000-0000AE2A0000}"/>
    <cellStyle name="Comma 3 3 2 3 3" xfId="7950" xr:uid="{00000000-0005-0000-0000-0000AF2A0000}"/>
    <cellStyle name="Comma 3 3 2 3 3 2" xfId="15042" xr:uid="{00000000-0005-0000-0000-0000B02A0000}"/>
    <cellStyle name="Comma 3 3 2 4" xfId="3327" xr:uid="{00000000-0005-0000-0000-0000B12A0000}"/>
    <cellStyle name="Comma 3 3 2 4 2" xfId="4425" xr:uid="{00000000-0005-0000-0000-0000B22A0000}"/>
    <cellStyle name="Comma 3 3 2 4 3" xfId="10838" xr:uid="{00000000-0005-0000-0000-0000B32A0000}"/>
    <cellStyle name="Comma 3 3 2 5" xfId="4902" xr:uid="{00000000-0005-0000-0000-0000B42A0000}"/>
    <cellStyle name="Comma 3 3 2 5 2" xfId="6894" xr:uid="{00000000-0005-0000-0000-0000B52A0000}"/>
    <cellStyle name="Comma 3 3 2 5 3" xfId="12180" xr:uid="{00000000-0005-0000-0000-0000B62A0000}"/>
    <cellStyle name="Comma 3 3 2 6" xfId="5483" xr:uid="{00000000-0005-0000-0000-0000B72A0000}"/>
    <cellStyle name="Comma 3 3 2 6 2" xfId="12761" xr:uid="{00000000-0005-0000-0000-0000B82A0000}"/>
    <cellStyle name="Comma 3 3 2 7" xfId="7369" xr:uid="{00000000-0005-0000-0000-0000B92A0000}"/>
    <cellStyle name="Comma 3 3 2 7 2" xfId="14461" xr:uid="{00000000-0005-0000-0000-0000BA2A0000}"/>
    <cellStyle name="Comma 3 3 3" xfId="1030" xr:uid="{00000000-0005-0000-0000-0000BB2A0000}"/>
    <cellStyle name="Comma 3 3 3 2" xfId="1031" xr:uid="{00000000-0005-0000-0000-0000BC2A0000}"/>
    <cellStyle name="Comma 3 3 3 2 2" xfId="2625" xr:uid="{00000000-0005-0000-0000-0000BD2A0000}"/>
    <cellStyle name="Comma 3 3 3 2 3" xfId="8096" xr:uid="{00000000-0005-0000-0000-0000BE2A0000}"/>
    <cellStyle name="Comma 3 3 3 2 3 2" xfId="15188" xr:uid="{00000000-0005-0000-0000-0000BF2A0000}"/>
    <cellStyle name="Comma 3 3 3 3" xfId="3484" xr:uid="{00000000-0005-0000-0000-0000C02A0000}"/>
    <cellStyle name="Comma 3 3 3 3 2" xfId="4426" xr:uid="{00000000-0005-0000-0000-0000C12A0000}"/>
    <cellStyle name="Comma 3 3 3 3 3" xfId="10992" xr:uid="{00000000-0005-0000-0000-0000C22A0000}"/>
    <cellStyle name="Comma 3 3 3 4" xfId="5048" xr:uid="{00000000-0005-0000-0000-0000C32A0000}"/>
    <cellStyle name="Comma 3 3 3 4 2" xfId="6895" xr:uid="{00000000-0005-0000-0000-0000C42A0000}"/>
    <cellStyle name="Comma 3 3 3 4 3" xfId="12326" xr:uid="{00000000-0005-0000-0000-0000C52A0000}"/>
    <cellStyle name="Comma 3 3 3 5" xfId="5629" xr:uid="{00000000-0005-0000-0000-0000C62A0000}"/>
    <cellStyle name="Comma 3 3 3 5 2" xfId="12907" xr:uid="{00000000-0005-0000-0000-0000C72A0000}"/>
    <cellStyle name="Comma 3 3 3 6" xfId="7515" xr:uid="{00000000-0005-0000-0000-0000C82A0000}"/>
    <cellStyle name="Comma 3 3 3 6 2" xfId="14607" xr:uid="{00000000-0005-0000-0000-0000C92A0000}"/>
    <cellStyle name="Comma 3 3 4" xfId="1032" xr:uid="{00000000-0005-0000-0000-0000CA2A0000}"/>
    <cellStyle name="Comma 3 3 4 2" xfId="4427" xr:uid="{00000000-0005-0000-0000-0000CB2A0000}"/>
    <cellStyle name="Comma 3 3 4 3" xfId="8443" xr:uid="{00000000-0005-0000-0000-0000CC2A0000}"/>
    <cellStyle name="Comma 3 3 4 3 2" xfId="15486" xr:uid="{00000000-0005-0000-0000-0000CD2A0000}"/>
    <cellStyle name="Comma 3 3 5" xfId="1033" xr:uid="{00000000-0005-0000-0000-0000CE2A0000}"/>
    <cellStyle name="Comma 3 3 5 2" xfId="2626" xr:uid="{00000000-0005-0000-0000-0000CF2A0000}"/>
    <cellStyle name="Comma 3 3 5 3" xfId="8532" xr:uid="{00000000-0005-0000-0000-0000D02A0000}"/>
    <cellStyle name="Comma 3 3 5 3 2" xfId="15575" xr:uid="{00000000-0005-0000-0000-0000D12A0000}"/>
    <cellStyle name="Comma 3 3 6" xfId="3180" xr:uid="{00000000-0005-0000-0000-0000D22A0000}"/>
    <cellStyle name="Comma 3 3 6 2" xfId="6896" xr:uid="{00000000-0005-0000-0000-0000D32A0000}"/>
    <cellStyle name="Comma 3 3 6 3" xfId="7807" xr:uid="{00000000-0005-0000-0000-0000D42A0000}"/>
    <cellStyle name="Comma 3 3 6 3 2" xfId="14899" xr:uid="{00000000-0005-0000-0000-0000D52A0000}"/>
    <cellStyle name="Comma 3 3 6 4" xfId="10691" xr:uid="{00000000-0005-0000-0000-0000D62A0000}"/>
    <cellStyle name="Comma 3 3 7" xfId="4759" xr:uid="{00000000-0005-0000-0000-0000D72A0000}"/>
    <cellStyle name="Comma 3 3 7 2" xfId="12037" xr:uid="{00000000-0005-0000-0000-0000D82A0000}"/>
    <cellStyle name="Comma 3 3 8" xfId="5340" xr:uid="{00000000-0005-0000-0000-0000D92A0000}"/>
    <cellStyle name="Comma 3 3 8 2" xfId="12618" xr:uid="{00000000-0005-0000-0000-0000DA2A0000}"/>
    <cellStyle name="Comma 3 3 9" xfId="7226" xr:uid="{00000000-0005-0000-0000-0000DB2A0000}"/>
    <cellStyle name="Comma 3 3 9 2" xfId="14318" xr:uid="{00000000-0005-0000-0000-0000DC2A0000}"/>
    <cellStyle name="Comma 3 4" xfId="1034" xr:uid="{00000000-0005-0000-0000-0000DD2A0000}"/>
    <cellStyle name="Comma 3 4 2" xfId="1035" xr:uid="{00000000-0005-0000-0000-0000DE2A0000}"/>
    <cellStyle name="Comma 3 4 2 2" xfId="1036" xr:uid="{00000000-0005-0000-0000-0000DF2A0000}"/>
    <cellStyle name="Comma 3 4 2 2 2" xfId="1037" xr:uid="{00000000-0005-0000-0000-0000E02A0000}"/>
    <cellStyle name="Comma 3 4 2 2 2 2" xfId="2627" xr:uid="{00000000-0005-0000-0000-0000E12A0000}"/>
    <cellStyle name="Comma 3 4 2 2 2 3" xfId="8193" xr:uid="{00000000-0005-0000-0000-0000E22A0000}"/>
    <cellStyle name="Comma 3 4 2 2 2 3 2" xfId="15285" xr:uid="{00000000-0005-0000-0000-0000E32A0000}"/>
    <cellStyle name="Comma 3 4 2 2 3" xfId="3581" xr:uid="{00000000-0005-0000-0000-0000E42A0000}"/>
    <cellStyle name="Comma 3 4 2 2 3 2" xfId="4428" xr:uid="{00000000-0005-0000-0000-0000E52A0000}"/>
    <cellStyle name="Comma 3 4 2 2 3 3" xfId="11089" xr:uid="{00000000-0005-0000-0000-0000E62A0000}"/>
    <cellStyle name="Comma 3 4 2 2 4" xfId="5145" xr:uid="{00000000-0005-0000-0000-0000E72A0000}"/>
    <cellStyle name="Comma 3 4 2 2 4 2" xfId="6897" xr:uid="{00000000-0005-0000-0000-0000E82A0000}"/>
    <cellStyle name="Comma 3 4 2 2 4 3" xfId="12423" xr:uid="{00000000-0005-0000-0000-0000E92A0000}"/>
    <cellStyle name="Comma 3 4 2 2 5" xfId="5726" xr:uid="{00000000-0005-0000-0000-0000EA2A0000}"/>
    <cellStyle name="Comma 3 4 2 2 5 2" xfId="13004" xr:uid="{00000000-0005-0000-0000-0000EB2A0000}"/>
    <cellStyle name="Comma 3 4 2 2 6" xfId="7612" xr:uid="{00000000-0005-0000-0000-0000EC2A0000}"/>
    <cellStyle name="Comma 3 4 2 2 6 2" xfId="14704" xr:uid="{00000000-0005-0000-0000-0000ED2A0000}"/>
    <cellStyle name="Comma 3 4 2 3" xfId="1038" xr:uid="{00000000-0005-0000-0000-0000EE2A0000}"/>
    <cellStyle name="Comma 3 4 2 3 2" xfId="2628" xr:uid="{00000000-0005-0000-0000-0000EF2A0000}"/>
    <cellStyle name="Comma 3 4 2 3 3" xfId="7904" xr:uid="{00000000-0005-0000-0000-0000F02A0000}"/>
    <cellStyle name="Comma 3 4 2 3 3 2" xfId="14996" xr:uid="{00000000-0005-0000-0000-0000F12A0000}"/>
    <cellStyle name="Comma 3 4 2 4" xfId="3281" xr:uid="{00000000-0005-0000-0000-0000F22A0000}"/>
    <cellStyle name="Comma 3 4 2 4 2" xfId="4429" xr:uid="{00000000-0005-0000-0000-0000F32A0000}"/>
    <cellStyle name="Comma 3 4 2 4 3" xfId="10792" xr:uid="{00000000-0005-0000-0000-0000F42A0000}"/>
    <cellStyle name="Comma 3 4 2 5" xfId="4856" xr:uid="{00000000-0005-0000-0000-0000F52A0000}"/>
    <cellStyle name="Comma 3 4 2 5 2" xfId="6898" xr:uid="{00000000-0005-0000-0000-0000F62A0000}"/>
    <cellStyle name="Comma 3 4 2 5 3" xfId="12134" xr:uid="{00000000-0005-0000-0000-0000F72A0000}"/>
    <cellStyle name="Comma 3 4 2 6" xfId="5437" xr:uid="{00000000-0005-0000-0000-0000F82A0000}"/>
    <cellStyle name="Comma 3 4 2 6 2" xfId="12715" xr:uid="{00000000-0005-0000-0000-0000F92A0000}"/>
    <cellStyle name="Comma 3 4 2 7" xfId="7323" xr:uid="{00000000-0005-0000-0000-0000FA2A0000}"/>
    <cellStyle name="Comma 3 4 2 7 2" xfId="14415" xr:uid="{00000000-0005-0000-0000-0000FB2A0000}"/>
    <cellStyle name="Comma 3 4 3" xfId="1039" xr:uid="{00000000-0005-0000-0000-0000FC2A0000}"/>
    <cellStyle name="Comma 3 4 3 2" xfId="1040" xr:uid="{00000000-0005-0000-0000-0000FD2A0000}"/>
    <cellStyle name="Comma 3 4 3 2 2" xfId="2629" xr:uid="{00000000-0005-0000-0000-0000FE2A0000}"/>
    <cellStyle name="Comma 3 4 3 2 3" xfId="8053" xr:uid="{00000000-0005-0000-0000-0000FF2A0000}"/>
    <cellStyle name="Comma 3 4 3 2 3 2" xfId="15145" xr:uid="{00000000-0005-0000-0000-0000002B0000}"/>
    <cellStyle name="Comma 3 4 3 3" xfId="3441" xr:uid="{00000000-0005-0000-0000-0000012B0000}"/>
    <cellStyle name="Comma 3 4 3 3 2" xfId="4430" xr:uid="{00000000-0005-0000-0000-0000022B0000}"/>
    <cellStyle name="Comma 3 4 3 3 3" xfId="10949" xr:uid="{00000000-0005-0000-0000-0000032B0000}"/>
    <cellStyle name="Comma 3 4 3 4" xfId="5005" xr:uid="{00000000-0005-0000-0000-0000042B0000}"/>
    <cellStyle name="Comma 3 4 3 4 2" xfId="6899" xr:uid="{00000000-0005-0000-0000-0000052B0000}"/>
    <cellStyle name="Comma 3 4 3 4 3" xfId="12283" xr:uid="{00000000-0005-0000-0000-0000062B0000}"/>
    <cellStyle name="Comma 3 4 3 5" xfId="5586" xr:uid="{00000000-0005-0000-0000-0000072B0000}"/>
    <cellStyle name="Comma 3 4 3 5 2" xfId="12864" xr:uid="{00000000-0005-0000-0000-0000082B0000}"/>
    <cellStyle name="Comma 3 4 3 6" xfId="7472" xr:uid="{00000000-0005-0000-0000-0000092B0000}"/>
    <cellStyle name="Comma 3 4 3 6 2" xfId="14564" xr:uid="{00000000-0005-0000-0000-00000A2B0000}"/>
    <cellStyle name="Comma 3 4 4" xfId="1041" xr:uid="{00000000-0005-0000-0000-00000B2B0000}"/>
    <cellStyle name="Comma 3 4 4 2" xfId="7761" xr:uid="{00000000-0005-0000-0000-00000C2B0000}"/>
    <cellStyle name="Comma 3 4 4 2 2" xfId="14853" xr:uid="{00000000-0005-0000-0000-00000D2B0000}"/>
    <cellStyle name="Comma 3 4 5" xfId="1042" xr:uid="{00000000-0005-0000-0000-00000E2B0000}"/>
    <cellStyle name="Comma 3 4 5 2" xfId="2630" xr:uid="{00000000-0005-0000-0000-00000F2B0000}"/>
    <cellStyle name="Comma 3 4 6" xfId="3112" xr:uid="{00000000-0005-0000-0000-0000102B0000}"/>
    <cellStyle name="Comma 3 4 6 2" xfId="4431" xr:uid="{00000000-0005-0000-0000-0000112B0000}"/>
    <cellStyle name="Comma 3 4 6 3" xfId="10623" xr:uid="{00000000-0005-0000-0000-0000122B0000}"/>
    <cellStyle name="Comma 3 4 7" xfId="4713" xr:uid="{00000000-0005-0000-0000-0000132B0000}"/>
    <cellStyle name="Comma 3 4 7 2" xfId="6900" xr:uid="{00000000-0005-0000-0000-0000142B0000}"/>
    <cellStyle name="Comma 3 4 7 3" xfId="11991" xr:uid="{00000000-0005-0000-0000-0000152B0000}"/>
    <cellStyle name="Comma 3 4 8" xfId="5294" xr:uid="{00000000-0005-0000-0000-0000162B0000}"/>
    <cellStyle name="Comma 3 4 8 2" xfId="12572" xr:uid="{00000000-0005-0000-0000-0000172B0000}"/>
    <cellStyle name="Comma 3 4 9" xfId="7180" xr:uid="{00000000-0005-0000-0000-0000182B0000}"/>
    <cellStyle name="Comma 3 4 9 2" xfId="14272" xr:uid="{00000000-0005-0000-0000-0000192B0000}"/>
    <cellStyle name="Comma 3 5" xfId="1043" xr:uid="{00000000-0005-0000-0000-00001A2B0000}"/>
    <cellStyle name="Comma 3 5 2" xfId="1044" xr:uid="{00000000-0005-0000-0000-00001B2B0000}"/>
    <cellStyle name="Comma 3 5 2 2" xfId="1045" xr:uid="{00000000-0005-0000-0000-00001C2B0000}"/>
    <cellStyle name="Comma 3 5 2 2 2" xfId="1046" xr:uid="{00000000-0005-0000-0000-00001D2B0000}"/>
    <cellStyle name="Comma 3 5 2 2 2 2" xfId="2631" xr:uid="{00000000-0005-0000-0000-00001E2B0000}"/>
    <cellStyle name="Comma 3 5 2 2 2 3" xfId="8176" xr:uid="{00000000-0005-0000-0000-00001F2B0000}"/>
    <cellStyle name="Comma 3 5 2 2 2 3 2" xfId="15268" xr:uid="{00000000-0005-0000-0000-0000202B0000}"/>
    <cellStyle name="Comma 3 5 2 2 3" xfId="3564" xr:uid="{00000000-0005-0000-0000-0000212B0000}"/>
    <cellStyle name="Comma 3 5 2 2 3 2" xfId="4432" xr:uid="{00000000-0005-0000-0000-0000222B0000}"/>
    <cellStyle name="Comma 3 5 2 2 3 3" xfId="11072" xr:uid="{00000000-0005-0000-0000-0000232B0000}"/>
    <cellStyle name="Comma 3 5 2 2 4" xfId="5128" xr:uid="{00000000-0005-0000-0000-0000242B0000}"/>
    <cellStyle name="Comma 3 5 2 2 4 2" xfId="6901" xr:uid="{00000000-0005-0000-0000-0000252B0000}"/>
    <cellStyle name="Comma 3 5 2 2 4 3" xfId="12406" xr:uid="{00000000-0005-0000-0000-0000262B0000}"/>
    <cellStyle name="Comma 3 5 2 2 5" xfId="5709" xr:uid="{00000000-0005-0000-0000-0000272B0000}"/>
    <cellStyle name="Comma 3 5 2 2 5 2" xfId="12987" xr:uid="{00000000-0005-0000-0000-0000282B0000}"/>
    <cellStyle name="Comma 3 5 2 2 6" xfId="7595" xr:uid="{00000000-0005-0000-0000-0000292B0000}"/>
    <cellStyle name="Comma 3 5 2 2 6 2" xfId="14687" xr:uid="{00000000-0005-0000-0000-00002A2B0000}"/>
    <cellStyle name="Comma 3 5 2 3" xfId="1047" xr:uid="{00000000-0005-0000-0000-00002B2B0000}"/>
    <cellStyle name="Comma 3 5 2 3 2" xfId="2632" xr:uid="{00000000-0005-0000-0000-00002C2B0000}"/>
    <cellStyle name="Comma 3 5 2 3 3" xfId="7887" xr:uid="{00000000-0005-0000-0000-00002D2B0000}"/>
    <cellStyle name="Comma 3 5 2 3 3 2" xfId="14979" xr:uid="{00000000-0005-0000-0000-00002E2B0000}"/>
    <cellStyle name="Comma 3 5 2 4" xfId="3264" xr:uid="{00000000-0005-0000-0000-00002F2B0000}"/>
    <cellStyle name="Comma 3 5 2 4 2" xfId="4433" xr:uid="{00000000-0005-0000-0000-0000302B0000}"/>
    <cellStyle name="Comma 3 5 2 4 3" xfId="10775" xr:uid="{00000000-0005-0000-0000-0000312B0000}"/>
    <cellStyle name="Comma 3 5 2 5" xfId="4839" xr:uid="{00000000-0005-0000-0000-0000322B0000}"/>
    <cellStyle name="Comma 3 5 2 5 2" xfId="6902" xr:uid="{00000000-0005-0000-0000-0000332B0000}"/>
    <cellStyle name="Comma 3 5 2 5 3" xfId="12117" xr:uid="{00000000-0005-0000-0000-0000342B0000}"/>
    <cellStyle name="Comma 3 5 2 6" xfId="5420" xr:uid="{00000000-0005-0000-0000-0000352B0000}"/>
    <cellStyle name="Comma 3 5 2 6 2" xfId="12698" xr:uid="{00000000-0005-0000-0000-0000362B0000}"/>
    <cellStyle name="Comma 3 5 2 7" xfId="7306" xr:uid="{00000000-0005-0000-0000-0000372B0000}"/>
    <cellStyle name="Comma 3 5 2 7 2" xfId="14398" xr:uid="{00000000-0005-0000-0000-0000382B0000}"/>
    <cellStyle name="Comma 3 5 3" xfId="1048" xr:uid="{00000000-0005-0000-0000-0000392B0000}"/>
    <cellStyle name="Comma 3 5 3 2" xfId="1049" xr:uid="{00000000-0005-0000-0000-00003A2B0000}"/>
    <cellStyle name="Comma 3 5 3 2 2" xfId="2633" xr:uid="{00000000-0005-0000-0000-00003B2B0000}"/>
    <cellStyle name="Comma 3 5 3 2 3" xfId="8036" xr:uid="{00000000-0005-0000-0000-00003C2B0000}"/>
    <cellStyle name="Comma 3 5 3 2 3 2" xfId="15128" xr:uid="{00000000-0005-0000-0000-00003D2B0000}"/>
    <cellStyle name="Comma 3 5 3 3" xfId="3424" xr:uid="{00000000-0005-0000-0000-00003E2B0000}"/>
    <cellStyle name="Comma 3 5 3 3 2" xfId="4434" xr:uid="{00000000-0005-0000-0000-00003F2B0000}"/>
    <cellStyle name="Comma 3 5 3 3 3" xfId="10932" xr:uid="{00000000-0005-0000-0000-0000402B0000}"/>
    <cellStyle name="Comma 3 5 3 4" xfId="4988" xr:uid="{00000000-0005-0000-0000-0000412B0000}"/>
    <cellStyle name="Comma 3 5 3 4 2" xfId="6903" xr:uid="{00000000-0005-0000-0000-0000422B0000}"/>
    <cellStyle name="Comma 3 5 3 4 3" xfId="12266" xr:uid="{00000000-0005-0000-0000-0000432B0000}"/>
    <cellStyle name="Comma 3 5 3 5" xfId="5569" xr:uid="{00000000-0005-0000-0000-0000442B0000}"/>
    <cellStyle name="Comma 3 5 3 5 2" xfId="12847" xr:uid="{00000000-0005-0000-0000-0000452B0000}"/>
    <cellStyle name="Comma 3 5 3 6" xfId="7455" xr:uid="{00000000-0005-0000-0000-0000462B0000}"/>
    <cellStyle name="Comma 3 5 3 6 2" xfId="14547" xr:uid="{00000000-0005-0000-0000-0000472B0000}"/>
    <cellStyle name="Comma 3 5 4" xfId="1050" xr:uid="{00000000-0005-0000-0000-0000482B0000}"/>
    <cellStyle name="Comma 3 5 4 2" xfId="7744" xr:uid="{00000000-0005-0000-0000-0000492B0000}"/>
    <cellStyle name="Comma 3 5 4 2 2" xfId="14836" xr:uid="{00000000-0005-0000-0000-00004A2B0000}"/>
    <cellStyle name="Comma 3 5 5" xfId="1051" xr:uid="{00000000-0005-0000-0000-00004B2B0000}"/>
    <cellStyle name="Comma 3 5 5 2" xfId="2634" xr:uid="{00000000-0005-0000-0000-00004C2B0000}"/>
    <cellStyle name="Comma 3 5 6" xfId="3095" xr:uid="{00000000-0005-0000-0000-00004D2B0000}"/>
    <cellStyle name="Comma 3 5 6 2" xfId="4435" xr:uid="{00000000-0005-0000-0000-00004E2B0000}"/>
    <cellStyle name="Comma 3 5 6 3" xfId="10606" xr:uid="{00000000-0005-0000-0000-00004F2B0000}"/>
    <cellStyle name="Comma 3 5 7" xfId="4696" xr:uid="{00000000-0005-0000-0000-0000502B0000}"/>
    <cellStyle name="Comma 3 5 7 2" xfId="6904" xr:uid="{00000000-0005-0000-0000-0000512B0000}"/>
    <cellStyle name="Comma 3 5 7 3" xfId="11974" xr:uid="{00000000-0005-0000-0000-0000522B0000}"/>
    <cellStyle name="Comma 3 5 8" xfId="5277" xr:uid="{00000000-0005-0000-0000-0000532B0000}"/>
    <cellStyle name="Comma 3 5 8 2" xfId="12555" xr:uid="{00000000-0005-0000-0000-0000542B0000}"/>
    <cellStyle name="Comma 3 5 9" xfId="7163" xr:uid="{00000000-0005-0000-0000-0000552B0000}"/>
    <cellStyle name="Comma 3 5 9 2" xfId="14255" xr:uid="{00000000-0005-0000-0000-0000562B0000}"/>
    <cellStyle name="Comma 3 6" xfId="1052" xr:uid="{00000000-0005-0000-0000-0000572B0000}"/>
    <cellStyle name="Comma 3 6 2" xfId="1053" xr:uid="{00000000-0005-0000-0000-0000582B0000}"/>
    <cellStyle name="Comma 3 6 2 2" xfId="1054" xr:uid="{00000000-0005-0000-0000-0000592B0000}"/>
    <cellStyle name="Comma 3 6 2 2 2" xfId="1055" xr:uid="{00000000-0005-0000-0000-00005A2B0000}"/>
    <cellStyle name="Comma 3 6 2 2 2 2" xfId="2635" xr:uid="{00000000-0005-0000-0000-00005B2B0000}"/>
    <cellStyle name="Comma 3 6 2 2 2 3" xfId="8282" xr:uid="{00000000-0005-0000-0000-00005C2B0000}"/>
    <cellStyle name="Comma 3 6 2 2 2 3 2" xfId="15374" xr:uid="{00000000-0005-0000-0000-00005D2B0000}"/>
    <cellStyle name="Comma 3 6 2 2 3" xfId="3670" xr:uid="{00000000-0005-0000-0000-00005E2B0000}"/>
    <cellStyle name="Comma 3 6 2 2 3 2" xfId="4436" xr:uid="{00000000-0005-0000-0000-00005F2B0000}"/>
    <cellStyle name="Comma 3 6 2 2 3 3" xfId="11178" xr:uid="{00000000-0005-0000-0000-0000602B0000}"/>
    <cellStyle name="Comma 3 6 2 2 4" xfId="5234" xr:uid="{00000000-0005-0000-0000-0000612B0000}"/>
    <cellStyle name="Comma 3 6 2 2 4 2" xfId="6905" xr:uid="{00000000-0005-0000-0000-0000622B0000}"/>
    <cellStyle name="Comma 3 6 2 2 4 3" xfId="12512" xr:uid="{00000000-0005-0000-0000-0000632B0000}"/>
    <cellStyle name="Comma 3 6 2 2 5" xfId="5815" xr:uid="{00000000-0005-0000-0000-0000642B0000}"/>
    <cellStyle name="Comma 3 6 2 2 5 2" xfId="13093" xr:uid="{00000000-0005-0000-0000-0000652B0000}"/>
    <cellStyle name="Comma 3 6 2 2 6" xfId="7701" xr:uid="{00000000-0005-0000-0000-0000662B0000}"/>
    <cellStyle name="Comma 3 6 2 2 6 2" xfId="14793" xr:uid="{00000000-0005-0000-0000-0000672B0000}"/>
    <cellStyle name="Comma 3 6 2 3" xfId="1056" xr:uid="{00000000-0005-0000-0000-0000682B0000}"/>
    <cellStyle name="Comma 3 6 2 3 2" xfId="2636" xr:uid="{00000000-0005-0000-0000-0000692B0000}"/>
    <cellStyle name="Comma 3 6 2 3 3" xfId="7993" xr:uid="{00000000-0005-0000-0000-00006A2B0000}"/>
    <cellStyle name="Comma 3 6 2 3 3 2" xfId="15085" xr:uid="{00000000-0005-0000-0000-00006B2B0000}"/>
    <cellStyle name="Comma 3 6 2 4" xfId="3370" xr:uid="{00000000-0005-0000-0000-00006C2B0000}"/>
    <cellStyle name="Comma 3 6 2 4 2" xfId="4437" xr:uid="{00000000-0005-0000-0000-00006D2B0000}"/>
    <cellStyle name="Comma 3 6 2 4 3" xfId="10881" xr:uid="{00000000-0005-0000-0000-00006E2B0000}"/>
    <cellStyle name="Comma 3 6 2 5" xfId="4945" xr:uid="{00000000-0005-0000-0000-00006F2B0000}"/>
    <cellStyle name="Comma 3 6 2 5 2" xfId="6906" xr:uid="{00000000-0005-0000-0000-0000702B0000}"/>
    <cellStyle name="Comma 3 6 2 5 3" xfId="12223" xr:uid="{00000000-0005-0000-0000-0000712B0000}"/>
    <cellStyle name="Comma 3 6 2 6" xfId="5526" xr:uid="{00000000-0005-0000-0000-0000722B0000}"/>
    <cellStyle name="Comma 3 6 2 6 2" xfId="12804" xr:uid="{00000000-0005-0000-0000-0000732B0000}"/>
    <cellStyle name="Comma 3 6 2 7" xfId="7412" xr:uid="{00000000-0005-0000-0000-0000742B0000}"/>
    <cellStyle name="Comma 3 6 2 7 2" xfId="14504" xr:uid="{00000000-0005-0000-0000-0000752B0000}"/>
    <cellStyle name="Comma 3 6 3" xfId="1057" xr:uid="{00000000-0005-0000-0000-0000762B0000}"/>
    <cellStyle name="Comma 3 6 3 2" xfId="1058" xr:uid="{00000000-0005-0000-0000-0000772B0000}"/>
    <cellStyle name="Comma 3 6 3 2 2" xfId="2637" xr:uid="{00000000-0005-0000-0000-0000782B0000}"/>
    <cellStyle name="Comma 3 6 3 2 3" xfId="8139" xr:uid="{00000000-0005-0000-0000-0000792B0000}"/>
    <cellStyle name="Comma 3 6 3 2 3 2" xfId="15231" xr:uid="{00000000-0005-0000-0000-00007A2B0000}"/>
    <cellStyle name="Comma 3 6 3 3" xfId="3527" xr:uid="{00000000-0005-0000-0000-00007B2B0000}"/>
    <cellStyle name="Comma 3 6 3 3 2" xfId="4438" xr:uid="{00000000-0005-0000-0000-00007C2B0000}"/>
    <cellStyle name="Comma 3 6 3 3 3" xfId="11035" xr:uid="{00000000-0005-0000-0000-00007D2B0000}"/>
    <cellStyle name="Comma 3 6 3 4" xfId="5091" xr:uid="{00000000-0005-0000-0000-00007E2B0000}"/>
    <cellStyle name="Comma 3 6 3 4 2" xfId="6907" xr:uid="{00000000-0005-0000-0000-00007F2B0000}"/>
    <cellStyle name="Comma 3 6 3 4 3" xfId="12369" xr:uid="{00000000-0005-0000-0000-0000802B0000}"/>
    <cellStyle name="Comma 3 6 3 5" xfId="5672" xr:uid="{00000000-0005-0000-0000-0000812B0000}"/>
    <cellStyle name="Comma 3 6 3 5 2" xfId="12950" xr:uid="{00000000-0005-0000-0000-0000822B0000}"/>
    <cellStyle name="Comma 3 6 3 6" xfId="7558" xr:uid="{00000000-0005-0000-0000-0000832B0000}"/>
    <cellStyle name="Comma 3 6 3 6 2" xfId="14650" xr:uid="{00000000-0005-0000-0000-0000842B0000}"/>
    <cellStyle name="Comma 3 6 4" xfId="1059" xr:uid="{00000000-0005-0000-0000-0000852B0000}"/>
    <cellStyle name="Comma 3 6 4 2" xfId="7850" xr:uid="{00000000-0005-0000-0000-0000862B0000}"/>
    <cellStyle name="Comma 3 6 4 2 2" xfId="14942" xr:uid="{00000000-0005-0000-0000-0000872B0000}"/>
    <cellStyle name="Comma 3 6 5" xfId="1060" xr:uid="{00000000-0005-0000-0000-0000882B0000}"/>
    <cellStyle name="Comma 3 6 5 2" xfId="2638" xr:uid="{00000000-0005-0000-0000-0000892B0000}"/>
    <cellStyle name="Comma 3 6 6" xfId="3225" xr:uid="{00000000-0005-0000-0000-00008A2B0000}"/>
    <cellStyle name="Comma 3 6 6 2" xfId="4439" xr:uid="{00000000-0005-0000-0000-00008B2B0000}"/>
    <cellStyle name="Comma 3 6 6 3" xfId="10736" xr:uid="{00000000-0005-0000-0000-00008C2B0000}"/>
    <cellStyle name="Comma 3 6 7" xfId="4802" xr:uid="{00000000-0005-0000-0000-00008D2B0000}"/>
    <cellStyle name="Comma 3 6 7 2" xfId="6908" xr:uid="{00000000-0005-0000-0000-00008E2B0000}"/>
    <cellStyle name="Comma 3 6 7 3" xfId="12080" xr:uid="{00000000-0005-0000-0000-00008F2B0000}"/>
    <cellStyle name="Comma 3 6 8" xfId="5383" xr:uid="{00000000-0005-0000-0000-0000902B0000}"/>
    <cellStyle name="Comma 3 6 8 2" xfId="12661" xr:uid="{00000000-0005-0000-0000-0000912B0000}"/>
    <cellStyle name="Comma 3 6 9" xfId="7269" xr:uid="{00000000-0005-0000-0000-0000922B0000}"/>
    <cellStyle name="Comma 3 6 9 2" xfId="14361" xr:uid="{00000000-0005-0000-0000-0000932B0000}"/>
    <cellStyle name="Comma 3 7" xfId="1061" xr:uid="{00000000-0005-0000-0000-0000942B0000}"/>
    <cellStyle name="Comma 3 7 2" xfId="1062" xr:uid="{00000000-0005-0000-0000-0000952B0000}"/>
    <cellStyle name="Comma 3 7 2 2" xfId="1063" xr:uid="{00000000-0005-0000-0000-0000962B0000}"/>
    <cellStyle name="Comma 3 7 2 2 2" xfId="2639" xr:uid="{00000000-0005-0000-0000-0000972B0000}"/>
    <cellStyle name="Comma 3 7 2 2 3" xfId="8159" xr:uid="{00000000-0005-0000-0000-0000982B0000}"/>
    <cellStyle name="Comma 3 7 2 2 3 2" xfId="15251" xr:uid="{00000000-0005-0000-0000-0000992B0000}"/>
    <cellStyle name="Comma 3 7 2 3" xfId="3547" xr:uid="{00000000-0005-0000-0000-00009A2B0000}"/>
    <cellStyle name="Comma 3 7 2 3 2" xfId="4440" xr:uid="{00000000-0005-0000-0000-00009B2B0000}"/>
    <cellStyle name="Comma 3 7 2 3 3" xfId="11055" xr:uid="{00000000-0005-0000-0000-00009C2B0000}"/>
    <cellStyle name="Comma 3 7 2 4" xfId="5111" xr:uid="{00000000-0005-0000-0000-00009D2B0000}"/>
    <cellStyle name="Comma 3 7 2 4 2" xfId="6909" xr:uid="{00000000-0005-0000-0000-00009E2B0000}"/>
    <cellStyle name="Comma 3 7 2 4 3" xfId="12389" xr:uid="{00000000-0005-0000-0000-00009F2B0000}"/>
    <cellStyle name="Comma 3 7 2 5" xfId="5692" xr:uid="{00000000-0005-0000-0000-0000A02B0000}"/>
    <cellStyle name="Comma 3 7 2 5 2" xfId="12970" xr:uid="{00000000-0005-0000-0000-0000A12B0000}"/>
    <cellStyle name="Comma 3 7 2 6" xfId="7578" xr:uid="{00000000-0005-0000-0000-0000A22B0000}"/>
    <cellStyle name="Comma 3 7 2 6 2" xfId="14670" xr:uid="{00000000-0005-0000-0000-0000A32B0000}"/>
    <cellStyle name="Comma 3 7 3" xfId="1064" xr:uid="{00000000-0005-0000-0000-0000A42B0000}"/>
    <cellStyle name="Comma 3 7 3 2" xfId="2640" xr:uid="{00000000-0005-0000-0000-0000A52B0000}"/>
    <cellStyle name="Comma 3 7 3 3" xfId="7870" xr:uid="{00000000-0005-0000-0000-0000A62B0000}"/>
    <cellStyle name="Comma 3 7 3 3 2" xfId="14962" xr:uid="{00000000-0005-0000-0000-0000A72B0000}"/>
    <cellStyle name="Comma 3 7 4" xfId="3245" xr:uid="{00000000-0005-0000-0000-0000A82B0000}"/>
    <cellStyle name="Comma 3 7 4 2" xfId="4441" xr:uid="{00000000-0005-0000-0000-0000A92B0000}"/>
    <cellStyle name="Comma 3 7 4 3" xfId="10756" xr:uid="{00000000-0005-0000-0000-0000AA2B0000}"/>
    <cellStyle name="Comma 3 7 5" xfId="4822" xr:uid="{00000000-0005-0000-0000-0000AB2B0000}"/>
    <cellStyle name="Comma 3 7 5 2" xfId="6910" xr:uid="{00000000-0005-0000-0000-0000AC2B0000}"/>
    <cellStyle name="Comma 3 7 5 3" xfId="12100" xr:uid="{00000000-0005-0000-0000-0000AD2B0000}"/>
    <cellStyle name="Comma 3 7 6" xfId="5403" xr:uid="{00000000-0005-0000-0000-0000AE2B0000}"/>
    <cellStyle name="Comma 3 7 6 2" xfId="12681" xr:uid="{00000000-0005-0000-0000-0000AF2B0000}"/>
    <cellStyle name="Comma 3 7 7" xfId="7289" xr:uid="{00000000-0005-0000-0000-0000B02B0000}"/>
    <cellStyle name="Comma 3 7 7 2" xfId="14381" xr:uid="{00000000-0005-0000-0000-0000B12B0000}"/>
    <cellStyle name="Comma 3 8" xfId="1065" xr:uid="{00000000-0005-0000-0000-0000B22B0000}"/>
    <cellStyle name="Comma 3 8 2" xfId="1066" xr:uid="{00000000-0005-0000-0000-0000B32B0000}"/>
    <cellStyle name="Comma 3 8 2 2" xfId="2641" xr:uid="{00000000-0005-0000-0000-0000B42B0000}"/>
    <cellStyle name="Comma 3 8 2 3" xfId="8015" xr:uid="{00000000-0005-0000-0000-0000B52B0000}"/>
    <cellStyle name="Comma 3 8 2 3 2" xfId="15107" xr:uid="{00000000-0005-0000-0000-0000B62B0000}"/>
    <cellStyle name="Comma 3 8 3" xfId="3397" xr:uid="{00000000-0005-0000-0000-0000B72B0000}"/>
    <cellStyle name="Comma 3 8 3 2" xfId="4442" xr:uid="{00000000-0005-0000-0000-0000B82B0000}"/>
    <cellStyle name="Comma 3 8 3 3" xfId="10905" xr:uid="{00000000-0005-0000-0000-0000B92B0000}"/>
    <cellStyle name="Comma 3 8 4" xfId="4967" xr:uid="{00000000-0005-0000-0000-0000BA2B0000}"/>
    <cellStyle name="Comma 3 8 4 2" xfId="6911" xr:uid="{00000000-0005-0000-0000-0000BB2B0000}"/>
    <cellStyle name="Comma 3 8 4 3" xfId="12245" xr:uid="{00000000-0005-0000-0000-0000BC2B0000}"/>
    <cellStyle name="Comma 3 8 5" xfId="5548" xr:uid="{00000000-0005-0000-0000-0000BD2B0000}"/>
    <cellStyle name="Comma 3 8 5 2" xfId="12826" xr:uid="{00000000-0005-0000-0000-0000BE2B0000}"/>
    <cellStyle name="Comma 3 8 6" xfId="7434" xr:uid="{00000000-0005-0000-0000-0000BF2B0000}"/>
    <cellStyle name="Comma 3 8 6 2" xfId="14526" xr:uid="{00000000-0005-0000-0000-0000C02B0000}"/>
    <cellStyle name="Comma 3 9" xfId="1067" xr:uid="{00000000-0005-0000-0000-0000C12B0000}"/>
    <cellStyle name="Comma 3 9 2" xfId="1068" xr:uid="{00000000-0005-0000-0000-0000C22B0000}"/>
    <cellStyle name="Comma 3 9 2 2" xfId="2642" xr:uid="{00000000-0005-0000-0000-0000C32B0000}"/>
    <cellStyle name="Comma 3 9 2 3" xfId="8013" xr:uid="{00000000-0005-0000-0000-0000C42B0000}"/>
    <cellStyle name="Comma 3 9 2 3 2" xfId="15105" xr:uid="{00000000-0005-0000-0000-0000C52B0000}"/>
    <cellStyle name="Comma 3 9 3" xfId="3393" xr:uid="{00000000-0005-0000-0000-0000C62B0000}"/>
    <cellStyle name="Comma 3 9 3 2" xfId="4443" xr:uid="{00000000-0005-0000-0000-0000C72B0000}"/>
    <cellStyle name="Comma 3 9 3 3" xfId="10901" xr:uid="{00000000-0005-0000-0000-0000C82B0000}"/>
    <cellStyle name="Comma 3 9 4" xfId="4965" xr:uid="{00000000-0005-0000-0000-0000C92B0000}"/>
    <cellStyle name="Comma 3 9 4 2" xfId="6912" xr:uid="{00000000-0005-0000-0000-0000CA2B0000}"/>
    <cellStyle name="Comma 3 9 4 3" xfId="12243" xr:uid="{00000000-0005-0000-0000-0000CB2B0000}"/>
    <cellStyle name="Comma 3 9 5" xfId="5546" xr:uid="{00000000-0005-0000-0000-0000CC2B0000}"/>
    <cellStyle name="Comma 3 9 5 2" xfId="12824" xr:uid="{00000000-0005-0000-0000-0000CD2B0000}"/>
    <cellStyle name="Comma 3 9 6" xfId="7432" xr:uid="{00000000-0005-0000-0000-0000CE2B0000}"/>
    <cellStyle name="Comma 3 9 6 2" xfId="14524" xr:uid="{00000000-0005-0000-0000-0000CF2B0000}"/>
    <cellStyle name="Comma 4" xfId="1069" xr:uid="{00000000-0005-0000-0000-0000D02B0000}"/>
    <cellStyle name="Comma 4 2" xfId="1070" xr:uid="{00000000-0005-0000-0000-0000D12B0000}"/>
    <cellStyle name="Comma 4 3" xfId="4444" xr:uid="{00000000-0005-0000-0000-0000D22B0000}"/>
    <cellStyle name="Comma 4 4" xfId="8654" xr:uid="{00000000-0005-0000-0000-0000D32B0000}"/>
    <cellStyle name="Comma 5" xfId="1071" xr:uid="{00000000-0005-0000-0000-0000D42B0000}"/>
    <cellStyle name="Comma 5 2" xfId="8310" xr:uid="{00000000-0005-0000-0000-0000D52B0000}"/>
    <cellStyle name="Comma 5 2 2" xfId="8670" xr:uid="{00000000-0005-0000-0000-0000D62B0000}"/>
    <cellStyle name="Comma 5 2 3" xfId="15402" xr:uid="{00000000-0005-0000-0000-0000D72B0000}"/>
    <cellStyle name="Comma 5 3" xfId="8668" xr:uid="{00000000-0005-0000-0000-0000D82B0000}"/>
    <cellStyle name="Comma 6" xfId="1072" xr:uid="{00000000-0005-0000-0000-0000D92B0000}"/>
    <cellStyle name="Comma 6 2" xfId="8311" xr:uid="{00000000-0005-0000-0000-0000DA2B0000}"/>
    <cellStyle name="Comma 6 2 2" xfId="15403" xr:uid="{00000000-0005-0000-0000-0000DB2B0000}"/>
    <cellStyle name="Comma 7" xfId="1073" xr:uid="{00000000-0005-0000-0000-0000DC2B0000}"/>
    <cellStyle name="Comma 7 2" xfId="8312" xr:uid="{00000000-0005-0000-0000-0000DD2B0000}"/>
    <cellStyle name="Comma 7 2 2" xfId="15404" xr:uid="{00000000-0005-0000-0000-0000DE2B0000}"/>
    <cellStyle name="Comma 8" xfId="1074" xr:uid="{00000000-0005-0000-0000-0000DF2B0000}"/>
    <cellStyle name="Comma 8 2" xfId="1075" xr:uid="{00000000-0005-0000-0000-0000E02B0000}"/>
    <cellStyle name="Comma 8 3" xfId="4445" xr:uid="{00000000-0005-0000-0000-0000E12B0000}"/>
    <cellStyle name="Comma 9" xfId="1076" xr:uid="{00000000-0005-0000-0000-0000E22B0000}"/>
    <cellStyle name="Comma 9 2" xfId="1077" xr:uid="{00000000-0005-0000-0000-0000E32B0000}"/>
    <cellStyle name="Comma 9 2 2" xfId="2644" xr:uid="{00000000-0005-0000-0000-0000E42B0000}"/>
    <cellStyle name="Comma 9 3" xfId="2643" xr:uid="{00000000-0005-0000-0000-0000E52B0000}"/>
    <cellStyle name="Comma 9 4" xfId="4446" xr:uid="{00000000-0005-0000-0000-0000E62B0000}"/>
    <cellStyle name="Comma0" xfId="1078" xr:uid="{00000000-0005-0000-0000-0000E72B0000}"/>
    <cellStyle name="Comma0 2" xfId="8313" xr:uid="{00000000-0005-0000-0000-0000E82B0000}"/>
    <cellStyle name="Currency" xfId="2" builtinId="4"/>
    <cellStyle name="Currency 10" xfId="1079" xr:uid="{00000000-0005-0000-0000-0000EA2B0000}"/>
    <cellStyle name="Currency 11" xfId="1080" xr:uid="{00000000-0005-0000-0000-0000EB2B0000}"/>
    <cellStyle name="Currency 11 2" xfId="1081" xr:uid="{00000000-0005-0000-0000-0000EC2B0000}"/>
    <cellStyle name="Currency 11 3" xfId="4447" xr:uid="{00000000-0005-0000-0000-0000ED2B0000}"/>
    <cellStyle name="Currency 12" xfId="4448" xr:uid="{00000000-0005-0000-0000-0000EE2B0000}"/>
    <cellStyle name="Currency 13" xfId="8585" xr:uid="{00000000-0005-0000-0000-0000EF2B0000}"/>
    <cellStyle name="Currency 13 2" xfId="15628" xr:uid="{00000000-0005-0000-0000-0000F02B0000}"/>
    <cellStyle name="Currency 2" xfId="49" xr:uid="{00000000-0005-0000-0000-0000F12B0000}"/>
    <cellStyle name="Currency 2 2" xfId="1082" xr:uid="{00000000-0005-0000-0000-0000F22B0000}"/>
    <cellStyle name="Currency 2 2 2" xfId="1083" xr:uid="{00000000-0005-0000-0000-0000F32B0000}"/>
    <cellStyle name="Currency 2 2 3" xfId="4449" xr:uid="{00000000-0005-0000-0000-0000F42B0000}"/>
    <cellStyle name="Currency 2 2 4" xfId="8314" xr:uid="{00000000-0005-0000-0000-0000F52B0000}"/>
    <cellStyle name="Currency 2 2 4 2" xfId="15405" xr:uid="{00000000-0005-0000-0000-0000F62B0000}"/>
    <cellStyle name="Currency 2 3" xfId="1803" xr:uid="{00000000-0005-0000-0000-0000F72B0000}"/>
    <cellStyle name="Currency 2 3 2" xfId="4450" xr:uid="{00000000-0005-0000-0000-0000F82B0000}"/>
    <cellStyle name="Currency 2 3 3" xfId="8315" xr:uid="{00000000-0005-0000-0000-0000F92B0000}"/>
    <cellStyle name="Currency 2 3 3 2" xfId="15406" xr:uid="{00000000-0005-0000-0000-0000FA2B0000}"/>
    <cellStyle name="Currency 3" xfId="45" xr:uid="{00000000-0005-0000-0000-0000FB2B0000}"/>
    <cellStyle name="Currency 3 10" xfId="1085" xr:uid="{00000000-0005-0000-0000-0000FC2B0000}"/>
    <cellStyle name="Currency 3 11" xfId="1086" xr:uid="{00000000-0005-0000-0000-0000FD2B0000}"/>
    <cellStyle name="Currency 3 11 2" xfId="4451" xr:uid="{00000000-0005-0000-0000-0000FE2B0000}"/>
    <cellStyle name="Currency 3 11 3" xfId="8316" xr:uid="{00000000-0005-0000-0000-0000FF2B0000}"/>
    <cellStyle name="Currency 3 11 3 2" xfId="15407" xr:uid="{00000000-0005-0000-0000-0000002C0000}"/>
    <cellStyle name="Currency 3 12" xfId="1087" xr:uid="{00000000-0005-0000-0000-0000012C0000}"/>
    <cellStyle name="Currency 3 12 2" xfId="4453" xr:uid="{00000000-0005-0000-0000-0000022C0000}"/>
    <cellStyle name="Currency 3 12 3" xfId="4452" xr:uid="{00000000-0005-0000-0000-0000032C0000}"/>
    <cellStyle name="Currency 3 12 3 2" xfId="11894" xr:uid="{00000000-0005-0000-0000-0000042C0000}"/>
    <cellStyle name="Currency 3 12 4" xfId="8398" xr:uid="{00000000-0005-0000-0000-0000052C0000}"/>
    <cellStyle name="Currency 3 12 4 2" xfId="15441" xr:uid="{00000000-0005-0000-0000-0000062C0000}"/>
    <cellStyle name="Currency 3 13" xfId="1088" xr:uid="{00000000-0005-0000-0000-0000072C0000}"/>
    <cellStyle name="Currency 3 13 2" xfId="8487" xr:uid="{00000000-0005-0000-0000-0000082C0000}"/>
    <cellStyle name="Currency 3 13 2 2" xfId="15530" xr:uid="{00000000-0005-0000-0000-0000092C0000}"/>
    <cellStyle name="Currency 3 14" xfId="1089" xr:uid="{00000000-0005-0000-0000-00000A2C0000}"/>
    <cellStyle name="Currency 3 14 2" xfId="1090" xr:uid="{00000000-0005-0000-0000-00000B2C0000}"/>
    <cellStyle name="Currency 3 14 2 2" xfId="2647" xr:uid="{00000000-0005-0000-0000-00000C2C0000}"/>
    <cellStyle name="Currency 3 14 3" xfId="2646" xr:uid="{00000000-0005-0000-0000-00000D2C0000}"/>
    <cellStyle name="Currency 3 14 4" xfId="8576" xr:uid="{00000000-0005-0000-0000-00000E2C0000}"/>
    <cellStyle name="Currency 3 14 4 2" xfId="15619" xr:uid="{00000000-0005-0000-0000-00000F2C0000}"/>
    <cellStyle name="Currency 3 15" xfId="1091" xr:uid="{00000000-0005-0000-0000-0000102C0000}"/>
    <cellStyle name="Currency 3 15 2" xfId="2648" xr:uid="{00000000-0005-0000-0000-0000112C0000}"/>
    <cellStyle name="Currency 3 15 3" xfId="7728" xr:uid="{00000000-0005-0000-0000-0000122C0000}"/>
    <cellStyle name="Currency 3 15 3 2" xfId="14820" xr:uid="{00000000-0005-0000-0000-0000132C0000}"/>
    <cellStyle name="Currency 3 16" xfId="1092" xr:uid="{00000000-0005-0000-0000-0000142C0000}"/>
    <cellStyle name="Currency 3 16 2" xfId="2649" xr:uid="{00000000-0005-0000-0000-0000152C0000}"/>
    <cellStyle name="Currency 3 17" xfId="1093" xr:uid="{00000000-0005-0000-0000-0000162C0000}"/>
    <cellStyle name="Currency 3 17 2" xfId="2650" xr:uid="{00000000-0005-0000-0000-0000172C0000}"/>
    <cellStyle name="Currency 3 18" xfId="1094" xr:uid="{00000000-0005-0000-0000-0000182C0000}"/>
    <cellStyle name="Currency 3 18 2" xfId="2651" xr:uid="{00000000-0005-0000-0000-0000192C0000}"/>
    <cellStyle name="Currency 3 19" xfId="1095" xr:uid="{00000000-0005-0000-0000-00001A2C0000}"/>
    <cellStyle name="Currency 3 19 2" xfId="2652" xr:uid="{00000000-0005-0000-0000-00001B2C0000}"/>
    <cellStyle name="Currency 3 2" xfId="1096" xr:uid="{00000000-0005-0000-0000-00001C2C0000}"/>
    <cellStyle name="Currency 3 2 10" xfId="2653" xr:uid="{00000000-0005-0000-0000-00001D2C0000}"/>
    <cellStyle name="Currency 3 2 11" xfId="2987" xr:uid="{00000000-0005-0000-0000-00001E2C0000}"/>
    <cellStyle name="Currency 3 2 11 2" xfId="4454" xr:uid="{00000000-0005-0000-0000-00001F2C0000}"/>
    <cellStyle name="Currency 3 2 11 2 2" xfId="11895" xr:uid="{00000000-0005-0000-0000-0000202C0000}"/>
    <cellStyle name="Currency 3 2 11 3" xfId="6913" xr:uid="{00000000-0005-0000-0000-0000212C0000}"/>
    <cellStyle name="Currency 3 2 12" xfId="3144" xr:uid="{00000000-0005-0000-0000-0000222C0000}"/>
    <cellStyle name="Currency 3 2 12 2" xfId="10655" xr:uid="{00000000-0005-0000-0000-0000232C0000}"/>
    <cellStyle name="Currency 3 2 13" xfId="4737" xr:uid="{00000000-0005-0000-0000-0000242C0000}"/>
    <cellStyle name="Currency 3 2 13 2" xfId="12015" xr:uid="{00000000-0005-0000-0000-0000252C0000}"/>
    <cellStyle name="Currency 3 2 14" xfId="5318" xr:uid="{00000000-0005-0000-0000-0000262C0000}"/>
    <cellStyle name="Currency 3 2 14 2" xfId="12596" xr:uid="{00000000-0005-0000-0000-0000272C0000}"/>
    <cellStyle name="Currency 3 2 15" xfId="7204" xr:uid="{00000000-0005-0000-0000-0000282C0000}"/>
    <cellStyle name="Currency 3 2 15 2" xfId="14296" xr:uid="{00000000-0005-0000-0000-0000292C0000}"/>
    <cellStyle name="Currency 3 2 2" xfId="1097" xr:uid="{00000000-0005-0000-0000-00002A2C0000}"/>
    <cellStyle name="Currency 3 2 2 2" xfId="1098" xr:uid="{00000000-0005-0000-0000-00002B2C0000}"/>
    <cellStyle name="Currency 3 2 2 2 2" xfId="1099" xr:uid="{00000000-0005-0000-0000-00002C2C0000}"/>
    <cellStyle name="Currency 3 2 2 2 2 2" xfId="1100" xr:uid="{00000000-0005-0000-0000-00002D2C0000}"/>
    <cellStyle name="Currency 3 2 2 2 2 2 2" xfId="2654" xr:uid="{00000000-0005-0000-0000-00002E2C0000}"/>
    <cellStyle name="Currency 3 2 2 2 2 2 3" xfId="8263" xr:uid="{00000000-0005-0000-0000-00002F2C0000}"/>
    <cellStyle name="Currency 3 2 2 2 2 2 3 2" xfId="15355" xr:uid="{00000000-0005-0000-0000-0000302C0000}"/>
    <cellStyle name="Currency 3 2 2 2 2 3" xfId="3651" xr:uid="{00000000-0005-0000-0000-0000312C0000}"/>
    <cellStyle name="Currency 3 2 2 2 2 3 2" xfId="4455" xr:uid="{00000000-0005-0000-0000-0000322C0000}"/>
    <cellStyle name="Currency 3 2 2 2 2 3 3" xfId="11159" xr:uid="{00000000-0005-0000-0000-0000332C0000}"/>
    <cellStyle name="Currency 3 2 2 2 2 4" xfId="5215" xr:uid="{00000000-0005-0000-0000-0000342C0000}"/>
    <cellStyle name="Currency 3 2 2 2 2 4 2" xfId="6914" xr:uid="{00000000-0005-0000-0000-0000352C0000}"/>
    <cellStyle name="Currency 3 2 2 2 2 4 3" xfId="12493" xr:uid="{00000000-0005-0000-0000-0000362C0000}"/>
    <cellStyle name="Currency 3 2 2 2 2 5" xfId="5796" xr:uid="{00000000-0005-0000-0000-0000372C0000}"/>
    <cellStyle name="Currency 3 2 2 2 2 5 2" xfId="13074" xr:uid="{00000000-0005-0000-0000-0000382C0000}"/>
    <cellStyle name="Currency 3 2 2 2 2 6" xfId="7682" xr:uid="{00000000-0005-0000-0000-0000392C0000}"/>
    <cellStyle name="Currency 3 2 2 2 2 6 2" xfId="14774" xr:uid="{00000000-0005-0000-0000-00003A2C0000}"/>
    <cellStyle name="Currency 3 2 2 2 3" xfId="1101" xr:uid="{00000000-0005-0000-0000-00003B2C0000}"/>
    <cellStyle name="Currency 3 2 2 2 3 2" xfId="2655" xr:uid="{00000000-0005-0000-0000-00003C2C0000}"/>
    <cellStyle name="Currency 3 2 2 2 3 3" xfId="7974" xr:uid="{00000000-0005-0000-0000-00003D2C0000}"/>
    <cellStyle name="Currency 3 2 2 2 3 3 2" xfId="15066" xr:uid="{00000000-0005-0000-0000-00003E2C0000}"/>
    <cellStyle name="Currency 3 2 2 2 4" xfId="3351" xr:uid="{00000000-0005-0000-0000-00003F2C0000}"/>
    <cellStyle name="Currency 3 2 2 2 4 2" xfId="4456" xr:uid="{00000000-0005-0000-0000-0000402C0000}"/>
    <cellStyle name="Currency 3 2 2 2 4 3" xfId="10862" xr:uid="{00000000-0005-0000-0000-0000412C0000}"/>
    <cellStyle name="Currency 3 2 2 2 5" xfId="4926" xr:uid="{00000000-0005-0000-0000-0000422C0000}"/>
    <cellStyle name="Currency 3 2 2 2 5 2" xfId="6915" xr:uid="{00000000-0005-0000-0000-0000432C0000}"/>
    <cellStyle name="Currency 3 2 2 2 5 3" xfId="12204" xr:uid="{00000000-0005-0000-0000-0000442C0000}"/>
    <cellStyle name="Currency 3 2 2 2 6" xfId="5507" xr:uid="{00000000-0005-0000-0000-0000452C0000}"/>
    <cellStyle name="Currency 3 2 2 2 6 2" xfId="12785" xr:uid="{00000000-0005-0000-0000-0000462C0000}"/>
    <cellStyle name="Currency 3 2 2 2 7" xfId="7393" xr:uid="{00000000-0005-0000-0000-0000472C0000}"/>
    <cellStyle name="Currency 3 2 2 2 7 2" xfId="14485" xr:uid="{00000000-0005-0000-0000-0000482C0000}"/>
    <cellStyle name="Currency 3 2 2 3" xfId="1102" xr:uid="{00000000-0005-0000-0000-0000492C0000}"/>
    <cellStyle name="Currency 3 2 2 3 2" xfId="1103" xr:uid="{00000000-0005-0000-0000-00004A2C0000}"/>
    <cellStyle name="Currency 3 2 2 3 2 2" xfId="2656" xr:uid="{00000000-0005-0000-0000-00004B2C0000}"/>
    <cellStyle name="Currency 3 2 2 3 2 3" xfId="8120" xr:uid="{00000000-0005-0000-0000-00004C2C0000}"/>
    <cellStyle name="Currency 3 2 2 3 2 3 2" xfId="15212" xr:uid="{00000000-0005-0000-0000-00004D2C0000}"/>
    <cellStyle name="Currency 3 2 2 3 3" xfId="3508" xr:uid="{00000000-0005-0000-0000-00004E2C0000}"/>
    <cellStyle name="Currency 3 2 2 3 3 2" xfId="4457" xr:uid="{00000000-0005-0000-0000-00004F2C0000}"/>
    <cellStyle name="Currency 3 2 2 3 3 3" xfId="11016" xr:uid="{00000000-0005-0000-0000-0000502C0000}"/>
    <cellStyle name="Currency 3 2 2 3 4" xfId="5072" xr:uid="{00000000-0005-0000-0000-0000512C0000}"/>
    <cellStyle name="Currency 3 2 2 3 4 2" xfId="6916" xr:uid="{00000000-0005-0000-0000-0000522C0000}"/>
    <cellStyle name="Currency 3 2 2 3 4 3" xfId="12350" xr:uid="{00000000-0005-0000-0000-0000532C0000}"/>
    <cellStyle name="Currency 3 2 2 3 5" xfId="5653" xr:uid="{00000000-0005-0000-0000-0000542C0000}"/>
    <cellStyle name="Currency 3 2 2 3 5 2" xfId="12931" xr:uid="{00000000-0005-0000-0000-0000552C0000}"/>
    <cellStyle name="Currency 3 2 2 3 6" xfId="7539" xr:uid="{00000000-0005-0000-0000-0000562C0000}"/>
    <cellStyle name="Currency 3 2 2 3 6 2" xfId="14631" xr:uid="{00000000-0005-0000-0000-0000572C0000}"/>
    <cellStyle name="Currency 3 2 2 4" xfId="1104" xr:uid="{00000000-0005-0000-0000-0000582C0000}"/>
    <cellStyle name="Currency 3 2 2 4 2" xfId="8467" xr:uid="{00000000-0005-0000-0000-0000592C0000}"/>
    <cellStyle name="Currency 3 2 2 4 2 2" xfId="15510" xr:uid="{00000000-0005-0000-0000-00005A2C0000}"/>
    <cellStyle name="Currency 3 2 2 5" xfId="1105" xr:uid="{00000000-0005-0000-0000-00005B2C0000}"/>
    <cellStyle name="Currency 3 2 2 5 2" xfId="2657" xr:uid="{00000000-0005-0000-0000-00005C2C0000}"/>
    <cellStyle name="Currency 3 2 2 5 3" xfId="8556" xr:uid="{00000000-0005-0000-0000-00005D2C0000}"/>
    <cellStyle name="Currency 3 2 2 5 3 2" xfId="15599" xr:uid="{00000000-0005-0000-0000-00005E2C0000}"/>
    <cellStyle name="Currency 3 2 2 6" xfId="3206" xr:uid="{00000000-0005-0000-0000-00005F2C0000}"/>
    <cellStyle name="Currency 3 2 2 6 2" xfId="4458" xr:uid="{00000000-0005-0000-0000-0000602C0000}"/>
    <cellStyle name="Currency 3 2 2 6 3" xfId="7831" xr:uid="{00000000-0005-0000-0000-0000612C0000}"/>
    <cellStyle name="Currency 3 2 2 6 3 2" xfId="14923" xr:uid="{00000000-0005-0000-0000-0000622C0000}"/>
    <cellStyle name="Currency 3 2 2 6 4" xfId="10717" xr:uid="{00000000-0005-0000-0000-0000632C0000}"/>
    <cellStyle name="Currency 3 2 2 7" xfId="4783" xr:uid="{00000000-0005-0000-0000-0000642C0000}"/>
    <cellStyle name="Currency 3 2 2 7 2" xfId="6917" xr:uid="{00000000-0005-0000-0000-0000652C0000}"/>
    <cellStyle name="Currency 3 2 2 7 3" xfId="12061" xr:uid="{00000000-0005-0000-0000-0000662C0000}"/>
    <cellStyle name="Currency 3 2 2 8" xfId="5364" xr:uid="{00000000-0005-0000-0000-0000672C0000}"/>
    <cellStyle name="Currency 3 2 2 8 2" xfId="12642" xr:uid="{00000000-0005-0000-0000-0000682C0000}"/>
    <cellStyle name="Currency 3 2 2 9" xfId="7250" xr:uid="{00000000-0005-0000-0000-0000692C0000}"/>
    <cellStyle name="Currency 3 2 2 9 2" xfId="14342" xr:uid="{00000000-0005-0000-0000-00006A2C0000}"/>
    <cellStyle name="Currency 3 2 3" xfId="1106" xr:uid="{00000000-0005-0000-0000-00006B2C0000}"/>
    <cellStyle name="Currency 3 2 3 2" xfId="1107" xr:uid="{00000000-0005-0000-0000-00006C2C0000}"/>
    <cellStyle name="Currency 3 2 3 2 2" xfId="1108" xr:uid="{00000000-0005-0000-0000-00006D2C0000}"/>
    <cellStyle name="Currency 3 2 3 2 2 2" xfId="2658" xr:uid="{00000000-0005-0000-0000-00006E2C0000}"/>
    <cellStyle name="Currency 3 2 3 2 2 3" xfId="8217" xr:uid="{00000000-0005-0000-0000-00006F2C0000}"/>
    <cellStyle name="Currency 3 2 3 2 2 3 2" xfId="15309" xr:uid="{00000000-0005-0000-0000-0000702C0000}"/>
    <cellStyle name="Currency 3 2 3 2 3" xfId="3605" xr:uid="{00000000-0005-0000-0000-0000712C0000}"/>
    <cellStyle name="Currency 3 2 3 2 3 2" xfId="4459" xr:uid="{00000000-0005-0000-0000-0000722C0000}"/>
    <cellStyle name="Currency 3 2 3 2 3 3" xfId="11113" xr:uid="{00000000-0005-0000-0000-0000732C0000}"/>
    <cellStyle name="Currency 3 2 3 2 4" xfId="5169" xr:uid="{00000000-0005-0000-0000-0000742C0000}"/>
    <cellStyle name="Currency 3 2 3 2 4 2" xfId="6918" xr:uid="{00000000-0005-0000-0000-0000752C0000}"/>
    <cellStyle name="Currency 3 2 3 2 4 3" xfId="12447" xr:uid="{00000000-0005-0000-0000-0000762C0000}"/>
    <cellStyle name="Currency 3 2 3 2 5" xfId="5750" xr:uid="{00000000-0005-0000-0000-0000772C0000}"/>
    <cellStyle name="Currency 3 2 3 2 5 2" xfId="13028" xr:uid="{00000000-0005-0000-0000-0000782C0000}"/>
    <cellStyle name="Currency 3 2 3 2 6" xfId="7636" xr:uid="{00000000-0005-0000-0000-0000792C0000}"/>
    <cellStyle name="Currency 3 2 3 2 6 2" xfId="14728" xr:uid="{00000000-0005-0000-0000-00007A2C0000}"/>
    <cellStyle name="Currency 3 2 3 3" xfId="1109" xr:uid="{00000000-0005-0000-0000-00007B2C0000}"/>
    <cellStyle name="Currency 3 2 3 3 2" xfId="2659" xr:uid="{00000000-0005-0000-0000-00007C2C0000}"/>
    <cellStyle name="Currency 3 2 3 3 3" xfId="7928" xr:uid="{00000000-0005-0000-0000-00007D2C0000}"/>
    <cellStyle name="Currency 3 2 3 3 3 2" xfId="15020" xr:uid="{00000000-0005-0000-0000-00007E2C0000}"/>
    <cellStyle name="Currency 3 2 3 4" xfId="3305" xr:uid="{00000000-0005-0000-0000-00007F2C0000}"/>
    <cellStyle name="Currency 3 2 3 4 2" xfId="4460" xr:uid="{00000000-0005-0000-0000-0000802C0000}"/>
    <cellStyle name="Currency 3 2 3 4 3" xfId="10816" xr:uid="{00000000-0005-0000-0000-0000812C0000}"/>
    <cellStyle name="Currency 3 2 3 5" xfId="4880" xr:uid="{00000000-0005-0000-0000-0000822C0000}"/>
    <cellStyle name="Currency 3 2 3 5 2" xfId="6919" xr:uid="{00000000-0005-0000-0000-0000832C0000}"/>
    <cellStyle name="Currency 3 2 3 5 3" xfId="12158" xr:uid="{00000000-0005-0000-0000-0000842C0000}"/>
    <cellStyle name="Currency 3 2 3 6" xfId="5461" xr:uid="{00000000-0005-0000-0000-0000852C0000}"/>
    <cellStyle name="Currency 3 2 3 6 2" xfId="12739" xr:uid="{00000000-0005-0000-0000-0000862C0000}"/>
    <cellStyle name="Currency 3 2 3 7" xfId="7347" xr:uid="{00000000-0005-0000-0000-0000872C0000}"/>
    <cellStyle name="Currency 3 2 3 7 2" xfId="14439" xr:uid="{00000000-0005-0000-0000-0000882C0000}"/>
    <cellStyle name="Currency 3 2 4" xfId="1110" xr:uid="{00000000-0005-0000-0000-0000892C0000}"/>
    <cellStyle name="Currency 3 2 4 2" xfId="1111" xr:uid="{00000000-0005-0000-0000-00008A2C0000}"/>
    <cellStyle name="Currency 3 2 4 2 2" xfId="2660" xr:uid="{00000000-0005-0000-0000-00008B2C0000}"/>
    <cellStyle name="Currency 3 2 4 2 3" xfId="8074" xr:uid="{00000000-0005-0000-0000-00008C2C0000}"/>
    <cellStyle name="Currency 3 2 4 2 3 2" xfId="15166" xr:uid="{00000000-0005-0000-0000-00008D2C0000}"/>
    <cellStyle name="Currency 3 2 4 3" xfId="3462" xr:uid="{00000000-0005-0000-0000-00008E2C0000}"/>
    <cellStyle name="Currency 3 2 4 3 2" xfId="4461" xr:uid="{00000000-0005-0000-0000-00008F2C0000}"/>
    <cellStyle name="Currency 3 2 4 3 3" xfId="10970" xr:uid="{00000000-0005-0000-0000-0000902C0000}"/>
    <cellStyle name="Currency 3 2 4 4" xfId="5026" xr:uid="{00000000-0005-0000-0000-0000912C0000}"/>
    <cellStyle name="Currency 3 2 4 4 2" xfId="6920" xr:uid="{00000000-0005-0000-0000-0000922C0000}"/>
    <cellStyle name="Currency 3 2 4 4 3" xfId="12304" xr:uid="{00000000-0005-0000-0000-0000932C0000}"/>
    <cellStyle name="Currency 3 2 4 5" xfId="5607" xr:uid="{00000000-0005-0000-0000-0000942C0000}"/>
    <cellStyle name="Currency 3 2 4 5 2" xfId="12885" xr:uid="{00000000-0005-0000-0000-0000952C0000}"/>
    <cellStyle name="Currency 3 2 4 6" xfId="7493" xr:uid="{00000000-0005-0000-0000-0000962C0000}"/>
    <cellStyle name="Currency 3 2 4 6 2" xfId="14585" xr:uid="{00000000-0005-0000-0000-0000972C0000}"/>
    <cellStyle name="Currency 3 2 5" xfId="1112" xr:uid="{00000000-0005-0000-0000-0000982C0000}"/>
    <cellStyle name="Currency 3 2 5 2" xfId="1113" xr:uid="{00000000-0005-0000-0000-0000992C0000}"/>
    <cellStyle name="Currency 3 2 5 2 2" xfId="2662" xr:uid="{00000000-0005-0000-0000-00009A2C0000}"/>
    <cellStyle name="Currency 3 2 5 3" xfId="2661" xr:uid="{00000000-0005-0000-0000-00009B2C0000}"/>
    <cellStyle name="Currency 3 2 5 4" xfId="8317" xr:uid="{00000000-0005-0000-0000-00009C2C0000}"/>
    <cellStyle name="Currency 3 2 5 4 2" xfId="15408" xr:uid="{00000000-0005-0000-0000-00009D2C0000}"/>
    <cellStyle name="Currency 3 2 6" xfId="1114" xr:uid="{00000000-0005-0000-0000-00009E2C0000}"/>
    <cellStyle name="Currency 3 2 6 2" xfId="8421" xr:uid="{00000000-0005-0000-0000-00009F2C0000}"/>
    <cellStyle name="Currency 3 2 6 2 2" xfId="15464" xr:uid="{00000000-0005-0000-0000-0000A02C0000}"/>
    <cellStyle name="Currency 3 2 7" xfId="1115" xr:uid="{00000000-0005-0000-0000-0000A12C0000}"/>
    <cellStyle name="Currency 3 2 7 2" xfId="2663" xr:uid="{00000000-0005-0000-0000-0000A22C0000}"/>
    <cellStyle name="Currency 3 2 7 3" xfId="8510" xr:uid="{00000000-0005-0000-0000-0000A32C0000}"/>
    <cellStyle name="Currency 3 2 7 3 2" xfId="15553" xr:uid="{00000000-0005-0000-0000-0000A42C0000}"/>
    <cellStyle name="Currency 3 2 8" xfId="1116" xr:uid="{00000000-0005-0000-0000-0000A52C0000}"/>
    <cellStyle name="Currency 3 2 8 2" xfId="2664" xr:uid="{00000000-0005-0000-0000-0000A62C0000}"/>
    <cellStyle name="Currency 3 2 8 3" xfId="7785" xr:uid="{00000000-0005-0000-0000-0000A72C0000}"/>
    <cellStyle name="Currency 3 2 8 3 2" xfId="14877" xr:uid="{00000000-0005-0000-0000-0000A82C0000}"/>
    <cellStyle name="Currency 3 2 9" xfId="1829" xr:uid="{00000000-0005-0000-0000-0000A92C0000}"/>
    <cellStyle name="Currency 3 2 9 2" xfId="4462" xr:uid="{00000000-0005-0000-0000-0000AA2C0000}"/>
    <cellStyle name="Currency 3 2 9 2 2" xfId="11896" xr:uid="{00000000-0005-0000-0000-0000AB2C0000}"/>
    <cellStyle name="Currency 3 2 9 3" xfId="6921" xr:uid="{00000000-0005-0000-0000-0000AC2C0000}"/>
    <cellStyle name="Currency 3 2 9 4" xfId="9625" xr:uid="{00000000-0005-0000-0000-0000AD2C0000}"/>
    <cellStyle name="Currency 3 20" xfId="1117" xr:uid="{00000000-0005-0000-0000-0000AE2C0000}"/>
    <cellStyle name="Currency 3 20 2" xfId="2665" xr:uid="{00000000-0005-0000-0000-0000AF2C0000}"/>
    <cellStyle name="Currency 3 21" xfId="1775" xr:uid="{00000000-0005-0000-0000-0000B02C0000}"/>
    <cellStyle name="Currency 3 21 2" xfId="3012" xr:uid="{00000000-0005-0000-0000-0000B12C0000}"/>
    <cellStyle name="Currency 3 21 2 2" xfId="10529" xr:uid="{00000000-0005-0000-0000-0000B22C0000}"/>
    <cellStyle name="Currency 3 21 3" xfId="4463" xr:uid="{00000000-0005-0000-0000-0000B32C0000}"/>
    <cellStyle name="Currency 3 21 3 2" xfId="11897" xr:uid="{00000000-0005-0000-0000-0000B42C0000}"/>
    <cellStyle name="Currency 3 21 4" xfId="6922" xr:uid="{00000000-0005-0000-0000-0000B52C0000}"/>
    <cellStyle name="Currency 3 21 5" xfId="9591" xr:uid="{00000000-0005-0000-0000-0000B62C0000}"/>
    <cellStyle name="Currency 3 22" xfId="1805" xr:uid="{00000000-0005-0000-0000-0000B72C0000}"/>
    <cellStyle name="Currency 3 22 2" xfId="4464" xr:uid="{00000000-0005-0000-0000-0000B82C0000}"/>
    <cellStyle name="Currency 3 22 2 2" xfId="11898" xr:uid="{00000000-0005-0000-0000-0000B92C0000}"/>
    <cellStyle name="Currency 3 22 3" xfId="6923" xr:uid="{00000000-0005-0000-0000-0000BA2C0000}"/>
    <cellStyle name="Currency 3 22 4" xfId="9608" xr:uid="{00000000-0005-0000-0000-0000BB2C0000}"/>
    <cellStyle name="Currency 3 23" xfId="2645" xr:uid="{00000000-0005-0000-0000-0000BC2C0000}"/>
    <cellStyle name="Currency 3 24" xfId="3052" xr:uid="{00000000-0005-0000-0000-0000BD2C0000}"/>
    <cellStyle name="Currency 3 24 2" xfId="10563" xr:uid="{00000000-0005-0000-0000-0000BE2C0000}"/>
    <cellStyle name="Currency 3 25" xfId="4680" xr:uid="{00000000-0005-0000-0000-0000BF2C0000}"/>
    <cellStyle name="Currency 3 25 2" xfId="11958" xr:uid="{00000000-0005-0000-0000-0000C02C0000}"/>
    <cellStyle name="Currency 3 26" xfId="5261" xr:uid="{00000000-0005-0000-0000-0000C12C0000}"/>
    <cellStyle name="Currency 3 26 2" xfId="12539" xr:uid="{00000000-0005-0000-0000-0000C22C0000}"/>
    <cellStyle name="Currency 3 27" xfId="7117" xr:uid="{00000000-0005-0000-0000-0000C32C0000}"/>
    <cellStyle name="Currency 3 27 2" xfId="14209" xr:uid="{00000000-0005-0000-0000-0000C42C0000}"/>
    <cellStyle name="Currency 3 28" xfId="7147" xr:uid="{00000000-0005-0000-0000-0000C52C0000}"/>
    <cellStyle name="Currency 3 28 2" xfId="14239" xr:uid="{00000000-0005-0000-0000-0000C62C0000}"/>
    <cellStyle name="Currency 3 29" xfId="1084" xr:uid="{00000000-0005-0000-0000-0000C72C0000}"/>
    <cellStyle name="Currency 3 3" xfId="1118" xr:uid="{00000000-0005-0000-0000-0000C82C0000}"/>
    <cellStyle name="Currency 3 3 2" xfId="1119" xr:uid="{00000000-0005-0000-0000-0000C92C0000}"/>
    <cellStyle name="Currency 3 3 2 2" xfId="1120" xr:uid="{00000000-0005-0000-0000-0000CA2C0000}"/>
    <cellStyle name="Currency 3 3 2 2 2" xfId="1121" xr:uid="{00000000-0005-0000-0000-0000CB2C0000}"/>
    <cellStyle name="Currency 3 3 2 2 2 2" xfId="2666" xr:uid="{00000000-0005-0000-0000-0000CC2C0000}"/>
    <cellStyle name="Currency 3 3 2 2 2 3" xfId="8240" xr:uid="{00000000-0005-0000-0000-0000CD2C0000}"/>
    <cellStyle name="Currency 3 3 2 2 2 3 2" xfId="15332" xr:uid="{00000000-0005-0000-0000-0000CE2C0000}"/>
    <cellStyle name="Currency 3 3 2 2 3" xfId="3628" xr:uid="{00000000-0005-0000-0000-0000CF2C0000}"/>
    <cellStyle name="Currency 3 3 2 2 3 2" xfId="4465" xr:uid="{00000000-0005-0000-0000-0000D02C0000}"/>
    <cellStyle name="Currency 3 3 2 2 3 3" xfId="11136" xr:uid="{00000000-0005-0000-0000-0000D12C0000}"/>
    <cellStyle name="Currency 3 3 2 2 4" xfId="5192" xr:uid="{00000000-0005-0000-0000-0000D22C0000}"/>
    <cellStyle name="Currency 3 3 2 2 4 2" xfId="6924" xr:uid="{00000000-0005-0000-0000-0000D32C0000}"/>
    <cellStyle name="Currency 3 3 2 2 4 3" xfId="12470" xr:uid="{00000000-0005-0000-0000-0000D42C0000}"/>
    <cellStyle name="Currency 3 3 2 2 5" xfId="5773" xr:uid="{00000000-0005-0000-0000-0000D52C0000}"/>
    <cellStyle name="Currency 3 3 2 2 5 2" xfId="13051" xr:uid="{00000000-0005-0000-0000-0000D62C0000}"/>
    <cellStyle name="Currency 3 3 2 2 6" xfId="7659" xr:uid="{00000000-0005-0000-0000-0000D72C0000}"/>
    <cellStyle name="Currency 3 3 2 2 6 2" xfId="14751" xr:uid="{00000000-0005-0000-0000-0000D82C0000}"/>
    <cellStyle name="Currency 3 3 2 3" xfId="1122" xr:uid="{00000000-0005-0000-0000-0000D92C0000}"/>
    <cellStyle name="Currency 3 3 2 3 2" xfId="2667" xr:uid="{00000000-0005-0000-0000-0000DA2C0000}"/>
    <cellStyle name="Currency 3 3 2 3 3" xfId="7951" xr:uid="{00000000-0005-0000-0000-0000DB2C0000}"/>
    <cellStyle name="Currency 3 3 2 3 3 2" xfId="15043" xr:uid="{00000000-0005-0000-0000-0000DC2C0000}"/>
    <cellStyle name="Currency 3 3 2 4" xfId="3328" xr:uid="{00000000-0005-0000-0000-0000DD2C0000}"/>
    <cellStyle name="Currency 3 3 2 4 2" xfId="4466" xr:uid="{00000000-0005-0000-0000-0000DE2C0000}"/>
    <cellStyle name="Currency 3 3 2 4 3" xfId="10839" xr:uid="{00000000-0005-0000-0000-0000DF2C0000}"/>
    <cellStyle name="Currency 3 3 2 5" xfId="4903" xr:uid="{00000000-0005-0000-0000-0000E02C0000}"/>
    <cellStyle name="Currency 3 3 2 5 2" xfId="6925" xr:uid="{00000000-0005-0000-0000-0000E12C0000}"/>
    <cellStyle name="Currency 3 3 2 5 3" xfId="12181" xr:uid="{00000000-0005-0000-0000-0000E22C0000}"/>
    <cellStyle name="Currency 3 3 2 6" xfId="5484" xr:uid="{00000000-0005-0000-0000-0000E32C0000}"/>
    <cellStyle name="Currency 3 3 2 6 2" xfId="12762" xr:uid="{00000000-0005-0000-0000-0000E42C0000}"/>
    <cellStyle name="Currency 3 3 2 7" xfId="7370" xr:uid="{00000000-0005-0000-0000-0000E52C0000}"/>
    <cellStyle name="Currency 3 3 2 7 2" xfId="14462" xr:uid="{00000000-0005-0000-0000-0000E62C0000}"/>
    <cellStyle name="Currency 3 3 3" xfId="1123" xr:uid="{00000000-0005-0000-0000-0000E72C0000}"/>
    <cellStyle name="Currency 3 3 3 2" xfId="1124" xr:uid="{00000000-0005-0000-0000-0000E82C0000}"/>
    <cellStyle name="Currency 3 3 3 2 2" xfId="2668" xr:uid="{00000000-0005-0000-0000-0000E92C0000}"/>
    <cellStyle name="Currency 3 3 3 2 3" xfId="8097" xr:uid="{00000000-0005-0000-0000-0000EA2C0000}"/>
    <cellStyle name="Currency 3 3 3 2 3 2" xfId="15189" xr:uid="{00000000-0005-0000-0000-0000EB2C0000}"/>
    <cellStyle name="Currency 3 3 3 3" xfId="3485" xr:uid="{00000000-0005-0000-0000-0000EC2C0000}"/>
    <cellStyle name="Currency 3 3 3 3 2" xfId="4467" xr:uid="{00000000-0005-0000-0000-0000ED2C0000}"/>
    <cellStyle name="Currency 3 3 3 3 3" xfId="10993" xr:uid="{00000000-0005-0000-0000-0000EE2C0000}"/>
    <cellStyle name="Currency 3 3 3 4" xfId="5049" xr:uid="{00000000-0005-0000-0000-0000EF2C0000}"/>
    <cellStyle name="Currency 3 3 3 4 2" xfId="6926" xr:uid="{00000000-0005-0000-0000-0000F02C0000}"/>
    <cellStyle name="Currency 3 3 3 4 3" xfId="12327" xr:uid="{00000000-0005-0000-0000-0000F12C0000}"/>
    <cellStyle name="Currency 3 3 3 5" xfId="5630" xr:uid="{00000000-0005-0000-0000-0000F22C0000}"/>
    <cellStyle name="Currency 3 3 3 5 2" xfId="12908" xr:uid="{00000000-0005-0000-0000-0000F32C0000}"/>
    <cellStyle name="Currency 3 3 3 6" xfId="7516" xr:uid="{00000000-0005-0000-0000-0000F42C0000}"/>
    <cellStyle name="Currency 3 3 3 6 2" xfId="14608" xr:uid="{00000000-0005-0000-0000-0000F52C0000}"/>
    <cellStyle name="Currency 3 3 4" xfId="1125" xr:uid="{00000000-0005-0000-0000-0000F62C0000}"/>
    <cellStyle name="Currency 3 3 4 2" xfId="4468" xr:uid="{00000000-0005-0000-0000-0000F72C0000}"/>
    <cellStyle name="Currency 3 3 4 3" xfId="8318" xr:uid="{00000000-0005-0000-0000-0000F82C0000}"/>
    <cellStyle name="Currency 3 3 5" xfId="1126" xr:uid="{00000000-0005-0000-0000-0000F92C0000}"/>
    <cellStyle name="Currency 3 3 5 2" xfId="2669" xr:uid="{00000000-0005-0000-0000-0000FA2C0000}"/>
    <cellStyle name="Currency 3 3 5 3" xfId="8444" xr:uid="{00000000-0005-0000-0000-0000FB2C0000}"/>
    <cellStyle name="Currency 3 3 5 3 2" xfId="15487" xr:uid="{00000000-0005-0000-0000-0000FC2C0000}"/>
    <cellStyle name="Currency 3 3 6" xfId="3181" xr:uid="{00000000-0005-0000-0000-0000FD2C0000}"/>
    <cellStyle name="Currency 3 3 6 2" xfId="6927" xr:uid="{00000000-0005-0000-0000-0000FE2C0000}"/>
    <cellStyle name="Currency 3 3 6 3" xfId="8533" xr:uid="{00000000-0005-0000-0000-0000FF2C0000}"/>
    <cellStyle name="Currency 3 3 6 3 2" xfId="15576" xr:uid="{00000000-0005-0000-0000-0000002D0000}"/>
    <cellStyle name="Currency 3 3 6 4" xfId="10692" xr:uid="{00000000-0005-0000-0000-0000012D0000}"/>
    <cellStyle name="Currency 3 3 7" xfId="4760" xr:uid="{00000000-0005-0000-0000-0000022D0000}"/>
    <cellStyle name="Currency 3 3 7 2" xfId="7808" xr:uid="{00000000-0005-0000-0000-0000032D0000}"/>
    <cellStyle name="Currency 3 3 7 2 2" xfId="14900" xr:uid="{00000000-0005-0000-0000-0000042D0000}"/>
    <cellStyle name="Currency 3 3 7 3" xfId="12038" xr:uid="{00000000-0005-0000-0000-0000052D0000}"/>
    <cellStyle name="Currency 3 3 8" xfId="5341" xr:uid="{00000000-0005-0000-0000-0000062D0000}"/>
    <cellStyle name="Currency 3 3 8 2" xfId="12619" xr:uid="{00000000-0005-0000-0000-0000072D0000}"/>
    <cellStyle name="Currency 3 3 9" xfId="7227" xr:uid="{00000000-0005-0000-0000-0000082D0000}"/>
    <cellStyle name="Currency 3 3 9 2" xfId="14319" xr:uid="{00000000-0005-0000-0000-0000092D0000}"/>
    <cellStyle name="Currency 3 30" xfId="8692" xr:uid="{00000000-0005-0000-0000-00000A2D0000}"/>
    <cellStyle name="Currency 3 4" xfId="1127" xr:uid="{00000000-0005-0000-0000-00000B2D0000}"/>
    <cellStyle name="Currency 3 4 2" xfId="1128" xr:uid="{00000000-0005-0000-0000-00000C2D0000}"/>
    <cellStyle name="Currency 3 4 2 2" xfId="1129" xr:uid="{00000000-0005-0000-0000-00000D2D0000}"/>
    <cellStyle name="Currency 3 4 2 2 2" xfId="1130" xr:uid="{00000000-0005-0000-0000-00000E2D0000}"/>
    <cellStyle name="Currency 3 4 2 2 2 2" xfId="2670" xr:uid="{00000000-0005-0000-0000-00000F2D0000}"/>
    <cellStyle name="Currency 3 4 2 2 2 3" xfId="8194" xr:uid="{00000000-0005-0000-0000-0000102D0000}"/>
    <cellStyle name="Currency 3 4 2 2 2 3 2" xfId="15286" xr:uid="{00000000-0005-0000-0000-0000112D0000}"/>
    <cellStyle name="Currency 3 4 2 2 3" xfId="3582" xr:uid="{00000000-0005-0000-0000-0000122D0000}"/>
    <cellStyle name="Currency 3 4 2 2 3 2" xfId="4469" xr:uid="{00000000-0005-0000-0000-0000132D0000}"/>
    <cellStyle name="Currency 3 4 2 2 3 3" xfId="11090" xr:uid="{00000000-0005-0000-0000-0000142D0000}"/>
    <cellStyle name="Currency 3 4 2 2 4" xfId="5146" xr:uid="{00000000-0005-0000-0000-0000152D0000}"/>
    <cellStyle name="Currency 3 4 2 2 4 2" xfId="6928" xr:uid="{00000000-0005-0000-0000-0000162D0000}"/>
    <cellStyle name="Currency 3 4 2 2 4 3" xfId="12424" xr:uid="{00000000-0005-0000-0000-0000172D0000}"/>
    <cellStyle name="Currency 3 4 2 2 5" xfId="5727" xr:uid="{00000000-0005-0000-0000-0000182D0000}"/>
    <cellStyle name="Currency 3 4 2 2 5 2" xfId="13005" xr:uid="{00000000-0005-0000-0000-0000192D0000}"/>
    <cellStyle name="Currency 3 4 2 2 6" xfId="7613" xr:uid="{00000000-0005-0000-0000-00001A2D0000}"/>
    <cellStyle name="Currency 3 4 2 2 6 2" xfId="14705" xr:uid="{00000000-0005-0000-0000-00001B2D0000}"/>
    <cellStyle name="Currency 3 4 2 3" xfId="1131" xr:uid="{00000000-0005-0000-0000-00001C2D0000}"/>
    <cellStyle name="Currency 3 4 2 3 2" xfId="2671" xr:uid="{00000000-0005-0000-0000-00001D2D0000}"/>
    <cellStyle name="Currency 3 4 2 3 3" xfId="7905" xr:uid="{00000000-0005-0000-0000-00001E2D0000}"/>
    <cellStyle name="Currency 3 4 2 3 3 2" xfId="14997" xr:uid="{00000000-0005-0000-0000-00001F2D0000}"/>
    <cellStyle name="Currency 3 4 2 4" xfId="3282" xr:uid="{00000000-0005-0000-0000-0000202D0000}"/>
    <cellStyle name="Currency 3 4 2 4 2" xfId="4470" xr:uid="{00000000-0005-0000-0000-0000212D0000}"/>
    <cellStyle name="Currency 3 4 2 4 3" xfId="10793" xr:uid="{00000000-0005-0000-0000-0000222D0000}"/>
    <cellStyle name="Currency 3 4 2 5" xfId="4857" xr:uid="{00000000-0005-0000-0000-0000232D0000}"/>
    <cellStyle name="Currency 3 4 2 5 2" xfId="6929" xr:uid="{00000000-0005-0000-0000-0000242D0000}"/>
    <cellStyle name="Currency 3 4 2 5 3" xfId="12135" xr:uid="{00000000-0005-0000-0000-0000252D0000}"/>
    <cellStyle name="Currency 3 4 2 6" xfId="5438" xr:uid="{00000000-0005-0000-0000-0000262D0000}"/>
    <cellStyle name="Currency 3 4 2 6 2" xfId="12716" xr:uid="{00000000-0005-0000-0000-0000272D0000}"/>
    <cellStyle name="Currency 3 4 2 7" xfId="7324" xr:uid="{00000000-0005-0000-0000-0000282D0000}"/>
    <cellStyle name="Currency 3 4 2 7 2" xfId="14416" xr:uid="{00000000-0005-0000-0000-0000292D0000}"/>
    <cellStyle name="Currency 3 4 3" xfId="1132" xr:uid="{00000000-0005-0000-0000-00002A2D0000}"/>
    <cellStyle name="Currency 3 4 3 2" xfId="1133" xr:uid="{00000000-0005-0000-0000-00002B2D0000}"/>
    <cellStyle name="Currency 3 4 3 2 2" xfId="2672" xr:uid="{00000000-0005-0000-0000-00002C2D0000}"/>
    <cellStyle name="Currency 3 4 3 2 3" xfId="8054" xr:uid="{00000000-0005-0000-0000-00002D2D0000}"/>
    <cellStyle name="Currency 3 4 3 2 3 2" xfId="15146" xr:uid="{00000000-0005-0000-0000-00002E2D0000}"/>
    <cellStyle name="Currency 3 4 3 3" xfId="3442" xr:uid="{00000000-0005-0000-0000-00002F2D0000}"/>
    <cellStyle name="Currency 3 4 3 3 2" xfId="4471" xr:uid="{00000000-0005-0000-0000-0000302D0000}"/>
    <cellStyle name="Currency 3 4 3 3 3" xfId="10950" xr:uid="{00000000-0005-0000-0000-0000312D0000}"/>
    <cellStyle name="Currency 3 4 3 4" xfId="5006" xr:uid="{00000000-0005-0000-0000-0000322D0000}"/>
    <cellStyle name="Currency 3 4 3 4 2" xfId="6930" xr:uid="{00000000-0005-0000-0000-0000332D0000}"/>
    <cellStyle name="Currency 3 4 3 4 3" xfId="12284" xr:uid="{00000000-0005-0000-0000-0000342D0000}"/>
    <cellStyle name="Currency 3 4 3 5" xfId="5587" xr:uid="{00000000-0005-0000-0000-0000352D0000}"/>
    <cellStyle name="Currency 3 4 3 5 2" xfId="12865" xr:uid="{00000000-0005-0000-0000-0000362D0000}"/>
    <cellStyle name="Currency 3 4 3 6" xfId="7473" xr:uid="{00000000-0005-0000-0000-0000372D0000}"/>
    <cellStyle name="Currency 3 4 3 6 2" xfId="14565" xr:uid="{00000000-0005-0000-0000-0000382D0000}"/>
    <cellStyle name="Currency 3 4 4" xfId="1134" xr:uid="{00000000-0005-0000-0000-0000392D0000}"/>
    <cellStyle name="Currency 3 4 4 2" xfId="7762" xr:uid="{00000000-0005-0000-0000-00003A2D0000}"/>
    <cellStyle name="Currency 3 4 4 2 2" xfId="14854" xr:uid="{00000000-0005-0000-0000-00003B2D0000}"/>
    <cellStyle name="Currency 3 4 5" xfId="1135" xr:uid="{00000000-0005-0000-0000-00003C2D0000}"/>
    <cellStyle name="Currency 3 4 5 2" xfId="2673" xr:uid="{00000000-0005-0000-0000-00003D2D0000}"/>
    <cellStyle name="Currency 3 4 6" xfId="3113" xr:uid="{00000000-0005-0000-0000-00003E2D0000}"/>
    <cellStyle name="Currency 3 4 6 2" xfId="4472" xr:uid="{00000000-0005-0000-0000-00003F2D0000}"/>
    <cellStyle name="Currency 3 4 6 3" xfId="10624" xr:uid="{00000000-0005-0000-0000-0000402D0000}"/>
    <cellStyle name="Currency 3 4 7" xfId="4714" xr:uid="{00000000-0005-0000-0000-0000412D0000}"/>
    <cellStyle name="Currency 3 4 7 2" xfId="6931" xr:uid="{00000000-0005-0000-0000-0000422D0000}"/>
    <cellStyle name="Currency 3 4 7 3" xfId="11992" xr:uid="{00000000-0005-0000-0000-0000432D0000}"/>
    <cellStyle name="Currency 3 4 8" xfId="5295" xr:uid="{00000000-0005-0000-0000-0000442D0000}"/>
    <cellStyle name="Currency 3 4 8 2" xfId="12573" xr:uid="{00000000-0005-0000-0000-0000452D0000}"/>
    <cellStyle name="Currency 3 4 9" xfId="7181" xr:uid="{00000000-0005-0000-0000-0000462D0000}"/>
    <cellStyle name="Currency 3 4 9 2" xfId="14273" xr:uid="{00000000-0005-0000-0000-0000472D0000}"/>
    <cellStyle name="Currency 3 5" xfId="1136" xr:uid="{00000000-0005-0000-0000-0000482D0000}"/>
    <cellStyle name="Currency 3 5 2" xfId="1137" xr:uid="{00000000-0005-0000-0000-0000492D0000}"/>
    <cellStyle name="Currency 3 5 2 2" xfId="1138" xr:uid="{00000000-0005-0000-0000-00004A2D0000}"/>
    <cellStyle name="Currency 3 5 2 2 2" xfId="1139" xr:uid="{00000000-0005-0000-0000-00004B2D0000}"/>
    <cellStyle name="Currency 3 5 2 2 2 2" xfId="2674" xr:uid="{00000000-0005-0000-0000-00004C2D0000}"/>
    <cellStyle name="Currency 3 5 2 2 2 3" xfId="8177" xr:uid="{00000000-0005-0000-0000-00004D2D0000}"/>
    <cellStyle name="Currency 3 5 2 2 2 3 2" xfId="15269" xr:uid="{00000000-0005-0000-0000-00004E2D0000}"/>
    <cellStyle name="Currency 3 5 2 2 3" xfId="3565" xr:uid="{00000000-0005-0000-0000-00004F2D0000}"/>
    <cellStyle name="Currency 3 5 2 2 3 2" xfId="4473" xr:uid="{00000000-0005-0000-0000-0000502D0000}"/>
    <cellStyle name="Currency 3 5 2 2 3 3" xfId="11073" xr:uid="{00000000-0005-0000-0000-0000512D0000}"/>
    <cellStyle name="Currency 3 5 2 2 4" xfId="5129" xr:uid="{00000000-0005-0000-0000-0000522D0000}"/>
    <cellStyle name="Currency 3 5 2 2 4 2" xfId="6932" xr:uid="{00000000-0005-0000-0000-0000532D0000}"/>
    <cellStyle name="Currency 3 5 2 2 4 3" xfId="12407" xr:uid="{00000000-0005-0000-0000-0000542D0000}"/>
    <cellStyle name="Currency 3 5 2 2 5" xfId="5710" xr:uid="{00000000-0005-0000-0000-0000552D0000}"/>
    <cellStyle name="Currency 3 5 2 2 5 2" xfId="12988" xr:uid="{00000000-0005-0000-0000-0000562D0000}"/>
    <cellStyle name="Currency 3 5 2 2 6" xfId="7596" xr:uid="{00000000-0005-0000-0000-0000572D0000}"/>
    <cellStyle name="Currency 3 5 2 2 6 2" xfId="14688" xr:uid="{00000000-0005-0000-0000-0000582D0000}"/>
    <cellStyle name="Currency 3 5 2 3" xfId="1140" xr:uid="{00000000-0005-0000-0000-0000592D0000}"/>
    <cellStyle name="Currency 3 5 2 3 2" xfId="2675" xr:uid="{00000000-0005-0000-0000-00005A2D0000}"/>
    <cellStyle name="Currency 3 5 2 3 3" xfId="7888" xr:uid="{00000000-0005-0000-0000-00005B2D0000}"/>
    <cellStyle name="Currency 3 5 2 3 3 2" xfId="14980" xr:uid="{00000000-0005-0000-0000-00005C2D0000}"/>
    <cellStyle name="Currency 3 5 2 4" xfId="3265" xr:uid="{00000000-0005-0000-0000-00005D2D0000}"/>
    <cellStyle name="Currency 3 5 2 4 2" xfId="4474" xr:uid="{00000000-0005-0000-0000-00005E2D0000}"/>
    <cellStyle name="Currency 3 5 2 4 3" xfId="10776" xr:uid="{00000000-0005-0000-0000-00005F2D0000}"/>
    <cellStyle name="Currency 3 5 2 5" xfId="4840" xr:uid="{00000000-0005-0000-0000-0000602D0000}"/>
    <cellStyle name="Currency 3 5 2 5 2" xfId="6933" xr:uid="{00000000-0005-0000-0000-0000612D0000}"/>
    <cellStyle name="Currency 3 5 2 5 3" xfId="12118" xr:uid="{00000000-0005-0000-0000-0000622D0000}"/>
    <cellStyle name="Currency 3 5 2 6" xfId="5421" xr:uid="{00000000-0005-0000-0000-0000632D0000}"/>
    <cellStyle name="Currency 3 5 2 6 2" xfId="12699" xr:uid="{00000000-0005-0000-0000-0000642D0000}"/>
    <cellStyle name="Currency 3 5 2 7" xfId="7307" xr:uid="{00000000-0005-0000-0000-0000652D0000}"/>
    <cellStyle name="Currency 3 5 2 7 2" xfId="14399" xr:uid="{00000000-0005-0000-0000-0000662D0000}"/>
    <cellStyle name="Currency 3 5 3" xfId="1141" xr:uid="{00000000-0005-0000-0000-0000672D0000}"/>
    <cellStyle name="Currency 3 5 3 2" xfId="1142" xr:uid="{00000000-0005-0000-0000-0000682D0000}"/>
    <cellStyle name="Currency 3 5 3 2 2" xfId="2676" xr:uid="{00000000-0005-0000-0000-0000692D0000}"/>
    <cellStyle name="Currency 3 5 3 2 3" xfId="8037" xr:uid="{00000000-0005-0000-0000-00006A2D0000}"/>
    <cellStyle name="Currency 3 5 3 2 3 2" xfId="15129" xr:uid="{00000000-0005-0000-0000-00006B2D0000}"/>
    <cellStyle name="Currency 3 5 3 3" xfId="3425" xr:uid="{00000000-0005-0000-0000-00006C2D0000}"/>
    <cellStyle name="Currency 3 5 3 3 2" xfId="4475" xr:uid="{00000000-0005-0000-0000-00006D2D0000}"/>
    <cellStyle name="Currency 3 5 3 3 3" xfId="10933" xr:uid="{00000000-0005-0000-0000-00006E2D0000}"/>
    <cellStyle name="Currency 3 5 3 4" xfId="4989" xr:uid="{00000000-0005-0000-0000-00006F2D0000}"/>
    <cellStyle name="Currency 3 5 3 4 2" xfId="6934" xr:uid="{00000000-0005-0000-0000-0000702D0000}"/>
    <cellStyle name="Currency 3 5 3 4 3" xfId="12267" xr:uid="{00000000-0005-0000-0000-0000712D0000}"/>
    <cellStyle name="Currency 3 5 3 5" xfId="5570" xr:uid="{00000000-0005-0000-0000-0000722D0000}"/>
    <cellStyle name="Currency 3 5 3 5 2" xfId="12848" xr:uid="{00000000-0005-0000-0000-0000732D0000}"/>
    <cellStyle name="Currency 3 5 3 6" xfId="7456" xr:uid="{00000000-0005-0000-0000-0000742D0000}"/>
    <cellStyle name="Currency 3 5 3 6 2" xfId="14548" xr:uid="{00000000-0005-0000-0000-0000752D0000}"/>
    <cellStyle name="Currency 3 5 4" xfId="1143" xr:uid="{00000000-0005-0000-0000-0000762D0000}"/>
    <cellStyle name="Currency 3 5 4 2" xfId="7745" xr:uid="{00000000-0005-0000-0000-0000772D0000}"/>
    <cellStyle name="Currency 3 5 4 2 2" xfId="14837" xr:uid="{00000000-0005-0000-0000-0000782D0000}"/>
    <cellStyle name="Currency 3 5 5" xfId="1144" xr:uid="{00000000-0005-0000-0000-0000792D0000}"/>
    <cellStyle name="Currency 3 5 5 2" xfId="2677" xr:uid="{00000000-0005-0000-0000-00007A2D0000}"/>
    <cellStyle name="Currency 3 5 6" xfId="3096" xr:uid="{00000000-0005-0000-0000-00007B2D0000}"/>
    <cellStyle name="Currency 3 5 6 2" xfId="4476" xr:uid="{00000000-0005-0000-0000-00007C2D0000}"/>
    <cellStyle name="Currency 3 5 6 3" xfId="10607" xr:uid="{00000000-0005-0000-0000-00007D2D0000}"/>
    <cellStyle name="Currency 3 5 7" xfId="4697" xr:uid="{00000000-0005-0000-0000-00007E2D0000}"/>
    <cellStyle name="Currency 3 5 7 2" xfId="6935" xr:uid="{00000000-0005-0000-0000-00007F2D0000}"/>
    <cellStyle name="Currency 3 5 7 3" xfId="11975" xr:uid="{00000000-0005-0000-0000-0000802D0000}"/>
    <cellStyle name="Currency 3 5 8" xfId="5278" xr:uid="{00000000-0005-0000-0000-0000812D0000}"/>
    <cellStyle name="Currency 3 5 8 2" xfId="12556" xr:uid="{00000000-0005-0000-0000-0000822D0000}"/>
    <cellStyle name="Currency 3 5 9" xfId="7164" xr:uid="{00000000-0005-0000-0000-0000832D0000}"/>
    <cellStyle name="Currency 3 5 9 2" xfId="14256" xr:uid="{00000000-0005-0000-0000-0000842D0000}"/>
    <cellStyle name="Currency 3 6" xfId="1145" xr:uid="{00000000-0005-0000-0000-0000852D0000}"/>
    <cellStyle name="Currency 3 6 2" xfId="1146" xr:uid="{00000000-0005-0000-0000-0000862D0000}"/>
    <cellStyle name="Currency 3 6 2 2" xfId="1147" xr:uid="{00000000-0005-0000-0000-0000872D0000}"/>
    <cellStyle name="Currency 3 6 2 2 2" xfId="1148" xr:uid="{00000000-0005-0000-0000-0000882D0000}"/>
    <cellStyle name="Currency 3 6 2 2 2 2" xfId="2678" xr:uid="{00000000-0005-0000-0000-0000892D0000}"/>
    <cellStyle name="Currency 3 6 2 2 2 3" xfId="8283" xr:uid="{00000000-0005-0000-0000-00008A2D0000}"/>
    <cellStyle name="Currency 3 6 2 2 2 3 2" xfId="15375" xr:uid="{00000000-0005-0000-0000-00008B2D0000}"/>
    <cellStyle name="Currency 3 6 2 2 3" xfId="3671" xr:uid="{00000000-0005-0000-0000-00008C2D0000}"/>
    <cellStyle name="Currency 3 6 2 2 3 2" xfId="4477" xr:uid="{00000000-0005-0000-0000-00008D2D0000}"/>
    <cellStyle name="Currency 3 6 2 2 3 3" xfId="11179" xr:uid="{00000000-0005-0000-0000-00008E2D0000}"/>
    <cellStyle name="Currency 3 6 2 2 4" xfId="5235" xr:uid="{00000000-0005-0000-0000-00008F2D0000}"/>
    <cellStyle name="Currency 3 6 2 2 4 2" xfId="6936" xr:uid="{00000000-0005-0000-0000-0000902D0000}"/>
    <cellStyle name="Currency 3 6 2 2 4 3" xfId="12513" xr:uid="{00000000-0005-0000-0000-0000912D0000}"/>
    <cellStyle name="Currency 3 6 2 2 5" xfId="5816" xr:uid="{00000000-0005-0000-0000-0000922D0000}"/>
    <cellStyle name="Currency 3 6 2 2 5 2" xfId="13094" xr:uid="{00000000-0005-0000-0000-0000932D0000}"/>
    <cellStyle name="Currency 3 6 2 2 6" xfId="7702" xr:uid="{00000000-0005-0000-0000-0000942D0000}"/>
    <cellStyle name="Currency 3 6 2 2 6 2" xfId="14794" xr:uid="{00000000-0005-0000-0000-0000952D0000}"/>
    <cellStyle name="Currency 3 6 2 3" xfId="1149" xr:uid="{00000000-0005-0000-0000-0000962D0000}"/>
    <cellStyle name="Currency 3 6 2 3 2" xfId="2679" xr:uid="{00000000-0005-0000-0000-0000972D0000}"/>
    <cellStyle name="Currency 3 6 2 3 3" xfId="7994" xr:uid="{00000000-0005-0000-0000-0000982D0000}"/>
    <cellStyle name="Currency 3 6 2 3 3 2" xfId="15086" xr:uid="{00000000-0005-0000-0000-0000992D0000}"/>
    <cellStyle name="Currency 3 6 2 4" xfId="3371" xr:uid="{00000000-0005-0000-0000-00009A2D0000}"/>
    <cellStyle name="Currency 3 6 2 4 2" xfId="4478" xr:uid="{00000000-0005-0000-0000-00009B2D0000}"/>
    <cellStyle name="Currency 3 6 2 4 3" xfId="10882" xr:uid="{00000000-0005-0000-0000-00009C2D0000}"/>
    <cellStyle name="Currency 3 6 2 5" xfId="4946" xr:uid="{00000000-0005-0000-0000-00009D2D0000}"/>
    <cellStyle name="Currency 3 6 2 5 2" xfId="6937" xr:uid="{00000000-0005-0000-0000-00009E2D0000}"/>
    <cellStyle name="Currency 3 6 2 5 3" xfId="12224" xr:uid="{00000000-0005-0000-0000-00009F2D0000}"/>
    <cellStyle name="Currency 3 6 2 6" xfId="5527" xr:uid="{00000000-0005-0000-0000-0000A02D0000}"/>
    <cellStyle name="Currency 3 6 2 6 2" xfId="12805" xr:uid="{00000000-0005-0000-0000-0000A12D0000}"/>
    <cellStyle name="Currency 3 6 2 7" xfId="7413" xr:uid="{00000000-0005-0000-0000-0000A22D0000}"/>
    <cellStyle name="Currency 3 6 2 7 2" xfId="14505" xr:uid="{00000000-0005-0000-0000-0000A32D0000}"/>
    <cellStyle name="Currency 3 6 3" xfId="1150" xr:uid="{00000000-0005-0000-0000-0000A42D0000}"/>
    <cellStyle name="Currency 3 6 3 2" xfId="1151" xr:uid="{00000000-0005-0000-0000-0000A52D0000}"/>
    <cellStyle name="Currency 3 6 3 2 2" xfId="2680" xr:uid="{00000000-0005-0000-0000-0000A62D0000}"/>
    <cellStyle name="Currency 3 6 3 2 3" xfId="8140" xr:uid="{00000000-0005-0000-0000-0000A72D0000}"/>
    <cellStyle name="Currency 3 6 3 2 3 2" xfId="15232" xr:uid="{00000000-0005-0000-0000-0000A82D0000}"/>
    <cellStyle name="Currency 3 6 3 3" xfId="3528" xr:uid="{00000000-0005-0000-0000-0000A92D0000}"/>
    <cellStyle name="Currency 3 6 3 3 2" xfId="4479" xr:uid="{00000000-0005-0000-0000-0000AA2D0000}"/>
    <cellStyle name="Currency 3 6 3 3 3" xfId="11036" xr:uid="{00000000-0005-0000-0000-0000AB2D0000}"/>
    <cellStyle name="Currency 3 6 3 4" xfId="5092" xr:uid="{00000000-0005-0000-0000-0000AC2D0000}"/>
    <cellStyle name="Currency 3 6 3 4 2" xfId="6938" xr:uid="{00000000-0005-0000-0000-0000AD2D0000}"/>
    <cellStyle name="Currency 3 6 3 4 3" xfId="12370" xr:uid="{00000000-0005-0000-0000-0000AE2D0000}"/>
    <cellStyle name="Currency 3 6 3 5" xfId="5673" xr:uid="{00000000-0005-0000-0000-0000AF2D0000}"/>
    <cellStyle name="Currency 3 6 3 5 2" xfId="12951" xr:uid="{00000000-0005-0000-0000-0000B02D0000}"/>
    <cellStyle name="Currency 3 6 3 6" xfId="7559" xr:uid="{00000000-0005-0000-0000-0000B12D0000}"/>
    <cellStyle name="Currency 3 6 3 6 2" xfId="14651" xr:uid="{00000000-0005-0000-0000-0000B22D0000}"/>
    <cellStyle name="Currency 3 6 4" xfId="1152" xr:uid="{00000000-0005-0000-0000-0000B32D0000}"/>
    <cellStyle name="Currency 3 6 4 2" xfId="7851" xr:uid="{00000000-0005-0000-0000-0000B42D0000}"/>
    <cellStyle name="Currency 3 6 4 2 2" xfId="14943" xr:uid="{00000000-0005-0000-0000-0000B52D0000}"/>
    <cellStyle name="Currency 3 6 5" xfId="1153" xr:uid="{00000000-0005-0000-0000-0000B62D0000}"/>
    <cellStyle name="Currency 3 6 5 2" xfId="2681" xr:uid="{00000000-0005-0000-0000-0000B72D0000}"/>
    <cellStyle name="Currency 3 6 6" xfId="3226" xr:uid="{00000000-0005-0000-0000-0000B82D0000}"/>
    <cellStyle name="Currency 3 6 6 2" xfId="4480" xr:uid="{00000000-0005-0000-0000-0000B92D0000}"/>
    <cellStyle name="Currency 3 6 6 3" xfId="10737" xr:uid="{00000000-0005-0000-0000-0000BA2D0000}"/>
    <cellStyle name="Currency 3 6 7" xfId="4803" xr:uid="{00000000-0005-0000-0000-0000BB2D0000}"/>
    <cellStyle name="Currency 3 6 7 2" xfId="6939" xr:uid="{00000000-0005-0000-0000-0000BC2D0000}"/>
    <cellStyle name="Currency 3 6 7 3" xfId="12081" xr:uid="{00000000-0005-0000-0000-0000BD2D0000}"/>
    <cellStyle name="Currency 3 6 8" xfId="5384" xr:uid="{00000000-0005-0000-0000-0000BE2D0000}"/>
    <cellStyle name="Currency 3 6 8 2" xfId="12662" xr:uid="{00000000-0005-0000-0000-0000BF2D0000}"/>
    <cellStyle name="Currency 3 6 9" xfId="7270" xr:uid="{00000000-0005-0000-0000-0000C02D0000}"/>
    <cellStyle name="Currency 3 6 9 2" xfId="14362" xr:uid="{00000000-0005-0000-0000-0000C12D0000}"/>
    <cellStyle name="Currency 3 7" xfId="1154" xr:uid="{00000000-0005-0000-0000-0000C22D0000}"/>
    <cellStyle name="Currency 3 7 2" xfId="1155" xr:uid="{00000000-0005-0000-0000-0000C32D0000}"/>
    <cellStyle name="Currency 3 7 2 2" xfId="1156" xr:uid="{00000000-0005-0000-0000-0000C42D0000}"/>
    <cellStyle name="Currency 3 7 2 2 2" xfId="2682" xr:uid="{00000000-0005-0000-0000-0000C52D0000}"/>
    <cellStyle name="Currency 3 7 2 2 3" xfId="8160" xr:uid="{00000000-0005-0000-0000-0000C62D0000}"/>
    <cellStyle name="Currency 3 7 2 2 3 2" xfId="15252" xr:uid="{00000000-0005-0000-0000-0000C72D0000}"/>
    <cellStyle name="Currency 3 7 2 3" xfId="3548" xr:uid="{00000000-0005-0000-0000-0000C82D0000}"/>
    <cellStyle name="Currency 3 7 2 3 2" xfId="4481" xr:uid="{00000000-0005-0000-0000-0000C92D0000}"/>
    <cellStyle name="Currency 3 7 2 3 3" xfId="11056" xr:uid="{00000000-0005-0000-0000-0000CA2D0000}"/>
    <cellStyle name="Currency 3 7 2 4" xfId="5112" xr:uid="{00000000-0005-0000-0000-0000CB2D0000}"/>
    <cellStyle name="Currency 3 7 2 4 2" xfId="6940" xr:uid="{00000000-0005-0000-0000-0000CC2D0000}"/>
    <cellStyle name="Currency 3 7 2 4 3" xfId="12390" xr:uid="{00000000-0005-0000-0000-0000CD2D0000}"/>
    <cellStyle name="Currency 3 7 2 5" xfId="5693" xr:uid="{00000000-0005-0000-0000-0000CE2D0000}"/>
    <cellStyle name="Currency 3 7 2 5 2" xfId="12971" xr:uid="{00000000-0005-0000-0000-0000CF2D0000}"/>
    <cellStyle name="Currency 3 7 2 6" xfId="7579" xr:uid="{00000000-0005-0000-0000-0000D02D0000}"/>
    <cellStyle name="Currency 3 7 2 6 2" xfId="14671" xr:uid="{00000000-0005-0000-0000-0000D12D0000}"/>
    <cellStyle name="Currency 3 7 3" xfId="1157" xr:uid="{00000000-0005-0000-0000-0000D22D0000}"/>
    <cellStyle name="Currency 3 7 3 2" xfId="2683" xr:uid="{00000000-0005-0000-0000-0000D32D0000}"/>
    <cellStyle name="Currency 3 7 3 3" xfId="7871" xr:uid="{00000000-0005-0000-0000-0000D42D0000}"/>
    <cellStyle name="Currency 3 7 3 3 2" xfId="14963" xr:uid="{00000000-0005-0000-0000-0000D52D0000}"/>
    <cellStyle name="Currency 3 7 4" xfId="3247" xr:uid="{00000000-0005-0000-0000-0000D62D0000}"/>
    <cellStyle name="Currency 3 7 4 2" xfId="4482" xr:uid="{00000000-0005-0000-0000-0000D72D0000}"/>
    <cellStyle name="Currency 3 7 4 3" xfId="10758" xr:uid="{00000000-0005-0000-0000-0000D82D0000}"/>
    <cellStyle name="Currency 3 7 5" xfId="4823" xr:uid="{00000000-0005-0000-0000-0000D92D0000}"/>
    <cellStyle name="Currency 3 7 5 2" xfId="6941" xr:uid="{00000000-0005-0000-0000-0000DA2D0000}"/>
    <cellStyle name="Currency 3 7 5 3" xfId="12101" xr:uid="{00000000-0005-0000-0000-0000DB2D0000}"/>
    <cellStyle name="Currency 3 7 6" xfId="5404" xr:uid="{00000000-0005-0000-0000-0000DC2D0000}"/>
    <cellStyle name="Currency 3 7 6 2" xfId="12682" xr:uid="{00000000-0005-0000-0000-0000DD2D0000}"/>
    <cellStyle name="Currency 3 7 7" xfId="7290" xr:uid="{00000000-0005-0000-0000-0000DE2D0000}"/>
    <cellStyle name="Currency 3 7 7 2" xfId="14382" xr:uid="{00000000-0005-0000-0000-0000DF2D0000}"/>
    <cellStyle name="Currency 3 8" xfId="1158" xr:uid="{00000000-0005-0000-0000-0000E02D0000}"/>
    <cellStyle name="Currency 3 8 2" xfId="1159" xr:uid="{00000000-0005-0000-0000-0000E12D0000}"/>
    <cellStyle name="Currency 3 8 2 2" xfId="2684" xr:uid="{00000000-0005-0000-0000-0000E22D0000}"/>
    <cellStyle name="Currency 3 8 2 3" xfId="8016" xr:uid="{00000000-0005-0000-0000-0000E32D0000}"/>
    <cellStyle name="Currency 3 8 2 3 2" xfId="15108" xr:uid="{00000000-0005-0000-0000-0000E42D0000}"/>
    <cellStyle name="Currency 3 8 3" xfId="3399" xr:uid="{00000000-0005-0000-0000-0000E52D0000}"/>
    <cellStyle name="Currency 3 8 3 2" xfId="4483" xr:uid="{00000000-0005-0000-0000-0000E62D0000}"/>
    <cellStyle name="Currency 3 8 3 3" xfId="10907" xr:uid="{00000000-0005-0000-0000-0000E72D0000}"/>
    <cellStyle name="Currency 3 8 4" xfId="4968" xr:uid="{00000000-0005-0000-0000-0000E82D0000}"/>
    <cellStyle name="Currency 3 8 4 2" xfId="6942" xr:uid="{00000000-0005-0000-0000-0000E92D0000}"/>
    <cellStyle name="Currency 3 8 4 3" xfId="12246" xr:uid="{00000000-0005-0000-0000-0000EA2D0000}"/>
    <cellStyle name="Currency 3 8 5" xfId="5549" xr:uid="{00000000-0005-0000-0000-0000EB2D0000}"/>
    <cellStyle name="Currency 3 8 5 2" xfId="12827" xr:uid="{00000000-0005-0000-0000-0000EC2D0000}"/>
    <cellStyle name="Currency 3 8 6" xfId="7435" xr:uid="{00000000-0005-0000-0000-0000ED2D0000}"/>
    <cellStyle name="Currency 3 8 6 2" xfId="14527" xr:uid="{00000000-0005-0000-0000-0000EE2D0000}"/>
    <cellStyle name="Currency 3 9" xfId="1160" xr:uid="{00000000-0005-0000-0000-0000EF2D0000}"/>
    <cellStyle name="Currency 3 9 2" xfId="1161" xr:uid="{00000000-0005-0000-0000-0000F02D0000}"/>
    <cellStyle name="Currency 3 9 2 2" xfId="2685" xr:uid="{00000000-0005-0000-0000-0000F12D0000}"/>
    <cellStyle name="Currency 3 9 2 3" xfId="8024" xr:uid="{00000000-0005-0000-0000-0000F22D0000}"/>
    <cellStyle name="Currency 3 9 2 3 2" xfId="15116" xr:uid="{00000000-0005-0000-0000-0000F32D0000}"/>
    <cellStyle name="Currency 3 9 3" xfId="3412" xr:uid="{00000000-0005-0000-0000-0000F42D0000}"/>
    <cellStyle name="Currency 3 9 3 2" xfId="4484" xr:uid="{00000000-0005-0000-0000-0000F52D0000}"/>
    <cellStyle name="Currency 3 9 3 3" xfId="10920" xr:uid="{00000000-0005-0000-0000-0000F62D0000}"/>
    <cellStyle name="Currency 3 9 4" xfId="4976" xr:uid="{00000000-0005-0000-0000-0000F72D0000}"/>
    <cellStyle name="Currency 3 9 4 2" xfId="6943" xr:uid="{00000000-0005-0000-0000-0000F82D0000}"/>
    <cellStyle name="Currency 3 9 4 3" xfId="12254" xr:uid="{00000000-0005-0000-0000-0000F92D0000}"/>
    <cellStyle name="Currency 3 9 5" xfId="5557" xr:uid="{00000000-0005-0000-0000-0000FA2D0000}"/>
    <cellStyle name="Currency 3 9 5 2" xfId="12835" xr:uid="{00000000-0005-0000-0000-0000FB2D0000}"/>
    <cellStyle name="Currency 3 9 6" xfId="7443" xr:uid="{00000000-0005-0000-0000-0000FC2D0000}"/>
    <cellStyle name="Currency 3 9 6 2" xfId="14535" xr:uid="{00000000-0005-0000-0000-0000FD2D0000}"/>
    <cellStyle name="Currency 4" xfId="1162" xr:uid="{00000000-0005-0000-0000-0000FE2D0000}"/>
    <cellStyle name="Currency 4 2" xfId="1163" xr:uid="{00000000-0005-0000-0000-0000FF2D0000}"/>
    <cellStyle name="Currency 4 2 2" xfId="1164" xr:uid="{00000000-0005-0000-0000-0000002E0000}"/>
    <cellStyle name="Currency 4 2 3" xfId="4485" xr:uid="{00000000-0005-0000-0000-0000012E0000}"/>
    <cellStyle name="Currency 4 2 4" xfId="8319" xr:uid="{00000000-0005-0000-0000-0000022E0000}"/>
    <cellStyle name="Currency 4 2 4 2" xfId="15409" xr:uid="{00000000-0005-0000-0000-0000032E0000}"/>
    <cellStyle name="Currency 4 3" xfId="1165" xr:uid="{00000000-0005-0000-0000-0000042E0000}"/>
    <cellStyle name="Currency 4 4" xfId="1166" xr:uid="{00000000-0005-0000-0000-0000052E0000}"/>
    <cellStyle name="Currency 4 5" xfId="4486" xr:uid="{00000000-0005-0000-0000-0000062E0000}"/>
    <cellStyle name="Currency 4 6" xfId="8657" xr:uid="{00000000-0005-0000-0000-0000072E0000}"/>
    <cellStyle name="Currency 5" xfId="1167" xr:uid="{00000000-0005-0000-0000-0000082E0000}"/>
    <cellStyle name="Currency 5 10" xfId="7189" xr:uid="{00000000-0005-0000-0000-0000092E0000}"/>
    <cellStyle name="Currency 5 10 2" xfId="14281" xr:uid="{00000000-0005-0000-0000-00000A2E0000}"/>
    <cellStyle name="Currency 5 11" xfId="8663" xr:uid="{00000000-0005-0000-0000-00000B2E0000}"/>
    <cellStyle name="Currency 5 2" xfId="1168" xr:uid="{00000000-0005-0000-0000-00000C2E0000}"/>
    <cellStyle name="Currency 5 2 2" xfId="1169" xr:uid="{00000000-0005-0000-0000-00000D2E0000}"/>
    <cellStyle name="Currency 5 2 2 2" xfId="1170" xr:uid="{00000000-0005-0000-0000-00000E2E0000}"/>
    <cellStyle name="Currency 5 2 2 2 2" xfId="1171" xr:uid="{00000000-0005-0000-0000-00000F2E0000}"/>
    <cellStyle name="Currency 5 2 2 2 2 2" xfId="2686" xr:uid="{00000000-0005-0000-0000-0000102E0000}"/>
    <cellStyle name="Currency 5 2 2 2 2 3" xfId="8248" xr:uid="{00000000-0005-0000-0000-0000112E0000}"/>
    <cellStyle name="Currency 5 2 2 2 2 3 2" xfId="15340" xr:uid="{00000000-0005-0000-0000-0000122E0000}"/>
    <cellStyle name="Currency 5 2 2 2 3" xfId="3636" xr:uid="{00000000-0005-0000-0000-0000132E0000}"/>
    <cellStyle name="Currency 5 2 2 2 3 2" xfId="4487" xr:uid="{00000000-0005-0000-0000-0000142E0000}"/>
    <cellStyle name="Currency 5 2 2 2 3 3" xfId="11144" xr:uid="{00000000-0005-0000-0000-0000152E0000}"/>
    <cellStyle name="Currency 5 2 2 2 4" xfId="5200" xr:uid="{00000000-0005-0000-0000-0000162E0000}"/>
    <cellStyle name="Currency 5 2 2 2 4 2" xfId="6944" xr:uid="{00000000-0005-0000-0000-0000172E0000}"/>
    <cellStyle name="Currency 5 2 2 2 4 3" xfId="12478" xr:uid="{00000000-0005-0000-0000-0000182E0000}"/>
    <cellStyle name="Currency 5 2 2 2 5" xfId="5781" xr:uid="{00000000-0005-0000-0000-0000192E0000}"/>
    <cellStyle name="Currency 5 2 2 2 5 2" xfId="13059" xr:uid="{00000000-0005-0000-0000-00001A2E0000}"/>
    <cellStyle name="Currency 5 2 2 2 6" xfId="7667" xr:uid="{00000000-0005-0000-0000-00001B2E0000}"/>
    <cellStyle name="Currency 5 2 2 2 6 2" xfId="14759" xr:uid="{00000000-0005-0000-0000-00001C2E0000}"/>
    <cellStyle name="Currency 5 2 2 3" xfId="1172" xr:uid="{00000000-0005-0000-0000-00001D2E0000}"/>
    <cellStyle name="Currency 5 2 2 3 2" xfId="2687" xr:uid="{00000000-0005-0000-0000-00001E2E0000}"/>
    <cellStyle name="Currency 5 2 2 3 3" xfId="7959" xr:uid="{00000000-0005-0000-0000-00001F2E0000}"/>
    <cellStyle name="Currency 5 2 2 3 3 2" xfId="15051" xr:uid="{00000000-0005-0000-0000-0000202E0000}"/>
    <cellStyle name="Currency 5 2 2 4" xfId="3336" xr:uid="{00000000-0005-0000-0000-0000212E0000}"/>
    <cellStyle name="Currency 5 2 2 4 2" xfId="4488" xr:uid="{00000000-0005-0000-0000-0000222E0000}"/>
    <cellStyle name="Currency 5 2 2 4 3" xfId="10847" xr:uid="{00000000-0005-0000-0000-0000232E0000}"/>
    <cellStyle name="Currency 5 2 2 5" xfId="4911" xr:uid="{00000000-0005-0000-0000-0000242E0000}"/>
    <cellStyle name="Currency 5 2 2 5 2" xfId="6945" xr:uid="{00000000-0005-0000-0000-0000252E0000}"/>
    <cellStyle name="Currency 5 2 2 5 3" xfId="12189" xr:uid="{00000000-0005-0000-0000-0000262E0000}"/>
    <cellStyle name="Currency 5 2 2 6" xfId="5492" xr:uid="{00000000-0005-0000-0000-0000272E0000}"/>
    <cellStyle name="Currency 5 2 2 6 2" xfId="12770" xr:uid="{00000000-0005-0000-0000-0000282E0000}"/>
    <cellStyle name="Currency 5 2 2 7" xfId="7378" xr:uid="{00000000-0005-0000-0000-0000292E0000}"/>
    <cellStyle name="Currency 5 2 2 7 2" xfId="14470" xr:uid="{00000000-0005-0000-0000-00002A2E0000}"/>
    <cellStyle name="Currency 5 2 3" xfId="1173" xr:uid="{00000000-0005-0000-0000-00002B2E0000}"/>
    <cellStyle name="Currency 5 2 3 2" xfId="1174" xr:uid="{00000000-0005-0000-0000-00002C2E0000}"/>
    <cellStyle name="Currency 5 2 3 2 2" xfId="2688" xr:uid="{00000000-0005-0000-0000-00002D2E0000}"/>
    <cellStyle name="Currency 5 2 3 2 3" xfId="8105" xr:uid="{00000000-0005-0000-0000-00002E2E0000}"/>
    <cellStyle name="Currency 5 2 3 2 3 2" xfId="15197" xr:uid="{00000000-0005-0000-0000-00002F2E0000}"/>
    <cellStyle name="Currency 5 2 3 3" xfId="3493" xr:uid="{00000000-0005-0000-0000-0000302E0000}"/>
    <cellStyle name="Currency 5 2 3 3 2" xfId="4489" xr:uid="{00000000-0005-0000-0000-0000312E0000}"/>
    <cellStyle name="Currency 5 2 3 3 3" xfId="11001" xr:uid="{00000000-0005-0000-0000-0000322E0000}"/>
    <cellStyle name="Currency 5 2 3 4" xfId="5057" xr:uid="{00000000-0005-0000-0000-0000332E0000}"/>
    <cellStyle name="Currency 5 2 3 4 2" xfId="6946" xr:uid="{00000000-0005-0000-0000-0000342E0000}"/>
    <cellStyle name="Currency 5 2 3 4 3" xfId="12335" xr:uid="{00000000-0005-0000-0000-0000352E0000}"/>
    <cellStyle name="Currency 5 2 3 5" xfId="5638" xr:uid="{00000000-0005-0000-0000-0000362E0000}"/>
    <cellStyle name="Currency 5 2 3 5 2" xfId="12916" xr:uid="{00000000-0005-0000-0000-0000372E0000}"/>
    <cellStyle name="Currency 5 2 3 6" xfId="7524" xr:uid="{00000000-0005-0000-0000-0000382E0000}"/>
    <cellStyle name="Currency 5 2 3 6 2" xfId="14616" xr:uid="{00000000-0005-0000-0000-0000392E0000}"/>
    <cellStyle name="Currency 5 2 4" xfId="1175" xr:uid="{00000000-0005-0000-0000-00003A2E0000}"/>
    <cellStyle name="Currency 5 2 4 2" xfId="2689" xr:uid="{00000000-0005-0000-0000-00003B2E0000}"/>
    <cellStyle name="Currency 5 2 4 3" xfId="8452" xr:uid="{00000000-0005-0000-0000-00003C2E0000}"/>
    <cellStyle name="Currency 5 2 4 3 2" xfId="15495" xr:uid="{00000000-0005-0000-0000-00003D2E0000}"/>
    <cellStyle name="Currency 5 2 5" xfId="3191" xr:uid="{00000000-0005-0000-0000-00003E2E0000}"/>
    <cellStyle name="Currency 5 2 5 2" xfId="4490" xr:uid="{00000000-0005-0000-0000-00003F2E0000}"/>
    <cellStyle name="Currency 5 2 5 3" xfId="8541" xr:uid="{00000000-0005-0000-0000-0000402E0000}"/>
    <cellStyle name="Currency 5 2 5 3 2" xfId="15584" xr:uid="{00000000-0005-0000-0000-0000412E0000}"/>
    <cellStyle name="Currency 5 2 5 4" xfId="10702" xr:uid="{00000000-0005-0000-0000-0000422E0000}"/>
    <cellStyle name="Currency 5 2 6" xfId="4768" xr:uid="{00000000-0005-0000-0000-0000432E0000}"/>
    <cellStyle name="Currency 5 2 6 2" xfId="6947" xr:uid="{00000000-0005-0000-0000-0000442E0000}"/>
    <cellStyle name="Currency 5 2 6 3" xfId="7816" xr:uid="{00000000-0005-0000-0000-0000452E0000}"/>
    <cellStyle name="Currency 5 2 6 3 2" xfId="14908" xr:uid="{00000000-0005-0000-0000-0000462E0000}"/>
    <cellStyle name="Currency 5 2 6 4" xfId="12046" xr:uid="{00000000-0005-0000-0000-0000472E0000}"/>
    <cellStyle name="Currency 5 2 7" xfId="5349" xr:uid="{00000000-0005-0000-0000-0000482E0000}"/>
    <cellStyle name="Currency 5 2 7 2" xfId="12627" xr:uid="{00000000-0005-0000-0000-0000492E0000}"/>
    <cellStyle name="Currency 5 2 8" xfId="7235" xr:uid="{00000000-0005-0000-0000-00004A2E0000}"/>
    <cellStyle name="Currency 5 2 8 2" xfId="14327" xr:uid="{00000000-0005-0000-0000-00004B2E0000}"/>
    <cellStyle name="Currency 5 3" xfId="1176" xr:uid="{00000000-0005-0000-0000-00004C2E0000}"/>
    <cellStyle name="Currency 5 3 2" xfId="1177" xr:uid="{00000000-0005-0000-0000-00004D2E0000}"/>
    <cellStyle name="Currency 5 3 2 2" xfId="1178" xr:uid="{00000000-0005-0000-0000-00004E2E0000}"/>
    <cellStyle name="Currency 5 3 2 2 2" xfId="2690" xr:uid="{00000000-0005-0000-0000-00004F2E0000}"/>
    <cellStyle name="Currency 5 3 2 2 3" xfId="8202" xr:uid="{00000000-0005-0000-0000-0000502E0000}"/>
    <cellStyle name="Currency 5 3 2 2 3 2" xfId="15294" xr:uid="{00000000-0005-0000-0000-0000512E0000}"/>
    <cellStyle name="Currency 5 3 2 3" xfId="3590" xr:uid="{00000000-0005-0000-0000-0000522E0000}"/>
    <cellStyle name="Currency 5 3 2 3 2" xfId="4491" xr:uid="{00000000-0005-0000-0000-0000532E0000}"/>
    <cellStyle name="Currency 5 3 2 3 3" xfId="11098" xr:uid="{00000000-0005-0000-0000-0000542E0000}"/>
    <cellStyle name="Currency 5 3 2 4" xfId="5154" xr:uid="{00000000-0005-0000-0000-0000552E0000}"/>
    <cellStyle name="Currency 5 3 2 4 2" xfId="6948" xr:uid="{00000000-0005-0000-0000-0000562E0000}"/>
    <cellStyle name="Currency 5 3 2 4 3" xfId="12432" xr:uid="{00000000-0005-0000-0000-0000572E0000}"/>
    <cellStyle name="Currency 5 3 2 5" xfId="5735" xr:uid="{00000000-0005-0000-0000-0000582E0000}"/>
    <cellStyle name="Currency 5 3 2 5 2" xfId="13013" xr:uid="{00000000-0005-0000-0000-0000592E0000}"/>
    <cellStyle name="Currency 5 3 2 6" xfId="7621" xr:uid="{00000000-0005-0000-0000-00005A2E0000}"/>
    <cellStyle name="Currency 5 3 2 6 2" xfId="14713" xr:uid="{00000000-0005-0000-0000-00005B2E0000}"/>
    <cellStyle name="Currency 5 3 3" xfId="1179" xr:uid="{00000000-0005-0000-0000-00005C2E0000}"/>
    <cellStyle name="Currency 5 3 3 2" xfId="2691" xr:uid="{00000000-0005-0000-0000-00005D2E0000}"/>
    <cellStyle name="Currency 5 3 3 3" xfId="7913" xr:uid="{00000000-0005-0000-0000-00005E2E0000}"/>
    <cellStyle name="Currency 5 3 3 3 2" xfId="15005" xr:uid="{00000000-0005-0000-0000-00005F2E0000}"/>
    <cellStyle name="Currency 5 3 4" xfId="3290" xr:uid="{00000000-0005-0000-0000-0000602E0000}"/>
    <cellStyle name="Currency 5 3 4 2" xfId="4492" xr:uid="{00000000-0005-0000-0000-0000612E0000}"/>
    <cellStyle name="Currency 5 3 4 3" xfId="10801" xr:uid="{00000000-0005-0000-0000-0000622E0000}"/>
    <cellStyle name="Currency 5 3 5" xfId="4865" xr:uid="{00000000-0005-0000-0000-0000632E0000}"/>
    <cellStyle name="Currency 5 3 5 2" xfId="6949" xr:uid="{00000000-0005-0000-0000-0000642E0000}"/>
    <cellStyle name="Currency 5 3 5 3" xfId="12143" xr:uid="{00000000-0005-0000-0000-0000652E0000}"/>
    <cellStyle name="Currency 5 3 6" xfId="5446" xr:uid="{00000000-0005-0000-0000-0000662E0000}"/>
    <cellStyle name="Currency 5 3 6 2" xfId="12724" xr:uid="{00000000-0005-0000-0000-0000672E0000}"/>
    <cellStyle name="Currency 5 3 7" xfId="7332" xr:uid="{00000000-0005-0000-0000-0000682E0000}"/>
    <cellStyle name="Currency 5 3 7 2" xfId="14424" xr:uid="{00000000-0005-0000-0000-0000692E0000}"/>
    <cellStyle name="Currency 5 4" xfId="1180" xr:uid="{00000000-0005-0000-0000-00006A2E0000}"/>
    <cellStyle name="Currency 5 4 2" xfId="1181" xr:uid="{00000000-0005-0000-0000-00006B2E0000}"/>
    <cellStyle name="Currency 5 4 2 2" xfId="2692" xr:uid="{00000000-0005-0000-0000-00006C2E0000}"/>
    <cellStyle name="Currency 5 4 2 3" xfId="8059" xr:uid="{00000000-0005-0000-0000-00006D2E0000}"/>
    <cellStyle name="Currency 5 4 2 3 2" xfId="15151" xr:uid="{00000000-0005-0000-0000-00006E2E0000}"/>
    <cellStyle name="Currency 5 4 3" xfId="3447" xr:uid="{00000000-0005-0000-0000-00006F2E0000}"/>
    <cellStyle name="Currency 5 4 3 2" xfId="4493" xr:uid="{00000000-0005-0000-0000-0000702E0000}"/>
    <cellStyle name="Currency 5 4 3 3" xfId="10955" xr:uid="{00000000-0005-0000-0000-0000712E0000}"/>
    <cellStyle name="Currency 5 4 4" xfId="5011" xr:uid="{00000000-0005-0000-0000-0000722E0000}"/>
    <cellStyle name="Currency 5 4 4 2" xfId="6950" xr:uid="{00000000-0005-0000-0000-0000732E0000}"/>
    <cellStyle name="Currency 5 4 4 3" xfId="12289" xr:uid="{00000000-0005-0000-0000-0000742E0000}"/>
    <cellStyle name="Currency 5 4 5" xfId="5592" xr:uid="{00000000-0005-0000-0000-0000752E0000}"/>
    <cellStyle name="Currency 5 4 5 2" xfId="12870" xr:uid="{00000000-0005-0000-0000-0000762E0000}"/>
    <cellStyle name="Currency 5 4 6" xfId="7478" xr:uid="{00000000-0005-0000-0000-0000772E0000}"/>
    <cellStyle name="Currency 5 4 6 2" xfId="14570" xr:uid="{00000000-0005-0000-0000-0000782E0000}"/>
    <cellStyle name="Currency 5 5" xfId="1182" xr:uid="{00000000-0005-0000-0000-0000792E0000}"/>
    <cellStyle name="Currency 5 5 2" xfId="8320" xr:uid="{00000000-0005-0000-0000-00007A2E0000}"/>
    <cellStyle name="Currency 5 5 2 2" xfId="15410" xr:uid="{00000000-0005-0000-0000-00007B2E0000}"/>
    <cellStyle name="Currency 5 6" xfId="1183" xr:uid="{00000000-0005-0000-0000-00007C2E0000}"/>
    <cellStyle name="Currency 5 6 2" xfId="2693" xr:uid="{00000000-0005-0000-0000-00007D2E0000}"/>
    <cellStyle name="Currency 5 6 3" xfId="8406" xr:uid="{00000000-0005-0000-0000-00007E2E0000}"/>
    <cellStyle name="Currency 5 6 3 2" xfId="15449" xr:uid="{00000000-0005-0000-0000-00007F2E0000}"/>
    <cellStyle name="Currency 5 7" xfId="3121" xr:uid="{00000000-0005-0000-0000-0000802E0000}"/>
    <cellStyle name="Currency 5 7 2" xfId="4494" xr:uid="{00000000-0005-0000-0000-0000812E0000}"/>
    <cellStyle name="Currency 5 7 3" xfId="8495" xr:uid="{00000000-0005-0000-0000-0000822E0000}"/>
    <cellStyle name="Currency 5 7 3 2" xfId="15538" xr:uid="{00000000-0005-0000-0000-0000832E0000}"/>
    <cellStyle name="Currency 5 7 4" xfId="10632" xr:uid="{00000000-0005-0000-0000-0000842E0000}"/>
    <cellStyle name="Currency 5 8" xfId="4722" xr:uid="{00000000-0005-0000-0000-0000852E0000}"/>
    <cellStyle name="Currency 5 8 2" xfId="6951" xr:uid="{00000000-0005-0000-0000-0000862E0000}"/>
    <cellStyle name="Currency 5 8 3" xfId="7770" xr:uid="{00000000-0005-0000-0000-0000872E0000}"/>
    <cellStyle name="Currency 5 8 3 2" xfId="14862" xr:uid="{00000000-0005-0000-0000-0000882E0000}"/>
    <cellStyle name="Currency 5 8 4" xfId="12000" xr:uid="{00000000-0005-0000-0000-0000892E0000}"/>
    <cellStyle name="Currency 5 9" xfId="5303" xr:uid="{00000000-0005-0000-0000-00008A2E0000}"/>
    <cellStyle name="Currency 5 9 2" xfId="12581" xr:uid="{00000000-0005-0000-0000-00008B2E0000}"/>
    <cellStyle name="Currency 6" xfId="1184" xr:uid="{00000000-0005-0000-0000-00008C2E0000}"/>
    <cellStyle name="Currency 6 2" xfId="8321" xr:uid="{00000000-0005-0000-0000-00008D2E0000}"/>
    <cellStyle name="Currency 6 2 2" xfId="15411" xr:uid="{00000000-0005-0000-0000-00008E2E0000}"/>
    <cellStyle name="Currency 6 3" xfId="8653" xr:uid="{00000000-0005-0000-0000-00008F2E0000}"/>
    <cellStyle name="Currency 7" xfId="1185" xr:uid="{00000000-0005-0000-0000-0000902E0000}"/>
    <cellStyle name="Currency 8" xfId="1186" xr:uid="{00000000-0005-0000-0000-0000912E0000}"/>
    <cellStyle name="Currency 8 2" xfId="1187" xr:uid="{00000000-0005-0000-0000-0000922E0000}"/>
    <cellStyle name="Currency 8 2 2" xfId="1188" xr:uid="{00000000-0005-0000-0000-0000932E0000}"/>
    <cellStyle name="Currency 8 2 2 2" xfId="1189" xr:uid="{00000000-0005-0000-0000-0000942E0000}"/>
    <cellStyle name="Currency 8 2 2 2 2" xfId="2694" xr:uid="{00000000-0005-0000-0000-0000952E0000}"/>
    <cellStyle name="Currency 8 2 2 2 3" xfId="8225" xr:uid="{00000000-0005-0000-0000-0000962E0000}"/>
    <cellStyle name="Currency 8 2 2 2 3 2" xfId="15317" xr:uid="{00000000-0005-0000-0000-0000972E0000}"/>
    <cellStyle name="Currency 8 2 2 3" xfId="3613" xr:uid="{00000000-0005-0000-0000-0000982E0000}"/>
    <cellStyle name="Currency 8 2 2 3 2" xfId="4495" xr:uid="{00000000-0005-0000-0000-0000992E0000}"/>
    <cellStyle name="Currency 8 2 2 3 3" xfId="11121" xr:uid="{00000000-0005-0000-0000-00009A2E0000}"/>
    <cellStyle name="Currency 8 2 2 4" xfId="5177" xr:uid="{00000000-0005-0000-0000-00009B2E0000}"/>
    <cellStyle name="Currency 8 2 2 4 2" xfId="6952" xr:uid="{00000000-0005-0000-0000-00009C2E0000}"/>
    <cellStyle name="Currency 8 2 2 4 3" xfId="12455" xr:uid="{00000000-0005-0000-0000-00009D2E0000}"/>
    <cellStyle name="Currency 8 2 2 5" xfId="5758" xr:uid="{00000000-0005-0000-0000-00009E2E0000}"/>
    <cellStyle name="Currency 8 2 2 5 2" xfId="13036" xr:uid="{00000000-0005-0000-0000-00009F2E0000}"/>
    <cellStyle name="Currency 8 2 2 6" xfId="7644" xr:uid="{00000000-0005-0000-0000-0000A02E0000}"/>
    <cellStyle name="Currency 8 2 2 6 2" xfId="14736" xr:uid="{00000000-0005-0000-0000-0000A12E0000}"/>
    <cellStyle name="Currency 8 2 3" xfId="1190" xr:uid="{00000000-0005-0000-0000-0000A22E0000}"/>
    <cellStyle name="Currency 8 2 3 2" xfId="2695" xr:uid="{00000000-0005-0000-0000-0000A32E0000}"/>
    <cellStyle name="Currency 8 2 3 3" xfId="7936" xr:uid="{00000000-0005-0000-0000-0000A42E0000}"/>
    <cellStyle name="Currency 8 2 3 3 2" xfId="15028" xr:uid="{00000000-0005-0000-0000-0000A52E0000}"/>
    <cellStyle name="Currency 8 2 4" xfId="3313" xr:uid="{00000000-0005-0000-0000-0000A62E0000}"/>
    <cellStyle name="Currency 8 2 4 2" xfId="4496" xr:uid="{00000000-0005-0000-0000-0000A72E0000}"/>
    <cellStyle name="Currency 8 2 4 3" xfId="10824" xr:uid="{00000000-0005-0000-0000-0000A82E0000}"/>
    <cellStyle name="Currency 8 2 5" xfId="4888" xr:uid="{00000000-0005-0000-0000-0000A92E0000}"/>
    <cellStyle name="Currency 8 2 5 2" xfId="6953" xr:uid="{00000000-0005-0000-0000-0000AA2E0000}"/>
    <cellStyle name="Currency 8 2 5 3" xfId="12166" xr:uid="{00000000-0005-0000-0000-0000AB2E0000}"/>
    <cellStyle name="Currency 8 2 6" xfId="5469" xr:uid="{00000000-0005-0000-0000-0000AC2E0000}"/>
    <cellStyle name="Currency 8 2 6 2" xfId="12747" xr:uid="{00000000-0005-0000-0000-0000AD2E0000}"/>
    <cellStyle name="Currency 8 2 7" xfId="7355" xr:uid="{00000000-0005-0000-0000-0000AE2E0000}"/>
    <cellStyle name="Currency 8 2 7 2" xfId="14447" xr:uid="{00000000-0005-0000-0000-0000AF2E0000}"/>
    <cellStyle name="Currency 8 3" xfId="1191" xr:uid="{00000000-0005-0000-0000-0000B02E0000}"/>
    <cellStyle name="Currency 8 3 2" xfId="1192" xr:uid="{00000000-0005-0000-0000-0000B12E0000}"/>
    <cellStyle name="Currency 8 3 2 2" xfId="2696" xr:uid="{00000000-0005-0000-0000-0000B22E0000}"/>
    <cellStyle name="Currency 8 3 2 3" xfId="8082" xr:uid="{00000000-0005-0000-0000-0000B32E0000}"/>
    <cellStyle name="Currency 8 3 2 3 2" xfId="15174" xr:uid="{00000000-0005-0000-0000-0000B42E0000}"/>
    <cellStyle name="Currency 8 3 3" xfId="3470" xr:uid="{00000000-0005-0000-0000-0000B52E0000}"/>
    <cellStyle name="Currency 8 3 3 2" xfId="4497" xr:uid="{00000000-0005-0000-0000-0000B62E0000}"/>
    <cellStyle name="Currency 8 3 3 3" xfId="10978" xr:uid="{00000000-0005-0000-0000-0000B72E0000}"/>
    <cellStyle name="Currency 8 3 4" xfId="5034" xr:uid="{00000000-0005-0000-0000-0000B82E0000}"/>
    <cellStyle name="Currency 8 3 4 2" xfId="6954" xr:uid="{00000000-0005-0000-0000-0000B92E0000}"/>
    <cellStyle name="Currency 8 3 4 3" xfId="12312" xr:uid="{00000000-0005-0000-0000-0000BA2E0000}"/>
    <cellStyle name="Currency 8 3 5" xfId="5615" xr:uid="{00000000-0005-0000-0000-0000BB2E0000}"/>
    <cellStyle name="Currency 8 3 5 2" xfId="12893" xr:uid="{00000000-0005-0000-0000-0000BC2E0000}"/>
    <cellStyle name="Currency 8 3 6" xfId="7501" xr:uid="{00000000-0005-0000-0000-0000BD2E0000}"/>
    <cellStyle name="Currency 8 3 6 2" xfId="14593" xr:uid="{00000000-0005-0000-0000-0000BE2E0000}"/>
    <cellStyle name="Currency 8 4" xfId="1193" xr:uid="{00000000-0005-0000-0000-0000BF2E0000}"/>
    <cellStyle name="Currency 8 4 2" xfId="2697" xr:uid="{00000000-0005-0000-0000-0000C02E0000}"/>
    <cellStyle name="Currency 8 4 3" xfId="8429" xr:uid="{00000000-0005-0000-0000-0000C12E0000}"/>
    <cellStyle name="Currency 8 4 3 2" xfId="15472" xr:uid="{00000000-0005-0000-0000-0000C22E0000}"/>
    <cellStyle name="Currency 8 5" xfId="3165" xr:uid="{00000000-0005-0000-0000-0000C32E0000}"/>
    <cellStyle name="Currency 8 5 2" xfId="4498" xr:uid="{00000000-0005-0000-0000-0000C42E0000}"/>
    <cellStyle name="Currency 8 5 3" xfId="8518" xr:uid="{00000000-0005-0000-0000-0000C52E0000}"/>
    <cellStyle name="Currency 8 5 3 2" xfId="15561" xr:uid="{00000000-0005-0000-0000-0000C62E0000}"/>
    <cellStyle name="Currency 8 5 4" xfId="10676" xr:uid="{00000000-0005-0000-0000-0000C72E0000}"/>
    <cellStyle name="Currency 8 6" xfId="4745" xr:uid="{00000000-0005-0000-0000-0000C82E0000}"/>
    <cellStyle name="Currency 8 6 2" xfId="6955" xr:uid="{00000000-0005-0000-0000-0000C92E0000}"/>
    <cellStyle name="Currency 8 6 3" xfId="7793" xr:uid="{00000000-0005-0000-0000-0000CA2E0000}"/>
    <cellStyle name="Currency 8 6 3 2" xfId="14885" xr:uid="{00000000-0005-0000-0000-0000CB2E0000}"/>
    <cellStyle name="Currency 8 6 4" xfId="12023" xr:uid="{00000000-0005-0000-0000-0000CC2E0000}"/>
    <cellStyle name="Currency 8 7" xfId="5326" xr:uid="{00000000-0005-0000-0000-0000CD2E0000}"/>
    <cellStyle name="Currency 8 7 2" xfId="12604" xr:uid="{00000000-0005-0000-0000-0000CE2E0000}"/>
    <cellStyle name="Currency 8 8" xfId="7212" xr:uid="{00000000-0005-0000-0000-0000CF2E0000}"/>
    <cellStyle name="Currency 8 8 2" xfId="14304" xr:uid="{00000000-0005-0000-0000-0000D02E0000}"/>
    <cellStyle name="Currency 9" xfId="1194" xr:uid="{00000000-0005-0000-0000-0000D12E0000}"/>
    <cellStyle name="Currency0" xfId="1195" xr:uid="{00000000-0005-0000-0000-0000D22E0000}"/>
    <cellStyle name="Currency0 2" xfId="8322" xr:uid="{00000000-0005-0000-0000-0000D32E0000}"/>
    <cellStyle name="Date" xfId="1196" xr:uid="{00000000-0005-0000-0000-0000D42E0000}"/>
    <cellStyle name="Date 2" xfId="1197" xr:uid="{00000000-0005-0000-0000-0000D52E0000}"/>
    <cellStyle name="Date 2 2" xfId="8323" xr:uid="{00000000-0005-0000-0000-0000D62E0000}"/>
    <cellStyle name="Explanatory Text" xfId="17" builtinId="53" customBuiltin="1"/>
    <cellStyle name="Explanatory Text 2" xfId="1198" xr:uid="{00000000-0005-0000-0000-0000D82E0000}"/>
    <cellStyle name="Explanatory Text 2 2" xfId="8626" xr:uid="{00000000-0005-0000-0000-0000D92E0000}"/>
    <cellStyle name="Fixed" xfId="1199" xr:uid="{00000000-0005-0000-0000-0000DA2E0000}"/>
    <cellStyle name="Fixed 2" xfId="8324" xr:uid="{00000000-0005-0000-0000-0000DB2E0000}"/>
    <cellStyle name="Good" xfId="8" builtinId="26" customBuiltin="1"/>
    <cellStyle name="Good 10" xfId="1201" xr:uid="{00000000-0005-0000-0000-0000DD2E0000}"/>
    <cellStyle name="Good 11" xfId="1202" xr:uid="{00000000-0005-0000-0000-0000DE2E0000}"/>
    <cellStyle name="Good 12" xfId="1776" xr:uid="{00000000-0005-0000-0000-0000DF2E0000}"/>
    <cellStyle name="Good 12 2" xfId="6956" xr:uid="{00000000-0005-0000-0000-0000E02E0000}"/>
    <cellStyle name="Good 13" xfId="2698" xr:uid="{00000000-0005-0000-0000-0000E12E0000}"/>
    <cellStyle name="Good 14" xfId="1200" xr:uid="{00000000-0005-0000-0000-0000E22E0000}"/>
    <cellStyle name="Good 2" xfId="1203" xr:uid="{00000000-0005-0000-0000-0000E32E0000}"/>
    <cellStyle name="Good 2 2" xfId="8616" xr:uid="{00000000-0005-0000-0000-0000E42E0000}"/>
    <cellStyle name="Good 3" xfId="1204" xr:uid="{00000000-0005-0000-0000-0000E52E0000}"/>
    <cellStyle name="Good 3 2" xfId="1205" xr:uid="{00000000-0005-0000-0000-0000E62E0000}"/>
    <cellStyle name="Good 4" xfId="1206" xr:uid="{00000000-0005-0000-0000-0000E72E0000}"/>
    <cellStyle name="Good 4 2" xfId="4500" xr:uid="{00000000-0005-0000-0000-0000E82E0000}"/>
    <cellStyle name="Good 4 3" xfId="4499" xr:uid="{00000000-0005-0000-0000-0000E92E0000}"/>
    <cellStyle name="Good 5" xfId="1207" xr:uid="{00000000-0005-0000-0000-0000EA2E0000}"/>
    <cellStyle name="Good 5 2" xfId="1208" xr:uid="{00000000-0005-0000-0000-0000EB2E0000}"/>
    <cellStyle name="Good 6" xfId="1209" xr:uid="{00000000-0005-0000-0000-0000EC2E0000}"/>
    <cellStyle name="Good 7" xfId="1210" xr:uid="{00000000-0005-0000-0000-0000ED2E0000}"/>
    <cellStyle name="Good 8" xfId="1211" xr:uid="{00000000-0005-0000-0000-0000EE2E0000}"/>
    <cellStyle name="Good 9" xfId="1212" xr:uid="{00000000-0005-0000-0000-0000EF2E0000}"/>
    <cellStyle name="Heading 1" xfId="4" builtinId="16" customBuiltin="1"/>
    <cellStyle name="Heading 1 2" xfId="1214" xr:uid="{00000000-0005-0000-0000-0000F12E0000}"/>
    <cellStyle name="Heading 1 2 10" xfId="1215" xr:uid="{00000000-0005-0000-0000-0000F22E0000}"/>
    <cellStyle name="Heading 1 2 10 2" xfId="2700" xr:uid="{00000000-0005-0000-0000-0000F32E0000}"/>
    <cellStyle name="Heading 1 2 11" xfId="1216" xr:uid="{00000000-0005-0000-0000-0000F42E0000}"/>
    <cellStyle name="Heading 1 2 11 2" xfId="2701" xr:uid="{00000000-0005-0000-0000-0000F52E0000}"/>
    <cellStyle name="Heading 1 2 12" xfId="1217" xr:uid="{00000000-0005-0000-0000-0000F62E0000}"/>
    <cellStyle name="Heading 1 2 12 2" xfId="2702" xr:uid="{00000000-0005-0000-0000-0000F72E0000}"/>
    <cellStyle name="Heading 1 2 13" xfId="1218" xr:uid="{00000000-0005-0000-0000-0000F82E0000}"/>
    <cellStyle name="Heading 1 2 13 2" xfId="6957" xr:uid="{00000000-0005-0000-0000-0000F92E0000}"/>
    <cellStyle name="Heading 1 2 14" xfId="1777" xr:uid="{00000000-0005-0000-0000-0000FA2E0000}"/>
    <cellStyle name="Heading 1 2 14 2" xfId="6958" xr:uid="{00000000-0005-0000-0000-0000FB2E0000}"/>
    <cellStyle name="Heading 1 2 15" xfId="2699" xr:uid="{00000000-0005-0000-0000-0000FC2E0000}"/>
    <cellStyle name="Heading 1 2 16" xfId="8612" xr:uid="{00000000-0005-0000-0000-0000FD2E0000}"/>
    <cellStyle name="Heading 1 2 2" xfId="1219" xr:uid="{00000000-0005-0000-0000-0000FE2E0000}"/>
    <cellStyle name="Heading 1 2 2 2" xfId="1220" xr:uid="{00000000-0005-0000-0000-0000FF2E0000}"/>
    <cellStyle name="Heading 1 2 2 2 2" xfId="2703" xr:uid="{00000000-0005-0000-0000-0000002F0000}"/>
    <cellStyle name="Heading 1 2 2 3" xfId="2952" xr:uid="{00000000-0005-0000-0000-0000012F0000}"/>
    <cellStyle name="Heading 1 2 2 3 2" xfId="6959" xr:uid="{00000000-0005-0000-0000-0000022F0000}"/>
    <cellStyle name="Heading 1 2 2 4" xfId="3378" xr:uid="{00000000-0005-0000-0000-0000032F0000}"/>
    <cellStyle name="Heading 1 2 3" xfId="1221" xr:uid="{00000000-0005-0000-0000-0000042F0000}"/>
    <cellStyle name="Heading 1 2 3 2" xfId="1222" xr:uid="{00000000-0005-0000-0000-0000052F0000}"/>
    <cellStyle name="Heading 1 2 3 3" xfId="2704" xr:uid="{00000000-0005-0000-0000-0000062F0000}"/>
    <cellStyle name="Heading 1 2 4" xfId="1223" xr:uid="{00000000-0005-0000-0000-0000072F0000}"/>
    <cellStyle name="Heading 1 2 4 2" xfId="1224" xr:uid="{00000000-0005-0000-0000-0000082F0000}"/>
    <cellStyle name="Heading 1 2 4 3" xfId="4502" xr:uid="{00000000-0005-0000-0000-0000092F0000}"/>
    <cellStyle name="Heading 1 2 4 4" xfId="4501" xr:uid="{00000000-0005-0000-0000-00000A2F0000}"/>
    <cellStyle name="Heading 1 2 5" xfId="1225" xr:uid="{00000000-0005-0000-0000-00000B2F0000}"/>
    <cellStyle name="Heading 1 2 5 2" xfId="4504" xr:uid="{00000000-0005-0000-0000-00000C2F0000}"/>
    <cellStyle name="Heading 1 2 5 3" xfId="4503" xr:uid="{00000000-0005-0000-0000-00000D2F0000}"/>
    <cellStyle name="Heading 1 2 5 4" xfId="6960" xr:uid="{00000000-0005-0000-0000-00000E2F0000}"/>
    <cellStyle name="Heading 1 2 6" xfId="1226" xr:uid="{00000000-0005-0000-0000-00000F2F0000}"/>
    <cellStyle name="Heading 1 2 6 2" xfId="1227" xr:uid="{00000000-0005-0000-0000-0000102F0000}"/>
    <cellStyle name="Heading 1 2 6 2 2" xfId="2706" xr:uid="{00000000-0005-0000-0000-0000112F0000}"/>
    <cellStyle name="Heading 1 2 6 3" xfId="2705" xr:uid="{00000000-0005-0000-0000-0000122F0000}"/>
    <cellStyle name="Heading 1 2 7" xfId="1228" xr:uid="{00000000-0005-0000-0000-0000132F0000}"/>
    <cellStyle name="Heading 1 2 7 2" xfId="1229" xr:uid="{00000000-0005-0000-0000-0000142F0000}"/>
    <cellStyle name="Heading 1 2 7 2 2" xfId="2708" xr:uid="{00000000-0005-0000-0000-0000152F0000}"/>
    <cellStyle name="Heading 1 2 7 3" xfId="2707" xr:uid="{00000000-0005-0000-0000-0000162F0000}"/>
    <cellStyle name="Heading 1 2 8" xfId="1230" xr:uid="{00000000-0005-0000-0000-0000172F0000}"/>
    <cellStyle name="Heading 1 2 8 2" xfId="2709" xr:uid="{00000000-0005-0000-0000-0000182F0000}"/>
    <cellStyle name="Heading 1 2 9" xfId="1231" xr:uid="{00000000-0005-0000-0000-0000192F0000}"/>
    <cellStyle name="Heading 1 2 9 2" xfId="2710" xr:uid="{00000000-0005-0000-0000-00001A2F0000}"/>
    <cellStyle name="Heading 1 3" xfId="1232" xr:uid="{00000000-0005-0000-0000-00001B2F0000}"/>
    <cellStyle name="Heading 1 3 2" xfId="8658" xr:uid="{00000000-0005-0000-0000-00001C2F0000}"/>
    <cellStyle name="Heading 1 4" xfId="1233" xr:uid="{00000000-0005-0000-0000-00001D2F0000}"/>
    <cellStyle name="Heading 1 5" xfId="1234" xr:uid="{00000000-0005-0000-0000-00001E2F0000}"/>
    <cellStyle name="Heading 1 6" xfId="1235" xr:uid="{00000000-0005-0000-0000-00001F2F0000}"/>
    <cellStyle name="Heading 1 7" xfId="1236" xr:uid="{00000000-0005-0000-0000-0000202F0000}"/>
    <cellStyle name="Heading 1 8" xfId="1213" xr:uid="{00000000-0005-0000-0000-0000212F0000}"/>
    <cellStyle name="Heading 2" xfId="5" builtinId="17" customBuiltin="1"/>
    <cellStyle name="Heading 2 2" xfId="1238" xr:uid="{00000000-0005-0000-0000-0000232F0000}"/>
    <cellStyle name="Heading 2 2 10" xfId="1239" xr:uid="{00000000-0005-0000-0000-0000242F0000}"/>
    <cellStyle name="Heading 2 2 10 2" xfId="2712" xr:uid="{00000000-0005-0000-0000-0000252F0000}"/>
    <cellStyle name="Heading 2 2 11" xfId="1240" xr:uid="{00000000-0005-0000-0000-0000262F0000}"/>
    <cellStyle name="Heading 2 2 11 2" xfId="2713" xr:uid="{00000000-0005-0000-0000-0000272F0000}"/>
    <cellStyle name="Heading 2 2 12" xfId="1241" xr:uid="{00000000-0005-0000-0000-0000282F0000}"/>
    <cellStyle name="Heading 2 2 12 2" xfId="2714" xr:uid="{00000000-0005-0000-0000-0000292F0000}"/>
    <cellStyle name="Heading 2 2 13" xfId="1242" xr:uid="{00000000-0005-0000-0000-00002A2F0000}"/>
    <cellStyle name="Heading 2 2 13 2" xfId="6961" xr:uid="{00000000-0005-0000-0000-00002B2F0000}"/>
    <cellStyle name="Heading 2 2 14" xfId="1778" xr:uid="{00000000-0005-0000-0000-00002C2F0000}"/>
    <cellStyle name="Heading 2 2 14 2" xfId="6962" xr:uid="{00000000-0005-0000-0000-00002D2F0000}"/>
    <cellStyle name="Heading 2 2 15" xfId="2711" xr:uid="{00000000-0005-0000-0000-00002E2F0000}"/>
    <cellStyle name="Heading 2 2 16" xfId="8613" xr:uid="{00000000-0005-0000-0000-00002F2F0000}"/>
    <cellStyle name="Heading 2 2 2" xfId="1243" xr:uid="{00000000-0005-0000-0000-0000302F0000}"/>
    <cellStyle name="Heading 2 2 2 2" xfId="1244" xr:uid="{00000000-0005-0000-0000-0000312F0000}"/>
    <cellStyle name="Heading 2 2 2 2 2" xfId="2715" xr:uid="{00000000-0005-0000-0000-0000322F0000}"/>
    <cellStyle name="Heading 2 2 2 3" xfId="3016" xr:uid="{00000000-0005-0000-0000-0000332F0000}"/>
    <cellStyle name="Heading 2 2 2 3 2" xfId="6963" xr:uid="{00000000-0005-0000-0000-0000342F0000}"/>
    <cellStyle name="Heading 2 2 2 4" xfId="3392" xr:uid="{00000000-0005-0000-0000-0000352F0000}"/>
    <cellStyle name="Heading 2 2 3" xfId="1245" xr:uid="{00000000-0005-0000-0000-0000362F0000}"/>
    <cellStyle name="Heading 2 2 3 2" xfId="1246" xr:uid="{00000000-0005-0000-0000-0000372F0000}"/>
    <cellStyle name="Heading 2 2 3 3" xfId="2716" xr:uid="{00000000-0005-0000-0000-0000382F0000}"/>
    <cellStyle name="Heading 2 2 4" xfId="1247" xr:uid="{00000000-0005-0000-0000-0000392F0000}"/>
    <cellStyle name="Heading 2 2 4 2" xfId="1248" xr:uid="{00000000-0005-0000-0000-00003A2F0000}"/>
    <cellStyle name="Heading 2 2 4 3" xfId="4506" xr:uid="{00000000-0005-0000-0000-00003B2F0000}"/>
    <cellStyle name="Heading 2 2 4 4" xfId="4505" xr:uid="{00000000-0005-0000-0000-00003C2F0000}"/>
    <cellStyle name="Heading 2 2 5" xfId="1249" xr:uid="{00000000-0005-0000-0000-00003D2F0000}"/>
    <cellStyle name="Heading 2 2 5 2" xfId="4508" xr:uid="{00000000-0005-0000-0000-00003E2F0000}"/>
    <cellStyle name="Heading 2 2 5 3" xfId="4507" xr:uid="{00000000-0005-0000-0000-00003F2F0000}"/>
    <cellStyle name="Heading 2 2 5 4" xfId="6964" xr:uid="{00000000-0005-0000-0000-0000402F0000}"/>
    <cellStyle name="Heading 2 2 6" xfId="1250" xr:uid="{00000000-0005-0000-0000-0000412F0000}"/>
    <cellStyle name="Heading 2 2 6 2" xfId="1251" xr:uid="{00000000-0005-0000-0000-0000422F0000}"/>
    <cellStyle name="Heading 2 2 6 2 2" xfId="2718" xr:uid="{00000000-0005-0000-0000-0000432F0000}"/>
    <cellStyle name="Heading 2 2 6 3" xfId="2717" xr:uid="{00000000-0005-0000-0000-0000442F0000}"/>
    <cellStyle name="Heading 2 2 7" xfId="1252" xr:uid="{00000000-0005-0000-0000-0000452F0000}"/>
    <cellStyle name="Heading 2 2 7 2" xfId="1253" xr:uid="{00000000-0005-0000-0000-0000462F0000}"/>
    <cellStyle name="Heading 2 2 7 2 2" xfId="2720" xr:uid="{00000000-0005-0000-0000-0000472F0000}"/>
    <cellStyle name="Heading 2 2 7 3" xfId="2719" xr:uid="{00000000-0005-0000-0000-0000482F0000}"/>
    <cellStyle name="Heading 2 2 8" xfId="1254" xr:uid="{00000000-0005-0000-0000-0000492F0000}"/>
    <cellStyle name="Heading 2 2 8 2" xfId="2721" xr:uid="{00000000-0005-0000-0000-00004A2F0000}"/>
    <cellStyle name="Heading 2 2 9" xfId="1255" xr:uid="{00000000-0005-0000-0000-00004B2F0000}"/>
    <cellStyle name="Heading 2 2 9 2" xfId="2722" xr:uid="{00000000-0005-0000-0000-00004C2F0000}"/>
    <cellStyle name="Heading 2 3" xfId="1256" xr:uid="{00000000-0005-0000-0000-00004D2F0000}"/>
    <cellStyle name="Heading 2 3 2" xfId="8659" xr:uid="{00000000-0005-0000-0000-00004E2F0000}"/>
    <cellStyle name="Heading 2 4" xfId="1257" xr:uid="{00000000-0005-0000-0000-00004F2F0000}"/>
    <cellStyle name="Heading 2 5" xfId="1258" xr:uid="{00000000-0005-0000-0000-0000502F0000}"/>
    <cellStyle name="Heading 2 6" xfId="1259" xr:uid="{00000000-0005-0000-0000-0000512F0000}"/>
    <cellStyle name="Heading 2 7" xfId="1260" xr:uid="{00000000-0005-0000-0000-0000522F0000}"/>
    <cellStyle name="Heading 2 8" xfId="1237" xr:uid="{00000000-0005-0000-0000-0000532F0000}"/>
    <cellStyle name="Heading 3" xfId="6" builtinId="18" customBuiltin="1"/>
    <cellStyle name="Heading 3 10" xfId="1262" xr:uid="{00000000-0005-0000-0000-0000552F0000}"/>
    <cellStyle name="Heading 3 10 2" xfId="2724" xr:uid="{00000000-0005-0000-0000-0000562F0000}"/>
    <cellStyle name="Heading 3 11" xfId="1263" xr:uid="{00000000-0005-0000-0000-0000572F0000}"/>
    <cellStyle name="Heading 3 11 2" xfId="2725" xr:uid="{00000000-0005-0000-0000-0000582F0000}"/>
    <cellStyle name="Heading 3 12" xfId="1264" xr:uid="{00000000-0005-0000-0000-0000592F0000}"/>
    <cellStyle name="Heading 3 12 2" xfId="6965" xr:uid="{00000000-0005-0000-0000-00005A2F0000}"/>
    <cellStyle name="Heading 3 13" xfId="1779" xr:uid="{00000000-0005-0000-0000-00005B2F0000}"/>
    <cellStyle name="Heading 3 13 2" xfId="6966" xr:uid="{00000000-0005-0000-0000-00005C2F0000}"/>
    <cellStyle name="Heading 3 14" xfId="2723" xr:uid="{00000000-0005-0000-0000-00005D2F0000}"/>
    <cellStyle name="Heading 3 15" xfId="1261" xr:uid="{00000000-0005-0000-0000-00005E2F0000}"/>
    <cellStyle name="Heading 3 2" xfId="1265" xr:uid="{00000000-0005-0000-0000-00005F2F0000}"/>
    <cellStyle name="Heading 3 2 2" xfId="2982" xr:uid="{00000000-0005-0000-0000-0000602F0000}"/>
    <cellStyle name="Heading 3 2 3" xfId="8614" xr:uid="{00000000-0005-0000-0000-0000612F0000}"/>
    <cellStyle name="Heading 3 3" xfId="1266" xr:uid="{00000000-0005-0000-0000-0000622F0000}"/>
    <cellStyle name="Heading 3 3 2" xfId="1267" xr:uid="{00000000-0005-0000-0000-0000632F0000}"/>
    <cellStyle name="Heading 3 3 3" xfId="4509" xr:uid="{00000000-0005-0000-0000-0000642F0000}"/>
    <cellStyle name="Heading 3 4" xfId="1268" xr:uid="{00000000-0005-0000-0000-0000652F0000}"/>
    <cellStyle name="Heading 3 4 2" xfId="1269" xr:uid="{00000000-0005-0000-0000-0000662F0000}"/>
    <cellStyle name="Heading 3 4 3" xfId="4511" xr:uid="{00000000-0005-0000-0000-0000672F0000}"/>
    <cellStyle name="Heading 3 4 4" xfId="4510" xr:uid="{00000000-0005-0000-0000-0000682F0000}"/>
    <cellStyle name="Heading 3 5" xfId="1270" xr:uid="{00000000-0005-0000-0000-0000692F0000}"/>
    <cellStyle name="Heading 3 5 2" xfId="1271" xr:uid="{00000000-0005-0000-0000-00006A2F0000}"/>
    <cellStyle name="Heading 3 5 2 2" xfId="2727" xr:uid="{00000000-0005-0000-0000-00006B2F0000}"/>
    <cellStyle name="Heading 3 5 3" xfId="2726" xr:uid="{00000000-0005-0000-0000-00006C2F0000}"/>
    <cellStyle name="Heading 3 5 4" xfId="4512" xr:uid="{00000000-0005-0000-0000-00006D2F0000}"/>
    <cellStyle name="Heading 3 5 5" xfId="6967" xr:uid="{00000000-0005-0000-0000-00006E2F0000}"/>
    <cellStyle name="Heading 3 6" xfId="1272" xr:uid="{00000000-0005-0000-0000-00006F2F0000}"/>
    <cellStyle name="Heading 3 6 2" xfId="1273" xr:uid="{00000000-0005-0000-0000-0000702F0000}"/>
    <cellStyle name="Heading 3 6 2 2" xfId="2729" xr:uid="{00000000-0005-0000-0000-0000712F0000}"/>
    <cellStyle name="Heading 3 6 3" xfId="2728" xr:uid="{00000000-0005-0000-0000-0000722F0000}"/>
    <cellStyle name="Heading 3 7" xfId="1274" xr:uid="{00000000-0005-0000-0000-0000732F0000}"/>
    <cellStyle name="Heading 3 7 2" xfId="2730" xr:uid="{00000000-0005-0000-0000-0000742F0000}"/>
    <cellStyle name="Heading 3 8" xfId="1275" xr:uid="{00000000-0005-0000-0000-0000752F0000}"/>
    <cellStyle name="Heading 3 8 2" xfId="2731" xr:uid="{00000000-0005-0000-0000-0000762F0000}"/>
    <cellStyle name="Heading 3 9" xfId="1276" xr:uid="{00000000-0005-0000-0000-0000772F0000}"/>
    <cellStyle name="Heading 3 9 2" xfId="2732" xr:uid="{00000000-0005-0000-0000-0000782F0000}"/>
    <cellStyle name="Heading 4" xfId="7" builtinId="19" customBuiltin="1"/>
    <cellStyle name="Heading 4 10" xfId="1278" xr:uid="{00000000-0005-0000-0000-00007A2F0000}"/>
    <cellStyle name="Heading 4 10 2" xfId="2734" xr:uid="{00000000-0005-0000-0000-00007B2F0000}"/>
    <cellStyle name="Heading 4 11" xfId="1279" xr:uid="{00000000-0005-0000-0000-00007C2F0000}"/>
    <cellStyle name="Heading 4 11 2" xfId="6968" xr:uid="{00000000-0005-0000-0000-00007D2F0000}"/>
    <cellStyle name="Heading 4 12" xfId="1780" xr:uid="{00000000-0005-0000-0000-00007E2F0000}"/>
    <cellStyle name="Heading 4 12 2" xfId="6969" xr:uid="{00000000-0005-0000-0000-00007F2F0000}"/>
    <cellStyle name="Heading 4 13" xfId="2733" xr:uid="{00000000-0005-0000-0000-0000802F0000}"/>
    <cellStyle name="Heading 4 14" xfId="1277" xr:uid="{00000000-0005-0000-0000-0000812F0000}"/>
    <cellStyle name="Heading 4 2" xfId="1280" xr:uid="{00000000-0005-0000-0000-0000822F0000}"/>
    <cellStyle name="Heading 4 2 2" xfId="1281" xr:uid="{00000000-0005-0000-0000-0000832F0000}"/>
    <cellStyle name="Heading 4 2 3" xfId="4513" xr:uid="{00000000-0005-0000-0000-0000842F0000}"/>
    <cellStyle name="Heading 4 2 4" xfId="8615" xr:uid="{00000000-0005-0000-0000-0000852F0000}"/>
    <cellStyle name="Heading 4 3" xfId="1282" xr:uid="{00000000-0005-0000-0000-0000862F0000}"/>
    <cellStyle name="Heading 4 3 2" xfId="1283" xr:uid="{00000000-0005-0000-0000-0000872F0000}"/>
    <cellStyle name="Heading 4 3 3" xfId="4515" xr:uid="{00000000-0005-0000-0000-0000882F0000}"/>
    <cellStyle name="Heading 4 3 4" xfId="4514" xr:uid="{00000000-0005-0000-0000-0000892F0000}"/>
    <cellStyle name="Heading 4 4" xfId="1284" xr:uid="{00000000-0005-0000-0000-00008A2F0000}"/>
    <cellStyle name="Heading 4 4 2" xfId="1285" xr:uid="{00000000-0005-0000-0000-00008B2F0000}"/>
    <cellStyle name="Heading 4 4 2 2" xfId="2736" xr:uid="{00000000-0005-0000-0000-00008C2F0000}"/>
    <cellStyle name="Heading 4 4 3" xfId="2735" xr:uid="{00000000-0005-0000-0000-00008D2F0000}"/>
    <cellStyle name="Heading 4 4 4" xfId="4516" xr:uid="{00000000-0005-0000-0000-00008E2F0000}"/>
    <cellStyle name="Heading 4 4 5" xfId="6970" xr:uid="{00000000-0005-0000-0000-00008F2F0000}"/>
    <cellStyle name="Heading 4 5" xfId="1286" xr:uid="{00000000-0005-0000-0000-0000902F0000}"/>
    <cellStyle name="Heading 4 5 2" xfId="1287" xr:uid="{00000000-0005-0000-0000-0000912F0000}"/>
    <cellStyle name="Heading 4 5 2 2" xfId="2738" xr:uid="{00000000-0005-0000-0000-0000922F0000}"/>
    <cellStyle name="Heading 4 5 3" xfId="2737" xr:uid="{00000000-0005-0000-0000-0000932F0000}"/>
    <cellStyle name="Heading 4 6" xfId="1288" xr:uid="{00000000-0005-0000-0000-0000942F0000}"/>
    <cellStyle name="Heading 4 6 2" xfId="2739" xr:uid="{00000000-0005-0000-0000-0000952F0000}"/>
    <cellStyle name="Heading 4 7" xfId="1289" xr:uid="{00000000-0005-0000-0000-0000962F0000}"/>
    <cellStyle name="Heading 4 7 2" xfId="2740" xr:uid="{00000000-0005-0000-0000-0000972F0000}"/>
    <cellStyle name="Heading 4 8" xfId="1290" xr:uid="{00000000-0005-0000-0000-0000982F0000}"/>
    <cellStyle name="Heading 4 8 2" xfId="2741" xr:uid="{00000000-0005-0000-0000-0000992F0000}"/>
    <cellStyle name="Heading 4 9" xfId="1291" xr:uid="{00000000-0005-0000-0000-00009A2F0000}"/>
    <cellStyle name="Heading 4 9 2" xfId="2742" xr:uid="{00000000-0005-0000-0000-00009B2F0000}"/>
    <cellStyle name="Hyperlink 2" xfId="1292" xr:uid="{00000000-0005-0000-0000-00009C2F0000}"/>
    <cellStyle name="Hyperlink 2 2" xfId="8667" xr:uid="{00000000-0005-0000-0000-00009D2F0000}"/>
    <cellStyle name="Hyperlink 3" xfId="1293" xr:uid="{00000000-0005-0000-0000-00009E2F0000}"/>
    <cellStyle name="Input" xfId="11" builtinId="20" customBuiltin="1"/>
    <cellStyle name="Input 10" xfId="1295" xr:uid="{00000000-0005-0000-0000-0000A02F0000}"/>
    <cellStyle name="Input 11" xfId="1296" xr:uid="{00000000-0005-0000-0000-0000A12F0000}"/>
    <cellStyle name="Input 12" xfId="1781" xr:uid="{00000000-0005-0000-0000-0000A22F0000}"/>
    <cellStyle name="Input 12 2" xfId="6971" xr:uid="{00000000-0005-0000-0000-0000A32F0000}"/>
    <cellStyle name="Input 13" xfId="2743" xr:uid="{00000000-0005-0000-0000-0000A42F0000}"/>
    <cellStyle name="Input 14" xfId="1294" xr:uid="{00000000-0005-0000-0000-0000A52F0000}"/>
    <cellStyle name="Input 2" xfId="1297" xr:uid="{00000000-0005-0000-0000-0000A62F0000}"/>
    <cellStyle name="Input 2 2" xfId="8619" xr:uid="{00000000-0005-0000-0000-0000A72F0000}"/>
    <cellStyle name="Input 3" xfId="1298" xr:uid="{00000000-0005-0000-0000-0000A82F0000}"/>
    <cellStyle name="Input 3 2" xfId="1299" xr:uid="{00000000-0005-0000-0000-0000A92F0000}"/>
    <cellStyle name="Input 4" xfId="1300" xr:uid="{00000000-0005-0000-0000-0000AA2F0000}"/>
    <cellStyle name="Input 4 2" xfId="4518" xr:uid="{00000000-0005-0000-0000-0000AB2F0000}"/>
    <cellStyle name="Input 4 3" xfId="4517" xr:uid="{00000000-0005-0000-0000-0000AC2F0000}"/>
    <cellStyle name="Input 5" xfId="1301" xr:uid="{00000000-0005-0000-0000-0000AD2F0000}"/>
    <cellStyle name="Input 5 2" xfId="1302" xr:uid="{00000000-0005-0000-0000-0000AE2F0000}"/>
    <cellStyle name="Input 6" xfId="1303" xr:uid="{00000000-0005-0000-0000-0000AF2F0000}"/>
    <cellStyle name="Input 7" xfId="1304" xr:uid="{00000000-0005-0000-0000-0000B02F0000}"/>
    <cellStyle name="Input 8" xfId="1305" xr:uid="{00000000-0005-0000-0000-0000B12F0000}"/>
    <cellStyle name="Input 9" xfId="1306" xr:uid="{00000000-0005-0000-0000-0000B22F0000}"/>
    <cellStyle name="Linked Cell" xfId="14" builtinId="24" customBuiltin="1"/>
    <cellStyle name="Linked Cell 10" xfId="1308" xr:uid="{00000000-0005-0000-0000-0000B42F0000}"/>
    <cellStyle name="Linked Cell 10 2" xfId="2745" xr:uid="{00000000-0005-0000-0000-0000B52F0000}"/>
    <cellStyle name="Linked Cell 11" xfId="1309" xr:uid="{00000000-0005-0000-0000-0000B62F0000}"/>
    <cellStyle name="Linked Cell 11 2" xfId="2746" xr:uid="{00000000-0005-0000-0000-0000B72F0000}"/>
    <cellStyle name="Linked Cell 12" xfId="1310" xr:uid="{00000000-0005-0000-0000-0000B82F0000}"/>
    <cellStyle name="Linked Cell 12 2" xfId="6972" xr:uid="{00000000-0005-0000-0000-0000B92F0000}"/>
    <cellStyle name="Linked Cell 13" xfId="1782" xr:uid="{00000000-0005-0000-0000-0000BA2F0000}"/>
    <cellStyle name="Linked Cell 13 2" xfId="6973" xr:uid="{00000000-0005-0000-0000-0000BB2F0000}"/>
    <cellStyle name="Linked Cell 14" xfId="2744" xr:uid="{00000000-0005-0000-0000-0000BC2F0000}"/>
    <cellStyle name="Linked Cell 15" xfId="1307" xr:uid="{00000000-0005-0000-0000-0000BD2F0000}"/>
    <cellStyle name="Linked Cell 2" xfId="1311" xr:uid="{00000000-0005-0000-0000-0000BE2F0000}"/>
    <cellStyle name="Linked Cell 2 2" xfId="1312" xr:uid="{00000000-0005-0000-0000-0000BF2F0000}"/>
    <cellStyle name="Linked Cell 2 3" xfId="4519" xr:uid="{00000000-0005-0000-0000-0000C02F0000}"/>
    <cellStyle name="Linked Cell 2 4" xfId="8622" xr:uid="{00000000-0005-0000-0000-0000C12F0000}"/>
    <cellStyle name="Linked Cell 3" xfId="1313" xr:uid="{00000000-0005-0000-0000-0000C22F0000}"/>
    <cellStyle name="Linked Cell 3 2" xfId="1314" xr:uid="{00000000-0005-0000-0000-0000C32F0000}"/>
    <cellStyle name="Linked Cell 3 3" xfId="4521" xr:uid="{00000000-0005-0000-0000-0000C42F0000}"/>
    <cellStyle name="Linked Cell 3 4" xfId="4520" xr:uid="{00000000-0005-0000-0000-0000C52F0000}"/>
    <cellStyle name="Linked Cell 4" xfId="1315" xr:uid="{00000000-0005-0000-0000-0000C62F0000}"/>
    <cellStyle name="Linked Cell 4 2" xfId="1316" xr:uid="{00000000-0005-0000-0000-0000C72F0000}"/>
    <cellStyle name="Linked Cell 4 2 2" xfId="2748" xr:uid="{00000000-0005-0000-0000-0000C82F0000}"/>
    <cellStyle name="Linked Cell 4 3" xfId="2747" xr:uid="{00000000-0005-0000-0000-0000C92F0000}"/>
    <cellStyle name="Linked Cell 4 4" xfId="4522" xr:uid="{00000000-0005-0000-0000-0000CA2F0000}"/>
    <cellStyle name="Linked Cell 4 5" xfId="6974" xr:uid="{00000000-0005-0000-0000-0000CB2F0000}"/>
    <cellStyle name="Linked Cell 5" xfId="1317" xr:uid="{00000000-0005-0000-0000-0000CC2F0000}"/>
    <cellStyle name="Linked Cell 5 2" xfId="1318" xr:uid="{00000000-0005-0000-0000-0000CD2F0000}"/>
    <cellStyle name="Linked Cell 5 2 2" xfId="2750" xr:uid="{00000000-0005-0000-0000-0000CE2F0000}"/>
    <cellStyle name="Linked Cell 5 3" xfId="2749" xr:uid="{00000000-0005-0000-0000-0000CF2F0000}"/>
    <cellStyle name="Linked Cell 6" xfId="1319" xr:uid="{00000000-0005-0000-0000-0000D02F0000}"/>
    <cellStyle name="Linked Cell 7" xfId="1320" xr:uid="{00000000-0005-0000-0000-0000D12F0000}"/>
    <cellStyle name="Linked Cell 7 2" xfId="2751" xr:uid="{00000000-0005-0000-0000-0000D22F0000}"/>
    <cellStyle name="Linked Cell 8" xfId="1321" xr:uid="{00000000-0005-0000-0000-0000D32F0000}"/>
    <cellStyle name="Linked Cell 8 2" xfId="2752" xr:uid="{00000000-0005-0000-0000-0000D42F0000}"/>
    <cellStyle name="Linked Cell 9" xfId="1322" xr:uid="{00000000-0005-0000-0000-0000D52F0000}"/>
    <cellStyle name="Linked Cell 9 2" xfId="2753" xr:uid="{00000000-0005-0000-0000-0000D62F0000}"/>
    <cellStyle name="Neutral" xfId="10" builtinId="28" customBuiltin="1"/>
    <cellStyle name="Neutral 10" xfId="1324" xr:uid="{00000000-0005-0000-0000-0000D82F0000}"/>
    <cellStyle name="Neutral 11" xfId="1325" xr:uid="{00000000-0005-0000-0000-0000D92F0000}"/>
    <cellStyle name="Neutral 12" xfId="1783" xr:uid="{00000000-0005-0000-0000-0000DA2F0000}"/>
    <cellStyle name="Neutral 12 2" xfId="6975" xr:uid="{00000000-0005-0000-0000-0000DB2F0000}"/>
    <cellStyle name="Neutral 13" xfId="2754" xr:uid="{00000000-0005-0000-0000-0000DC2F0000}"/>
    <cellStyle name="Neutral 14" xfId="1323" xr:uid="{00000000-0005-0000-0000-0000DD2F0000}"/>
    <cellStyle name="Neutral 2" xfId="1326" xr:uid="{00000000-0005-0000-0000-0000DE2F0000}"/>
    <cellStyle name="Neutral 2 2" xfId="8618" xr:uid="{00000000-0005-0000-0000-0000DF2F0000}"/>
    <cellStyle name="Neutral 3" xfId="1327" xr:uid="{00000000-0005-0000-0000-0000E02F0000}"/>
    <cellStyle name="Neutral 3 2" xfId="1328" xr:uid="{00000000-0005-0000-0000-0000E12F0000}"/>
    <cellStyle name="Neutral 4" xfId="1329" xr:uid="{00000000-0005-0000-0000-0000E22F0000}"/>
    <cellStyle name="Neutral 4 2" xfId="4524" xr:uid="{00000000-0005-0000-0000-0000E32F0000}"/>
    <cellStyle name="Neutral 4 3" xfId="4523" xr:uid="{00000000-0005-0000-0000-0000E42F0000}"/>
    <cellStyle name="Neutral 5" xfId="1330" xr:uid="{00000000-0005-0000-0000-0000E52F0000}"/>
    <cellStyle name="Neutral 5 2" xfId="1331" xr:uid="{00000000-0005-0000-0000-0000E62F0000}"/>
    <cellStyle name="Neutral 6" xfId="1332" xr:uid="{00000000-0005-0000-0000-0000E72F0000}"/>
    <cellStyle name="Neutral 7" xfId="1333" xr:uid="{00000000-0005-0000-0000-0000E82F0000}"/>
    <cellStyle name="Neutral 8" xfId="1334" xr:uid="{00000000-0005-0000-0000-0000E92F0000}"/>
    <cellStyle name="Neutral 9" xfId="1335" xr:uid="{00000000-0005-0000-0000-0000EA2F0000}"/>
    <cellStyle name="Normal" xfId="0" builtinId="0"/>
    <cellStyle name="Normal 10" xfId="50" xr:uid="{00000000-0005-0000-0000-0000EC2F0000}"/>
    <cellStyle name="Normal 10 2" xfId="1337" xr:uid="{00000000-0005-0000-0000-0000ED2F0000}"/>
    <cellStyle name="Normal 10 2 2" xfId="2981" xr:uid="{00000000-0005-0000-0000-0000EE2F0000}"/>
    <cellStyle name="Normal 10 2 2 2" xfId="10515" xr:uid="{00000000-0005-0000-0000-0000EF2F0000}"/>
    <cellStyle name="Normal 10 3" xfId="2755" xr:uid="{00000000-0005-0000-0000-0000F02F0000}"/>
    <cellStyle name="Normal 10 3 2" xfId="4526" xr:uid="{00000000-0005-0000-0000-0000F12F0000}"/>
    <cellStyle name="Normal 10 3 2 2" xfId="11900" xr:uid="{00000000-0005-0000-0000-0000F22F0000}"/>
    <cellStyle name="Normal 10 3 3" xfId="6977" xr:uid="{00000000-0005-0000-0000-0000F32F0000}"/>
    <cellStyle name="Normal 10 3 3 2" xfId="14148" xr:uid="{00000000-0005-0000-0000-0000F42F0000}"/>
    <cellStyle name="Normal 10 3 4" xfId="10385" xr:uid="{00000000-0005-0000-0000-0000F52F0000}"/>
    <cellStyle name="Normal 10 4" xfId="4525" xr:uid="{00000000-0005-0000-0000-0000F62F0000}"/>
    <cellStyle name="Normal 10 4 2" xfId="11899" xr:uid="{00000000-0005-0000-0000-0000F72F0000}"/>
    <cellStyle name="Normal 10 5" xfId="6976" xr:uid="{00000000-0005-0000-0000-0000F82F0000}"/>
    <cellStyle name="Normal 10 5 2" xfId="14147" xr:uid="{00000000-0005-0000-0000-0000F92F0000}"/>
    <cellStyle name="Normal 10 6" xfId="7092" xr:uid="{00000000-0005-0000-0000-0000FA2F0000}"/>
    <cellStyle name="Normal 10 6 2" xfId="14184" xr:uid="{00000000-0005-0000-0000-0000FB2F0000}"/>
    <cellStyle name="Normal 10 7" xfId="1336" xr:uid="{00000000-0005-0000-0000-0000FC2F0000}"/>
    <cellStyle name="Normal 10 7 2" xfId="9449" xr:uid="{00000000-0005-0000-0000-0000FD2F0000}"/>
    <cellStyle name="Normal 11" xfId="51" xr:uid="{00000000-0005-0000-0000-0000FE2F0000}"/>
    <cellStyle name="Normal 12" xfId="52" xr:uid="{00000000-0005-0000-0000-0000FF2F0000}"/>
    <cellStyle name="Normal 13" xfId="48" xr:uid="{00000000-0005-0000-0000-000000300000}"/>
    <cellStyle name="Normal 13 10" xfId="1808" xr:uid="{00000000-0005-0000-0000-000001300000}"/>
    <cellStyle name="Normal 13 10 2" xfId="4527" xr:uid="{00000000-0005-0000-0000-000002300000}"/>
    <cellStyle name="Normal 13 10 2 2" xfId="11901" xr:uid="{00000000-0005-0000-0000-000003300000}"/>
    <cellStyle name="Normal 13 10 3" xfId="6978" xr:uid="{00000000-0005-0000-0000-000004300000}"/>
    <cellStyle name="Normal 13 10 3 2" xfId="14149" xr:uid="{00000000-0005-0000-0000-000005300000}"/>
    <cellStyle name="Normal 13 10 4" xfId="8399" xr:uid="{00000000-0005-0000-0000-000006300000}"/>
    <cellStyle name="Normal 13 10 4 2" xfId="15442" xr:uid="{00000000-0005-0000-0000-000007300000}"/>
    <cellStyle name="Normal 13 10 5" xfId="9609" xr:uid="{00000000-0005-0000-0000-000008300000}"/>
    <cellStyle name="Normal 13 11" xfId="2756" xr:uid="{00000000-0005-0000-0000-000009300000}"/>
    <cellStyle name="Normal 13 11 2" xfId="4528" xr:uid="{00000000-0005-0000-0000-00000A300000}"/>
    <cellStyle name="Normal 13 11 2 2" xfId="11902" xr:uid="{00000000-0005-0000-0000-00000B300000}"/>
    <cellStyle name="Normal 13 11 3" xfId="6979" xr:uid="{00000000-0005-0000-0000-00000C300000}"/>
    <cellStyle name="Normal 13 11 3 2" xfId="14150" xr:uid="{00000000-0005-0000-0000-00000D300000}"/>
    <cellStyle name="Normal 13 11 4" xfId="8488" xr:uid="{00000000-0005-0000-0000-00000E300000}"/>
    <cellStyle name="Normal 13 11 4 2" xfId="15531" xr:uid="{00000000-0005-0000-0000-00000F300000}"/>
    <cellStyle name="Normal 13 11 5" xfId="10386" xr:uid="{00000000-0005-0000-0000-000010300000}"/>
    <cellStyle name="Normal 13 12" xfId="3066" xr:uid="{00000000-0005-0000-0000-000011300000}"/>
    <cellStyle name="Normal 13 12 2" xfId="8577" xr:uid="{00000000-0005-0000-0000-000012300000}"/>
    <cellStyle name="Normal 13 12 2 2" xfId="15620" xr:uid="{00000000-0005-0000-0000-000013300000}"/>
    <cellStyle name="Normal 13 12 3" xfId="10577" xr:uid="{00000000-0005-0000-0000-000014300000}"/>
    <cellStyle name="Normal 13 13" xfId="4681" xr:uid="{00000000-0005-0000-0000-000015300000}"/>
    <cellStyle name="Normal 13 13 2" xfId="7729" xr:uid="{00000000-0005-0000-0000-000016300000}"/>
    <cellStyle name="Normal 13 13 2 2" xfId="14821" xr:uid="{00000000-0005-0000-0000-000017300000}"/>
    <cellStyle name="Normal 13 13 3" xfId="11959" xr:uid="{00000000-0005-0000-0000-000018300000}"/>
    <cellStyle name="Normal 13 14" xfId="5262" xr:uid="{00000000-0005-0000-0000-000019300000}"/>
    <cellStyle name="Normal 13 14 2" xfId="12540" xr:uid="{00000000-0005-0000-0000-00001A300000}"/>
    <cellStyle name="Normal 13 15" xfId="7131" xr:uid="{00000000-0005-0000-0000-00001B300000}"/>
    <cellStyle name="Normal 13 15 2" xfId="14223" xr:uid="{00000000-0005-0000-0000-00001C300000}"/>
    <cellStyle name="Normal 13 16" xfId="7148" xr:uid="{00000000-0005-0000-0000-00001D300000}"/>
    <cellStyle name="Normal 13 16 2" xfId="14240" xr:uid="{00000000-0005-0000-0000-00001E300000}"/>
    <cellStyle name="Normal 13 17" xfId="1338" xr:uid="{00000000-0005-0000-0000-00001F300000}"/>
    <cellStyle name="Normal 13 17 2" xfId="9450" xr:uid="{00000000-0005-0000-0000-000020300000}"/>
    <cellStyle name="Normal 13 2" xfId="1339" xr:uid="{00000000-0005-0000-0000-000021300000}"/>
    <cellStyle name="Normal 13 2 10" xfId="7205" xr:uid="{00000000-0005-0000-0000-000022300000}"/>
    <cellStyle name="Normal 13 2 10 2" xfId="14297" xr:uid="{00000000-0005-0000-0000-000023300000}"/>
    <cellStyle name="Normal 13 2 11" xfId="9451" xr:uid="{00000000-0005-0000-0000-000024300000}"/>
    <cellStyle name="Normal 13 2 2" xfId="1340" xr:uid="{00000000-0005-0000-0000-000025300000}"/>
    <cellStyle name="Normal 13 2 2 2" xfId="1341" xr:uid="{00000000-0005-0000-0000-000026300000}"/>
    <cellStyle name="Normal 13 2 2 2 2" xfId="1342" xr:uid="{00000000-0005-0000-0000-000027300000}"/>
    <cellStyle name="Normal 13 2 2 2 2 2" xfId="2760" xr:uid="{00000000-0005-0000-0000-000028300000}"/>
    <cellStyle name="Normal 13 2 2 2 2 2 2" xfId="8264" xr:uid="{00000000-0005-0000-0000-000029300000}"/>
    <cellStyle name="Normal 13 2 2 2 2 2 2 2" xfId="15356" xr:uid="{00000000-0005-0000-0000-00002A300000}"/>
    <cellStyle name="Normal 13 2 2 2 2 2 3" xfId="10390" xr:uid="{00000000-0005-0000-0000-00002B300000}"/>
    <cellStyle name="Normal 13 2 2 2 2 3" xfId="3652" xr:uid="{00000000-0005-0000-0000-00002C300000}"/>
    <cellStyle name="Normal 13 2 2 2 2 3 2" xfId="11160" xr:uid="{00000000-0005-0000-0000-00002D300000}"/>
    <cellStyle name="Normal 13 2 2 2 2 4" xfId="5216" xr:uid="{00000000-0005-0000-0000-00002E300000}"/>
    <cellStyle name="Normal 13 2 2 2 2 4 2" xfId="12494" xr:uid="{00000000-0005-0000-0000-00002F300000}"/>
    <cellStyle name="Normal 13 2 2 2 2 5" xfId="5797" xr:uid="{00000000-0005-0000-0000-000030300000}"/>
    <cellStyle name="Normal 13 2 2 2 2 5 2" xfId="13075" xr:uid="{00000000-0005-0000-0000-000031300000}"/>
    <cellStyle name="Normal 13 2 2 2 2 6" xfId="7683" xr:uid="{00000000-0005-0000-0000-000032300000}"/>
    <cellStyle name="Normal 13 2 2 2 2 6 2" xfId="14775" xr:uid="{00000000-0005-0000-0000-000033300000}"/>
    <cellStyle name="Normal 13 2 2 2 2 7" xfId="9454" xr:uid="{00000000-0005-0000-0000-000034300000}"/>
    <cellStyle name="Normal 13 2 2 2 3" xfId="2759" xr:uid="{00000000-0005-0000-0000-000035300000}"/>
    <cellStyle name="Normal 13 2 2 2 3 2" xfId="7975" xr:uid="{00000000-0005-0000-0000-000036300000}"/>
    <cellStyle name="Normal 13 2 2 2 3 2 2" xfId="15067" xr:uid="{00000000-0005-0000-0000-000037300000}"/>
    <cellStyle name="Normal 13 2 2 2 3 3" xfId="10389" xr:uid="{00000000-0005-0000-0000-000038300000}"/>
    <cellStyle name="Normal 13 2 2 2 4" xfId="3352" xr:uid="{00000000-0005-0000-0000-000039300000}"/>
    <cellStyle name="Normal 13 2 2 2 4 2" xfId="10863" xr:uid="{00000000-0005-0000-0000-00003A300000}"/>
    <cellStyle name="Normal 13 2 2 2 5" xfId="4927" xr:uid="{00000000-0005-0000-0000-00003B300000}"/>
    <cellStyle name="Normal 13 2 2 2 5 2" xfId="12205" xr:uid="{00000000-0005-0000-0000-00003C300000}"/>
    <cellStyle name="Normal 13 2 2 2 6" xfId="5508" xr:uid="{00000000-0005-0000-0000-00003D300000}"/>
    <cellStyle name="Normal 13 2 2 2 6 2" xfId="12786" xr:uid="{00000000-0005-0000-0000-00003E300000}"/>
    <cellStyle name="Normal 13 2 2 2 7" xfId="7394" xr:uid="{00000000-0005-0000-0000-00003F300000}"/>
    <cellStyle name="Normal 13 2 2 2 7 2" xfId="14486" xr:uid="{00000000-0005-0000-0000-000040300000}"/>
    <cellStyle name="Normal 13 2 2 2 8" xfId="9453" xr:uid="{00000000-0005-0000-0000-000041300000}"/>
    <cellStyle name="Normal 13 2 2 3" xfId="1343" xr:uid="{00000000-0005-0000-0000-000042300000}"/>
    <cellStyle name="Normal 13 2 2 3 2" xfId="2761" xr:uid="{00000000-0005-0000-0000-000043300000}"/>
    <cellStyle name="Normal 13 2 2 3 2 2" xfId="8121" xr:uid="{00000000-0005-0000-0000-000044300000}"/>
    <cellStyle name="Normal 13 2 2 3 2 2 2" xfId="15213" xr:uid="{00000000-0005-0000-0000-000045300000}"/>
    <cellStyle name="Normal 13 2 2 3 2 3" xfId="10391" xr:uid="{00000000-0005-0000-0000-000046300000}"/>
    <cellStyle name="Normal 13 2 2 3 3" xfId="3509" xr:uid="{00000000-0005-0000-0000-000047300000}"/>
    <cellStyle name="Normal 13 2 2 3 3 2" xfId="11017" xr:uid="{00000000-0005-0000-0000-000048300000}"/>
    <cellStyle name="Normal 13 2 2 3 4" xfId="5073" xr:uid="{00000000-0005-0000-0000-000049300000}"/>
    <cellStyle name="Normal 13 2 2 3 4 2" xfId="12351" xr:uid="{00000000-0005-0000-0000-00004A300000}"/>
    <cellStyle name="Normal 13 2 2 3 5" xfId="5654" xr:uid="{00000000-0005-0000-0000-00004B300000}"/>
    <cellStyle name="Normal 13 2 2 3 5 2" xfId="12932" xr:uid="{00000000-0005-0000-0000-00004C300000}"/>
    <cellStyle name="Normal 13 2 2 3 6" xfId="7540" xr:uid="{00000000-0005-0000-0000-00004D300000}"/>
    <cellStyle name="Normal 13 2 2 3 6 2" xfId="14632" xr:uid="{00000000-0005-0000-0000-00004E300000}"/>
    <cellStyle name="Normal 13 2 2 3 7" xfId="9455" xr:uid="{00000000-0005-0000-0000-00004F300000}"/>
    <cellStyle name="Normal 13 2 2 4" xfId="2758" xr:uid="{00000000-0005-0000-0000-000050300000}"/>
    <cellStyle name="Normal 13 2 2 4 2" xfId="8468" xr:uid="{00000000-0005-0000-0000-000051300000}"/>
    <cellStyle name="Normal 13 2 2 4 2 2" xfId="15511" xr:uid="{00000000-0005-0000-0000-000052300000}"/>
    <cellStyle name="Normal 13 2 2 4 3" xfId="10388" xr:uid="{00000000-0005-0000-0000-000053300000}"/>
    <cellStyle name="Normal 13 2 2 5" xfId="3207" xr:uid="{00000000-0005-0000-0000-000054300000}"/>
    <cellStyle name="Normal 13 2 2 5 2" xfId="8557" xr:uid="{00000000-0005-0000-0000-000055300000}"/>
    <cellStyle name="Normal 13 2 2 5 2 2" xfId="15600" xr:uid="{00000000-0005-0000-0000-000056300000}"/>
    <cellStyle name="Normal 13 2 2 5 3" xfId="10718" xr:uid="{00000000-0005-0000-0000-000057300000}"/>
    <cellStyle name="Normal 13 2 2 6" xfId="4784" xr:uid="{00000000-0005-0000-0000-000058300000}"/>
    <cellStyle name="Normal 13 2 2 6 2" xfId="7832" xr:uid="{00000000-0005-0000-0000-000059300000}"/>
    <cellStyle name="Normal 13 2 2 6 2 2" xfId="14924" xr:uid="{00000000-0005-0000-0000-00005A300000}"/>
    <cellStyle name="Normal 13 2 2 6 3" xfId="12062" xr:uid="{00000000-0005-0000-0000-00005B300000}"/>
    <cellStyle name="Normal 13 2 2 7" xfId="5365" xr:uid="{00000000-0005-0000-0000-00005C300000}"/>
    <cellStyle name="Normal 13 2 2 7 2" xfId="12643" xr:uid="{00000000-0005-0000-0000-00005D300000}"/>
    <cellStyle name="Normal 13 2 2 8" xfId="7251" xr:uid="{00000000-0005-0000-0000-00005E300000}"/>
    <cellStyle name="Normal 13 2 2 8 2" xfId="14343" xr:uid="{00000000-0005-0000-0000-00005F300000}"/>
    <cellStyle name="Normal 13 2 2 9" xfId="9452" xr:uid="{00000000-0005-0000-0000-000060300000}"/>
    <cellStyle name="Normal 13 2 3" xfId="1344" xr:uid="{00000000-0005-0000-0000-000061300000}"/>
    <cellStyle name="Normal 13 2 3 2" xfId="1345" xr:uid="{00000000-0005-0000-0000-000062300000}"/>
    <cellStyle name="Normal 13 2 3 2 2" xfId="2763" xr:uid="{00000000-0005-0000-0000-000063300000}"/>
    <cellStyle name="Normal 13 2 3 2 2 2" xfId="8218" xr:uid="{00000000-0005-0000-0000-000064300000}"/>
    <cellStyle name="Normal 13 2 3 2 2 2 2" xfId="15310" xr:uid="{00000000-0005-0000-0000-000065300000}"/>
    <cellStyle name="Normal 13 2 3 2 2 3" xfId="10393" xr:uid="{00000000-0005-0000-0000-000066300000}"/>
    <cellStyle name="Normal 13 2 3 2 3" xfId="3606" xr:uid="{00000000-0005-0000-0000-000067300000}"/>
    <cellStyle name="Normal 13 2 3 2 3 2" xfId="11114" xr:uid="{00000000-0005-0000-0000-000068300000}"/>
    <cellStyle name="Normal 13 2 3 2 4" xfId="5170" xr:uid="{00000000-0005-0000-0000-000069300000}"/>
    <cellStyle name="Normal 13 2 3 2 4 2" xfId="12448" xr:uid="{00000000-0005-0000-0000-00006A300000}"/>
    <cellStyle name="Normal 13 2 3 2 5" xfId="5751" xr:uid="{00000000-0005-0000-0000-00006B300000}"/>
    <cellStyle name="Normal 13 2 3 2 5 2" xfId="13029" xr:uid="{00000000-0005-0000-0000-00006C300000}"/>
    <cellStyle name="Normal 13 2 3 2 6" xfId="7637" xr:uid="{00000000-0005-0000-0000-00006D300000}"/>
    <cellStyle name="Normal 13 2 3 2 6 2" xfId="14729" xr:uid="{00000000-0005-0000-0000-00006E300000}"/>
    <cellStyle name="Normal 13 2 3 2 7" xfId="9457" xr:uid="{00000000-0005-0000-0000-00006F300000}"/>
    <cellStyle name="Normal 13 2 3 3" xfId="2762" xr:uid="{00000000-0005-0000-0000-000070300000}"/>
    <cellStyle name="Normal 13 2 3 3 2" xfId="7929" xr:uid="{00000000-0005-0000-0000-000071300000}"/>
    <cellStyle name="Normal 13 2 3 3 2 2" xfId="15021" xr:uid="{00000000-0005-0000-0000-000072300000}"/>
    <cellStyle name="Normal 13 2 3 3 3" xfId="10392" xr:uid="{00000000-0005-0000-0000-000073300000}"/>
    <cellStyle name="Normal 13 2 3 4" xfId="3306" xr:uid="{00000000-0005-0000-0000-000074300000}"/>
    <cellStyle name="Normal 13 2 3 4 2" xfId="10817" xr:uid="{00000000-0005-0000-0000-000075300000}"/>
    <cellStyle name="Normal 13 2 3 5" xfId="4881" xr:uid="{00000000-0005-0000-0000-000076300000}"/>
    <cellStyle name="Normal 13 2 3 5 2" xfId="12159" xr:uid="{00000000-0005-0000-0000-000077300000}"/>
    <cellStyle name="Normal 13 2 3 6" xfId="5462" xr:uid="{00000000-0005-0000-0000-000078300000}"/>
    <cellStyle name="Normal 13 2 3 6 2" xfId="12740" xr:uid="{00000000-0005-0000-0000-000079300000}"/>
    <cellStyle name="Normal 13 2 3 7" xfId="7348" xr:uid="{00000000-0005-0000-0000-00007A300000}"/>
    <cellStyle name="Normal 13 2 3 7 2" xfId="14440" xr:uid="{00000000-0005-0000-0000-00007B300000}"/>
    <cellStyle name="Normal 13 2 3 8" xfId="9456" xr:uid="{00000000-0005-0000-0000-00007C300000}"/>
    <cellStyle name="Normal 13 2 4" xfId="1346" xr:uid="{00000000-0005-0000-0000-00007D300000}"/>
    <cellStyle name="Normal 13 2 4 2" xfId="2764" xr:uid="{00000000-0005-0000-0000-00007E300000}"/>
    <cellStyle name="Normal 13 2 4 2 2" xfId="8075" xr:uid="{00000000-0005-0000-0000-00007F300000}"/>
    <cellStyle name="Normal 13 2 4 2 2 2" xfId="15167" xr:uid="{00000000-0005-0000-0000-000080300000}"/>
    <cellStyle name="Normal 13 2 4 2 3" xfId="10394" xr:uid="{00000000-0005-0000-0000-000081300000}"/>
    <cellStyle name="Normal 13 2 4 3" xfId="3463" xr:uid="{00000000-0005-0000-0000-000082300000}"/>
    <cellStyle name="Normal 13 2 4 3 2" xfId="10971" xr:uid="{00000000-0005-0000-0000-000083300000}"/>
    <cellStyle name="Normal 13 2 4 4" xfId="5027" xr:uid="{00000000-0005-0000-0000-000084300000}"/>
    <cellStyle name="Normal 13 2 4 4 2" xfId="12305" xr:uid="{00000000-0005-0000-0000-000085300000}"/>
    <cellStyle name="Normal 13 2 4 5" xfId="5608" xr:uid="{00000000-0005-0000-0000-000086300000}"/>
    <cellStyle name="Normal 13 2 4 5 2" xfId="12886" xr:uid="{00000000-0005-0000-0000-000087300000}"/>
    <cellStyle name="Normal 13 2 4 6" xfId="7494" xr:uid="{00000000-0005-0000-0000-000088300000}"/>
    <cellStyle name="Normal 13 2 4 6 2" xfId="14586" xr:uid="{00000000-0005-0000-0000-000089300000}"/>
    <cellStyle name="Normal 13 2 4 7" xfId="9458" xr:uid="{00000000-0005-0000-0000-00008A300000}"/>
    <cellStyle name="Normal 13 2 5" xfId="1830" xr:uid="{00000000-0005-0000-0000-00008B300000}"/>
    <cellStyle name="Normal 13 2 5 2" xfId="4529" xr:uid="{00000000-0005-0000-0000-00008C300000}"/>
    <cellStyle name="Normal 13 2 5 2 2" xfId="11903" xr:uid="{00000000-0005-0000-0000-00008D300000}"/>
    <cellStyle name="Normal 13 2 5 3" xfId="6980" xr:uid="{00000000-0005-0000-0000-00008E300000}"/>
    <cellStyle name="Normal 13 2 5 3 2" xfId="14151" xr:uid="{00000000-0005-0000-0000-00008F300000}"/>
    <cellStyle name="Normal 13 2 5 4" xfId="8326" xr:uid="{00000000-0005-0000-0000-000090300000}"/>
    <cellStyle name="Normal 13 2 5 4 2" xfId="15413" xr:uid="{00000000-0005-0000-0000-000091300000}"/>
    <cellStyle name="Normal 13 2 5 5" xfId="9626" xr:uid="{00000000-0005-0000-0000-000092300000}"/>
    <cellStyle name="Normal 13 2 6" xfId="2757" xr:uid="{00000000-0005-0000-0000-000093300000}"/>
    <cellStyle name="Normal 13 2 6 2" xfId="4530" xr:uid="{00000000-0005-0000-0000-000094300000}"/>
    <cellStyle name="Normal 13 2 6 2 2" xfId="11904" xr:uid="{00000000-0005-0000-0000-000095300000}"/>
    <cellStyle name="Normal 13 2 6 3" xfId="6981" xr:uid="{00000000-0005-0000-0000-000096300000}"/>
    <cellStyle name="Normal 13 2 6 3 2" xfId="14152" xr:uid="{00000000-0005-0000-0000-000097300000}"/>
    <cellStyle name="Normal 13 2 6 4" xfId="8422" xr:uid="{00000000-0005-0000-0000-000098300000}"/>
    <cellStyle name="Normal 13 2 6 4 2" xfId="15465" xr:uid="{00000000-0005-0000-0000-000099300000}"/>
    <cellStyle name="Normal 13 2 6 5" xfId="10387" xr:uid="{00000000-0005-0000-0000-00009A300000}"/>
    <cellStyle name="Normal 13 2 7" xfId="3148" xr:uid="{00000000-0005-0000-0000-00009B300000}"/>
    <cellStyle name="Normal 13 2 7 2" xfId="8511" xr:uid="{00000000-0005-0000-0000-00009C300000}"/>
    <cellStyle name="Normal 13 2 7 2 2" xfId="15554" xr:uid="{00000000-0005-0000-0000-00009D300000}"/>
    <cellStyle name="Normal 13 2 7 3" xfId="10659" xr:uid="{00000000-0005-0000-0000-00009E300000}"/>
    <cellStyle name="Normal 13 2 8" xfId="4738" xr:uid="{00000000-0005-0000-0000-00009F300000}"/>
    <cellStyle name="Normal 13 2 8 2" xfId="7786" xr:uid="{00000000-0005-0000-0000-0000A0300000}"/>
    <cellStyle name="Normal 13 2 8 2 2" xfId="14878" xr:uid="{00000000-0005-0000-0000-0000A1300000}"/>
    <cellStyle name="Normal 13 2 8 3" xfId="12016" xr:uid="{00000000-0005-0000-0000-0000A2300000}"/>
    <cellStyle name="Normal 13 2 9" xfId="5319" xr:uid="{00000000-0005-0000-0000-0000A3300000}"/>
    <cellStyle name="Normal 13 2 9 2" xfId="12597" xr:uid="{00000000-0005-0000-0000-0000A4300000}"/>
    <cellStyle name="Normal 13 3" xfId="1347" xr:uid="{00000000-0005-0000-0000-0000A5300000}"/>
    <cellStyle name="Normal 13 3 2" xfId="1348" xr:uid="{00000000-0005-0000-0000-0000A6300000}"/>
    <cellStyle name="Normal 13 3 2 2" xfId="1349" xr:uid="{00000000-0005-0000-0000-0000A7300000}"/>
    <cellStyle name="Normal 13 3 2 2 2" xfId="2767" xr:uid="{00000000-0005-0000-0000-0000A8300000}"/>
    <cellStyle name="Normal 13 3 2 2 2 2" xfId="8241" xr:uid="{00000000-0005-0000-0000-0000A9300000}"/>
    <cellStyle name="Normal 13 3 2 2 2 2 2" xfId="15333" xr:uid="{00000000-0005-0000-0000-0000AA300000}"/>
    <cellStyle name="Normal 13 3 2 2 2 3" xfId="10397" xr:uid="{00000000-0005-0000-0000-0000AB300000}"/>
    <cellStyle name="Normal 13 3 2 2 3" xfId="3629" xr:uid="{00000000-0005-0000-0000-0000AC300000}"/>
    <cellStyle name="Normal 13 3 2 2 3 2" xfId="11137" xr:uid="{00000000-0005-0000-0000-0000AD300000}"/>
    <cellStyle name="Normal 13 3 2 2 4" xfId="5193" xr:uid="{00000000-0005-0000-0000-0000AE300000}"/>
    <cellStyle name="Normal 13 3 2 2 4 2" xfId="12471" xr:uid="{00000000-0005-0000-0000-0000AF300000}"/>
    <cellStyle name="Normal 13 3 2 2 5" xfId="5774" xr:uid="{00000000-0005-0000-0000-0000B0300000}"/>
    <cellStyle name="Normal 13 3 2 2 5 2" xfId="13052" xr:uid="{00000000-0005-0000-0000-0000B1300000}"/>
    <cellStyle name="Normal 13 3 2 2 6" xfId="7660" xr:uid="{00000000-0005-0000-0000-0000B2300000}"/>
    <cellStyle name="Normal 13 3 2 2 6 2" xfId="14752" xr:uid="{00000000-0005-0000-0000-0000B3300000}"/>
    <cellStyle name="Normal 13 3 2 2 7" xfId="9461" xr:uid="{00000000-0005-0000-0000-0000B4300000}"/>
    <cellStyle name="Normal 13 3 2 3" xfId="2766" xr:uid="{00000000-0005-0000-0000-0000B5300000}"/>
    <cellStyle name="Normal 13 3 2 3 2" xfId="7952" xr:uid="{00000000-0005-0000-0000-0000B6300000}"/>
    <cellStyle name="Normal 13 3 2 3 2 2" xfId="15044" xr:uid="{00000000-0005-0000-0000-0000B7300000}"/>
    <cellStyle name="Normal 13 3 2 3 3" xfId="10396" xr:uid="{00000000-0005-0000-0000-0000B8300000}"/>
    <cellStyle name="Normal 13 3 2 4" xfId="3329" xr:uid="{00000000-0005-0000-0000-0000B9300000}"/>
    <cellStyle name="Normal 13 3 2 4 2" xfId="10840" xr:uid="{00000000-0005-0000-0000-0000BA300000}"/>
    <cellStyle name="Normal 13 3 2 5" xfId="4904" xr:uid="{00000000-0005-0000-0000-0000BB300000}"/>
    <cellStyle name="Normal 13 3 2 5 2" xfId="12182" xr:uid="{00000000-0005-0000-0000-0000BC300000}"/>
    <cellStyle name="Normal 13 3 2 6" xfId="5485" xr:uid="{00000000-0005-0000-0000-0000BD300000}"/>
    <cellStyle name="Normal 13 3 2 6 2" xfId="12763" xr:uid="{00000000-0005-0000-0000-0000BE300000}"/>
    <cellStyle name="Normal 13 3 2 7" xfId="7371" xr:uid="{00000000-0005-0000-0000-0000BF300000}"/>
    <cellStyle name="Normal 13 3 2 7 2" xfId="14463" xr:uid="{00000000-0005-0000-0000-0000C0300000}"/>
    <cellStyle name="Normal 13 3 2 8" xfId="9460" xr:uid="{00000000-0005-0000-0000-0000C1300000}"/>
    <cellStyle name="Normal 13 3 3" xfId="1350" xr:uid="{00000000-0005-0000-0000-0000C2300000}"/>
    <cellStyle name="Normal 13 3 3 2" xfId="2768" xr:uid="{00000000-0005-0000-0000-0000C3300000}"/>
    <cellStyle name="Normal 13 3 3 2 2" xfId="8098" xr:uid="{00000000-0005-0000-0000-0000C4300000}"/>
    <cellStyle name="Normal 13 3 3 2 2 2" xfId="15190" xr:uid="{00000000-0005-0000-0000-0000C5300000}"/>
    <cellStyle name="Normal 13 3 3 2 3" xfId="10398" xr:uid="{00000000-0005-0000-0000-0000C6300000}"/>
    <cellStyle name="Normal 13 3 3 3" xfId="3486" xr:uid="{00000000-0005-0000-0000-0000C7300000}"/>
    <cellStyle name="Normal 13 3 3 3 2" xfId="10994" xr:uid="{00000000-0005-0000-0000-0000C8300000}"/>
    <cellStyle name="Normal 13 3 3 4" xfId="5050" xr:uid="{00000000-0005-0000-0000-0000C9300000}"/>
    <cellStyle name="Normal 13 3 3 4 2" xfId="12328" xr:uid="{00000000-0005-0000-0000-0000CA300000}"/>
    <cellStyle name="Normal 13 3 3 5" xfId="5631" xr:uid="{00000000-0005-0000-0000-0000CB300000}"/>
    <cellStyle name="Normal 13 3 3 5 2" xfId="12909" xr:uid="{00000000-0005-0000-0000-0000CC300000}"/>
    <cellStyle name="Normal 13 3 3 6" xfId="7517" xr:uid="{00000000-0005-0000-0000-0000CD300000}"/>
    <cellStyle name="Normal 13 3 3 6 2" xfId="14609" xr:uid="{00000000-0005-0000-0000-0000CE300000}"/>
    <cellStyle name="Normal 13 3 3 7" xfId="9462" xr:uid="{00000000-0005-0000-0000-0000CF300000}"/>
    <cellStyle name="Normal 13 3 4" xfId="2765" xr:uid="{00000000-0005-0000-0000-0000D0300000}"/>
    <cellStyle name="Normal 13 3 4 2" xfId="8445" xr:uid="{00000000-0005-0000-0000-0000D1300000}"/>
    <cellStyle name="Normal 13 3 4 2 2" xfId="15488" xr:uid="{00000000-0005-0000-0000-0000D2300000}"/>
    <cellStyle name="Normal 13 3 4 3" xfId="10395" xr:uid="{00000000-0005-0000-0000-0000D3300000}"/>
    <cellStyle name="Normal 13 3 5" xfId="3184" xr:uid="{00000000-0005-0000-0000-0000D4300000}"/>
    <cellStyle name="Normal 13 3 5 2" xfId="8534" xr:uid="{00000000-0005-0000-0000-0000D5300000}"/>
    <cellStyle name="Normal 13 3 5 2 2" xfId="15577" xr:uid="{00000000-0005-0000-0000-0000D6300000}"/>
    <cellStyle name="Normal 13 3 5 3" xfId="10695" xr:uid="{00000000-0005-0000-0000-0000D7300000}"/>
    <cellStyle name="Normal 13 3 6" xfId="4761" xr:uid="{00000000-0005-0000-0000-0000D8300000}"/>
    <cellStyle name="Normal 13 3 6 2" xfId="7809" xr:uid="{00000000-0005-0000-0000-0000D9300000}"/>
    <cellStyle name="Normal 13 3 6 2 2" xfId="14901" xr:uid="{00000000-0005-0000-0000-0000DA300000}"/>
    <cellStyle name="Normal 13 3 6 3" xfId="12039" xr:uid="{00000000-0005-0000-0000-0000DB300000}"/>
    <cellStyle name="Normal 13 3 7" xfId="5342" xr:uid="{00000000-0005-0000-0000-0000DC300000}"/>
    <cellStyle name="Normal 13 3 7 2" xfId="12620" xr:uid="{00000000-0005-0000-0000-0000DD300000}"/>
    <cellStyle name="Normal 13 3 8" xfId="7228" xr:uid="{00000000-0005-0000-0000-0000DE300000}"/>
    <cellStyle name="Normal 13 3 8 2" xfId="14320" xr:uid="{00000000-0005-0000-0000-0000DF300000}"/>
    <cellStyle name="Normal 13 3 9" xfId="9459" xr:uid="{00000000-0005-0000-0000-0000E0300000}"/>
    <cellStyle name="Normal 13 4" xfId="1351" xr:uid="{00000000-0005-0000-0000-0000E1300000}"/>
    <cellStyle name="Normal 13 4 2" xfId="1352" xr:uid="{00000000-0005-0000-0000-0000E2300000}"/>
    <cellStyle name="Normal 13 4 2 2" xfId="1353" xr:uid="{00000000-0005-0000-0000-0000E3300000}"/>
    <cellStyle name="Normal 13 4 2 2 2" xfId="2771" xr:uid="{00000000-0005-0000-0000-0000E4300000}"/>
    <cellStyle name="Normal 13 4 2 2 2 2" xfId="8195" xr:uid="{00000000-0005-0000-0000-0000E5300000}"/>
    <cellStyle name="Normal 13 4 2 2 2 2 2" xfId="15287" xr:uid="{00000000-0005-0000-0000-0000E6300000}"/>
    <cellStyle name="Normal 13 4 2 2 2 3" xfId="10401" xr:uid="{00000000-0005-0000-0000-0000E7300000}"/>
    <cellStyle name="Normal 13 4 2 2 3" xfId="3583" xr:uid="{00000000-0005-0000-0000-0000E8300000}"/>
    <cellStyle name="Normal 13 4 2 2 3 2" xfId="11091" xr:uid="{00000000-0005-0000-0000-0000E9300000}"/>
    <cellStyle name="Normal 13 4 2 2 4" xfId="5147" xr:uid="{00000000-0005-0000-0000-0000EA300000}"/>
    <cellStyle name="Normal 13 4 2 2 4 2" xfId="12425" xr:uid="{00000000-0005-0000-0000-0000EB300000}"/>
    <cellStyle name="Normal 13 4 2 2 5" xfId="5728" xr:uid="{00000000-0005-0000-0000-0000EC300000}"/>
    <cellStyle name="Normal 13 4 2 2 5 2" xfId="13006" xr:uid="{00000000-0005-0000-0000-0000ED300000}"/>
    <cellStyle name="Normal 13 4 2 2 6" xfId="7614" xr:uid="{00000000-0005-0000-0000-0000EE300000}"/>
    <cellStyle name="Normal 13 4 2 2 6 2" xfId="14706" xr:uid="{00000000-0005-0000-0000-0000EF300000}"/>
    <cellStyle name="Normal 13 4 2 2 7" xfId="9465" xr:uid="{00000000-0005-0000-0000-0000F0300000}"/>
    <cellStyle name="Normal 13 4 2 3" xfId="2770" xr:uid="{00000000-0005-0000-0000-0000F1300000}"/>
    <cellStyle name="Normal 13 4 2 3 2" xfId="7906" xr:uid="{00000000-0005-0000-0000-0000F2300000}"/>
    <cellStyle name="Normal 13 4 2 3 2 2" xfId="14998" xr:uid="{00000000-0005-0000-0000-0000F3300000}"/>
    <cellStyle name="Normal 13 4 2 3 3" xfId="10400" xr:uid="{00000000-0005-0000-0000-0000F4300000}"/>
    <cellStyle name="Normal 13 4 2 4" xfId="3283" xr:uid="{00000000-0005-0000-0000-0000F5300000}"/>
    <cellStyle name="Normal 13 4 2 4 2" xfId="10794" xr:uid="{00000000-0005-0000-0000-0000F6300000}"/>
    <cellStyle name="Normal 13 4 2 5" xfId="4858" xr:uid="{00000000-0005-0000-0000-0000F7300000}"/>
    <cellStyle name="Normal 13 4 2 5 2" xfId="12136" xr:uid="{00000000-0005-0000-0000-0000F8300000}"/>
    <cellStyle name="Normal 13 4 2 6" xfId="5439" xr:uid="{00000000-0005-0000-0000-0000F9300000}"/>
    <cellStyle name="Normal 13 4 2 6 2" xfId="12717" xr:uid="{00000000-0005-0000-0000-0000FA300000}"/>
    <cellStyle name="Normal 13 4 2 7" xfId="7325" xr:uid="{00000000-0005-0000-0000-0000FB300000}"/>
    <cellStyle name="Normal 13 4 2 7 2" xfId="14417" xr:uid="{00000000-0005-0000-0000-0000FC300000}"/>
    <cellStyle name="Normal 13 4 2 8" xfId="9464" xr:uid="{00000000-0005-0000-0000-0000FD300000}"/>
    <cellStyle name="Normal 13 4 3" xfId="1354" xr:uid="{00000000-0005-0000-0000-0000FE300000}"/>
    <cellStyle name="Normal 13 4 3 2" xfId="2772" xr:uid="{00000000-0005-0000-0000-0000FF300000}"/>
    <cellStyle name="Normal 13 4 3 2 2" xfId="8055" xr:uid="{00000000-0005-0000-0000-000000310000}"/>
    <cellStyle name="Normal 13 4 3 2 2 2" xfId="15147" xr:uid="{00000000-0005-0000-0000-000001310000}"/>
    <cellStyle name="Normal 13 4 3 2 3" xfId="10402" xr:uid="{00000000-0005-0000-0000-000002310000}"/>
    <cellStyle name="Normal 13 4 3 3" xfId="3443" xr:uid="{00000000-0005-0000-0000-000003310000}"/>
    <cellStyle name="Normal 13 4 3 3 2" xfId="10951" xr:uid="{00000000-0005-0000-0000-000004310000}"/>
    <cellStyle name="Normal 13 4 3 4" xfId="5007" xr:uid="{00000000-0005-0000-0000-000005310000}"/>
    <cellStyle name="Normal 13 4 3 4 2" xfId="12285" xr:uid="{00000000-0005-0000-0000-000006310000}"/>
    <cellStyle name="Normal 13 4 3 5" xfId="5588" xr:uid="{00000000-0005-0000-0000-000007310000}"/>
    <cellStyle name="Normal 13 4 3 5 2" xfId="12866" xr:uid="{00000000-0005-0000-0000-000008310000}"/>
    <cellStyle name="Normal 13 4 3 6" xfId="7474" xr:uid="{00000000-0005-0000-0000-000009310000}"/>
    <cellStyle name="Normal 13 4 3 6 2" xfId="14566" xr:uid="{00000000-0005-0000-0000-00000A310000}"/>
    <cellStyle name="Normal 13 4 3 7" xfId="9466" xr:uid="{00000000-0005-0000-0000-00000B310000}"/>
    <cellStyle name="Normal 13 4 4" xfId="2769" xr:uid="{00000000-0005-0000-0000-00000C310000}"/>
    <cellStyle name="Normal 13 4 4 2" xfId="7763" xr:uid="{00000000-0005-0000-0000-00000D310000}"/>
    <cellStyle name="Normal 13 4 4 2 2" xfId="14855" xr:uid="{00000000-0005-0000-0000-00000E310000}"/>
    <cellStyle name="Normal 13 4 4 3" xfId="10399" xr:uid="{00000000-0005-0000-0000-00000F310000}"/>
    <cellStyle name="Normal 13 4 5" xfId="3114" xr:uid="{00000000-0005-0000-0000-000010310000}"/>
    <cellStyle name="Normal 13 4 5 2" xfId="10625" xr:uid="{00000000-0005-0000-0000-000011310000}"/>
    <cellStyle name="Normal 13 4 6" xfId="4715" xr:uid="{00000000-0005-0000-0000-000012310000}"/>
    <cellStyle name="Normal 13 4 6 2" xfId="11993" xr:uid="{00000000-0005-0000-0000-000013310000}"/>
    <cellStyle name="Normal 13 4 7" xfId="5296" xr:uid="{00000000-0005-0000-0000-000014310000}"/>
    <cellStyle name="Normal 13 4 7 2" xfId="12574" xr:uid="{00000000-0005-0000-0000-000015310000}"/>
    <cellStyle name="Normal 13 4 8" xfId="7182" xr:uid="{00000000-0005-0000-0000-000016310000}"/>
    <cellStyle name="Normal 13 4 8 2" xfId="14274" xr:uid="{00000000-0005-0000-0000-000017310000}"/>
    <cellStyle name="Normal 13 4 9" xfId="9463" xr:uid="{00000000-0005-0000-0000-000018310000}"/>
    <cellStyle name="Normal 13 5" xfId="1355" xr:uid="{00000000-0005-0000-0000-000019310000}"/>
    <cellStyle name="Normal 13 5 2" xfId="1356" xr:uid="{00000000-0005-0000-0000-00001A310000}"/>
    <cellStyle name="Normal 13 5 2 2" xfId="1357" xr:uid="{00000000-0005-0000-0000-00001B310000}"/>
    <cellStyle name="Normal 13 5 2 2 2" xfId="2775" xr:uid="{00000000-0005-0000-0000-00001C310000}"/>
    <cellStyle name="Normal 13 5 2 2 2 2" xfId="8178" xr:uid="{00000000-0005-0000-0000-00001D310000}"/>
    <cellStyle name="Normal 13 5 2 2 2 2 2" xfId="15270" xr:uid="{00000000-0005-0000-0000-00001E310000}"/>
    <cellStyle name="Normal 13 5 2 2 2 3" xfId="10405" xr:uid="{00000000-0005-0000-0000-00001F310000}"/>
    <cellStyle name="Normal 13 5 2 2 3" xfId="3566" xr:uid="{00000000-0005-0000-0000-000020310000}"/>
    <cellStyle name="Normal 13 5 2 2 3 2" xfId="11074" xr:uid="{00000000-0005-0000-0000-000021310000}"/>
    <cellStyle name="Normal 13 5 2 2 4" xfId="5130" xr:uid="{00000000-0005-0000-0000-000022310000}"/>
    <cellStyle name="Normal 13 5 2 2 4 2" xfId="12408" xr:uid="{00000000-0005-0000-0000-000023310000}"/>
    <cellStyle name="Normal 13 5 2 2 5" xfId="5711" xr:uid="{00000000-0005-0000-0000-000024310000}"/>
    <cellStyle name="Normal 13 5 2 2 5 2" xfId="12989" xr:uid="{00000000-0005-0000-0000-000025310000}"/>
    <cellStyle name="Normal 13 5 2 2 6" xfId="7597" xr:uid="{00000000-0005-0000-0000-000026310000}"/>
    <cellStyle name="Normal 13 5 2 2 6 2" xfId="14689" xr:uid="{00000000-0005-0000-0000-000027310000}"/>
    <cellStyle name="Normal 13 5 2 2 7" xfId="9469" xr:uid="{00000000-0005-0000-0000-000028310000}"/>
    <cellStyle name="Normal 13 5 2 3" xfId="2774" xr:uid="{00000000-0005-0000-0000-000029310000}"/>
    <cellStyle name="Normal 13 5 2 3 2" xfId="7889" xr:uid="{00000000-0005-0000-0000-00002A310000}"/>
    <cellStyle name="Normal 13 5 2 3 2 2" xfId="14981" xr:uid="{00000000-0005-0000-0000-00002B310000}"/>
    <cellStyle name="Normal 13 5 2 3 3" xfId="10404" xr:uid="{00000000-0005-0000-0000-00002C310000}"/>
    <cellStyle name="Normal 13 5 2 4" xfId="3266" xr:uid="{00000000-0005-0000-0000-00002D310000}"/>
    <cellStyle name="Normal 13 5 2 4 2" xfId="10777" xr:uid="{00000000-0005-0000-0000-00002E310000}"/>
    <cellStyle name="Normal 13 5 2 5" xfId="4841" xr:uid="{00000000-0005-0000-0000-00002F310000}"/>
    <cellStyle name="Normal 13 5 2 5 2" xfId="12119" xr:uid="{00000000-0005-0000-0000-000030310000}"/>
    <cellStyle name="Normal 13 5 2 6" xfId="5422" xr:uid="{00000000-0005-0000-0000-000031310000}"/>
    <cellStyle name="Normal 13 5 2 6 2" xfId="12700" xr:uid="{00000000-0005-0000-0000-000032310000}"/>
    <cellStyle name="Normal 13 5 2 7" xfId="7308" xr:uid="{00000000-0005-0000-0000-000033310000}"/>
    <cellStyle name="Normal 13 5 2 7 2" xfId="14400" xr:uid="{00000000-0005-0000-0000-000034310000}"/>
    <cellStyle name="Normal 13 5 2 8" xfId="9468" xr:uid="{00000000-0005-0000-0000-000035310000}"/>
    <cellStyle name="Normal 13 5 3" xfId="1358" xr:uid="{00000000-0005-0000-0000-000036310000}"/>
    <cellStyle name="Normal 13 5 3 2" xfId="2776" xr:uid="{00000000-0005-0000-0000-000037310000}"/>
    <cellStyle name="Normal 13 5 3 2 2" xfId="8038" xr:uid="{00000000-0005-0000-0000-000038310000}"/>
    <cellStyle name="Normal 13 5 3 2 2 2" xfId="15130" xr:uid="{00000000-0005-0000-0000-000039310000}"/>
    <cellStyle name="Normal 13 5 3 2 3" xfId="10406" xr:uid="{00000000-0005-0000-0000-00003A310000}"/>
    <cellStyle name="Normal 13 5 3 3" xfId="3426" xr:uid="{00000000-0005-0000-0000-00003B310000}"/>
    <cellStyle name="Normal 13 5 3 3 2" xfId="10934" xr:uid="{00000000-0005-0000-0000-00003C310000}"/>
    <cellStyle name="Normal 13 5 3 4" xfId="4990" xr:uid="{00000000-0005-0000-0000-00003D310000}"/>
    <cellStyle name="Normal 13 5 3 4 2" xfId="12268" xr:uid="{00000000-0005-0000-0000-00003E310000}"/>
    <cellStyle name="Normal 13 5 3 5" xfId="5571" xr:uid="{00000000-0005-0000-0000-00003F310000}"/>
    <cellStyle name="Normal 13 5 3 5 2" xfId="12849" xr:uid="{00000000-0005-0000-0000-000040310000}"/>
    <cellStyle name="Normal 13 5 3 6" xfId="7457" xr:uid="{00000000-0005-0000-0000-000041310000}"/>
    <cellStyle name="Normal 13 5 3 6 2" xfId="14549" xr:uid="{00000000-0005-0000-0000-000042310000}"/>
    <cellStyle name="Normal 13 5 3 7" xfId="9470" xr:uid="{00000000-0005-0000-0000-000043310000}"/>
    <cellStyle name="Normal 13 5 4" xfId="2773" xr:uid="{00000000-0005-0000-0000-000044310000}"/>
    <cellStyle name="Normal 13 5 4 2" xfId="7746" xr:uid="{00000000-0005-0000-0000-000045310000}"/>
    <cellStyle name="Normal 13 5 4 2 2" xfId="14838" xr:uid="{00000000-0005-0000-0000-000046310000}"/>
    <cellStyle name="Normal 13 5 4 3" xfId="10403" xr:uid="{00000000-0005-0000-0000-000047310000}"/>
    <cellStyle name="Normal 13 5 5" xfId="3097" xr:uid="{00000000-0005-0000-0000-000048310000}"/>
    <cellStyle name="Normal 13 5 5 2" xfId="10608" xr:uid="{00000000-0005-0000-0000-000049310000}"/>
    <cellStyle name="Normal 13 5 6" xfId="4698" xr:uid="{00000000-0005-0000-0000-00004A310000}"/>
    <cellStyle name="Normal 13 5 6 2" xfId="11976" xr:uid="{00000000-0005-0000-0000-00004B310000}"/>
    <cellStyle name="Normal 13 5 7" xfId="5279" xr:uid="{00000000-0005-0000-0000-00004C310000}"/>
    <cellStyle name="Normal 13 5 7 2" xfId="12557" xr:uid="{00000000-0005-0000-0000-00004D310000}"/>
    <cellStyle name="Normal 13 5 8" xfId="7165" xr:uid="{00000000-0005-0000-0000-00004E310000}"/>
    <cellStyle name="Normal 13 5 8 2" xfId="14257" xr:uid="{00000000-0005-0000-0000-00004F310000}"/>
    <cellStyle name="Normal 13 5 9" xfId="9467" xr:uid="{00000000-0005-0000-0000-000050310000}"/>
    <cellStyle name="Normal 13 6" xfId="1359" xr:uid="{00000000-0005-0000-0000-000051310000}"/>
    <cellStyle name="Normal 13 6 2" xfId="1360" xr:uid="{00000000-0005-0000-0000-000052310000}"/>
    <cellStyle name="Normal 13 6 2 2" xfId="1361" xr:uid="{00000000-0005-0000-0000-000053310000}"/>
    <cellStyle name="Normal 13 6 2 2 2" xfId="2779" xr:uid="{00000000-0005-0000-0000-000054310000}"/>
    <cellStyle name="Normal 13 6 2 2 2 2" xfId="8284" xr:uid="{00000000-0005-0000-0000-000055310000}"/>
    <cellStyle name="Normal 13 6 2 2 2 2 2" xfId="15376" xr:uid="{00000000-0005-0000-0000-000056310000}"/>
    <cellStyle name="Normal 13 6 2 2 2 3" xfId="10409" xr:uid="{00000000-0005-0000-0000-000057310000}"/>
    <cellStyle name="Normal 13 6 2 2 3" xfId="3672" xr:uid="{00000000-0005-0000-0000-000058310000}"/>
    <cellStyle name="Normal 13 6 2 2 3 2" xfId="11180" xr:uid="{00000000-0005-0000-0000-000059310000}"/>
    <cellStyle name="Normal 13 6 2 2 4" xfId="5236" xr:uid="{00000000-0005-0000-0000-00005A310000}"/>
    <cellStyle name="Normal 13 6 2 2 4 2" xfId="12514" xr:uid="{00000000-0005-0000-0000-00005B310000}"/>
    <cellStyle name="Normal 13 6 2 2 5" xfId="5817" xr:uid="{00000000-0005-0000-0000-00005C310000}"/>
    <cellStyle name="Normal 13 6 2 2 5 2" xfId="13095" xr:uid="{00000000-0005-0000-0000-00005D310000}"/>
    <cellStyle name="Normal 13 6 2 2 6" xfId="7703" xr:uid="{00000000-0005-0000-0000-00005E310000}"/>
    <cellStyle name="Normal 13 6 2 2 6 2" xfId="14795" xr:uid="{00000000-0005-0000-0000-00005F310000}"/>
    <cellStyle name="Normal 13 6 2 2 7" xfId="9473" xr:uid="{00000000-0005-0000-0000-000060310000}"/>
    <cellStyle name="Normal 13 6 2 3" xfId="2778" xr:uid="{00000000-0005-0000-0000-000061310000}"/>
    <cellStyle name="Normal 13 6 2 3 2" xfId="7995" xr:uid="{00000000-0005-0000-0000-000062310000}"/>
    <cellStyle name="Normal 13 6 2 3 2 2" xfId="15087" xr:uid="{00000000-0005-0000-0000-000063310000}"/>
    <cellStyle name="Normal 13 6 2 3 3" xfId="10408" xr:uid="{00000000-0005-0000-0000-000064310000}"/>
    <cellStyle name="Normal 13 6 2 4" xfId="3372" xr:uid="{00000000-0005-0000-0000-000065310000}"/>
    <cellStyle name="Normal 13 6 2 4 2" xfId="10883" xr:uid="{00000000-0005-0000-0000-000066310000}"/>
    <cellStyle name="Normal 13 6 2 5" xfId="4947" xr:uid="{00000000-0005-0000-0000-000067310000}"/>
    <cellStyle name="Normal 13 6 2 5 2" xfId="12225" xr:uid="{00000000-0005-0000-0000-000068310000}"/>
    <cellStyle name="Normal 13 6 2 6" xfId="5528" xr:uid="{00000000-0005-0000-0000-000069310000}"/>
    <cellStyle name="Normal 13 6 2 6 2" xfId="12806" xr:uid="{00000000-0005-0000-0000-00006A310000}"/>
    <cellStyle name="Normal 13 6 2 7" xfId="7414" xr:uid="{00000000-0005-0000-0000-00006B310000}"/>
    <cellStyle name="Normal 13 6 2 7 2" xfId="14506" xr:uid="{00000000-0005-0000-0000-00006C310000}"/>
    <cellStyle name="Normal 13 6 2 8" xfId="9472" xr:uid="{00000000-0005-0000-0000-00006D310000}"/>
    <cellStyle name="Normal 13 6 3" xfId="1362" xr:uid="{00000000-0005-0000-0000-00006E310000}"/>
    <cellStyle name="Normal 13 6 3 2" xfId="2780" xr:uid="{00000000-0005-0000-0000-00006F310000}"/>
    <cellStyle name="Normal 13 6 3 2 2" xfId="8141" xr:uid="{00000000-0005-0000-0000-000070310000}"/>
    <cellStyle name="Normal 13 6 3 2 2 2" xfId="15233" xr:uid="{00000000-0005-0000-0000-000071310000}"/>
    <cellStyle name="Normal 13 6 3 2 3" xfId="10410" xr:uid="{00000000-0005-0000-0000-000072310000}"/>
    <cellStyle name="Normal 13 6 3 3" xfId="3529" xr:uid="{00000000-0005-0000-0000-000073310000}"/>
    <cellStyle name="Normal 13 6 3 3 2" xfId="11037" xr:uid="{00000000-0005-0000-0000-000074310000}"/>
    <cellStyle name="Normal 13 6 3 4" xfId="5093" xr:uid="{00000000-0005-0000-0000-000075310000}"/>
    <cellStyle name="Normal 13 6 3 4 2" xfId="12371" xr:uid="{00000000-0005-0000-0000-000076310000}"/>
    <cellStyle name="Normal 13 6 3 5" xfId="5674" xr:uid="{00000000-0005-0000-0000-000077310000}"/>
    <cellStyle name="Normal 13 6 3 5 2" xfId="12952" xr:uid="{00000000-0005-0000-0000-000078310000}"/>
    <cellStyle name="Normal 13 6 3 6" xfId="7560" xr:uid="{00000000-0005-0000-0000-000079310000}"/>
    <cellStyle name="Normal 13 6 3 6 2" xfId="14652" xr:uid="{00000000-0005-0000-0000-00007A310000}"/>
    <cellStyle name="Normal 13 6 3 7" xfId="9474" xr:uid="{00000000-0005-0000-0000-00007B310000}"/>
    <cellStyle name="Normal 13 6 4" xfId="2777" xr:uid="{00000000-0005-0000-0000-00007C310000}"/>
    <cellStyle name="Normal 13 6 4 2" xfId="7852" xr:uid="{00000000-0005-0000-0000-00007D310000}"/>
    <cellStyle name="Normal 13 6 4 2 2" xfId="14944" xr:uid="{00000000-0005-0000-0000-00007E310000}"/>
    <cellStyle name="Normal 13 6 4 3" xfId="10407" xr:uid="{00000000-0005-0000-0000-00007F310000}"/>
    <cellStyle name="Normal 13 6 5" xfId="3227" xr:uid="{00000000-0005-0000-0000-000080310000}"/>
    <cellStyle name="Normal 13 6 5 2" xfId="10738" xr:uid="{00000000-0005-0000-0000-000081310000}"/>
    <cellStyle name="Normal 13 6 6" xfId="4804" xr:uid="{00000000-0005-0000-0000-000082310000}"/>
    <cellStyle name="Normal 13 6 6 2" xfId="12082" xr:uid="{00000000-0005-0000-0000-000083310000}"/>
    <cellStyle name="Normal 13 6 7" xfId="5385" xr:uid="{00000000-0005-0000-0000-000084310000}"/>
    <cellStyle name="Normal 13 6 7 2" xfId="12663" xr:uid="{00000000-0005-0000-0000-000085310000}"/>
    <cellStyle name="Normal 13 6 8" xfId="7271" xr:uid="{00000000-0005-0000-0000-000086310000}"/>
    <cellStyle name="Normal 13 6 8 2" xfId="14363" xr:uid="{00000000-0005-0000-0000-000087310000}"/>
    <cellStyle name="Normal 13 6 9" xfId="9471" xr:uid="{00000000-0005-0000-0000-000088310000}"/>
    <cellStyle name="Normal 13 7" xfId="1363" xr:uid="{00000000-0005-0000-0000-000089310000}"/>
    <cellStyle name="Normal 13 7 2" xfId="1364" xr:uid="{00000000-0005-0000-0000-00008A310000}"/>
    <cellStyle name="Normal 13 7 2 2" xfId="2782" xr:uid="{00000000-0005-0000-0000-00008B310000}"/>
    <cellStyle name="Normal 13 7 2 2 2" xfId="8161" xr:uid="{00000000-0005-0000-0000-00008C310000}"/>
    <cellStyle name="Normal 13 7 2 2 2 2" xfId="15253" xr:uid="{00000000-0005-0000-0000-00008D310000}"/>
    <cellStyle name="Normal 13 7 2 2 3" xfId="10412" xr:uid="{00000000-0005-0000-0000-00008E310000}"/>
    <cellStyle name="Normal 13 7 2 3" xfId="3549" xr:uid="{00000000-0005-0000-0000-00008F310000}"/>
    <cellStyle name="Normal 13 7 2 3 2" xfId="11057" xr:uid="{00000000-0005-0000-0000-000090310000}"/>
    <cellStyle name="Normal 13 7 2 4" xfId="5113" xr:uid="{00000000-0005-0000-0000-000091310000}"/>
    <cellStyle name="Normal 13 7 2 4 2" xfId="12391" xr:uid="{00000000-0005-0000-0000-000092310000}"/>
    <cellStyle name="Normal 13 7 2 5" xfId="5694" xr:uid="{00000000-0005-0000-0000-000093310000}"/>
    <cellStyle name="Normal 13 7 2 5 2" xfId="12972" xr:uid="{00000000-0005-0000-0000-000094310000}"/>
    <cellStyle name="Normal 13 7 2 6" xfId="7580" xr:uid="{00000000-0005-0000-0000-000095310000}"/>
    <cellStyle name="Normal 13 7 2 6 2" xfId="14672" xr:uid="{00000000-0005-0000-0000-000096310000}"/>
    <cellStyle name="Normal 13 7 2 7" xfId="9476" xr:uid="{00000000-0005-0000-0000-000097310000}"/>
    <cellStyle name="Normal 13 7 3" xfId="2781" xr:uid="{00000000-0005-0000-0000-000098310000}"/>
    <cellStyle name="Normal 13 7 3 2" xfId="7872" xr:uid="{00000000-0005-0000-0000-000099310000}"/>
    <cellStyle name="Normal 13 7 3 2 2" xfId="14964" xr:uid="{00000000-0005-0000-0000-00009A310000}"/>
    <cellStyle name="Normal 13 7 3 3" xfId="10411" xr:uid="{00000000-0005-0000-0000-00009B310000}"/>
    <cellStyle name="Normal 13 7 4" xfId="3249" xr:uid="{00000000-0005-0000-0000-00009C310000}"/>
    <cellStyle name="Normal 13 7 4 2" xfId="10760" xr:uid="{00000000-0005-0000-0000-00009D310000}"/>
    <cellStyle name="Normal 13 7 5" xfId="4824" xr:uid="{00000000-0005-0000-0000-00009E310000}"/>
    <cellStyle name="Normal 13 7 5 2" xfId="12102" xr:uid="{00000000-0005-0000-0000-00009F310000}"/>
    <cellStyle name="Normal 13 7 6" xfId="5405" xr:uid="{00000000-0005-0000-0000-0000A0310000}"/>
    <cellStyle name="Normal 13 7 6 2" xfId="12683" xr:uid="{00000000-0005-0000-0000-0000A1310000}"/>
    <cellStyle name="Normal 13 7 7" xfId="7291" xr:uid="{00000000-0005-0000-0000-0000A2310000}"/>
    <cellStyle name="Normal 13 7 7 2" xfId="14383" xr:uid="{00000000-0005-0000-0000-0000A3310000}"/>
    <cellStyle name="Normal 13 7 8" xfId="9475" xr:uid="{00000000-0005-0000-0000-0000A4310000}"/>
    <cellStyle name="Normal 13 8" xfId="1365" xr:uid="{00000000-0005-0000-0000-0000A5310000}"/>
    <cellStyle name="Normal 13 8 2" xfId="2783" xr:uid="{00000000-0005-0000-0000-0000A6310000}"/>
    <cellStyle name="Normal 13 8 2 2" xfId="8017" xr:uid="{00000000-0005-0000-0000-0000A7310000}"/>
    <cellStyle name="Normal 13 8 2 2 2" xfId="15109" xr:uid="{00000000-0005-0000-0000-0000A8310000}"/>
    <cellStyle name="Normal 13 8 2 3" xfId="10413" xr:uid="{00000000-0005-0000-0000-0000A9310000}"/>
    <cellStyle name="Normal 13 8 3" xfId="3402" xr:uid="{00000000-0005-0000-0000-0000AA310000}"/>
    <cellStyle name="Normal 13 8 3 2" xfId="10910" xr:uid="{00000000-0005-0000-0000-0000AB310000}"/>
    <cellStyle name="Normal 13 8 4" xfId="4969" xr:uid="{00000000-0005-0000-0000-0000AC310000}"/>
    <cellStyle name="Normal 13 8 4 2" xfId="12247" xr:uid="{00000000-0005-0000-0000-0000AD310000}"/>
    <cellStyle name="Normal 13 8 5" xfId="5550" xr:uid="{00000000-0005-0000-0000-0000AE310000}"/>
    <cellStyle name="Normal 13 8 5 2" xfId="12828" xr:uid="{00000000-0005-0000-0000-0000AF310000}"/>
    <cellStyle name="Normal 13 8 6" xfId="7436" xr:uid="{00000000-0005-0000-0000-0000B0310000}"/>
    <cellStyle name="Normal 13 8 6 2" xfId="14528" xr:uid="{00000000-0005-0000-0000-0000B1310000}"/>
    <cellStyle name="Normal 13 8 7" xfId="9477" xr:uid="{00000000-0005-0000-0000-0000B2310000}"/>
    <cellStyle name="Normal 13 9" xfId="1784" xr:uid="{00000000-0005-0000-0000-0000B3310000}"/>
    <cellStyle name="Normal 13 9 2" xfId="3013" xr:uid="{00000000-0005-0000-0000-0000B4310000}"/>
    <cellStyle name="Normal 13 9 2 2" xfId="10530" xr:uid="{00000000-0005-0000-0000-0000B5310000}"/>
    <cellStyle name="Normal 13 9 3" xfId="4531" xr:uid="{00000000-0005-0000-0000-0000B6310000}"/>
    <cellStyle name="Normal 13 9 3 2" xfId="11905" xr:uid="{00000000-0005-0000-0000-0000B7310000}"/>
    <cellStyle name="Normal 13 9 4" xfId="6982" xr:uid="{00000000-0005-0000-0000-0000B8310000}"/>
    <cellStyle name="Normal 13 9 4 2" xfId="14153" xr:uid="{00000000-0005-0000-0000-0000B9310000}"/>
    <cellStyle name="Normal 13 9 5" xfId="8325" xr:uid="{00000000-0005-0000-0000-0000BA310000}"/>
    <cellStyle name="Normal 13 9 5 2" xfId="15412" xr:uid="{00000000-0005-0000-0000-0000BB310000}"/>
    <cellStyle name="Normal 13 9 6" xfId="9592" xr:uid="{00000000-0005-0000-0000-0000BC310000}"/>
    <cellStyle name="Normal 14" xfId="43" xr:uid="{00000000-0005-0000-0000-0000BD310000}"/>
    <cellStyle name="Normal 14 10" xfId="5299" xr:uid="{00000000-0005-0000-0000-0000BE310000}"/>
    <cellStyle name="Normal 14 10 2" xfId="8580" xr:uid="{00000000-0005-0000-0000-0000BF310000}"/>
    <cellStyle name="Normal 14 10 2 2" xfId="15623" xr:uid="{00000000-0005-0000-0000-0000C0310000}"/>
    <cellStyle name="Normal 14 10 3" xfId="12577" xr:uid="{00000000-0005-0000-0000-0000C1310000}"/>
    <cellStyle name="Normal 14 11" xfId="7766" xr:uid="{00000000-0005-0000-0000-0000C2310000}"/>
    <cellStyle name="Normal 14 11 2" xfId="14858" xr:uid="{00000000-0005-0000-0000-0000C3310000}"/>
    <cellStyle name="Normal 14 12" xfId="7185" xr:uid="{00000000-0005-0000-0000-0000C4310000}"/>
    <cellStyle name="Normal 14 12 2" xfId="14277" xr:uid="{00000000-0005-0000-0000-0000C5310000}"/>
    <cellStyle name="Normal 14 13" xfId="1366" xr:uid="{00000000-0005-0000-0000-0000C6310000}"/>
    <cellStyle name="Normal 14 14" xfId="8600" xr:uid="{00000000-0005-0000-0000-0000C7310000}"/>
    <cellStyle name="Normal 14 15" xfId="8690" xr:uid="{00000000-0005-0000-0000-0000C8310000}"/>
    <cellStyle name="Normal 14 2" xfId="1367" xr:uid="{00000000-0005-0000-0000-0000C9310000}"/>
    <cellStyle name="Normal 14 2 10" xfId="9478" xr:uid="{00000000-0005-0000-0000-0000CA310000}"/>
    <cellStyle name="Normal 14 2 2" xfId="1368" xr:uid="{00000000-0005-0000-0000-0000CB310000}"/>
    <cellStyle name="Normal 14 2 2 2" xfId="1369" xr:uid="{00000000-0005-0000-0000-0000CC310000}"/>
    <cellStyle name="Normal 14 2 2 2 2" xfId="1370" xr:uid="{00000000-0005-0000-0000-0000CD310000}"/>
    <cellStyle name="Normal 14 2 2 2 2 2" xfId="2787" xr:uid="{00000000-0005-0000-0000-0000CE310000}"/>
    <cellStyle name="Normal 14 2 2 2 2 2 2" xfId="8267" xr:uid="{00000000-0005-0000-0000-0000CF310000}"/>
    <cellStyle name="Normal 14 2 2 2 2 2 2 2" xfId="15359" xr:uid="{00000000-0005-0000-0000-0000D0310000}"/>
    <cellStyle name="Normal 14 2 2 2 2 2 3" xfId="10417" xr:uid="{00000000-0005-0000-0000-0000D1310000}"/>
    <cellStyle name="Normal 14 2 2 2 2 3" xfId="3655" xr:uid="{00000000-0005-0000-0000-0000D2310000}"/>
    <cellStyle name="Normal 14 2 2 2 2 3 2" xfId="11163" xr:uid="{00000000-0005-0000-0000-0000D3310000}"/>
    <cellStyle name="Normal 14 2 2 2 2 4" xfId="5219" xr:uid="{00000000-0005-0000-0000-0000D4310000}"/>
    <cellStyle name="Normal 14 2 2 2 2 4 2" xfId="12497" xr:uid="{00000000-0005-0000-0000-0000D5310000}"/>
    <cellStyle name="Normal 14 2 2 2 2 5" xfId="5800" xr:uid="{00000000-0005-0000-0000-0000D6310000}"/>
    <cellStyle name="Normal 14 2 2 2 2 5 2" xfId="13078" xr:uid="{00000000-0005-0000-0000-0000D7310000}"/>
    <cellStyle name="Normal 14 2 2 2 2 6" xfId="7686" xr:uid="{00000000-0005-0000-0000-0000D8310000}"/>
    <cellStyle name="Normal 14 2 2 2 2 6 2" xfId="14778" xr:uid="{00000000-0005-0000-0000-0000D9310000}"/>
    <cellStyle name="Normal 14 2 2 2 2 7" xfId="9481" xr:uid="{00000000-0005-0000-0000-0000DA310000}"/>
    <cellStyle name="Normal 14 2 2 2 3" xfId="2786" xr:uid="{00000000-0005-0000-0000-0000DB310000}"/>
    <cellStyle name="Normal 14 2 2 2 3 2" xfId="7978" xr:uid="{00000000-0005-0000-0000-0000DC310000}"/>
    <cellStyle name="Normal 14 2 2 2 3 2 2" xfId="15070" xr:uid="{00000000-0005-0000-0000-0000DD310000}"/>
    <cellStyle name="Normal 14 2 2 2 3 3" xfId="10416" xr:uid="{00000000-0005-0000-0000-0000DE310000}"/>
    <cellStyle name="Normal 14 2 2 2 4" xfId="3355" xr:uid="{00000000-0005-0000-0000-0000DF310000}"/>
    <cellStyle name="Normal 14 2 2 2 4 2" xfId="10866" xr:uid="{00000000-0005-0000-0000-0000E0310000}"/>
    <cellStyle name="Normal 14 2 2 2 5" xfId="4930" xr:uid="{00000000-0005-0000-0000-0000E1310000}"/>
    <cellStyle name="Normal 14 2 2 2 5 2" xfId="12208" xr:uid="{00000000-0005-0000-0000-0000E2310000}"/>
    <cellStyle name="Normal 14 2 2 2 6" xfId="5511" xr:uid="{00000000-0005-0000-0000-0000E3310000}"/>
    <cellStyle name="Normal 14 2 2 2 6 2" xfId="12789" xr:uid="{00000000-0005-0000-0000-0000E4310000}"/>
    <cellStyle name="Normal 14 2 2 2 7" xfId="7397" xr:uid="{00000000-0005-0000-0000-0000E5310000}"/>
    <cellStyle name="Normal 14 2 2 2 7 2" xfId="14489" xr:uid="{00000000-0005-0000-0000-0000E6310000}"/>
    <cellStyle name="Normal 14 2 2 2 8" xfId="9480" xr:uid="{00000000-0005-0000-0000-0000E7310000}"/>
    <cellStyle name="Normal 14 2 2 3" xfId="1371" xr:uid="{00000000-0005-0000-0000-0000E8310000}"/>
    <cellStyle name="Normal 14 2 2 3 2" xfId="2788" xr:uid="{00000000-0005-0000-0000-0000E9310000}"/>
    <cellStyle name="Normal 14 2 2 3 2 2" xfId="8124" xr:uid="{00000000-0005-0000-0000-0000EA310000}"/>
    <cellStyle name="Normal 14 2 2 3 2 2 2" xfId="15216" xr:uid="{00000000-0005-0000-0000-0000EB310000}"/>
    <cellStyle name="Normal 14 2 2 3 2 3" xfId="10418" xr:uid="{00000000-0005-0000-0000-0000EC310000}"/>
    <cellStyle name="Normal 14 2 2 3 3" xfId="3512" xr:uid="{00000000-0005-0000-0000-0000ED310000}"/>
    <cellStyle name="Normal 14 2 2 3 3 2" xfId="11020" xr:uid="{00000000-0005-0000-0000-0000EE310000}"/>
    <cellStyle name="Normal 14 2 2 3 4" xfId="5076" xr:uid="{00000000-0005-0000-0000-0000EF310000}"/>
    <cellStyle name="Normal 14 2 2 3 4 2" xfId="12354" xr:uid="{00000000-0005-0000-0000-0000F0310000}"/>
    <cellStyle name="Normal 14 2 2 3 5" xfId="5657" xr:uid="{00000000-0005-0000-0000-0000F1310000}"/>
    <cellStyle name="Normal 14 2 2 3 5 2" xfId="12935" xr:uid="{00000000-0005-0000-0000-0000F2310000}"/>
    <cellStyle name="Normal 14 2 2 3 6" xfId="7543" xr:uid="{00000000-0005-0000-0000-0000F3310000}"/>
    <cellStyle name="Normal 14 2 2 3 6 2" xfId="14635" xr:uid="{00000000-0005-0000-0000-0000F4310000}"/>
    <cellStyle name="Normal 14 2 2 3 7" xfId="9482" xr:uid="{00000000-0005-0000-0000-0000F5310000}"/>
    <cellStyle name="Normal 14 2 2 4" xfId="2785" xr:uid="{00000000-0005-0000-0000-0000F6310000}"/>
    <cellStyle name="Normal 14 2 2 4 2" xfId="8471" xr:uid="{00000000-0005-0000-0000-0000F7310000}"/>
    <cellStyle name="Normal 14 2 2 4 2 2" xfId="15514" xr:uid="{00000000-0005-0000-0000-0000F8310000}"/>
    <cellStyle name="Normal 14 2 2 4 3" xfId="10415" xr:uid="{00000000-0005-0000-0000-0000F9310000}"/>
    <cellStyle name="Normal 14 2 2 5" xfId="3210" xr:uid="{00000000-0005-0000-0000-0000FA310000}"/>
    <cellStyle name="Normal 14 2 2 5 2" xfId="8560" xr:uid="{00000000-0005-0000-0000-0000FB310000}"/>
    <cellStyle name="Normal 14 2 2 5 2 2" xfId="15603" xr:uid="{00000000-0005-0000-0000-0000FC310000}"/>
    <cellStyle name="Normal 14 2 2 5 3" xfId="10721" xr:uid="{00000000-0005-0000-0000-0000FD310000}"/>
    <cellStyle name="Normal 14 2 2 6" xfId="4787" xr:uid="{00000000-0005-0000-0000-0000FE310000}"/>
    <cellStyle name="Normal 14 2 2 6 2" xfId="7835" xr:uid="{00000000-0005-0000-0000-0000FF310000}"/>
    <cellStyle name="Normal 14 2 2 6 2 2" xfId="14927" xr:uid="{00000000-0005-0000-0000-000000320000}"/>
    <cellStyle name="Normal 14 2 2 6 3" xfId="12065" xr:uid="{00000000-0005-0000-0000-000001320000}"/>
    <cellStyle name="Normal 14 2 2 7" xfId="5368" xr:uid="{00000000-0005-0000-0000-000002320000}"/>
    <cellStyle name="Normal 14 2 2 7 2" xfId="12646" xr:uid="{00000000-0005-0000-0000-000003320000}"/>
    <cellStyle name="Normal 14 2 2 8" xfId="7254" xr:uid="{00000000-0005-0000-0000-000004320000}"/>
    <cellStyle name="Normal 14 2 2 8 2" xfId="14346" xr:uid="{00000000-0005-0000-0000-000005320000}"/>
    <cellStyle name="Normal 14 2 2 9" xfId="9479" xr:uid="{00000000-0005-0000-0000-000006320000}"/>
    <cellStyle name="Normal 14 2 3" xfId="1372" xr:uid="{00000000-0005-0000-0000-000007320000}"/>
    <cellStyle name="Normal 14 2 3 2" xfId="1373" xr:uid="{00000000-0005-0000-0000-000008320000}"/>
    <cellStyle name="Normal 14 2 3 2 2" xfId="2790" xr:uid="{00000000-0005-0000-0000-000009320000}"/>
    <cellStyle name="Normal 14 2 3 2 2 2" xfId="8221" xr:uid="{00000000-0005-0000-0000-00000A320000}"/>
    <cellStyle name="Normal 14 2 3 2 2 2 2" xfId="15313" xr:uid="{00000000-0005-0000-0000-00000B320000}"/>
    <cellStyle name="Normal 14 2 3 2 2 3" xfId="10420" xr:uid="{00000000-0005-0000-0000-00000C320000}"/>
    <cellStyle name="Normal 14 2 3 2 3" xfId="3609" xr:uid="{00000000-0005-0000-0000-00000D320000}"/>
    <cellStyle name="Normal 14 2 3 2 3 2" xfId="11117" xr:uid="{00000000-0005-0000-0000-00000E320000}"/>
    <cellStyle name="Normal 14 2 3 2 4" xfId="5173" xr:uid="{00000000-0005-0000-0000-00000F320000}"/>
    <cellStyle name="Normal 14 2 3 2 4 2" xfId="12451" xr:uid="{00000000-0005-0000-0000-000010320000}"/>
    <cellStyle name="Normal 14 2 3 2 5" xfId="5754" xr:uid="{00000000-0005-0000-0000-000011320000}"/>
    <cellStyle name="Normal 14 2 3 2 5 2" xfId="13032" xr:uid="{00000000-0005-0000-0000-000012320000}"/>
    <cellStyle name="Normal 14 2 3 2 6" xfId="7640" xr:uid="{00000000-0005-0000-0000-000013320000}"/>
    <cellStyle name="Normal 14 2 3 2 6 2" xfId="14732" xr:uid="{00000000-0005-0000-0000-000014320000}"/>
    <cellStyle name="Normal 14 2 3 2 7" xfId="9484" xr:uid="{00000000-0005-0000-0000-000015320000}"/>
    <cellStyle name="Normal 14 2 3 3" xfId="2789" xr:uid="{00000000-0005-0000-0000-000016320000}"/>
    <cellStyle name="Normal 14 2 3 3 2" xfId="7932" xr:uid="{00000000-0005-0000-0000-000017320000}"/>
    <cellStyle name="Normal 14 2 3 3 2 2" xfId="15024" xr:uid="{00000000-0005-0000-0000-000018320000}"/>
    <cellStyle name="Normal 14 2 3 3 3" xfId="10419" xr:uid="{00000000-0005-0000-0000-000019320000}"/>
    <cellStyle name="Normal 14 2 3 4" xfId="3309" xr:uid="{00000000-0005-0000-0000-00001A320000}"/>
    <cellStyle name="Normal 14 2 3 4 2" xfId="10820" xr:uid="{00000000-0005-0000-0000-00001B320000}"/>
    <cellStyle name="Normal 14 2 3 5" xfId="4884" xr:uid="{00000000-0005-0000-0000-00001C320000}"/>
    <cellStyle name="Normal 14 2 3 5 2" xfId="12162" xr:uid="{00000000-0005-0000-0000-00001D320000}"/>
    <cellStyle name="Normal 14 2 3 6" xfId="5465" xr:uid="{00000000-0005-0000-0000-00001E320000}"/>
    <cellStyle name="Normal 14 2 3 6 2" xfId="12743" xr:uid="{00000000-0005-0000-0000-00001F320000}"/>
    <cellStyle name="Normal 14 2 3 7" xfId="7351" xr:uid="{00000000-0005-0000-0000-000020320000}"/>
    <cellStyle name="Normal 14 2 3 7 2" xfId="14443" xr:uid="{00000000-0005-0000-0000-000021320000}"/>
    <cellStyle name="Normal 14 2 3 8" xfId="9483" xr:uid="{00000000-0005-0000-0000-000022320000}"/>
    <cellStyle name="Normal 14 2 4" xfId="1374" xr:uid="{00000000-0005-0000-0000-000023320000}"/>
    <cellStyle name="Normal 14 2 4 2" xfId="2791" xr:uid="{00000000-0005-0000-0000-000024320000}"/>
    <cellStyle name="Normal 14 2 4 2 2" xfId="8078" xr:uid="{00000000-0005-0000-0000-000025320000}"/>
    <cellStyle name="Normal 14 2 4 2 2 2" xfId="15170" xr:uid="{00000000-0005-0000-0000-000026320000}"/>
    <cellStyle name="Normal 14 2 4 2 3" xfId="10421" xr:uid="{00000000-0005-0000-0000-000027320000}"/>
    <cellStyle name="Normal 14 2 4 3" xfId="3466" xr:uid="{00000000-0005-0000-0000-000028320000}"/>
    <cellStyle name="Normal 14 2 4 3 2" xfId="10974" xr:uid="{00000000-0005-0000-0000-000029320000}"/>
    <cellStyle name="Normal 14 2 4 4" xfId="5030" xr:uid="{00000000-0005-0000-0000-00002A320000}"/>
    <cellStyle name="Normal 14 2 4 4 2" xfId="12308" xr:uid="{00000000-0005-0000-0000-00002B320000}"/>
    <cellStyle name="Normal 14 2 4 5" xfId="5611" xr:uid="{00000000-0005-0000-0000-00002C320000}"/>
    <cellStyle name="Normal 14 2 4 5 2" xfId="12889" xr:uid="{00000000-0005-0000-0000-00002D320000}"/>
    <cellStyle name="Normal 14 2 4 6" xfId="7497" xr:uid="{00000000-0005-0000-0000-00002E320000}"/>
    <cellStyle name="Normal 14 2 4 6 2" xfId="14589" xr:uid="{00000000-0005-0000-0000-00002F320000}"/>
    <cellStyle name="Normal 14 2 4 7" xfId="9485" xr:uid="{00000000-0005-0000-0000-000030320000}"/>
    <cellStyle name="Normal 14 2 5" xfId="2784" xr:uid="{00000000-0005-0000-0000-000031320000}"/>
    <cellStyle name="Normal 14 2 5 2" xfId="8425" xr:uid="{00000000-0005-0000-0000-000032320000}"/>
    <cellStyle name="Normal 14 2 5 2 2" xfId="15468" xr:uid="{00000000-0005-0000-0000-000033320000}"/>
    <cellStyle name="Normal 14 2 5 3" xfId="10414" xr:uid="{00000000-0005-0000-0000-000034320000}"/>
    <cellStyle name="Normal 14 2 6" xfId="3153" xr:uid="{00000000-0005-0000-0000-000035320000}"/>
    <cellStyle name="Normal 14 2 6 2" xfId="8514" xr:uid="{00000000-0005-0000-0000-000036320000}"/>
    <cellStyle name="Normal 14 2 6 2 2" xfId="15557" xr:uid="{00000000-0005-0000-0000-000037320000}"/>
    <cellStyle name="Normal 14 2 6 3" xfId="10664" xr:uid="{00000000-0005-0000-0000-000038320000}"/>
    <cellStyle name="Normal 14 2 7" xfId="4741" xr:uid="{00000000-0005-0000-0000-000039320000}"/>
    <cellStyle name="Normal 14 2 7 2" xfId="7789" xr:uid="{00000000-0005-0000-0000-00003A320000}"/>
    <cellStyle name="Normal 14 2 7 2 2" xfId="14881" xr:uid="{00000000-0005-0000-0000-00003B320000}"/>
    <cellStyle name="Normal 14 2 7 3" xfId="12019" xr:uid="{00000000-0005-0000-0000-00003C320000}"/>
    <cellStyle name="Normal 14 2 8" xfId="5322" xr:uid="{00000000-0005-0000-0000-00003D320000}"/>
    <cellStyle name="Normal 14 2 8 2" xfId="12600" xr:uid="{00000000-0005-0000-0000-00003E320000}"/>
    <cellStyle name="Normal 14 2 9" xfId="7208" xr:uid="{00000000-0005-0000-0000-00003F320000}"/>
    <cellStyle name="Normal 14 2 9 2" xfId="14300" xr:uid="{00000000-0005-0000-0000-000040320000}"/>
    <cellStyle name="Normal 14 3" xfId="1375" xr:uid="{00000000-0005-0000-0000-000041320000}"/>
    <cellStyle name="Normal 14 3 2" xfId="1376" xr:uid="{00000000-0005-0000-0000-000042320000}"/>
    <cellStyle name="Normal 14 3 2 2" xfId="1377" xr:uid="{00000000-0005-0000-0000-000043320000}"/>
    <cellStyle name="Normal 14 3 2 2 2" xfId="2794" xr:uid="{00000000-0005-0000-0000-000044320000}"/>
    <cellStyle name="Normal 14 3 2 2 2 2" xfId="8244" xr:uid="{00000000-0005-0000-0000-000045320000}"/>
    <cellStyle name="Normal 14 3 2 2 2 2 2" xfId="15336" xr:uid="{00000000-0005-0000-0000-000046320000}"/>
    <cellStyle name="Normal 14 3 2 2 2 3" xfId="10424" xr:uid="{00000000-0005-0000-0000-000047320000}"/>
    <cellStyle name="Normal 14 3 2 2 3" xfId="3632" xr:uid="{00000000-0005-0000-0000-000048320000}"/>
    <cellStyle name="Normal 14 3 2 2 3 2" xfId="11140" xr:uid="{00000000-0005-0000-0000-000049320000}"/>
    <cellStyle name="Normal 14 3 2 2 4" xfId="5196" xr:uid="{00000000-0005-0000-0000-00004A320000}"/>
    <cellStyle name="Normal 14 3 2 2 4 2" xfId="12474" xr:uid="{00000000-0005-0000-0000-00004B320000}"/>
    <cellStyle name="Normal 14 3 2 2 5" xfId="5777" xr:uid="{00000000-0005-0000-0000-00004C320000}"/>
    <cellStyle name="Normal 14 3 2 2 5 2" xfId="13055" xr:uid="{00000000-0005-0000-0000-00004D320000}"/>
    <cellStyle name="Normal 14 3 2 2 6" xfId="7663" xr:uid="{00000000-0005-0000-0000-00004E320000}"/>
    <cellStyle name="Normal 14 3 2 2 6 2" xfId="14755" xr:uid="{00000000-0005-0000-0000-00004F320000}"/>
    <cellStyle name="Normal 14 3 2 2 7" xfId="9488" xr:uid="{00000000-0005-0000-0000-000050320000}"/>
    <cellStyle name="Normal 14 3 2 3" xfId="2793" xr:uid="{00000000-0005-0000-0000-000051320000}"/>
    <cellStyle name="Normal 14 3 2 3 2" xfId="7955" xr:uid="{00000000-0005-0000-0000-000052320000}"/>
    <cellStyle name="Normal 14 3 2 3 2 2" xfId="15047" xr:uid="{00000000-0005-0000-0000-000053320000}"/>
    <cellStyle name="Normal 14 3 2 3 3" xfId="10423" xr:uid="{00000000-0005-0000-0000-000054320000}"/>
    <cellStyle name="Normal 14 3 2 4" xfId="3332" xr:uid="{00000000-0005-0000-0000-000055320000}"/>
    <cellStyle name="Normal 14 3 2 4 2" xfId="10843" xr:uid="{00000000-0005-0000-0000-000056320000}"/>
    <cellStyle name="Normal 14 3 2 5" xfId="4907" xr:uid="{00000000-0005-0000-0000-000057320000}"/>
    <cellStyle name="Normal 14 3 2 5 2" xfId="12185" xr:uid="{00000000-0005-0000-0000-000058320000}"/>
    <cellStyle name="Normal 14 3 2 6" xfId="5488" xr:uid="{00000000-0005-0000-0000-000059320000}"/>
    <cellStyle name="Normal 14 3 2 6 2" xfId="12766" xr:uid="{00000000-0005-0000-0000-00005A320000}"/>
    <cellStyle name="Normal 14 3 2 7" xfId="7374" xr:uid="{00000000-0005-0000-0000-00005B320000}"/>
    <cellStyle name="Normal 14 3 2 7 2" xfId="14466" xr:uid="{00000000-0005-0000-0000-00005C320000}"/>
    <cellStyle name="Normal 14 3 2 8" xfId="9487" xr:uid="{00000000-0005-0000-0000-00005D320000}"/>
    <cellStyle name="Normal 14 3 3" xfId="1378" xr:uid="{00000000-0005-0000-0000-00005E320000}"/>
    <cellStyle name="Normal 14 3 3 2" xfId="2795" xr:uid="{00000000-0005-0000-0000-00005F320000}"/>
    <cellStyle name="Normal 14 3 3 2 2" xfId="8101" xr:uid="{00000000-0005-0000-0000-000060320000}"/>
    <cellStyle name="Normal 14 3 3 2 2 2" xfId="15193" xr:uid="{00000000-0005-0000-0000-000061320000}"/>
    <cellStyle name="Normal 14 3 3 2 3" xfId="10425" xr:uid="{00000000-0005-0000-0000-000062320000}"/>
    <cellStyle name="Normal 14 3 3 3" xfId="3489" xr:uid="{00000000-0005-0000-0000-000063320000}"/>
    <cellStyle name="Normal 14 3 3 3 2" xfId="10997" xr:uid="{00000000-0005-0000-0000-000064320000}"/>
    <cellStyle name="Normal 14 3 3 4" xfId="5053" xr:uid="{00000000-0005-0000-0000-000065320000}"/>
    <cellStyle name="Normal 14 3 3 4 2" xfId="12331" xr:uid="{00000000-0005-0000-0000-000066320000}"/>
    <cellStyle name="Normal 14 3 3 5" xfId="5634" xr:uid="{00000000-0005-0000-0000-000067320000}"/>
    <cellStyle name="Normal 14 3 3 5 2" xfId="12912" xr:uid="{00000000-0005-0000-0000-000068320000}"/>
    <cellStyle name="Normal 14 3 3 6" xfId="7520" xr:uid="{00000000-0005-0000-0000-000069320000}"/>
    <cellStyle name="Normal 14 3 3 6 2" xfId="14612" xr:uid="{00000000-0005-0000-0000-00006A320000}"/>
    <cellStyle name="Normal 14 3 3 7" xfId="9489" xr:uid="{00000000-0005-0000-0000-00006B320000}"/>
    <cellStyle name="Normal 14 3 4" xfId="2792" xr:uid="{00000000-0005-0000-0000-00006C320000}"/>
    <cellStyle name="Normal 14 3 4 2" xfId="8448" xr:uid="{00000000-0005-0000-0000-00006D320000}"/>
    <cellStyle name="Normal 14 3 4 2 2" xfId="15491" xr:uid="{00000000-0005-0000-0000-00006E320000}"/>
    <cellStyle name="Normal 14 3 4 3" xfId="10422" xr:uid="{00000000-0005-0000-0000-00006F320000}"/>
    <cellStyle name="Normal 14 3 5" xfId="3187" xr:uid="{00000000-0005-0000-0000-000070320000}"/>
    <cellStyle name="Normal 14 3 5 2" xfId="8537" xr:uid="{00000000-0005-0000-0000-000071320000}"/>
    <cellStyle name="Normal 14 3 5 2 2" xfId="15580" xr:uid="{00000000-0005-0000-0000-000072320000}"/>
    <cellStyle name="Normal 14 3 5 3" xfId="10698" xr:uid="{00000000-0005-0000-0000-000073320000}"/>
    <cellStyle name="Normal 14 3 6" xfId="4764" xr:uid="{00000000-0005-0000-0000-000074320000}"/>
    <cellStyle name="Normal 14 3 6 2" xfId="7812" xr:uid="{00000000-0005-0000-0000-000075320000}"/>
    <cellStyle name="Normal 14 3 6 2 2" xfId="14904" xr:uid="{00000000-0005-0000-0000-000076320000}"/>
    <cellStyle name="Normal 14 3 6 3" xfId="12042" xr:uid="{00000000-0005-0000-0000-000077320000}"/>
    <cellStyle name="Normal 14 3 7" xfId="5345" xr:uid="{00000000-0005-0000-0000-000078320000}"/>
    <cellStyle name="Normal 14 3 7 2" xfId="12623" xr:uid="{00000000-0005-0000-0000-000079320000}"/>
    <cellStyle name="Normal 14 3 8" xfId="7231" xr:uid="{00000000-0005-0000-0000-00007A320000}"/>
    <cellStyle name="Normal 14 3 8 2" xfId="14323" xr:uid="{00000000-0005-0000-0000-00007B320000}"/>
    <cellStyle name="Normal 14 3 9" xfId="9486" xr:uid="{00000000-0005-0000-0000-00007C320000}"/>
    <cellStyle name="Normal 14 4" xfId="1379" xr:uid="{00000000-0005-0000-0000-00007D320000}"/>
    <cellStyle name="Normal 14 4 2" xfId="1380" xr:uid="{00000000-0005-0000-0000-00007E320000}"/>
    <cellStyle name="Normal 14 4 2 2" xfId="1381" xr:uid="{00000000-0005-0000-0000-00007F320000}"/>
    <cellStyle name="Normal 14 4 2 2 2" xfId="2798" xr:uid="{00000000-0005-0000-0000-000080320000}"/>
    <cellStyle name="Normal 14 4 2 2 2 2" xfId="8287" xr:uid="{00000000-0005-0000-0000-000081320000}"/>
    <cellStyle name="Normal 14 4 2 2 2 2 2" xfId="15379" xr:uid="{00000000-0005-0000-0000-000082320000}"/>
    <cellStyle name="Normal 14 4 2 2 2 3" xfId="10428" xr:uid="{00000000-0005-0000-0000-000083320000}"/>
    <cellStyle name="Normal 14 4 2 2 3" xfId="3675" xr:uid="{00000000-0005-0000-0000-000084320000}"/>
    <cellStyle name="Normal 14 4 2 2 3 2" xfId="11183" xr:uid="{00000000-0005-0000-0000-000085320000}"/>
    <cellStyle name="Normal 14 4 2 2 4" xfId="5239" xr:uid="{00000000-0005-0000-0000-000086320000}"/>
    <cellStyle name="Normal 14 4 2 2 4 2" xfId="12517" xr:uid="{00000000-0005-0000-0000-000087320000}"/>
    <cellStyle name="Normal 14 4 2 2 5" xfId="5820" xr:uid="{00000000-0005-0000-0000-000088320000}"/>
    <cellStyle name="Normal 14 4 2 2 5 2" xfId="13098" xr:uid="{00000000-0005-0000-0000-000089320000}"/>
    <cellStyle name="Normal 14 4 2 2 6" xfId="7706" xr:uid="{00000000-0005-0000-0000-00008A320000}"/>
    <cellStyle name="Normal 14 4 2 2 6 2" xfId="14798" xr:uid="{00000000-0005-0000-0000-00008B320000}"/>
    <cellStyle name="Normal 14 4 2 2 7" xfId="9492" xr:uid="{00000000-0005-0000-0000-00008C320000}"/>
    <cellStyle name="Normal 14 4 2 3" xfId="2797" xr:uid="{00000000-0005-0000-0000-00008D320000}"/>
    <cellStyle name="Normal 14 4 2 3 2" xfId="7998" xr:uid="{00000000-0005-0000-0000-00008E320000}"/>
    <cellStyle name="Normal 14 4 2 3 2 2" xfId="15090" xr:uid="{00000000-0005-0000-0000-00008F320000}"/>
    <cellStyle name="Normal 14 4 2 3 3" xfId="10427" xr:uid="{00000000-0005-0000-0000-000090320000}"/>
    <cellStyle name="Normal 14 4 2 4" xfId="3375" xr:uid="{00000000-0005-0000-0000-000091320000}"/>
    <cellStyle name="Normal 14 4 2 4 2" xfId="10886" xr:uid="{00000000-0005-0000-0000-000092320000}"/>
    <cellStyle name="Normal 14 4 2 5" xfId="4950" xr:uid="{00000000-0005-0000-0000-000093320000}"/>
    <cellStyle name="Normal 14 4 2 5 2" xfId="12228" xr:uid="{00000000-0005-0000-0000-000094320000}"/>
    <cellStyle name="Normal 14 4 2 6" xfId="5531" xr:uid="{00000000-0005-0000-0000-000095320000}"/>
    <cellStyle name="Normal 14 4 2 6 2" xfId="12809" xr:uid="{00000000-0005-0000-0000-000096320000}"/>
    <cellStyle name="Normal 14 4 2 7" xfId="7417" xr:uid="{00000000-0005-0000-0000-000097320000}"/>
    <cellStyle name="Normal 14 4 2 7 2" xfId="14509" xr:uid="{00000000-0005-0000-0000-000098320000}"/>
    <cellStyle name="Normal 14 4 2 8" xfId="9491" xr:uid="{00000000-0005-0000-0000-000099320000}"/>
    <cellStyle name="Normal 14 4 3" xfId="1382" xr:uid="{00000000-0005-0000-0000-00009A320000}"/>
    <cellStyle name="Normal 14 4 3 2" xfId="2799" xr:uid="{00000000-0005-0000-0000-00009B320000}"/>
    <cellStyle name="Normal 14 4 3 2 2" xfId="8144" xr:uid="{00000000-0005-0000-0000-00009C320000}"/>
    <cellStyle name="Normal 14 4 3 2 2 2" xfId="15236" xr:uid="{00000000-0005-0000-0000-00009D320000}"/>
    <cellStyle name="Normal 14 4 3 2 3" xfId="10429" xr:uid="{00000000-0005-0000-0000-00009E320000}"/>
    <cellStyle name="Normal 14 4 3 3" xfId="3532" xr:uid="{00000000-0005-0000-0000-00009F320000}"/>
    <cellStyle name="Normal 14 4 3 3 2" xfId="11040" xr:uid="{00000000-0005-0000-0000-0000A0320000}"/>
    <cellStyle name="Normal 14 4 3 4" xfId="5096" xr:uid="{00000000-0005-0000-0000-0000A1320000}"/>
    <cellStyle name="Normal 14 4 3 4 2" xfId="12374" xr:uid="{00000000-0005-0000-0000-0000A2320000}"/>
    <cellStyle name="Normal 14 4 3 5" xfId="5677" xr:uid="{00000000-0005-0000-0000-0000A3320000}"/>
    <cellStyle name="Normal 14 4 3 5 2" xfId="12955" xr:uid="{00000000-0005-0000-0000-0000A4320000}"/>
    <cellStyle name="Normal 14 4 3 6" xfId="7563" xr:uid="{00000000-0005-0000-0000-0000A5320000}"/>
    <cellStyle name="Normal 14 4 3 6 2" xfId="14655" xr:uid="{00000000-0005-0000-0000-0000A6320000}"/>
    <cellStyle name="Normal 14 4 3 7" xfId="9493" xr:uid="{00000000-0005-0000-0000-0000A7320000}"/>
    <cellStyle name="Normal 14 4 4" xfId="2796" xr:uid="{00000000-0005-0000-0000-0000A8320000}"/>
    <cellStyle name="Normal 14 4 4 2" xfId="7855" xr:uid="{00000000-0005-0000-0000-0000A9320000}"/>
    <cellStyle name="Normal 14 4 4 2 2" xfId="14947" xr:uid="{00000000-0005-0000-0000-0000AA320000}"/>
    <cellStyle name="Normal 14 4 4 3" xfId="10426" xr:uid="{00000000-0005-0000-0000-0000AB320000}"/>
    <cellStyle name="Normal 14 4 5" xfId="3230" xr:uid="{00000000-0005-0000-0000-0000AC320000}"/>
    <cellStyle name="Normal 14 4 5 2" xfId="10741" xr:uid="{00000000-0005-0000-0000-0000AD320000}"/>
    <cellStyle name="Normal 14 4 6" xfId="4807" xr:uid="{00000000-0005-0000-0000-0000AE320000}"/>
    <cellStyle name="Normal 14 4 6 2" xfId="12085" xr:uid="{00000000-0005-0000-0000-0000AF320000}"/>
    <cellStyle name="Normal 14 4 7" xfId="5388" xr:uid="{00000000-0005-0000-0000-0000B0320000}"/>
    <cellStyle name="Normal 14 4 7 2" xfId="12666" xr:uid="{00000000-0005-0000-0000-0000B1320000}"/>
    <cellStyle name="Normal 14 4 8" xfId="7274" xr:uid="{00000000-0005-0000-0000-0000B2320000}"/>
    <cellStyle name="Normal 14 4 8 2" xfId="14366" xr:uid="{00000000-0005-0000-0000-0000B3320000}"/>
    <cellStyle name="Normal 14 4 9" xfId="9490" xr:uid="{00000000-0005-0000-0000-0000B4320000}"/>
    <cellStyle name="Normal 14 5" xfId="1383" xr:uid="{00000000-0005-0000-0000-0000B5320000}"/>
    <cellStyle name="Normal 14 5 2" xfId="1384" xr:uid="{00000000-0005-0000-0000-0000B6320000}"/>
    <cellStyle name="Normal 14 5 2 2" xfId="2801" xr:uid="{00000000-0005-0000-0000-0000B7320000}"/>
    <cellStyle name="Normal 14 5 2 2 2" xfId="8198" xr:uid="{00000000-0005-0000-0000-0000B8320000}"/>
    <cellStyle name="Normal 14 5 2 2 2 2" xfId="15290" xr:uid="{00000000-0005-0000-0000-0000B9320000}"/>
    <cellStyle name="Normal 14 5 2 2 3" xfId="10431" xr:uid="{00000000-0005-0000-0000-0000BA320000}"/>
    <cellStyle name="Normal 14 5 2 3" xfId="3586" xr:uid="{00000000-0005-0000-0000-0000BB320000}"/>
    <cellStyle name="Normal 14 5 2 3 2" xfId="11094" xr:uid="{00000000-0005-0000-0000-0000BC320000}"/>
    <cellStyle name="Normal 14 5 2 4" xfId="5150" xr:uid="{00000000-0005-0000-0000-0000BD320000}"/>
    <cellStyle name="Normal 14 5 2 4 2" xfId="12428" xr:uid="{00000000-0005-0000-0000-0000BE320000}"/>
    <cellStyle name="Normal 14 5 2 5" xfId="5731" xr:uid="{00000000-0005-0000-0000-0000BF320000}"/>
    <cellStyle name="Normal 14 5 2 5 2" xfId="13009" xr:uid="{00000000-0005-0000-0000-0000C0320000}"/>
    <cellStyle name="Normal 14 5 2 6" xfId="7617" xr:uid="{00000000-0005-0000-0000-0000C1320000}"/>
    <cellStyle name="Normal 14 5 2 6 2" xfId="14709" xr:uid="{00000000-0005-0000-0000-0000C2320000}"/>
    <cellStyle name="Normal 14 5 2 7" xfId="9495" xr:uid="{00000000-0005-0000-0000-0000C3320000}"/>
    <cellStyle name="Normal 14 5 3" xfId="2800" xr:uid="{00000000-0005-0000-0000-0000C4320000}"/>
    <cellStyle name="Normal 14 5 3 2" xfId="7909" xr:uid="{00000000-0005-0000-0000-0000C5320000}"/>
    <cellStyle name="Normal 14 5 3 2 2" xfId="15001" xr:uid="{00000000-0005-0000-0000-0000C6320000}"/>
    <cellStyle name="Normal 14 5 3 3" xfId="10430" xr:uid="{00000000-0005-0000-0000-0000C7320000}"/>
    <cellStyle name="Normal 14 5 4" xfId="3286" xr:uid="{00000000-0005-0000-0000-0000C8320000}"/>
    <cellStyle name="Normal 14 5 4 2" xfId="10797" xr:uid="{00000000-0005-0000-0000-0000C9320000}"/>
    <cellStyle name="Normal 14 5 5" xfId="4861" xr:uid="{00000000-0005-0000-0000-0000CA320000}"/>
    <cellStyle name="Normal 14 5 5 2" xfId="12139" xr:uid="{00000000-0005-0000-0000-0000CB320000}"/>
    <cellStyle name="Normal 14 5 6" xfId="5442" xr:uid="{00000000-0005-0000-0000-0000CC320000}"/>
    <cellStyle name="Normal 14 5 6 2" xfId="12720" xr:uid="{00000000-0005-0000-0000-0000CD320000}"/>
    <cellStyle name="Normal 14 5 7" xfId="7328" xr:uid="{00000000-0005-0000-0000-0000CE320000}"/>
    <cellStyle name="Normal 14 5 7 2" xfId="14420" xr:uid="{00000000-0005-0000-0000-0000CF320000}"/>
    <cellStyle name="Normal 14 5 8" xfId="9494" xr:uid="{00000000-0005-0000-0000-0000D0320000}"/>
    <cellStyle name="Normal 14 6" xfId="1385" xr:uid="{00000000-0005-0000-0000-0000D1320000}"/>
    <cellStyle name="Normal 14 6 2" xfId="2802" xr:uid="{00000000-0005-0000-0000-0000D2320000}"/>
    <cellStyle name="Normal 14 6 2 2" xfId="8021" xr:uid="{00000000-0005-0000-0000-0000D3320000}"/>
    <cellStyle name="Normal 14 6 2 2 2" xfId="15113" xr:uid="{00000000-0005-0000-0000-0000D4320000}"/>
    <cellStyle name="Normal 14 6 2 3" xfId="10432" xr:uid="{00000000-0005-0000-0000-0000D5320000}"/>
    <cellStyle name="Normal 14 6 3" xfId="3409" xr:uid="{00000000-0005-0000-0000-0000D6320000}"/>
    <cellStyle name="Normal 14 6 3 2" xfId="10917" xr:uid="{00000000-0005-0000-0000-0000D7320000}"/>
    <cellStyle name="Normal 14 6 4" xfId="4973" xr:uid="{00000000-0005-0000-0000-0000D8320000}"/>
    <cellStyle name="Normal 14 6 4 2" xfId="12251" xr:uid="{00000000-0005-0000-0000-0000D9320000}"/>
    <cellStyle name="Normal 14 6 5" xfId="5554" xr:uid="{00000000-0005-0000-0000-0000DA320000}"/>
    <cellStyle name="Normal 14 6 5 2" xfId="12832" xr:uid="{00000000-0005-0000-0000-0000DB320000}"/>
    <cellStyle name="Normal 14 6 6" xfId="7440" xr:uid="{00000000-0005-0000-0000-0000DC320000}"/>
    <cellStyle name="Normal 14 6 6 2" xfId="14532" xr:uid="{00000000-0005-0000-0000-0000DD320000}"/>
    <cellStyle name="Normal 14 6 7" xfId="9496" xr:uid="{00000000-0005-0000-0000-0000DE320000}"/>
    <cellStyle name="Normal 14 7" xfId="1386" xr:uid="{00000000-0005-0000-0000-0000DF320000}"/>
    <cellStyle name="Normal 14 7 2" xfId="8327" xr:uid="{00000000-0005-0000-0000-0000E0320000}"/>
    <cellStyle name="Normal 14 7 2 2" xfId="15414" xr:uid="{00000000-0005-0000-0000-0000E1320000}"/>
    <cellStyle name="Normal 14 8" xfId="3117" xr:uid="{00000000-0005-0000-0000-0000E2320000}"/>
    <cellStyle name="Normal 14 8 2" xfId="4532" xr:uid="{00000000-0005-0000-0000-0000E3320000}"/>
    <cellStyle name="Normal 14 8 3" xfId="8402" xr:uid="{00000000-0005-0000-0000-0000E4320000}"/>
    <cellStyle name="Normal 14 8 3 2" xfId="15445" xr:uid="{00000000-0005-0000-0000-0000E5320000}"/>
    <cellStyle name="Normal 14 8 4" xfId="10628" xr:uid="{00000000-0005-0000-0000-0000E6320000}"/>
    <cellStyle name="Normal 14 9" xfId="4718" xr:uid="{00000000-0005-0000-0000-0000E7320000}"/>
    <cellStyle name="Normal 14 9 2" xfId="8491" xr:uid="{00000000-0005-0000-0000-0000E8320000}"/>
    <cellStyle name="Normal 14 9 2 2" xfId="15534" xr:uid="{00000000-0005-0000-0000-0000E9320000}"/>
    <cellStyle name="Normal 14 9 3" xfId="11996" xr:uid="{00000000-0005-0000-0000-0000EA320000}"/>
    <cellStyle name="Normal 15" xfId="1387" xr:uid="{00000000-0005-0000-0000-0000EB320000}"/>
    <cellStyle name="Normal 15 10" xfId="4720" xr:uid="{00000000-0005-0000-0000-0000EC320000}"/>
    <cellStyle name="Normal 15 10 2" xfId="8582" xr:uid="{00000000-0005-0000-0000-0000ED320000}"/>
    <cellStyle name="Normal 15 10 2 2" xfId="15625" xr:uid="{00000000-0005-0000-0000-0000EE320000}"/>
    <cellStyle name="Normal 15 10 3" xfId="11998" xr:uid="{00000000-0005-0000-0000-0000EF320000}"/>
    <cellStyle name="Normal 15 11" xfId="5301" xr:uid="{00000000-0005-0000-0000-0000F0320000}"/>
    <cellStyle name="Normal 15 11 2" xfId="7768" xr:uid="{00000000-0005-0000-0000-0000F1320000}"/>
    <cellStyle name="Normal 15 11 2 2" xfId="14860" xr:uid="{00000000-0005-0000-0000-0000F2320000}"/>
    <cellStyle name="Normal 15 11 3" xfId="12579" xr:uid="{00000000-0005-0000-0000-0000F3320000}"/>
    <cellStyle name="Normal 15 12" xfId="7187" xr:uid="{00000000-0005-0000-0000-0000F4320000}"/>
    <cellStyle name="Normal 15 12 2" xfId="14279" xr:uid="{00000000-0005-0000-0000-0000F5320000}"/>
    <cellStyle name="Normal 15 13" xfId="8606" xr:uid="{00000000-0005-0000-0000-0000F6320000}"/>
    <cellStyle name="Normal 15 2" xfId="1388" xr:uid="{00000000-0005-0000-0000-0000F7320000}"/>
    <cellStyle name="Normal 15 2 10" xfId="9497" xr:uid="{00000000-0005-0000-0000-0000F8320000}"/>
    <cellStyle name="Normal 15 2 2" xfId="1389" xr:uid="{00000000-0005-0000-0000-0000F9320000}"/>
    <cellStyle name="Normal 15 2 2 2" xfId="1390" xr:uid="{00000000-0005-0000-0000-0000FA320000}"/>
    <cellStyle name="Normal 15 2 2 2 2" xfId="1391" xr:uid="{00000000-0005-0000-0000-0000FB320000}"/>
    <cellStyle name="Normal 15 2 2 2 2 2" xfId="2806" xr:uid="{00000000-0005-0000-0000-0000FC320000}"/>
    <cellStyle name="Normal 15 2 2 2 2 2 2" xfId="8269" xr:uid="{00000000-0005-0000-0000-0000FD320000}"/>
    <cellStyle name="Normal 15 2 2 2 2 2 2 2" xfId="15361" xr:uid="{00000000-0005-0000-0000-0000FE320000}"/>
    <cellStyle name="Normal 15 2 2 2 2 2 3" xfId="10436" xr:uid="{00000000-0005-0000-0000-0000FF320000}"/>
    <cellStyle name="Normal 15 2 2 2 2 3" xfId="3657" xr:uid="{00000000-0005-0000-0000-000000330000}"/>
    <cellStyle name="Normal 15 2 2 2 2 3 2" xfId="11165" xr:uid="{00000000-0005-0000-0000-000001330000}"/>
    <cellStyle name="Normal 15 2 2 2 2 4" xfId="5221" xr:uid="{00000000-0005-0000-0000-000002330000}"/>
    <cellStyle name="Normal 15 2 2 2 2 4 2" xfId="12499" xr:uid="{00000000-0005-0000-0000-000003330000}"/>
    <cellStyle name="Normal 15 2 2 2 2 5" xfId="5802" xr:uid="{00000000-0005-0000-0000-000004330000}"/>
    <cellStyle name="Normal 15 2 2 2 2 5 2" xfId="13080" xr:uid="{00000000-0005-0000-0000-000005330000}"/>
    <cellStyle name="Normal 15 2 2 2 2 6" xfId="7688" xr:uid="{00000000-0005-0000-0000-000006330000}"/>
    <cellStyle name="Normal 15 2 2 2 2 6 2" xfId="14780" xr:uid="{00000000-0005-0000-0000-000007330000}"/>
    <cellStyle name="Normal 15 2 2 2 2 7" xfId="9500" xr:uid="{00000000-0005-0000-0000-000008330000}"/>
    <cellStyle name="Normal 15 2 2 2 3" xfId="2805" xr:uid="{00000000-0005-0000-0000-000009330000}"/>
    <cellStyle name="Normal 15 2 2 2 3 2" xfId="7980" xr:uid="{00000000-0005-0000-0000-00000A330000}"/>
    <cellStyle name="Normal 15 2 2 2 3 2 2" xfId="15072" xr:uid="{00000000-0005-0000-0000-00000B330000}"/>
    <cellStyle name="Normal 15 2 2 2 3 3" xfId="10435" xr:uid="{00000000-0005-0000-0000-00000C330000}"/>
    <cellStyle name="Normal 15 2 2 2 4" xfId="3357" xr:uid="{00000000-0005-0000-0000-00000D330000}"/>
    <cellStyle name="Normal 15 2 2 2 4 2" xfId="10868" xr:uid="{00000000-0005-0000-0000-00000E330000}"/>
    <cellStyle name="Normal 15 2 2 2 5" xfId="4932" xr:uid="{00000000-0005-0000-0000-00000F330000}"/>
    <cellStyle name="Normal 15 2 2 2 5 2" xfId="12210" xr:uid="{00000000-0005-0000-0000-000010330000}"/>
    <cellStyle name="Normal 15 2 2 2 6" xfId="5513" xr:uid="{00000000-0005-0000-0000-000011330000}"/>
    <cellStyle name="Normal 15 2 2 2 6 2" xfId="12791" xr:uid="{00000000-0005-0000-0000-000012330000}"/>
    <cellStyle name="Normal 15 2 2 2 7" xfId="7399" xr:uid="{00000000-0005-0000-0000-000013330000}"/>
    <cellStyle name="Normal 15 2 2 2 7 2" xfId="14491" xr:uid="{00000000-0005-0000-0000-000014330000}"/>
    <cellStyle name="Normal 15 2 2 2 8" xfId="9499" xr:uid="{00000000-0005-0000-0000-000015330000}"/>
    <cellStyle name="Normal 15 2 2 3" xfId="1392" xr:uid="{00000000-0005-0000-0000-000016330000}"/>
    <cellStyle name="Normal 15 2 2 3 2" xfId="2807" xr:uid="{00000000-0005-0000-0000-000017330000}"/>
    <cellStyle name="Normal 15 2 2 3 2 2" xfId="8126" xr:uid="{00000000-0005-0000-0000-000018330000}"/>
    <cellStyle name="Normal 15 2 2 3 2 2 2" xfId="15218" xr:uid="{00000000-0005-0000-0000-000019330000}"/>
    <cellStyle name="Normal 15 2 2 3 2 3" xfId="10437" xr:uid="{00000000-0005-0000-0000-00001A330000}"/>
    <cellStyle name="Normal 15 2 2 3 3" xfId="3514" xr:uid="{00000000-0005-0000-0000-00001B330000}"/>
    <cellStyle name="Normal 15 2 2 3 3 2" xfId="11022" xr:uid="{00000000-0005-0000-0000-00001C330000}"/>
    <cellStyle name="Normal 15 2 2 3 4" xfId="5078" xr:uid="{00000000-0005-0000-0000-00001D330000}"/>
    <cellStyle name="Normal 15 2 2 3 4 2" xfId="12356" xr:uid="{00000000-0005-0000-0000-00001E330000}"/>
    <cellStyle name="Normal 15 2 2 3 5" xfId="5659" xr:uid="{00000000-0005-0000-0000-00001F330000}"/>
    <cellStyle name="Normal 15 2 2 3 5 2" xfId="12937" xr:uid="{00000000-0005-0000-0000-000020330000}"/>
    <cellStyle name="Normal 15 2 2 3 6" xfId="7545" xr:uid="{00000000-0005-0000-0000-000021330000}"/>
    <cellStyle name="Normal 15 2 2 3 6 2" xfId="14637" xr:uid="{00000000-0005-0000-0000-000022330000}"/>
    <cellStyle name="Normal 15 2 2 3 7" xfId="9501" xr:uid="{00000000-0005-0000-0000-000023330000}"/>
    <cellStyle name="Normal 15 2 2 4" xfId="2804" xr:uid="{00000000-0005-0000-0000-000024330000}"/>
    <cellStyle name="Normal 15 2 2 4 2" xfId="8473" xr:uid="{00000000-0005-0000-0000-000025330000}"/>
    <cellStyle name="Normal 15 2 2 4 2 2" xfId="15516" xr:uid="{00000000-0005-0000-0000-000026330000}"/>
    <cellStyle name="Normal 15 2 2 4 3" xfId="10434" xr:uid="{00000000-0005-0000-0000-000027330000}"/>
    <cellStyle name="Normal 15 2 2 5" xfId="3212" xr:uid="{00000000-0005-0000-0000-000028330000}"/>
    <cellStyle name="Normal 15 2 2 5 2" xfId="8562" xr:uid="{00000000-0005-0000-0000-000029330000}"/>
    <cellStyle name="Normal 15 2 2 5 2 2" xfId="15605" xr:uid="{00000000-0005-0000-0000-00002A330000}"/>
    <cellStyle name="Normal 15 2 2 5 3" xfId="10723" xr:uid="{00000000-0005-0000-0000-00002B330000}"/>
    <cellStyle name="Normal 15 2 2 6" xfId="4789" xr:uid="{00000000-0005-0000-0000-00002C330000}"/>
    <cellStyle name="Normal 15 2 2 6 2" xfId="7837" xr:uid="{00000000-0005-0000-0000-00002D330000}"/>
    <cellStyle name="Normal 15 2 2 6 2 2" xfId="14929" xr:uid="{00000000-0005-0000-0000-00002E330000}"/>
    <cellStyle name="Normal 15 2 2 6 3" xfId="12067" xr:uid="{00000000-0005-0000-0000-00002F330000}"/>
    <cellStyle name="Normal 15 2 2 7" xfId="5370" xr:uid="{00000000-0005-0000-0000-000030330000}"/>
    <cellStyle name="Normal 15 2 2 7 2" xfId="12648" xr:uid="{00000000-0005-0000-0000-000031330000}"/>
    <cellStyle name="Normal 15 2 2 8" xfId="7256" xr:uid="{00000000-0005-0000-0000-000032330000}"/>
    <cellStyle name="Normal 15 2 2 8 2" xfId="14348" xr:uid="{00000000-0005-0000-0000-000033330000}"/>
    <cellStyle name="Normal 15 2 2 9" xfId="9498" xr:uid="{00000000-0005-0000-0000-000034330000}"/>
    <cellStyle name="Normal 15 2 3" xfId="1393" xr:uid="{00000000-0005-0000-0000-000035330000}"/>
    <cellStyle name="Normal 15 2 3 2" xfId="1394" xr:uid="{00000000-0005-0000-0000-000036330000}"/>
    <cellStyle name="Normal 15 2 3 2 2" xfId="2809" xr:uid="{00000000-0005-0000-0000-000037330000}"/>
    <cellStyle name="Normal 15 2 3 2 2 2" xfId="8223" xr:uid="{00000000-0005-0000-0000-000038330000}"/>
    <cellStyle name="Normal 15 2 3 2 2 2 2" xfId="15315" xr:uid="{00000000-0005-0000-0000-000039330000}"/>
    <cellStyle name="Normal 15 2 3 2 2 3" xfId="10439" xr:uid="{00000000-0005-0000-0000-00003A330000}"/>
    <cellStyle name="Normal 15 2 3 2 3" xfId="3611" xr:uid="{00000000-0005-0000-0000-00003B330000}"/>
    <cellStyle name="Normal 15 2 3 2 3 2" xfId="11119" xr:uid="{00000000-0005-0000-0000-00003C330000}"/>
    <cellStyle name="Normal 15 2 3 2 4" xfId="5175" xr:uid="{00000000-0005-0000-0000-00003D330000}"/>
    <cellStyle name="Normal 15 2 3 2 4 2" xfId="12453" xr:uid="{00000000-0005-0000-0000-00003E330000}"/>
    <cellStyle name="Normal 15 2 3 2 5" xfId="5756" xr:uid="{00000000-0005-0000-0000-00003F330000}"/>
    <cellStyle name="Normal 15 2 3 2 5 2" xfId="13034" xr:uid="{00000000-0005-0000-0000-000040330000}"/>
    <cellStyle name="Normal 15 2 3 2 6" xfId="7642" xr:uid="{00000000-0005-0000-0000-000041330000}"/>
    <cellStyle name="Normal 15 2 3 2 6 2" xfId="14734" xr:uid="{00000000-0005-0000-0000-000042330000}"/>
    <cellStyle name="Normal 15 2 3 2 7" xfId="9503" xr:uid="{00000000-0005-0000-0000-000043330000}"/>
    <cellStyle name="Normal 15 2 3 3" xfId="2808" xr:uid="{00000000-0005-0000-0000-000044330000}"/>
    <cellStyle name="Normal 15 2 3 3 2" xfId="7934" xr:uid="{00000000-0005-0000-0000-000045330000}"/>
    <cellStyle name="Normal 15 2 3 3 2 2" xfId="15026" xr:uid="{00000000-0005-0000-0000-000046330000}"/>
    <cellStyle name="Normal 15 2 3 3 3" xfId="10438" xr:uid="{00000000-0005-0000-0000-000047330000}"/>
    <cellStyle name="Normal 15 2 3 4" xfId="3311" xr:uid="{00000000-0005-0000-0000-000048330000}"/>
    <cellStyle name="Normal 15 2 3 4 2" xfId="10822" xr:uid="{00000000-0005-0000-0000-000049330000}"/>
    <cellStyle name="Normal 15 2 3 5" xfId="4886" xr:uid="{00000000-0005-0000-0000-00004A330000}"/>
    <cellStyle name="Normal 15 2 3 5 2" xfId="12164" xr:uid="{00000000-0005-0000-0000-00004B330000}"/>
    <cellStyle name="Normal 15 2 3 6" xfId="5467" xr:uid="{00000000-0005-0000-0000-00004C330000}"/>
    <cellStyle name="Normal 15 2 3 6 2" xfId="12745" xr:uid="{00000000-0005-0000-0000-00004D330000}"/>
    <cellStyle name="Normal 15 2 3 7" xfId="7353" xr:uid="{00000000-0005-0000-0000-00004E330000}"/>
    <cellStyle name="Normal 15 2 3 7 2" xfId="14445" xr:uid="{00000000-0005-0000-0000-00004F330000}"/>
    <cellStyle name="Normal 15 2 3 8" xfId="9502" xr:uid="{00000000-0005-0000-0000-000050330000}"/>
    <cellStyle name="Normal 15 2 4" xfId="1395" xr:uid="{00000000-0005-0000-0000-000051330000}"/>
    <cellStyle name="Normal 15 2 4 2" xfId="2810" xr:uid="{00000000-0005-0000-0000-000052330000}"/>
    <cellStyle name="Normal 15 2 4 2 2" xfId="8080" xr:uid="{00000000-0005-0000-0000-000053330000}"/>
    <cellStyle name="Normal 15 2 4 2 2 2" xfId="15172" xr:uid="{00000000-0005-0000-0000-000054330000}"/>
    <cellStyle name="Normal 15 2 4 2 3" xfId="10440" xr:uid="{00000000-0005-0000-0000-000055330000}"/>
    <cellStyle name="Normal 15 2 4 3" xfId="3468" xr:uid="{00000000-0005-0000-0000-000056330000}"/>
    <cellStyle name="Normal 15 2 4 3 2" xfId="10976" xr:uid="{00000000-0005-0000-0000-000057330000}"/>
    <cellStyle name="Normal 15 2 4 4" xfId="5032" xr:uid="{00000000-0005-0000-0000-000058330000}"/>
    <cellStyle name="Normal 15 2 4 4 2" xfId="12310" xr:uid="{00000000-0005-0000-0000-000059330000}"/>
    <cellStyle name="Normal 15 2 4 5" xfId="5613" xr:uid="{00000000-0005-0000-0000-00005A330000}"/>
    <cellStyle name="Normal 15 2 4 5 2" xfId="12891" xr:uid="{00000000-0005-0000-0000-00005B330000}"/>
    <cellStyle name="Normal 15 2 4 6" xfId="7499" xr:uid="{00000000-0005-0000-0000-00005C330000}"/>
    <cellStyle name="Normal 15 2 4 6 2" xfId="14591" xr:uid="{00000000-0005-0000-0000-00005D330000}"/>
    <cellStyle name="Normal 15 2 4 7" xfId="9504" xr:uid="{00000000-0005-0000-0000-00005E330000}"/>
    <cellStyle name="Normal 15 2 5" xfId="2803" xr:uid="{00000000-0005-0000-0000-00005F330000}"/>
    <cellStyle name="Normal 15 2 5 2" xfId="8328" xr:uid="{00000000-0005-0000-0000-000060330000}"/>
    <cellStyle name="Normal 15 2 5 3" xfId="10433" xr:uid="{00000000-0005-0000-0000-000061330000}"/>
    <cellStyle name="Normal 15 2 6" xfId="3156" xr:uid="{00000000-0005-0000-0000-000062330000}"/>
    <cellStyle name="Normal 15 2 6 2" xfId="8427" xr:uid="{00000000-0005-0000-0000-000063330000}"/>
    <cellStyle name="Normal 15 2 6 2 2" xfId="15470" xr:uid="{00000000-0005-0000-0000-000064330000}"/>
    <cellStyle name="Normal 15 2 6 3" xfId="10667" xr:uid="{00000000-0005-0000-0000-000065330000}"/>
    <cellStyle name="Normal 15 2 7" xfId="4743" xr:uid="{00000000-0005-0000-0000-000066330000}"/>
    <cellStyle name="Normal 15 2 7 2" xfId="8516" xr:uid="{00000000-0005-0000-0000-000067330000}"/>
    <cellStyle name="Normal 15 2 7 2 2" xfId="15559" xr:uid="{00000000-0005-0000-0000-000068330000}"/>
    <cellStyle name="Normal 15 2 7 3" xfId="12021" xr:uid="{00000000-0005-0000-0000-000069330000}"/>
    <cellStyle name="Normal 15 2 8" xfId="5324" xr:uid="{00000000-0005-0000-0000-00006A330000}"/>
    <cellStyle name="Normal 15 2 8 2" xfId="7791" xr:uid="{00000000-0005-0000-0000-00006B330000}"/>
    <cellStyle name="Normal 15 2 8 2 2" xfId="14883" xr:uid="{00000000-0005-0000-0000-00006C330000}"/>
    <cellStyle name="Normal 15 2 8 3" xfId="12602" xr:uid="{00000000-0005-0000-0000-00006D330000}"/>
    <cellStyle name="Normal 15 2 9" xfId="7210" xr:uid="{00000000-0005-0000-0000-00006E330000}"/>
    <cellStyle name="Normal 15 2 9 2" xfId="14302" xr:uid="{00000000-0005-0000-0000-00006F330000}"/>
    <cellStyle name="Normal 15 3" xfId="1396" xr:uid="{00000000-0005-0000-0000-000070330000}"/>
    <cellStyle name="Normal 15 3 2" xfId="1397" xr:uid="{00000000-0005-0000-0000-000071330000}"/>
    <cellStyle name="Normal 15 4" xfId="1398" xr:uid="{00000000-0005-0000-0000-000072330000}"/>
    <cellStyle name="Normal 15 4 2" xfId="1399" xr:uid="{00000000-0005-0000-0000-000073330000}"/>
    <cellStyle name="Normal 15 4 2 2" xfId="1400" xr:uid="{00000000-0005-0000-0000-000074330000}"/>
    <cellStyle name="Normal 15 4 2 2 2" xfId="2813" xr:uid="{00000000-0005-0000-0000-000075330000}"/>
    <cellStyle name="Normal 15 4 2 2 2 2" xfId="8246" xr:uid="{00000000-0005-0000-0000-000076330000}"/>
    <cellStyle name="Normal 15 4 2 2 2 2 2" xfId="15338" xr:uid="{00000000-0005-0000-0000-000077330000}"/>
    <cellStyle name="Normal 15 4 2 2 2 3" xfId="10443" xr:uid="{00000000-0005-0000-0000-000078330000}"/>
    <cellStyle name="Normal 15 4 2 2 3" xfId="3634" xr:uid="{00000000-0005-0000-0000-000079330000}"/>
    <cellStyle name="Normal 15 4 2 2 3 2" xfId="11142" xr:uid="{00000000-0005-0000-0000-00007A330000}"/>
    <cellStyle name="Normal 15 4 2 2 4" xfId="5198" xr:uid="{00000000-0005-0000-0000-00007B330000}"/>
    <cellStyle name="Normal 15 4 2 2 4 2" xfId="12476" xr:uid="{00000000-0005-0000-0000-00007C330000}"/>
    <cellStyle name="Normal 15 4 2 2 5" xfId="5779" xr:uid="{00000000-0005-0000-0000-00007D330000}"/>
    <cellStyle name="Normal 15 4 2 2 5 2" xfId="13057" xr:uid="{00000000-0005-0000-0000-00007E330000}"/>
    <cellStyle name="Normal 15 4 2 2 6" xfId="7665" xr:uid="{00000000-0005-0000-0000-00007F330000}"/>
    <cellStyle name="Normal 15 4 2 2 6 2" xfId="14757" xr:uid="{00000000-0005-0000-0000-000080330000}"/>
    <cellStyle name="Normal 15 4 2 2 7" xfId="9507" xr:uid="{00000000-0005-0000-0000-000081330000}"/>
    <cellStyle name="Normal 15 4 2 3" xfId="2812" xr:uid="{00000000-0005-0000-0000-000082330000}"/>
    <cellStyle name="Normal 15 4 2 3 2" xfId="7957" xr:uid="{00000000-0005-0000-0000-000083330000}"/>
    <cellStyle name="Normal 15 4 2 3 2 2" xfId="15049" xr:uid="{00000000-0005-0000-0000-000084330000}"/>
    <cellStyle name="Normal 15 4 2 3 3" xfId="10442" xr:uid="{00000000-0005-0000-0000-000085330000}"/>
    <cellStyle name="Normal 15 4 2 4" xfId="3334" xr:uid="{00000000-0005-0000-0000-000086330000}"/>
    <cellStyle name="Normal 15 4 2 4 2" xfId="10845" xr:uid="{00000000-0005-0000-0000-000087330000}"/>
    <cellStyle name="Normal 15 4 2 5" xfId="4909" xr:uid="{00000000-0005-0000-0000-000088330000}"/>
    <cellStyle name="Normal 15 4 2 5 2" xfId="12187" xr:uid="{00000000-0005-0000-0000-000089330000}"/>
    <cellStyle name="Normal 15 4 2 6" xfId="5490" xr:uid="{00000000-0005-0000-0000-00008A330000}"/>
    <cellStyle name="Normal 15 4 2 6 2" xfId="12768" xr:uid="{00000000-0005-0000-0000-00008B330000}"/>
    <cellStyle name="Normal 15 4 2 7" xfId="7376" xr:uid="{00000000-0005-0000-0000-00008C330000}"/>
    <cellStyle name="Normal 15 4 2 7 2" xfId="14468" xr:uid="{00000000-0005-0000-0000-00008D330000}"/>
    <cellStyle name="Normal 15 4 2 8" xfId="9506" xr:uid="{00000000-0005-0000-0000-00008E330000}"/>
    <cellStyle name="Normal 15 4 3" xfId="1401" xr:uid="{00000000-0005-0000-0000-00008F330000}"/>
    <cellStyle name="Normal 15 4 3 2" xfId="2814" xr:uid="{00000000-0005-0000-0000-000090330000}"/>
    <cellStyle name="Normal 15 4 3 2 2" xfId="8103" xr:uid="{00000000-0005-0000-0000-000091330000}"/>
    <cellStyle name="Normal 15 4 3 2 2 2" xfId="15195" xr:uid="{00000000-0005-0000-0000-000092330000}"/>
    <cellStyle name="Normal 15 4 3 2 3" xfId="10444" xr:uid="{00000000-0005-0000-0000-000093330000}"/>
    <cellStyle name="Normal 15 4 3 3" xfId="3491" xr:uid="{00000000-0005-0000-0000-000094330000}"/>
    <cellStyle name="Normal 15 4 3 3 2" xfId="10999" xr:uid="{00000000-0005-0000-0000-000095330000}"/>
    <cellStyle name="Normal 15 4 3 4" xfId="5055" xr:uid="{00000000-0005-0000-0000-000096330000}"/>
    <cellStyle name="Normal 15 4 3 4 2" xfId="12333" xr:uid="{00000000-0005-0000-0000-000097330000}"/>
    <cellStyle name="Normal 15 4 3 5" xfId="5636" xr:uid="{00000000-0005-0000-0000-000098330000}"/>
    <cellStyle name="Normal 15 4 3 5 2" xfId="12914" xr:uid="{00000000-0005-0000-0000-000099330000}"/>
    <cellStyle name="Normal 15 4 3 6" xfId="7522" xr:uid="{00000000-0005-0000-0000-00009A330000}"/>
    <cellStyle name="Normal 15 4 3 6 2" xfId="14614" xr:uid="{00000000-0005-0000-0000-00009B330000}"/>
    <cellStyle name="Normal 15 4 3 7" xfId="9508" xr:uid="{00000000-0005-0000-0000-00009C330000}"/>
    <cellStyle name="Normal 15 4 4" xfId="2811" xr:uid="{00000000-0005-0000-0000-00009D330000}"/>
    <cellStyle name="Normal 15 4 4 2" xfId="8450" xr:uid="{00000000-0005-0000-0000-00009E330000}"/>
    <cellStyle name="Normal 15 4 4 2 2" xfId="15493" xr:uid="{00000000-0005-0000-0000-00009F330000}"/>
    <cellStyle name="Normal 15 4 4 3" xfId="10441" xr:uid="{00000000-0005-0000-0000-0000A0330000}"/>
    <cellStyle name="Normal 15 4 5" xfId="3189" xr:uid="{00000000-0005-0000-0000-0000A1330000}"/>
    <cellStyle name="Normal 15 4 5 2" xfId="8539" xr:uid="{00000000-0005-0000-0000-0000A2330000}"/>
    <cellStyle name="Normal 15 4 5 2 2" xfId="15582" xr:uid="{00000000-0005-0000-0000-0000A3330000}"/>
    <cellStyle name="Normal 15 4 5 3" xfId="10700" xr:uid="{00000000-0005-0000-0000-0000A4330000}"/>
    <cellStyle name="Normal 15 4 6" xfId="4766" xr:uid="{00000000-0005-0000-0000-0000A5330000}"/>
    <cellStyle name="Normal 15 4 6 2" xfId="7814" xr:uid="{00000000-0005-0000-0000-0000A6330000}"/>
    <cellStyle name="Normal 15 4 6 2 2" xfId="14906" xr:uid="{00000000-0005-0000-0000-0000A7330000}"/>
    <cellStyle name="Normal 15 4 6 3" xfId="12044" xr:uid="{00000000-0005-0000-0000-0000A8330000}"/>
    <cellStyle name="Normal 15 4 7" xfId="5347" xr:uid="{00000000-0005-0000-0000-0000A9330000}"/>
    <cellStyle name="Normal 15 4 7 2" xfId="12625" xr:uid="{00000000-0005-0000-0000-0000AA330000}"/>
    <cellStyle name="Normal 15 4 8" xfId="7233" xr:uid="{00000000-0005-0000-0000-0000AB330000}"/>
    <cellStyle name="Normal 15 4 8 2" xfId="14325" xr:uid="{00000000-0005-0000-0000-0000AC330000}"/>
    <cellStyle name="Normal 15 4 9" xfId="9505" xr:uid="{00000000-0005-0000-0000-0000AD330000}"/>
    <cellStyle name="Normal 15 5" xfId="1402" xr:uid="{00000000-0005-0000-0000-0000AE330000}"/>
    <cellStyle name="Normal 15 5 2" xfId="1403" xr:uid="{00000000-0005-0000-0000-0000AF330000}"/>
    <cellStyle name="Normal 15 5 2 2" xfId="1404" xr:uid="{00000000-0005-0000-0000-0000B0330000}"/>
    <cellStyle name="Normal 15 5 2 2 2" xfId="2817" xr:uid="{00000000-0005-0000-0000-0000B1330000}"/>
    <cellStyle name="Normal 15 5 2 2 2 2" xfId="8289" xr:uid="{00000000-0005-0000-0000-0000B2330000}"/>
    <cellStyle name="Normal 15 5 2 2 2 2 2" xfId="15381" xr:uid="{00000000-0005-0000-0000-0000B3330000}"/>
    <cellStyle name="Normal 15 5 2 2 2 3" xfId="10447" xr:uid="{00000000-0005-0000-0000-0000B4330000}"/>
    <cellStyle name="Normal 15 5 2 2 3" xfId="3677" xr:uid="{00000000-0005-0000-0000-0000B5330000}"/>
    <cellStyle name="Normal 15 5 2 2 3 2" xfId="11185" xr:uid="{00000000-0005-0000-0000-0000B6330000}"/>
    <cellStyle name="Normal 15 5 2 2 4" xfId="5241" xr:uid="{00000000-0005-0000-0000-0000B7330000}"/>
    <cellStyle name="Normal 15 5 2 2 4 2" xfId="12519" xr:uid="{00000000-0005-0000-0000-0000B8330000}"/>
    <cellStyle name="Normal 15 5 2 2 5" xfId="5822" xr:uid="{00000000-0005-0000-0000-0000B9330000}"/>
    <cellStyle name="Normal 15 5 2 2 5 2" xfId="13100" xr:uid="{00000000-0005-0000-0000-0000BA330000}"/>
    <cellStyle name="Normal 15 5 2 2 6" xfId="7708" xr:uid="{00000000-0005-0000-0000-0000BB330000}"/>
    <cellStyle name="Normal 15 5 2 2 6 2" xfId="14800" xr:uid="{00000000-0005-0000-0000-0000BC330000}"/>
    <cellStyle name="Normal 15 5 2 2 7" xfId="9511" xr:uid="{00000000-0005-0000-0000-0000BD330000}"/>
    <cellStyle name="Normal 15 5 2 3" xfId="2816" xr:uid="{00000000-0005-0000-0000-0000BE330000}"/>
    <cellStyle name="Normal 15 5 2 3 2" xfId="8000" xr:uid="{00000000-0005-0000-0000-0000BF330000}"/>
    <cellStyle name="Normal 15 5 2 3 2 2" xfId="15092" xr:uid="{00000000-0005-0000-0000-0000C0330000}"/>
    <cellStyle name="Normal 15 5 2 3 3" xfId="10446" xr:uid="{00000000-0005-0000-0000-0000C1330000}"/>
    <cellStyle name="Normal 15 5 2 4" xfId="3377" xr:uid="{00000000-0005-0000-0000-0000C2330000}"/>
    <cellStyle name="Normal 15 5 2 4 2" xfId="10888" xr:uid="{00000000-0005-0000-0000-0000C3330000}"/>
    <cellStyle name="Normal 15 5 2 5" xfId="4952" xr:uid="{00000000-0005-0000-0000-0000C4330000}"/>
    <cellStyle name="Normal 15 5 2 5 2" xfId="12230" xr:uid="{00000000-0005-0000-0000-0000C5330000}"/>
    <cellStyle name="Normal 15 5 2 6" xfId="5533" xr:uid="{00000000-0005-0000-0000-0000C6330000}"/>
    <cellStyle name="Normal 15 5 2 6 2" xfId="12811" xr:uid="{00000000-0005-0000-0000-0000C7330000}"/>
    <cellStyle name="Normal 15 5 2 7" xfId="7419" xr:uid="{00000000-0005-0000-0000-0000C8330000}"/>
    <cellStyle name="Normal 15 5 2 7 2" xfId="14511" xr:uid="{00000000-0005-0000-0000-0000C9330000}"/>
    <cellStyle name="Normal 15 5 2 8" xfId="9510" xr:uid="{00000000-0005-0000-0000-0000CA330000}"/>
    <cellStyle name="Normal 15 5 3" xfId="1405" xr:uid="{00000000-0005-0000-0000-0000CB330000}"/>
    <cellStyle name="Normal 15 5 3 2" xfId="2818" xr:uid="{00000000-0005-0000-0000-0000CC330000}"/>
    <cellStyle name="Normal 15 5 3 2 2" xfId="8146" xr:uid="{00000000-0005-0000-0000-0000CD330000}"/>
    <cellStyle name="Normal 15 5 3 2 2 2" xfId="15238" xr:uid="{00000000-0005-0000-0000-0000CE330000}"/>
    <cellStyle name="Normal 15 5 3 2 3" xfId="10448" xr:uid="{00000000-0005-0000-0000-0000CF330000}"/>
    <cellStyle name="Normal 15 5 3 3" xfId="3534" xr:uid="{00000000-0005-0000-0000-0000D0330000}"/>
    <cellStyle name="Normal 15 5 3 3 2" xfId="11042" xr:uid="{00000000-0005-0000-0000-0000D1330000}"/>
    <cellStyle name="Normal 15 5 3 4" xfId="5098" xr:uid="{00000000-0005-0000-0000-0000D2330000}"/>
    <cellStyle name="Normal 15 5 3 4 2" xfId="12376" xr:uid="{00000000-0005-0000-0000-0000D3330000}"/>
    <cellStyle name="Normal 15 5 3 5" xfId="5679" xr:uid="{00000000-0005-0000-0000-0000D4330000}"/>
    <cellStyle name="Normal 15 5 3 5 2" xfId="12957" xr:uid="{00000000-0005-0000-0000-0000D5330000}"/>
    <cellStyle name="Normal 15 5 3 6" xfId="7565" xr:uid="{00000000-0005-0000-0000-0000D6330000}"/>
    <cellStyle name="Normal 15 5 3 6 2" xfId="14657" xr:uid="{00000000-0005-0000-0000-0000D7330000}"/>
    <cellStyle name="Normal 15 5 3 7" xfId="9512" xr:uid="{00000000-0005-0000-0000-0000D8330000}"/>
    <cellStyle name="Normal 15 5 4" xfId="2815" xr:uid="{00000000-0005-0000-0000-0000D9330000}"/>
    <cellStyle name="Normal 15 5 4 2" xfId="7857" xr:uid="{00000000-0005-0000-0000-0000DA330000}"/>
    <cellStyle name="Normal 15 5 4 2 2" xfId="14949" xr:uid="{00000000-0005-0000-0000-0000DB330000}"/>
    <cellStyle name="Normal 15 5 4 3" xfId="10445" xr:uid="{00000000-0005-0000-0000-0000DC330000}"/>
    <cellStyle name="Normal 15 5 5" xfId="3232" xr:uid="{00000000-0005-0000-0000-0000DD330000}"/>
    <cellStyle name="Normal 15 5 5 2" xfId="10743" xr:uid="{00000000-0005-0000-0000-0000DE330000}"/>
    <cellStyle name="Normal 15 5 6" xfId="4809" xr:uid="{00000000-0005-0000-0000-0000DF330000}"/>
    <cellStyle name="Normal 15 5 6 2" xfId="12087" xr:uid="{00000000-0005-0000-0000-0000E0330000}"/>
    <cellStyle name="Normal 15 5 7" xfId="5390" xr:uid="{00000000-0005-0000-0000-0000E1330000}"/>
    <cellStyle name="Normal 15 5 7 2" xfId="12668" xr:uid="{00000000-0005-0000-0000-0000E2330000}"/>
    <cellStyle name="Normal 15 5 8" xfId="7276" xr:uid="{00000000-0005-0000-0000-0000E3330000}"/>
    <cellStyle name="Normal 15 5 8 2" xfId="14368" xr:uid="{00000000-0005-0000-0000-0000E4330000}"/>
    <cellStyle name="Normal 15 5 9" xfId="9509" xr:uid="{00000000-0005-0000-0000-0000E5330000}"/>
    <cellStyle name="Normal 15 6" xfId="1406" xr:uid="{00000000-0005-0000-0000-0000E6330000}"/>
    <cellStyle name="Normal 15 6 2" xfId="1407" xr:uid="{00000000-0005-0000-0000-0000E7330000}"/>
    <cellStyle name="Normal 15 6 2 2" xfId="2820" xr:uid="{00000000-0005-0000-0000-0000E8330000}"/>
    <cellStyle name="Normal 15 6 2 2 2" xfId="8200" xr:uid="{00000000-0005-0000-0000-0000E9330000}"/>
    <cellStyle name="Normal 15 6 2 2 2 2" xfId="15292" xr:uid="{00000000-0005-0000-0000-0000EA330000}"/>
    <cellStyle name="Normal 15 6 2 2 3" xfId="10450" xr:uid="{00000000-0005-0000-0000-0000EB330000}"/>
    <cellStyle name="Normal 15 6 2 3" xfId="3588" xr:uid="{00000000-0005-0000-0000-0000EC330000}"/>
    <cellStyle name="Normal 15 6 2 3 2" xfId="11096" xr:uid="{00000000-0005-0000-0000-0000ED330000}"/>
    <cellStyle name="Normal 15 6 2 4" xfId="5152" xr:uid="{00000000-0005-0000-0000-0000EE330000}"/>
    <cellStyle name="Normal 15 6 2 4 2" xfId="12430" xr:uid="{00000000-0005-0000-0000-0000EF330000}"/>
    <cellStyle name="Normal 15 6 2 5" xfId="5733" xr:uid="{00000000-0005-0000-0000-0000F0330000}"/>
    <cellStyle name="Normal 15 6 2 5 2" xfId="13011" xr:uid="{00000000-0005-0000-0000-0000F1330000}"/>
    <cellStyle name="Normal 15 6 2 6" xfId="7619" xr:uid="{00000000-0005-0000-0000-0000F2330000}"/>
    <cellStyle name="Normal 15 6 2 6 2" xfId="14711" xr:uid="{00000000-0005-0000-0000-0000F3330000}"/>
    <cellStyle name="Normal 15 6 2 7" xfId="9514" xr:uid="{00000000-0005-0000-0000-0000F4330000}"/>
    <cellStyle name="Normal 15 6 3" xfId="2819" xr:uid="{00000000-0005-0000-0000-0000F5330000}"/>
    <cellStyle name="Normal 15 6 3 2" xfId="7911" xr:uid="{00000000-0005-0000-0000-0000F6330000}"/>
    <cellStyle name="Normal 15 6 3 2 2" xfId="15003" xr:uid="{00000000-0005-0000-0000-0000F7330000}"/>
    <cellStyle name="Normal 15 6 3 3" xfId="10449" xr:uid="{00000000-0005-0000-0000-0000F8330000}"/>
    <cellStyle name="Normal 15 6 4" xfId="3288" xr:uid="{00000000-0005-0000-0000-0000F9330000}"/>
    <cellStyle name="Normal 15 6 4 2" xfId="10799" xr:uid="{00000000-0005-0000-0000-0000FA330000}"/>
    <cellStyle name="Normal 15 6 5" xfId="4863" xr:uid="{00000000-0005-0000-0000-0000FB330000}"/>
    <cellStyle name="Normal 15 6 5 2" xfId="12141" xr:uid="{00000000-0005-0000-0000-0000FC330000}"/>
    <cellStyle name="Normal 15 6 6" xfId="5444" xr:uid="{00000000-0005-0000-0000-0000FD330000}"/>
    <cellStyle name="Normal 15 6 6 2" xfId="12722" xr:uid="{00000000-0005-0000-0000-0000FE330000}"/>
    <cellStyle name="Normal 15 6 7" xfId="7330" xr:uid="{00000000-0005-0000-0000-0000FF330000}"/>
    <cellStyle name="Normal 15 6 7 2" xfId="14422" xr:uid="{00000000-0005-0000-0000-000000340000}"/>
    <cellStyle name="Normal 15 6 8" xfId="9513" xr:uid="{00000000-0005-0000-0000-000001340000}"/>
    <cellStyle name="Normal 15 7" xfId="1408" xr:uid="{00000000-0005-0000-0000-000002340000}"/>
    <cellStyle name="Normal 15 7 2" xfId="2821" xr:uid="{00000000-0005-0000-0000-000003340000}"/>
    <cellStyle name="Normal 15 7 2 2" xfId="8023" xr:uid="{00000000-0005-0000-0000-000004340000}"/>
    <cellStyle name="Normal 15 7 2 2 2" xfId="15115" xr:uid="{00000000-0005-0000-0000-000005340000}"/>
    <cellStyle name="Normal 15 7 2 3" xfId="10451" xr:uid="{00000000-0005-0000-0000-000006340000}"/>
    <cellStyle name="Normal 15 7 3" xfId="3411" xr:uid="{00000000-0005-0000-0000-000007340000}"/>
    <cellStyle name="Normal 15 7 3 2" xfId="10919" xr:uid="{00000000-0005-0000-0000-000008340000}"/>
    <cellStyle name="Normal 15 7 4" xfId="4975" xr:uid="{00000000-0005-0000-0000-000009340000}"/>
    <cellStyle name="Normal 15 7 4 2" xfId="12253" xr:uid="{00000000-0005-0000-0000-00000A340000}"/>
    <cellStyle name="Normal 15 7 5" xfId="5556" xr:uid="{00000000-0005-0000-0000-00000B340000}"/>
    <cellStyle name="Normal 15 7 5 2" xfId="12834" xr:uid="{00000000-0005-0000-0000-00000C340000}"/>
    <cellStyle name="Normal 15 7 6" xfId="7442" xr:uid="{00000000-0005-0000-0000-00000D340000}"/>
    <cellStyle name="Normal 15 7 6 2" xfId="14534" xr:uid="{00000000-0005-0000-0000-00000E340000}"/>
    <cellStyle name="Normal 15 7 7" xfId="9515" xr:uid="{00000000-0005-0000-0000-00000F340000}"/>
    <cellStyle name="Normal 15 8" xfId="1409" xr:uid="{00000000-0005-0000-0000-000010340000}"/>
    <cellStyle name="Normal 15 8 2" xfId="2822" xr:uid="{00000000-0005-0000-0000-000011340000}"/>
    <cellStyle name="Normal 15 8 2 2" xfId="10452" xr:uid="{00000000-0005-0000-0000-000012340000}"/>
    <cellStyle name="Normal 15 8 3" xfId="4533" xr:uid="{00000000-0005-0000-0000-000013340000}"/>
    <cellStyle name="Normal 15 8 3 2" xfId="11906" xr:uid="{00000000-0005-0000-0000-000014340000}"/>
    <cellStyle name="Normal 15 8 4" xfId="6983" xr:uid="{00000000-0005-0000-0000-000015340000}"/>
    <cellStyle name="Normal 15 8 4 2" xfId="14154" xr:uid="{00000000-0005-0000-0000-000016340000}"/>
    <cellStyle name="Normal 15 8 5" xfId="8404" xr:uid="{00000000-0005-0000-0000-000017340000}"/>
    <cellStyle name="Normal 15 8 5 2" xfId="15447" xr:uid="{00000000-0005-0000-0000-000018340000}"/>
    <cellStyle name="Normal 15 8 6" xfId="9516" xr:uid="{00000000-0005-0000-0000-000019340000}"/>
    <cellStyle name="Normal 15 9" xfId="3119" xr:uid="{00000000-0005-0000-0000-00001A340000}"/>
    <cellStyle name="Normal 15 9 2" xfId="4534" xr:uid="{00000000-0005-0000-0000-00001B340000}"/>
    <cellStyle name="Normal 15 9 3" xfId="8493" xr:uid="{00000000-0005-0000-0000-00001C340000}"/>
    <cellStyle name="Normal 15 9 3 2" xfId="15536" xr:uid="{00000000-0005-0000-0000-00001D340000}"/>
    <cellStyle name="Normal 15 9 4" xfId="10630" xr:uid="{00000000-0005-0000-0000-00001E340000}"/>
    <cellStyle name="Normal 16" xfId="1410" xr:uid="{00000000-0005-0000-0000-00001F340000}"/>
    <cellStyle name="Normal 16 10" xfId="8609" xr:uid="{00000000-0005-0000-0000-000020340000}"/>
    <cellStyle name="Normal 16 11" xfId="9517" xr:uid="{00000000-0005-0000-0000-000021340000}"/>
    <cellStyle name="Normal 16 2" xfId="1411" xr:uid="{00000000-0005-0000-0000-000022340000}"/>
    <cellStyle name="Normal 16 2 10" xfId="9518" xr:uid="{00000000-0005-0000-0000-000023340000}"/>
    <cellStyle name="Normal 16 2 2" xfId="1412" xr:uid="{00000000-0005-0000-0000-000024340000}"/>
    <cellStyle name="Normal 16 2 2 2" xfId="1413" xr:uid="{00000000-0005-0000-0000-000025340000}"/>
    <cellStyle name="Normal 16 2 2 2 2" xfId="2826" xr:uid="{00000000-0005-0000-0000-000026340000}"/>
    <cellStyle name="Normal 16 2 2 2 2 2" xfId="8247" xr:uid="{00000000-0005-0000-0000-000027340000}"/>
    <cellStyle name="Normal 16 2 2 2 2 2 2" xfId="15339" xr:uid="{00000000-0005-0000-0000-000028340000}"/>
    <cellStyle name="Normal 16 2 2 2 2 3" xfId="10456" xr:uid="{00000000-0005-0000-0000-000029340000}"/>
    <cellStyle name="Normal 16 2 2 2 3" xfId="3635" xr:uid="{00000000-0005-0000-0000-00002A340000}"/>
    <cellStyle name="Normal 16 2 2 2 3 2" xfId="11143" xr:uid="{00000000-0005-0000-0000-00002B340000}"/>
    <cellStyle name="Normal 16 2 2 2 4" xfId="5199" xr:uid="{00000000-0005-0000-0000-00002C340000}"/>
    <cellStyle name="Normal 16 2 2 2 4 2" xfId="12477" xr:uid="{00000000-0005-0000-0000-00002D340000}"/>
    <cellStyle name="Normal 16 2 2 2 5" xfId="5780" xr:uid="{00000000-0005-0000-0000-00002E340000}"/>
    <cellStyle name="Normal 16 2 2 2 5 2" xfId="13058" xr:uid="{00000000-0005-0000-0000-00002F340000}"/>
    <cellStyle name="Normal 16 2 2 2 6" xfId="7666" xr:uid="{00000000-0005-0000-0000-000030340000}"/>
    <cellStyle name="Normal 16 2 2 2 6 2" xfId="14758" xr:uid="{00000000-0005-0000-0000-000031340000}"/>
    <cellStyle name="Normal 16 2 2 2 7" xfId="9520" xr:uid="{00000000-0005-0000-0000-000032340000}"/>
    <cellStyle name="Normal 16 2 2 3" xfId="2825" xr:uid="{00000000-0005-0000-0000-000033340000}"/>
    <cellStyle name="Normal 16 2 2 3 2" xfId="7958" xr:uid="{00000000-0005-0000-0000-000034340000}"/>
    <cellStyle name="Normal 16 2 2 3 2 2" xfId="15050" xr:uid="{00000000-0005-0000-0000-000035340000}"/>
    <cellStyle name="Normal 16 2 2 3 3" xfId="10455" xr:uid="{00000000-0005-0000-0000-000036340000}"/>
    <cellStyle name="Normal 16 2 2 4" xfId="3335" xr:uid="{00000000-0005-0000-0000-000037340000}"/>
    <cellStyle name="Normal 16 2 2 4 2" xfId="10846" xr:uid="{00000000-0005-0000-0000-000038340000}"/>
    <cellStyle name="Normal 16 2 2 5" xfId="4910" xr:uid="{00000000-0005-0000-0000-000039340000}"/>
    <cellStyle name="Normal 16 2 2 5 2" xfId="12188" xr:uid="{00000000-0005-0000-0000-00003A340000}"/>
    <cellStyle name="Normal 16 2 2 6" xfId="5491" xr:uid="{00000000-0005-0000-0000-00003B340000}"/>
    <cellStyle name="Normal 16 2 2 6 2" xfId="12769" xr:uid="{00000000-0005-0000-0000-00003C340000}"/>
    <cellStyle name="Normal 16 2 2 7" xfId="7377" xr:uid="{00000000-0005-0000-0000-00003D340000}"/>
    <cellStyle name="Normal 16 2 2 7 2" xfId="14469" xr:uid="{00000000-0005-0000-0000-00003E340000}"/>
    <cellStyle name="Normal 16 2 2 8" xfId="9519" xr:uid="{00000000-0005-0000-0000-00003F340000}"/>
    <cellStyle name="Normal 16 2 3" xfId="1414" xr:uid="{00000000-0005-0000-0000-000040340000}"/>
    <cellStyle name="Normal 16 2 3 2" xfId="2827" xr:uid="{00000000-0005-0000-0000-000041340000}"/>
    <cellStyle name="Normal 16 2 3 2 2" xfId="8104" xr:uid="{00000000-0005-0000-0000-000042340000}"/>
    <cellStyle name="Normal 16 2 3 2 2 2" xfId="15196" xr:uid="{00000000-0005-0000-0000-000043340000}"/>
    <cellStyle name="Normal 16 2 3 2 3" xfId="10457" xr:uid="{00000000-0005-0000-0000-000044340000}"/>
    <cellStyle name="Normal 16 2 3 3" xfId="3492" xr:uid="{00000000-0005-0000-0000-000045340000}"/>
    <cellStyle name="Normal 16 2 3 3 2" xfId="11000" xr:uid="{00000000-0005-0000-0000-000046340000}"/>
    <cellStyle name="Normal 16 2 3 4" xfId="5056" xr:uid="{00000000-0005-0000-0000-000047340000}"/>
    <cellStyle name="Normal 16 2 3 4 2" xfId="12334" xr:uid="{00000000-0005-0000-0000-000048340000}"/>
    <cellStyle name="Normal 16 2 3 5" xfId="5637" xr:uid="{00000000-0005-0000-0000-000049340000}"/>
    <cellStyle name="Normal 16 2 3 5 2" xfId="12915" xr:uid="{00000000-0005-0000-0000-00004A340000}"/>
    <cellStyle name="Normal 16 2 3 6" xfId="7523" xr:uid="{00000000-0005-0000-0000-00004B340000}"/>
    <cellStyle name="Normal 16 2 3 6 2" xfId="14615" xr:uid="{00000000-0005-0000-0000-00004C340000}"/>
    <cellStyle name="Normal 16 2 3 7" xfId="9521" xr:uid="{00000000-0005-0000-0000-00004D340000}"/>
    <cellStyle name="Normal 16 2 4" xfId="2824" xr:uid="{00000000-0005-0000-0000-00004E340000}"/>
    <cellStyle name="Normal 16 2 4 2" xfId="8451" xr:uid="{00000000-0005-0000-0000-00004F340000}"/>
    <cellStyle name="Normal 16 2 4 2 2" xfId="15494" xr:uid="{00000000-0005-0000-0000-000050340000}"/>
    <cellStyle name="Normal 16 2 4 3" xfId="10454" xr:uid="{00000000-0005-0000-0000-000051340000}"/>
    <cellStyle name="Normal 16 2 5" xfId="3190" xr:uid="{00000000-0005-0000-0000-000052340000}"/>
    <cellStyle name="Normal 16 2 5 2" xfId="8540" xr:uid="{00000000-0005-0000-0000-000053340000}"/>
    <cellStyle name="Normal 16 2 5 2 2" xfId="15583" xr:uid="{00000000-0005-0000-0000-000054340000}"/>
    <cellStyle name="Normal 16 2 5 3" xfId="10701" xr:uid="{00000000-0005-0000-0000-000055340000}"/>
    <cellStyle name="Normal 16 2 6" xfId="4767" xr:uid="{00000000-0005-0000-0000-000056340000}"/>
    <cellStyle name="Normal 16 2 6 2" xfId="7815" xr:uid="{00000000-0005-0000-0000-000057340000}"/>
    <cellStyle name="Normal 16 2 6 2 2" xfId="14907" xr:uid="{00000000-0005-0000-0000-000058340000}"/>
    <cellStyle name="Normal 16 2 6 3" xfId="12045" xr:uid="{00000000-0005-0000-0000-000059340000}"/>
    <cellStyle name="Normal 16 2 7" xfId="5348" xr:uid="{00000000-0005-0000-0000-00005A340000}"/>
    <cellStyle name="Normal 16 2 7 2" xfId="12626" xr:uid="{00000000-0005-0000-0000-00005B340000}"/>
    <cellStyle name="Normal 16 2 8" xfId="7234" xr:uid="{00000000-0005-0000-0000-00005C340000}"/>
    <cellStyle name="Normal 16 2 8 2" xfId="14326" xr:uid="{00000000-0005-0000-0000-00005D340000}"/>
    <cellStyle name="Normal 16 2 9" xfId="8671" xr:uid="{00000000-0005-0000-0000-00005E340000}"/>
    <cellStyle name="Normal 16 3" xfId="1415" xr:uid="{00000000-0005-0000-0000-00005F340000}"/>
    <cellStyle name="Normal 16 3 2" xfId="1416" xr:uid="{00000000-0005-0000-0000-000060340000}"/>
    <cellStyle name="Normal 16 3 2 2" xfId="2829" xr:uid="{00000000-0005-0000-0000-000061340000}"/>
    <cellStyle name="Normal 16 3 2 2 2" xfId="8201" xr:uid="{00000000-0005-0000-0000-000062340000}"/>
    <cellStyle name="Normal 16 3 2 2 2 2" xfId="15293" xr:uid="{00000000-0005-0000-0000-000063340000}"/>
    <cellStyle name="Normal 16 3 2 2 3" xfId="10459" xr:uid="{00000000-0005-0000-0000-000064340000}"/>
    <cellStyle name="Normal 16 3 2 3" xfId="3589" xr:uid="{00000000-0005-0000-0000-000065340000}"/>
    <cellStyle name="Normal 16 3 2 3 2" xfId="11097" xr:uid="{00000000-0005-0000-0000-000066340000}"/>
    <cellStyle name="Normal 16 3 2 4" xfId="5153" xr:uid="{00000000-0005-0000-0000-000067340000}"/>
    <cellStyle name="Normal 16 3 2 4 2" xfId="12431" xr:uid="{00000000-0005-0000-0000-000068340000}"/>
    <cellStyle name="Normal 16 3 2 5" xfId="5734" xr:uid="{00000000-0005-0000-0000-000069340000}"/>
    <cellStyle name="Normal 16 3 2 5 2" xfId="13012" xr:uid="{00000000-0005-0000-0000-00006A340000}"/>
    <cellStyle name="Normal 16 3 2 6" xfId="7620" xr:uid="{00000000-0005-0000-0000-00006B340000}"/>
    <cellStyle name="Normal 16 3 2 6 2" xfId="14712" xr:uid="{00000000-0005-0000-0000-00006C340000}"/>
    <cellStyle name="Normal 16 3 2 7" xfId="9523" xr:uid="{00000000-0005-0000-0000-00006D340000}"/>
    <cellStyle name="Normal 16 3 3" xfId="2828" xr:uid="{00000000-0005-0000-0000-00006E340000}"/>
    <cellStyle name="Normal 16 3 3 2" xfId="7912" xr:uid="{00000000-0005-0000-0000-00006F340000}"/>
    <cellStyle name="Normal 16 3 3 2 2" xfId="15004" xr:uid="{00000000-0005-0000-0000-000070340000}"/>
    <cellStyle name="Normal 16 3 3 3" xfId="10458" xr:uid="{00000000-0005-0000-0000-000071340000}"/>
    <cellStyle name="Normal 16 3 4" xfId="3289" xr:uid="{00000000-0005-0000-0000-000072340000}"/>
    <cellStyle name="Normal 16 3 4 2" xfId="10800" xr:uid="{00000000-0005-0000-0000-000073340000}"/>
    <cellStyle name="Normal 16 3 5" xfId="4864" xr:uid="{00000000-0005-0000-0000-000074340000}"/>
    <cellStyle name="Normal 16 3 5 2" xfId="12142" xr:uid="{00000000-0005-0000-0000-000075340000}"/>
    <cellStyle name="Normal 16 3 6" xfId="5445" xr:uid="{00000000-0005-0000-0000-000076340000}"/>
    <cellStyle name="Normal 16 3 6 2" xfId="12723" xr:uid="{00000000-0005-0000-0000-000077340000}"/>
    <cellStyle name="Normal 16 3 7" xfId="7331" xr:uid="{00000000-0005-0000-0000-000078340000}"/>
    <cellStyle name="Normal 16 3 7 2" xfId="14423" xr:uid="{00000000-0005-0000-0000-000079340000}"/>
    <cellStyle name="Normal 16 3 8" xfId="8669" xr:uid="{00000000-0005-0000-0000-00007A340000}"/>
    <cellStyle name="Normal 16 3 9" xfId="9522" xr:uid="{00000000-0005-0000-0000-00007B340000}"/>
    <cellStyle name="Normal 16 4" xfId="1417" xr:uid="{00000000-0005-0000-0000-00007C340000}"/>
    <cellStyle name="Normal 16 4 2" xfId="2830" xr:uid="{00000000-0005-0000-0000-00007D340000}"/>
    <cellStyle name="Normal 16 4 2 2" xfId="8058" xr:uid="{00000000-0005-0000-0000-00007E340000}"/>
    <cellStyle name="Normal 16 4 2 2 2" xfId="15150" xr:uid="{00000000-0005-0000-0000-00007F340000}"/>
    <cellStyle name="Normal 16 4 2 3" xfId="10460" xr:uid="{00000000-0005-0000-0000-000080340000}"/>
    <cellStyle name="Normal 16 4 3" xfId="3446" xr:uid="{00000000-0005-0000-0000-000081340000}"/>
    <cellStyle name="Normal 16 4 3 2" xfId="10954" xr:uid="{00000000-0005-0000-0000-000082340000}"/>
    <cellStyle name="Normal 16 4 4" xfId="5010" xr:uid="{00000000-0005-0000-0000-000083340000}"/>
    <cellStyle name="Normal 16 4 4 2" xfId="12288" xr:uid="{00000000-0005-0000-0000-000084340000}"/>
    <cellStyle name="Normal 16 4 5" xfId="5591" xr:uid="{00000000-0005-0000-0000-000085340000}"/>
    <cellStyle name="Normal 16 4 5 2" xfId="12869" xr:uid="{00000000-0005-0000-0000-000086340000}"/>
    <cellStyle name="Normal 16 4 6" xfId="7477" xr:uid="{00000000-0005-0000-0000-000087340000}"/>
    <cellStyle name="Normal 16 4 6 2" xfId="14569" xr:uid="{00000000-0005-0000-0000-000088340000}"/>
    <cellStyle name="Normal 16 4 7" xfId="9524" xr:uid="{00000000-0005-0000-0000-000089340000}"/>
    <cellStyle name="Normal 16 5" xfId="2823" xr:uid="{00000000-0005-0000-0000-00008A340000}"/>
    <cellStyle name="Normal 16 5 2" xfId="8405" xr:uid="{00000000-0005-0000-0000-00008B340000}"/>
    <cellStyle name="Normal 16 5 2 2" xfId="15448" xr:uid="{00000000-0005-0000-0000-00008C340000}"/>
    <cellStyle name="Normal 16 5 3" xfId="10453" xr:uid="{00000000-0005-0000-0000-00008D340000}"/>
    <cellStyle name="Normal 16 6" xfId="3120" xr:uid="{00000000-0005-0000-0000-00008E340000}"/>
    <cellStyle name="Normal 16 6 2" xfId="8494" xr:uid="{00000000-0005-0000-0000-00008F340000}"/>
    <cellStyle name="Normal 16 6 2 2" xfId="15537" xr:uid="{00000000-0005-0000-0000-000090340000}"/>
    <cellStyle name="Normal 16 6 3" xfId="10631" xr:uid="{00000000-0005-0000-0000-000091340000}"/>
    <cellStyle name="Normal 16 7" xfId="4721" xr:uid="{00000000-0005-0000-0000-000092340000}"/>
    <cellStyle name="Normal 16 7 2" xfId="7769" xr:uid="{00000000-0005-0000-0000-000093340000}"/>
    <cellStyle name="Normal 16 7 2 2" xfId="14861" xr:uid="{00000000-0005-0000-0000-000094340000}"/>
    <cellStyle name="Normal 16 7 3" xfId="11999" xr:uid="{00000000-0005-0000-0000-000095340000}"/>
    <cellStyle name="Normal 16 8" xfId="5302" xr:uid="{00000000-0005-0000-0000-000096340000}"/>
    <cellStyle name="Normal 16 8 2" xfId="12580" xr:uid="{00000000-0005-0000-0000-000097340000}"/>
    <cellStyle name="Normal 16 9" xfId="7188" xr:uid="{00000000-0005-0000-0000-000098340000}"/>
    <cellStyle name="Normal 16 9 2" xfId="14280" xr:uid="{00000000-0005-0000-0000-000099340000}"/>
    <cellStyle name="Normal 17" xfId="1418" xr:uid="{00000000-0005-0000-0000-00009A340000}"/>
    <cellStyle name="Normal 17 2" xfId="1419" xr:uid="{00000000-0005-0000-0000-00009B340000}"/>
    <cellStyle name="Normal 18" xfId="1420" xr:uid="{00000000-0005-0000-0000-00009C340000}"/>
    <cellStyle name="Normal 18 2" xfId="1421" xr:uid="{00000000-0005-0000-0000-00009D340000}"/>
    <cellStyle name="Normal 19" xfId="1422" xr:uid="{00000000-0005-0000-0000-00009E340000}"/>
    <cellStyle name="Normal 19 2" xfId="1423" xr:uid="{00000000-0005-0000-0000-00009F340000}"/>
    <cellStyle name="Normal 19 2 2" xfId="1424" xr:uid="{00000000-0005-0000-0000-0000A0340000}"/>
    <cellStyle name="Normal 19 2 2 2" xfId="2833" xr:uid="{00000000-0005-0000-0000-0000A1340000}"/>
    <cellStyle name="Normal 19 2 2 2 2" xfId="8224" xr:uid="{00000000-0005-0000-0000-0000A2340000}"/>
    <cellStyle name="Normal 19 2 2 2 2 2" xfId="15316" xr:uid="{00000000-0005-0000-0000-0000A3340000}"/>
    <cellStyle name="Normal 19 2 2 2 3" xfId="10463" xr:uid="{00000000-0005-0000-0000-0000A4340000}"/>
    <cellStyle name="Normal 19 2 2 3" xfId="3612" xr:uid="{00000000-0005-0000-0000-0000A5340000}"/>
    <cellStyle name="Normal 19 2 2 3 2" xfId="11120" xr:uid="{00000000-0005-0000-0000-0000A6340000}"/>
    <cellStyle name="Normal 19 2 2 4" xfId="5176" xr:uid="{00000000-0005-0000-0000-0000A7340000}"/>
    <cellStyle name="Normal 19 2 2 4 2" xfId="12454" xr:uid="{00000000-0005-0000-0000-0000A8340000}"/>
    <cellStyle name="Normal 19 2 2 5" xfId="5757" xr:uid="{00000000-0005-0000-0000-0000A9340000}"/>
    <cellStyle name="Normal 19 2 2 5 2" xfId="13035" xr:uid="{00000000-0005-0000-0000-0000AA340000}"/>
    <cellStyle name="Normal 19 2 2 6" xfId="7643" xr:uid="{00000000-0005-0000-0000-0000AB340000}"/>
    <cellStyle name="Normal 19 2 2 6 2" xfId="14735" xr:uid="{00000000-0005-0000-0000-0000AC340000}"/>
    <cellStyle name="Normal 19 2 2 7" xfId="9527" xr:uid="{00000000-0005-0000-0000-0000AD340000}"/>
    <cellStyle name="Normal 19 2 3" xfId="2832" xr:uid="{00000000-0005-0000-0000-0000AE340000}"/>
    <cellStyle name="Normal 19 2 3 2" xfId="7935" xr:uid="{00000000-0005-0000-0000-0000AF340000}"/>
    <cellStyle name="Normal 19 2 3 2 2" xfId="15027" xr:uid="{00000000-0005-0000-0000-0000B0340000}"/>
    <cellStyle name="Normal 19 2 3 3" xfId="10462" xr:uid="{00000000-0005-0000-0000-0000B1340000}"/>
    <cellStyle name="Normal 19 2 4" xfId="3312" xr:uid="{00000000-0005-0000-0000-0000B2340000}"/>
    <cellStyle name="Normal 19 2 4 2" xfId="10823" xr:uid="{00000000-0005-0000-0000-0000B3340000}"/>
    <cellStyle name="Normal 19 2 5" xfId="4887" xr:uid="{00000000-0005-0000-0000-0000B4340000}"/>
    <cellStyle name="Normal 19 2 5 2" xfId="12165" xr:uid="{00000000-0005-0000-0000-0000B5340000}"/>
    <cellStyle name="Normal 19 2 6" xfId="5468" xr:uid="{00000000-0005-0000-0000-0000B6340000}"/>
    <cellStyle name="Normal 19 2 6 2" xfId="12746" xr:uid="{00000000-0005-0000-0000-0000B7340000}"/>
    <cellStyle name="Normal 19 2 7" xfId="7354" xr:uid="{00000000-0005-0000-0000-0000B8340000}"/>
    <cellStyle name="Normal 19 2 7 2" xfId="14446" xr:uid="{00000000-0005-0000-0000-0000B9340000}"/>
    <cellStyle name="Normal 19 2 8" xfId="9526" xr:uid="{00000000-0005-0000-0000-0000BA340000}"/>
    <cellStyle name="Normal 19 3" xfId="1425" xr:uid="{00000000-0005-0000-0000-0000BB340000}"/>
    <cellStyle name="Normal 19 3 2" xfId="2834" xr:uid="{00000000-0005-0000-0000-0000BC340000}"/>
    <cellStyle name="Normal 19 3 2 2" xfId="8081" xr:uid="{00000000-0005-0000-0000-0000BD340000}"/>
    <cellStyle name="Normal 19 3 2 2 2" xfId="15173" xr:uid="{00000000-0005-0000-0000-0000BE340000}"/>
    <cellStyle name="Normal 19 3 2 3" xfId="10464" xr:uid="{00000000-0005-0000-0000-0000BF340000}"/>
    <cellStyle name="Normal 19 3 3" xfId="3469" xr:uid="{00000000-0005-0000-0000-0000C0340000}"/>
    <cellStyle name="Normal 19 3 3 2" xfId="10977" xr:uid="{00000000-0005-0000-0000-0000C1340000}"/>
    <cellStyle name="Normal 19 3 4" xfId="5033" xr:uid="{00000000-0005-0000-0000-0000C2340000}"/>
    <cellStyle name="Normal 19 3 4 2" xfId="12311" xr:uid="{00000000-0005-0000-0000-0000C3340000}"/>
    <cellStyle name="Normal 19 3 5" xfId="5614" xr:uid="{00000000-0005-0000-0000-0000C4340000}"/>
    <cellStyle name="Normal 19 3 5 2" xfId="12892" xr:uid="{00000000-0005-0000-0000-0000C5340000}"/>
    <cellStyle name="Normal 19 3 6" xfId="7500" xr:uid="{00000000-0005-0000-0000-0000C6340000}"/>
    <cellStyle name="Normal 19 3 6 2" xfId="14592" xr:uid="{00000000-0005-0000-0000-0000C7340000}"/>
    <cellStyle name="Normal 19 3 7" xfId="9528" xr:uid="{00000000-0005-0000-0000-0000C8340000}"/>
    <cellStyle name="Normal 19 4" xfId="2831" xr:uid="{00000000-0005-0000-0000-0000C9340000}"/>
    <cellStyle name="Normal 19 4 2" xfId="8428" xr:uid="{00000000-0005-0000-0000-0000CA340000}"/>
    <cellStyle name="Normal 19 4 2 2" xfId="15471" xr:uid="{00000000-0005-0000-0000-0000CB340000}"/>
    <cellStyle name="Normal 19 4 3" xfId="10461" xr:uid="{00000000-0005-0000-0000-0000CC340000}"/>
    <cellStyle name="Normal 19 5" xfId="3164" xr:uid="{00000000-0005-0000-0000-0000CD340000}"/>
    <cellStyle name="Normal 19 5 2" xfId="8517" xr:uid="{00000000-0005-0000-0000-0000CE340000}"/>
    <cellStyle name="Normal 19 5 2 2" xfId="15560" xr:uid="{00000000-0005-0000-0000-0000CF340000}"/>
    <cellStyle name="Normal 19 5 3" xfId="10675" xr:uid="{00000000-0005-0000-0000-0000D0340000}"/>
    <cellStyle name="Normal 19 6" xfId="4744" xr:uid="{00000000-0005-0000-0000-0000D1340000}"/>
    <cellStyle name="Normal 19 6 2" xfId="7792" xr:uid="{00000000-0005-0000-0000-0000D2340000}"/>
    <cellStyle name="Normal 19 6 2 2" xfId="14884" xr:uid="{00000000-0005-0000-0000-0000D3340000}"/>
    <cellStyle name="Normal 19 6 3" xfId="12022" xr:uid="{00000000-0005-0000-0000-0000D4340000}"/>
    <cellStyle name="Normal 19 7" xfId="5325" xr:uid="{00000000-0005-0000-0000-0000D5340000}"/>
    <cellStyle name="Normal 19 7 2" xfId="12603" xr:uid="{00000000-0005-0000-0000-0000D6340000}"/>
    <cellStyle name="Normal 19 8" xfId="7211" xr:uid="{00000000-0005-0000-0000-0000D7340000}"/>
    <cellStyle name="Normal 19 8 2" xfId="14303" xr:uid="{00000000-0005-0000-0000-0000D8340000}"/>
    <cellStyle name="Normal 19 9" xfId="9525" xr:uid="{00000000-0005-0000-0000-0000D9340000}"/>
    <cellStyle name="Normal 2" xfId="47" xr:uid="{00000000-0005-0000-0000-0000DA340000}"/>
    <cellStyle name="Normal 2 2" xfId="53" xr:uid="{00000000-0005-0000-0000-0000DB340000}"/>
    <cellStyle name="Normal 2 2 2" xfId="1428" xr:uid="{00000000-0005-0000-0000-0000DC340000}"/>
    <cellStyle name="Normal 2 2 2 2" xfId="2836" xr:uid="{00000000-0005-0000-0000-0000DD340000}"/>
    <cellStyle name="Normal 2 2 2 2 2" xfId="10465" xr:uid="{00000000-0005-0000-0000-0000DE340000}"/>
    <cellStyle name="Normal 2 2 2 3" xfId="4535" xr:uid="{00000000-0005-0000-0000-0000DF340000}"/>
    <cellStyle name="Normal 2 2 2 3 2" xfId="11907" xr:uid="{00000000-0005-0000-0000-0000E0340000}"/>
    <cellStyle name="Normal 2 2 2 4" xfId="6984" xr:uid="{00000000-0005-0000-0000-0000E1340000}"/>
    <cellStyle name="Normal 2 2 2 4 2" xfId="14155" xr:uid="{00000000-0005-0000-0000-0000E2340000}"/>
    <cellStyle name="Normal 2 2 2 5" xfId="7093" xr:uid="{00000000-0005-0000-0000-0000E3340000}"/>
    <cellStyle name="Normal 2 2 2 5 2" xfId="14185" xr:uid="{00000000-0005-0000-0000-0000E4340000}"/>
    <cellStyle name="Normal 2 2 2 6" xfId="8329" xr:uid="{00000000-0005-0000-0000-0000E5340000}"/>
    <cellStyle name="Normal 2 2 2 7" xfId="8652" xr:uid="{00000000-0005-0000-0000-0000E6340000}"/>
    <cellStyle name="Normal 2 2 2 8" xfId="9529" xr:uid="{00000000-0005-0000-0000-0000E7340000}"/>
    <cellStyle name="Normal 2 2 3" xfId="1429" xr:uid="{00000000-0005-0000-0000-0000E8340000}"/>
    <cellStyle name="Normal 2 2 3 2" xfId="2980" xr:uid="{00000000-0005-0000-0000-0000E9340000}"/>
    <cellStyle name="Normal 2 2 4" xfId="2835" xr:uid="{00000000-0005-0000-0000-0000EA340000}"/>
    <cellStyle name="Normal 2 2 5" xfId="1427" xr:uid="{00000000-0005-0000-0000-0000EB340000}"/>
    <cellStyle name="Normal 2 3" xfId="1430" xr:uid="{00000000-0005-0000-0000-0000EC340000}"/>
    <cellStyle name="Normal 2 3 2" xfId="1431" xr:uid="{00000000-0005-0000-0000-0000ED340000}"/>
    <cellStyle name="Normal 2 3 3" xfId="1432" xr:uid="{00000000-0005-0000-0000-0000EE340000}"/>
    <cellStyle name="Normal 2 3 3 2" xfId="1433" xr:uid="{00000000-0005-0000-0000-0000EF340000}"/>
    <cellStyle name="Normal 2 3 3 3" xfId="4536" xr:uid="{00000000-0005-0000-0000-0000F0340000}"/>
    <cellStyle name="Normal 2 3 4" xfId="1807" xr:uid="{00000000-0005-0000-0000-0000F1340000}"/>
    <cellStyle name="Normal 2 3 4 2" xfId="4537" xr:uid="{00000000-0005-0000-0000-0000F2340000}"/>
    <cellStyle name="Normal 2 3 5" xfId="8611" xr:uid="{00000000-0005-0000-0000-0000F3340000}"/>
    <cellStyle name="Normal 2 4" xfId="1434" xr:uid="{00000000-0005-0000-0000-0000F4340000}"/>
    <cellStyle name="Normal 2 4 2" xfId="8661" xr:uid="{00000000-0005-0000-0000-0000F5340000}"/>
    <cellStyle name="Normal 2 5" xfId="1435" xr:uid="{00000000-0005-0000-0000-0000F6340000}"/>
    <cellStyle name="Normal 2 5 2" xfId="1436" xr:uid="{00000000-0005-0000-0000-0000F7340000}"/>
    <cellStyle name="Normal 2 5 3" xfId="4538" xr:uid="{00000000-0005-0000-0000-0000F8340000}"/>
    <cellStyle name="Normal 2 6" xfId="1437" xr:uid="{00000000-0005-0000-0000-0000F9340000}"/>
    <cellStyle name="Normal 2 7" xfId="1806" xr:uid="{00000000-0005-0000-0000-0000FA340000}"/>
    <cellStyle name="Normal 2 7 2" xfId="4539" xr:uid="{00000000-0005-0000-0000-0000FB340000}"/>
    <cellStyle name="Normal 2 8" xfId="1426" xr:uid="{00000000-0005-0000-0000-0000FC340000}"/>
    <cellStyle name="Normal 20" xfId="1438" xr:uid="{00000000-0005-0000-0000-0000FD340000}"/>
    <cellStyle name="Normal 21" xfId="1439" xr:uid="{00000000-0005-0000-0000-0000FE340000}"/>
    <cellStyle name="Normal 21 2" xfId="4540" xr:uid="{00000000-0005-0000-0000-0000FF340000}"/>
    <cellStyle name="Normal 22" xfId="1440" xr:uid="{00000000-0005-0000-0000-000000350000}"/>
    <cellStyle name="Normal 22 2" xfId="1441" xr:uid="{00000000-0005-0000-0000-000001350000}"/>
    <cellStyle name="Normal 22 3" xfId="4542" xr:uid="{00000000-0005-0000-0000-000002350000}"/>
    <cellStyle name="Normal 22 4" xfId="4541" xr:uid="{00000000-0005-0000-0000-000003350000}"/>
    <cellStyle name="Normal 23" xfId="1442" xr:uid="{00000000-0005-0000-0000-000004350000}"/>
    <cellStyle name="Normal 24" xfId="8583" xr:uid="{00000000-0005-0000-0000-000005350000}"/>
    <cellStyle name="Normal 24 2" xfId="15626" xr:uid="{00000000-0005-0000-0000-000006350000}"/>
    <cellStyle name="Normal 25" xfId="8672" xr:uid="{00000000-0005-0000-0000-000007350000}"/>
    <cellStyle name="Normal 25 2" xfId="15647" xr:uid="{00000000-0005-0000-0000-000008350000}"/>
    <cellStyle name="Normal 3" xfId="54" xr:uid="{00000000-0005-0000-0000-000009350000}"/>
    <cellStyle name="Normal 3 10" xfId="1444" xr:uid="{00000000-0005-0000-0000-00000A350000}"/>
    <cellStyle name="Normal 3 10 2" xfId="3017" xr:uid="{00000000-0005-0000-0000-00000B350000}"/>
    <cellStyle name="Normal 3 10 2 2" xfId="10533" xr:uid="{00000000-0005-0000-0000-00000C350000}"/>
    <cellStyle name="Normal 3 11" xfId="2837" xr:uid="{00000000-0005-0000-0000-00000D350000}"/>
    <cellStyle name="Normal 3 11 2" xfId="4543" xr:uid="{00000000-0005-0000-0000-00000E350000}"/>
    <cellStyle name="Normal 3 11 2 2" xfId="11908" xr:uid="{00000000-0005-0000-0000-00000F350000}"/>
    <cellStyle name="Normal 3 11 3" xfId="6985" xr:uid="{00000000-0005-0000-0000-000010350000}"/>
    <cellStyle name="Normal 3 11 3 2" xfId="14156" xr:uid="{00000000-0005-0000-0000-000011350000}"/>
    <cellStyle name="Normal 3 11 4" xfId="10466" xr:uid="{00000000-0005-0000-0000-000012350000}"/>
    <cellStyle name="Normal 3 12" xfId="7094" xr:uid="{00000000-0005-0000-0000-000013350000}"/>
    <cellStyle name="Normal 3 12 2" xfId="14186" xr:uid="{00000000-0005-0000-0000-000014350000}"/>
    <cellStyle name="Normal 3 13" xfId="1443" xr:uid="{00000000-0005-0000-0000-000015350000}"/>
    <cellStyle name="Normal 3 13 2" xfId="9530" xr:uid="{00000000-0005-0000-0000-000016350000}"/>
    <cellStyle name="Normal 3 2" xfId="1445" xr:uid="{00000000-0005-0000-0000-000017350000}"/>
    <cellStyle name="Normal 3 2 10" xfId="4544" xr:uid="{00000000-0005-0000-0000-000018350000}"/>
    <cellStyle name="Normal 3 2 10 2" xfId="11909" xr:uid="{00000000-0005-0000-0000-000019350000}"/>
    <cellStyle name="Normal 3 2 11" xfId="6986" xr:uid="{00000000-0005-0000-0000-00001A350000}"/>
    <cellStyle name="Normal 3 2 11 2" xfId="14157" xr:uid="{00000000-0005-0000-0000-00001B350000}"/>
    <cellStyle name="Normal 3 2 12" xfId="7095" xr:uid="{00000000-0005-0000-0000-00001C350000}"/>
    <cellStyle name="Normal 3 2 12 2" xfId="14187" xr:uid="{00000000-0005-0000-0000-00001D350000}"/>
    <cellStyle name="Normal 3 2 13" xfId="8601" xr:uid="{00000000-0005-0000-0000-00001E350000}"/>
    <cellStyle name="Normal 3 2 14" xfId="9531" xr:uid="{00000000-0005-0000-0000-00001F350000}"/>
    <cellStyle name="Normal 3 2 2" xfId="1446" xr:uid="{00000000-0005-0000-0000-000020350000}"/>
    <cellStyle name="Normal 3 2 2 10" xfId="7712" xr:uid="{00000000-0005-0000-0000-000021350000}"/>
    <cellStyle name="Normal 3 2 2 10 2" xfId="14804" xr:uid="{00000000-0005-0000-0000-000022350000}"/>
    <cellStyle name="Normal 3 2 2 11" xfId="9532" xr:uid="{00000000-0005-0000-0000-000023350000}"/>
    <cellStyle name="Normal 3 2 2 2" xfId="1447" xr:uid="{00000000-0005-0000-0000-000024350000}"/>
    <cellStyle name="Normal 3 2 2 2 2" xfId="2840" xr:uid="{00000000-0005-0000-0000-000025350000}"/>
    <cellStyle name="Normal 3 2 2 2 2 2" xfId="10469" xr:uid="{00000000-0005-0000-0000-000026350000}"/>
    <cellStyle name="Normal 3 2 2 2 3" xfId="4546" xr:uid="{00000000-0005-0000-0000-000027350000}"/>
    <cellStyle name="Normal 3 2 2 2 3 2" xfId="11911" xr:uid="{00000000-0005-0000-0000-000028350000}"/>
    <cellStyle name="Normal 3 2 2 2 4" xfId="6988" xr:uid="{00000000-0005-0000-0000-000029350000}"/>
    <cellStyle name="Normal 3 2 2 2 4 2" xfId="14159" xr:uid="{00000000-0005-0000-0000-00002A350000}"/>
    <cellStyle name="Normal 3 2 2 2 5" xfId="8330" xr:uid="{00000000-0005-0000-0000-00002B350000}"/>
    <cellStyle name="Normal 3 2 2 2 5 2" xfId="15415" xr:uid="{00000000-0005-0000-0000-00002C350000}"/>
    <cellStyle name="Normal 3 2 2 2 6" xfId="9533" xr:uid="{00000000-0005-0000-0000-00002D350000}"/>
    <cellStyle name="Normal 3 2 2 3" xfId="2839" xr:uid="{00000000-0005-0000-0000-00002E350000}"/>
    <cellStyle name="Normal 3 2 2 3 2" xfId="8293" xr:uid="{00000000-0005-0000-0000-00002F350000}"/>
    <cellStyle name="Normal 3 2 2 3 2 2" xfId="15385" xr:uid="{00000000-0005-0000-0000-000030350000}"/>
    <cellStyle name="Normal 3 2 2 3 3" xfId="10468" xr:uid="{00000000-0005-0000-0000-000031350000}"/>
    <cellStyle name="Normal 3 2 2 4" xfId="3682" xr:uid="{00000000-0005-0000-0000-000032350000}"/>
    <cellStyle name="Normal 3 2 2 4 2" xfId="11190" xr:uid="{00000000-0005-0000-0000-000033350000}"/>
    <cellStyle name="Normal 3 2 2 5" xfId="4545" xr:uid="{00000000-0005-0000-0000-000034350000}"/>
    <cellStyle name="Normal 3 2 2 5 2" xfId="11910" xr:uid="{00000000-0005-0000-0000-000035350000}"/>
    <cellStyle name="Normal 3 2 2 6" xfId="5245" xr:uid="{00000000-0005-0000-0000-000036350000}"/>
    <cellStyle name="Normal 3 2 2 6 2" xfId="12523" xr:uid="{00000000-0005-0000-0000-000037350000}"/>
    <cellStyle name="Normal 3 2 2 7" xfId="5826" xr:uid="{00000000-0005-0000-0000-000038350000}"/>
    <cellStyle name="Normal 3 2 2 7 2" xfId="13104" xr:uid="{00000000-0005-0000-0000-000039350000}"/>
    <cellStyle name="Normal 3 2 2 8" xfId="6987" xr:uid="{00000000-0005-0000-0000-00003A350000}"/>
    <cellStyle name="Normal 3 2 2 8 2" xfId="14158" xr:uid="{00000000-0005-0000-0000-00003B350000}"/>
    <cellStyle name="Normal 3 2 2 9" xfId="7096" xr:uid="{00000000-0005-0000-0000-00003C350000}"/>
    <cellStyle name="Normal 3 2 2 9 2" xfId="14188" xr:uid="{00000000-0005-0000-0000-00003D350000}"/>
    <cellStyle name="Normal 3 2 3" xfId="1448" xr:uid="{00000000-0005-0000-0000-00003E350000}"/>
    <cellStyle name="Normal 3 2 3 2" xfId="2841" xr:uid="{00000000-0005-0000-0000-00003F350000}"/>
    <cellStyle name="Normal 3 2 3 2 2" xfId="10470" xr:uid="{00000000-0005-0000-0000-000040350000}"/>
    <cellStyle name="Normal 3 2 3 3" xfId="4547" xr:uid="{00000000-0005-0000-0000-000041350000}"/>
    <cellStyle name="Normal 3 2 3 3 2" xfId="11912" xr:uid="{00000000-0005-0000-0000-000042350000}"/>
    <cellStyle name="Normal 3 2 3 4" xfId="6989" xr:uid="{00000000-0005-0000-0000-000043350000}"/>
    <cellStyle name="Normal 3 2 3 4 2" xfId="14160" xr:uid="{00000000-0005-0000-0000-000044350000}"/>
    <cellStyle name="Normal 3 2 3 5" xfId="7097" xr:uid="{00000000-0005-0000-0000-000045350000}"/>
    <cellStyle name="Normal 3 2 3 5 2" xfId="14189" xr:uid="{00000000-0005-0000-0000-000046350000}"/>
    <cellStyle name="Normal 3 2 3 6" xfId="9534" xr:uid="{00000000-0005-0000-0000-000047350000}"/>
    <cellStyle name="Normal 3 2 4" xfId="1449" xr:uid="{00000000-0005-0000-0000-000048350000}"/>
    <cellStyle name="Normal 3 2 4 2" xfId="2842" xr:uid="{00000000-0005-0000-0000-000049350000}"/>
    <cellStyle name="Normal 3 2 4 2 2" xfId="10471" xr:uid="{00000000-0005-0000-0000-00004A350000}"/>
    <cellStyle name="Normal 3 2 4 3" xfId="4548" xr:uid="{00000000-0005-0000-0000-00004B350000}"/>
    <cellStyle name="Normal 3 2 4 3 2" xfId="11913" xr:uid="{00000000-0005-0000-0000-00004C350000}"/>
    <cellStyle name="Normal 3 2 4 4" xfId="6990" xr:uid="{00000000-0005-0000-0000-00004D350000}"/>
    <cellStyle name="Normal 3 2 4 4 2" xfId="14161" xr:uid="{00000000-0005-0000-0000-00004E350000}"/>
    <cellStyle name="Normal 3 2 4 5" xfId="7098" xr:uid="{00000000-0005-0000-0000-00004F350000}"/>
    <cellStyle name="Normal 3 2 4 5 2" xfId="14190" xr:uid="{00000000-0005-0000-0000-000050350000}"/>
    <cellStyle name="Normal 3 2 4 6" xfId="9535" xr:uid="{00000000-0005-0000-0000-000051350000}"/>
    <cellStyle name="Normal 3 2 5" xfId="1450" xr:uid="{00000000-0005-0000-0000-000052350000}"/>
    <cellStyle name="Normal 3 2 5 2" xfId="2843" xr:uid="{00000000-0005-0000-0000-000053350000}"/>
    <cellStyle name="Normal 3 2 5 2 2" xfId="10472" xr:uid="{00000000-0005-0000-0000-000054350000}"/>
    <cellStyle name="Normal 3 2 5 3" xfId="4549" xr:uid="{00000000-0005-0000-0000-000055350000}"/>
    <cellStyle name="Normal 3 2 5 3 2" xfId="11914" xr:uid="{00000000-0005-0000-0000-000056350000}"/>
    <cellStyle name="Normal 3 2 5 4" xfId="6991" xr:uid="{00000000-0005-0000-0000-000057350000}"/>
    <cellStyle name="Normal 3 2 5 4 2" xfId="14162" xr:uid="{00000000-0005-0000-0000-000058350000}"/>
    <cellStyle name="Normal 3 2 5 5" xfId="7099" xr:uid="{00000000-0005-0000-0000-000059350000}"/>
    <cellStyle name="Normal 3 2 5 5 2" xfId="14191" xr:uid="{00000000-0005-0000-0000-00005A350000}"/>
    <cellStyle name="Normal 3 2 5 6" xfId="9536" xr:uid="{00000000-0005-0000-0000-00005B350000}"/>
    <cellStyle name="Normal 3 2 6" xfId="1451" xr:uid="{00000000-0005-0000-0000-00005C350000}"/>
    <cellStyle name="Normal 3 2 7" xfId="1452" xr:uid="{00000000-0005-0000-0000-00005D350000}"/>
    <cellStyle name="Normal 3 2 7 2" xfId="1453" xr:uid="{00000000-0005-0000-0000-00005E350000}"/>
    <cellStyle name="Normal 3 2 7 3" xfId="3025" xr:uid="{00000000-0005-0000-0000-00005F350000}"/>
    <cellStyle name="Normal 3 2 7 3 2" xfId="4550" xr:uid="{00000000-0005-0000-0000-000060350000}"/>
    <cellStyle name="Normal 3 2 7 3 3" xfId="10537" xr:uid="{00000000-0005-0000-0000-000061350000}"/>
    <cellStyle name="Normal 3 2 8" xfId="1809" xr:uid="{00000000-0005-0000-0000-000062350000}"/>
    <cellStyle name="Normal 3 2 8 2" xfId="4551" xr:uid="{00000000-0005-0000-0000-000063350000}"/>
    <cellStyle name="Normal 3 2 9" xfId="2838" xr:uid="{00000000-0005-0000-0000-000064350000}"/>
    <cellStyle name="Normal 3 2 9 2" xfId="4552" xr:uid="{00000000-0005-0000-0000-000065350000}"/>
    <cellStyle name="Normal 3 2 9 2 2" xfId="11915" xr:uid="{00000000-0005-0000-0000-000066350000}"/>
    <cellStyle name="Normal 3 2 9 3" xfId="6992" xr:uid="{00000000-0005-0000-0000-000067350000}"/>
    <cellStyle name="Normal 3 2 9 3 2" xfId="14163" xr:uid="{00000000-0005-0000-0000-000068350000}"/>
    <cellStyle name="Normal 3 2 9 4" xfId="10467" xr:uid="{00000000-0005-0000-0000-000069350000}"/>
    <cellStyle name="Normal 3 3" xfId="1454" xr:uid="{00000000-0005-0000-0000-00006A350000}"/>
    <cellStyle name="Normal 3 3 10" xfId="4719" xr:uid="{00000000-0005-0000-0000-00006B350000}"/>
    <cellStyle name="Normal 3 3 10 2" xfId="8492" xr:uid="{00000000-0005-0000-0000-00006C350000}"/>
    <cellStyle name="Normal 3 3 10 2 2" xfId="15535" xr:uid="{00000000-0005-0000-0000-00006D350000}"/>
    <cellStyle name="Normal 3 3 10 3" xfId="11997" xr:uid="{00000000-0005-0000-0000-00006E350000}"/>
    <cellStyle name="Normal 3 3 11" xfId="5300" xr:uid="{00000000-0005-0000-0000-00006F350000}"/>
    <cellStyle name="Normal 3 3 11 2" xfId="8581" xr:uid="{00000000-0005-0000-0000-000070350000}"/>
    <cellStyle name="Normal 3 3 11 2 2" xfId="15624" xr:uid="{00000000-0005-0000-0000-000071350000}"/>
    <cellStyle name="Normal 3 3 11 3" xfId="12578" xr:uid="{00000000-0005-0000-0000-000072350000}"/>
    <cellStyle name="Normal 3 3 12" xfId="7100" xr:uid="{00000000-0005-0000-0000-000073350000}"/>
    <cellStyle name="Normal 3 3 12 2" xfId="7767" xr:uid="{00000000-0005-0000-0000-000074350000}"/>
    <cellStyle name="Normal 3 3 12 2 2" xfId="14859" xr:uid="{00000000-0005-0000-0000-000075350000}"/>
    <cellStyle name="Normal 3 3 12 3" xfId="14192" xr:uid="{00000000-0005-0000-0000-000076350000}"/>
    <cellStyle name="Normal 3 3 13" xfId="7186" xr:uid="{00000000-0005-0000-0000-000077350000}"/>
    <cellStyle name="Normal 3 3 13 2" xfId="14278" xr:uid="{00000000-0005-0000-0000-000078350000}"/>
    <cellStyle name="Normal 3 3 14" xfId="8607" xr:uid="{00000000-0005-0000-0000-000079350000}"/>
    <cellStyle name="Normal 3 3 15" xfId="9537" xr:uid="{00000000-0005-0000-0000-00007A350000}"/>
    <cellStyle name="Normal 3 3 2" xfId="1455" xr:uid="{00000000-0005-0000-0000-00007B350000}"/>
    <cellStyle name="Normal 3 3 2 10" xfId="9538" xr:uid="{00000000-0005-0000-0000-00007C350000}"/>
    <cellStyle name="Normal 3 3 2 2" xfId="1456" xr:uid="{00000000-0005-0000-0000-00007D350000}"/>
    <cellStyle name="Normal 3 3 2 2 2" xfId="1457" xr:uid="{00000000-0005-0000-0000-00007E350000}"/>
    <cellStyle name="Normal 3 3 2 2 2 2" xfId="1458" xr:uid="{00000000-0005-0000-0000-00007F350000}"/>
    <cellStyle name="Normal 3 3 2 2 2 2 2" xfId="2848" xr:uid="{00000000-0005-0000-0000-000080350000}"/>
    <cellStyle name="Normal 3 3 2 2 2 2 2 2" xfId="8268" xr:uid="{00000000-0005-0000-0000-000081350000}"/>
    <cellStyle name="Normal 3 3 2 2 2 2 2 2 2" xfId="15360" xr:uid="{00000000-0005-0000-0000-000082350000}"/>
    <cellStyle name="Normal 3 3 2 2 2 2 2 3" xfId="10477" xr:uid="{00000000-0005-0000-0000-000083350000}"/>
    <cellStyle name="Normal 3 3 2 2 2 2 3" xfId="3656" xr:uid="{00000000-0005-0000-0000-000084350000}"/>
    <cellStyle name="Normal 3 3 2 2 2 2 3 2" xfId="11164" xr:uid="{00000000-0005-0000-0000-000085350000}"/>
    <cellStyle name="Normal 3 3 2 2 2 2 4" xfId="5220" xr:uid="{00000000-0005-0000-0000-000086350000}"/>
    <cellStyle name="Normal 3 3 2 2 2 2 4 2" xfId="12498" xr:uid="{00000000-0005-0000-0000-000087350000}"/>
    <cellStyle name="Normal 3 3 2 2 2 2 5" xfId="5801" xr:uid="{00000000-0005-0000-0000-000088350000}"/>
    <cellStyle name="Normal 3 3 2 2 2 2 5 2" xfId="13079" xr:uid="{00000000-0005-0000-0000-000089350000}"/>
    <cellStyle name="Normal 3 3 2 2 2 2 6" xfId="7687" xr:uid="{00000000-0005-0000-0000-00008A350000}"/>
    <cellStyle name="Normal 3 3 2 2 2 2 6 2" xfId="14779" xr:uid="{00000000-0005-0000-0000-00008B350000}"/>
    <cellStyle name="Normal 3 3 2 2 2 2 7" xfId="9541" xr:uid="{00000000-0005-0000-0000-00008C350000}"/>
    <cellStyle name="Normal 3 3 2 2 2 3" xfId="2847" xr:uid="{00000000-0005-0000-0000-00008D350000}"/>
    <cellStyle name="Normal 3 3 2 2 2 3 2" xfId="7979" xr:uid="{00000000-0005-0000-0000-00008E350000}"/>
    <cellStyle name="Normal 3 3 2 2 2 3 2 2" xfId="15071" xr:uid="{00000000-0005-0000-0000-00008F350000}"/>
    <cellStyle name="Normal 3 3 2 2 2 3 3" xfId="10476" xr:uid="{00000000-0005-0000-0000-000090350000}"/>
    <cellStyle name="Normal 3 3 2 2 2 4" xfId="3356" xr:uid="{00000000-0005-0000-0000-000091350000}"/>
    <cellStyle name="Normal 3 3 2 2 2 4 2" xfId="10867" xr:uid="{00000000-0005-0000-0000-000092350000}"/>
    <cellStyle name="Normal 3 3 2 2 2 5" xfId="4931" xr:uid="{00000000-0005-0000-0000-000093350000}"/>
    <cellStyle name="Normal 3 3 2 2 2 5 2" xfId="12209" xr:uid="{00000000-0005-0000-0000-000094350000}"/>
    <cellStyle name="Normal 3 3 2 2 2 6" xfId="5512" xr:uid="{00000000-0005-0000-0000-000095350000}"/>
    <cellStyle name="Normal 3 3 2 2 2 6 2" xfId="12790" xr:uid="{00000000-0005-0000-0000-000096350000}"/>
    <cellStyle name="Normal 3 3 2 2 2 7" xfId="7398" xr:uid="{00000000-0005-0000-0000-000097350000}"/>
    <cellStyle name="Normal 3 3 2 2 2 7 2" xfId="14490" xr:uid="{00000000-0005-0000-0000-000098350000}"/>
    <cellStyle name="Normal 3 3 2 2 2 8" xfId="9540" xr:uid="{00000000-0005-0000-0000-000099350000}"/>
    <cellStyle name="Normal 3 3 2 2 3" xfId="1459" xr:uid="{00000000-0005-0000-0000-00009A350000}"/>
    <cellStyle name="Normal 3 3 2 2 3 2" xfId="2849" xr:uid="{00000000-0005-0000-0000-00009B350000}"/>
    <cellStyle name="Normal 3 3 2 2 3 2 2" xfId="8125" xr:uid="{00000000-0005-0000-0000-00009C350000}"/>
    <cellStyle name="Normal 3 3 2 2 3 2 2 2" xfId="15217" xr:uid="{00000000-0005-0000-0000-00009D350000}"/>
    <cellStyle name="Normal 3 3 2 2 3 2 3" xfId="10478" xr:uid="{00000000-0005-0000-0000-00009E350000}"/>
    <cellStyle name="Normal 3 3 2 2 3 3" xfId="3513" xr:uid="{00000000-0005-0000-0000-00009F350000}"/>
    <cellStyle name="Normal 3 3 2 2 3 3 2" xfId="11021" xr:uid="{00000000-0005-0000-0000-0000A0350000}"/>
    <cellStyle name="Normal 3 3 2 2 3 4" xfId="5077" xr:uid="{00000000-0005-0000-0000-0000A1350000}"/>
    <cellStyle name="Normal 3 3 2 2 3 4 2" xfId="12355" xr:uid="{00000000-0005-0000-0000-0000A2350000}"/>
    <cellStyle name="Normal 3 3 2 2 3 5" xfId="5658" xr:uid="{00000000-0005-0000-0000-0000A3350000}"/>
    <cellStyle name="Normal 3 3 2 2 3 5 2" xfId="12936" xr:uid="{00000000-0005-0000-0000-0000A4350000}"/>
    <cellStyle name="Normal 3 3 2 2 3 6" xfId="7544" xr:uid="{00000000-0005-0000-0000-0000A5350000}"/>
    <cellStyle name="Normal 3 3 2 2 3 6 2" xfId="14636" xr:uid="{00000000-0005-0000-0000-0000A6350000}"/>
    <cellStyle name="Normal 3 3 2 2 3 7" xfId="9542" xr:uid="{00000000-0005-0000-0000-0000A7350000}"/>
    <cellStyle name="Normal 3 3 2 2 4" xfId="2846" xr:uid="{00000000-0005-0000-0000-0000A8350000}"/>
    <cellStyle name="Normal 3 3 2 2 4 2" xfId="8472" xr:uid="{00000000-0005-0000-0000-0000A9350000}"/>
    <cellStyle name="Normal 3 3 2 2 4 2 2" xfId="15515" xr:uid="{00000000-0005-0000-0000-0000AA350000}"/>
    <cellStyle name="Normal 3 3 2 2 4 3" xfId="10475" xr:uid="{00000000-0005-0000-0000-0000AB350000}"/>
    <cellStyle name="Normal 3 3 2 2 5" xfId="3211" xr:uid="{00000000-0005-0000-0000-0000AC350000}"/>
    <cellStyle name="Normal 3 3 2 2 5 2" xfId="8561" xr:uid="{00000000-0005-0000-0000-0000AD350000}"/>
    <cellStyle name="Normal 3 3 2 2 5 2 2" xfId="15604" xr:uid="{00000000-0005-0000-0000-0000AE350000}"/>
    <cellStyle name="Normal 3 3 2 2 5 3" xfId="10722" xr:uid="{00000000-0005-0000-0000-0000AF350000}"/>
    <cellStyle name="Normal 3 3 2 2 6" xfId="4788" xr:uid="{00000000-0005-0000-0000-0000B0350000}"/>
    <cellStyle name="Normal 3 3 2 2 6 2" xfId="7836" xr:uid="{00000000-0005-0000-0000-0000B1350000}"/>
    <cellStyle name="Normal 3 3 2 2 6 2 2" xfId="14928" xr:uid="{00000000-0005-0000-0000-0000B2350000}"/>
    <cellStyle name="Normal 3 3 2 2 6 3" xfId="12066" xr:uid="{00000000-0005-0000-0000-0000B3350000}"/>
    <cellStyle name="Normal 3 3 2 2 7" xfId="5369" xr:uid="{00000000-0005-0000-0000-0000B4350000}"/>
    <cellStyle name="Normal 3 3 2 2 7 2" xfId="12647" xr:uid="{00000000-0005-0000-0000-0000B5350000}"/>
    <cellStyle name="Normal 3 3 2 2 8" xfId="7255" xr:uid="{00000000-0005-0000-0000-0000B6350000}"/>
    <cellStyle name="Normal 3 3 2 2 8 2" xfId="14347" xr:uid="{00000000-0005-0000-0000-0000B7350000}"/>
    <cellStyle name="Normal 3 3 2 2 9" xfId="9539" xr:uid="{00000000-0005-0000-0000-0000B8350000}"/>
    <cellStyle name="Normal 3 3 2 3" xfId="1460" xr:uid="{00000000-0005-0000-0000-0000B9350000}"/>
    <cellStyle name="Normal 3 3 2 3 2" xfId="1461" xr:uid="{00000000-0005-0000-0000-0000BA350000}"/>
    <cellStyle name="Normal 3 3 2 3 2 2" xfId="2851" xr:uid="{00000000-0005-0000-0000-0000BB350000}"/>
    <cellStyle name="Normal 3 3 2 3 2 2 2" xfId="8222" xr:uid="{00000000-0005-0000-0000-0000BC350000}"/>
    <cellStyle name="Normal 3 3 2 3 2 2 2 2" xfId="15314" xr:uid="{00000000-0005-0000-0000-0000BD350000}"/>
    <cellStyle name="Normal 3 3 2 3 2 2 3" xfId="10480" xr:uid="{00000000-0005-0000-0000-0000BE350000}"/>
    <cellStyle name="Normal 3 3 2 3 2 3" xfId="3610" xr:uid="{00000000-0005-0000-0000-0000BF350000}"/>
    <cellStyle name="Normal 3 3 2 3 2 3 2" xfId="11118" xr:uid="{00000000-0005-0000-0000-0000C0350000}"/>
    <cellStyle name="Normal 3 3 2 3 2 4" xfId="5174" xr:uid="{00000000-0005-0000-0000-0000C1350000}"/>
    <cellStyle name="Normal 3 3 2 3 2 4 2" xfId="12452" xr:uid="{00000000-0005-0000-0000-0000C2350000}"/>
    <cellStyle name="Normal 3 3 2 3 2 5" xfId="5755" xr:uid="{00000000-0005-0000-0000-0000C3350000}"/>
    <cellStyle name="Normal 3 3 2 3 2 5 2" xfId="13033" xr:uid="{00000000-0005-0000-0000-0000C4350000}"/>
    <cellStyle name="Normal 3 3 2 3 2 6" xfId="7641" xr:uid="{00000000-0005-0000-0000-0000C5350000}"/>
    <cellStyle name="Normal 3 3 2 3 2 6 2" xfId="14733" xr:uid="{00000000-0005-0000-0000-0000C6350000}"/>
    <cellStyle name="Normal 3 3 2 3 2 7" xfId="9544" xr:uid="{00000000-0005-0000-0000-0000C7350000}"/>
    <cellStyle name="Normal 3 3 2 3 3" xfId="2850" xr:uid="{00000000-0005-0000-0000-0000C8350000}"/>
    <cellStyle name="Normal 3 3 2 3 3 2" xfId="7933" xr:uid="{00000000-0005-0000-0000-0000C9350000}"/>
    <cellStyle name="Normal 3 3 2 3 3 2 2" xfId="15025" xr:uid="{00000000-0005-0000-0000-0000CA350000}"/>
    <cellStyle name="Normal 3 3 2 3 3 3" xfId="10479" xr:uid="{00000000-0005-0000-0000-0000CB350000}"/>
    <cellStyle name="Normal 3 3 2 3 4" xfId="3310" xr:uid="{00000000-0005-0000-0000-0000CC350000}"/>
    <cellStyle name="Normal 3 3 2 3 4 2" xfId="10821" xr:uid="{00000000-0005-0000-0000-0000CD350000}"/>
    <cellStyle name="Normal 3 3 2 3 5" xfId="4885" xr:uid="{00000000-0005-0000-0000-0000CE350000}"/>
    <cellStyle name="Normal 3 3 2 3 5 2" xfId="12163" xr:uid="{00000000-0005-0000-0000-0000CF350000}"/>
    <cellStyle name="Normal 3 3 2 3 6" xfId="5466" xr:uid="{00000000-0005-0000-0000-0000D0350000}"/>
    <cellStyle name="Normal 3 3 2 3 6 2" xfId="12744" xr:uid="{00000000-0005-0000-0000-0000D1350000}"/>
    <cellStyle name="Normal 3 3 2 3 7" xfId="7352" xr:uid="{00000000-0005-0000-0000-0000D2350000}"/>
    <cellStyle name="Normal 3 3 2 3 7 2" xfId="14444" xr:uid="{00000000-0005-0000-0000-0000D3350000}"/>
    <cellStyle name="Normal 3 3 2 3 8" xfId="9543" xr:uid="{00000000-0005-0000-0000-0000D4350000}"/>
    <cellStyle name="Normal 3 3 2 4" xfId="1462" xr:uid="{00000000-0005-0000-0000-0000D5350000}"/>
    <cellStyle name="Normal 3 3 2 4 2" xfId="2852" xr:uid="{00000000-0005-0000-0000-0000D6350000}"/>
    <cellStyle name="Normal 3 3 2 4 2 2" xfId="8079" xr:uid="{00000000-0005-0000-0000-0000D7350000}"/>
    <cellStyle name="Normal 3 3 2 4 2 2 2" xfId="15171" xr:uid="{00000000-0005-0000-0000-0000D8350000}"/>
    <cellStyle name="Normal 3 3 2 4 2 3" xfId="10481" xr:uid="{00000000-0005-0000-0000-0000D9350000}"/>
    <cellStyle name="Normal 3 3 2 4 3" xfId="3467" xr:uid="{00000000-0005-0000-0000-0000DA350000}"/>
    <cellStyle name="Normal 3 3 2 4 3 2" xfId="10975" xr:uid="{00000000-0005-0000-0000-0000DB350000}"/>
    <cellStyle name="Normal 3 3 2 4 4" xfId="5031" xr:uid="{00000000-0005-0000-0000-0000DC350000}"/>
    <cellStyle name="Normal 3 3 2 4 4 2" xfId="12309" xr:uid="{00000000-0005-0000-0000-0000DD350000}"/>
    <cellStyle name="Normal 3 3 2 4 5" xfId="5612" xr:uid="{00000000-0005-0000-0000-0000DE350000}"/>
    <cellStyle name="Normal 3 3 2 4 5 2" xfId="12890" xr:uid="{00000000-0005-0000-0000-0000DF350000}"/>
    <cellStyle name="Normal 3 3 2 4 6" xfId="7498" xr:uid="{00000000-0005-0000-0000-0000E0350000}"/>
    <cellStyle name="Normal 3 3 2 4 6 2" xfId="14590" xr:uid="{00000000-0005-0000-0000-0000E1350000}"/>
    <cellStyle name="Normal 3 3 2 4 7" xfId="9545" xr:uid="{00000000-0005-0000-0000-0000E2350000}"/>
    <cellStyle name="Normal 3 3 2 5" xfId="2845" xr:uid="{00000000-0005-0000-0000-0000E3350000}"/>
    <cellStyle name="Normal 3 3 2 5 2" xfId="8332" xr:uid="{00000000-0005-0000-0000-0000E4350000}"/>
    <cellStyle name="Normal 3 3 2 5 2 2" xfId="15417" xr:uid="{00000000-0005-0000-0000-0000E5350000}"/>
    <cellStyle name="Normal 3 3 2 5 3" xfId="10474" xr:uid="{00000000-0005-0000-0000-0000E6350000}"/>
    <cellStyle name="Normal 3 3 2 6" xfId="3154" xr:uid="{00000000-0005-0000-0000-0000E7350000}"/>
    <cellStyle name="Normal 3 3 2 6 2" xfId="8426" xr:uid="{00000000-0005-0000-0000-0000E8350000}"/>
    <cellStyle name="Normal 3 3 2 6 2 2" xfId="15469" xr:uid="{00000000-0005-0000-0000-0000E9350000}"/>
    <cellStyle name="Normal 3 3 2 6 3" xfId="10665" xr:uid="{00000000-0005-0000-0000-0000EA350000}"/>
    <cellStyle name="Normal 3 3 2 7" xfId="4742" xr:uid="{00000000-0005-0000-0000-0000EB350000}"/>
    <cellStyle name="Normal 3 3 2 7 2" xfId="8515" xr:uid="{00000000-0005-0000-0000-0000EC350000}"/>
    <cellStyle name="Normal 3 3 2 7 2 2" xfId="15558" xr:uid="{00000000-0005-0000-0000-0000ED350000}"/>
    <cellStyle name="Normal 3 3 2 7 3" xfId="12020" xr:uid="{00000000-0005-0000-0000-0000EE350000}"/>
    <cellStyle name="Normal 3 3 2 8" xfId="5323" xr:uid="{00000000-0005-0000-0000-0000EF350000}"/>
    <cellStyle name="Normal 3 3 2 8 2" xfId="7790" xr:uid="{00000000-0005-0000-0000-0000F0350000}"/>
    <cellStyle name="Normal 3 3 2 8 2 2" xfId="14882" xr:uid="{00000000-0005-0000-0000-0000F1350000}"/>
    <cellStyle name="Normal 3 3 2 8 3" xfId="12601" xr:uid="{00000000-0005-0000-0000-0000F2350000}"/>
    <cellStyle name="Normal 3 3 2 9" xfId="7209" xr:uid="{00000000-0005-0000-0000-0000F3350000}"/>
    <cellStyle name="Normal 3 3 2 9 2" xfId="14301" xr:uid="{00000000-0005-0000-0000-0000F4350000}"/>
    <cellStyle name="Normal 3 3 3" xfId="1463" xr:uid="{00000000-0005-0000-0000-0000F5350000}"/>
    <cellStyle name="Normal 3 3 3 2" xfId="1464" xr:uid="{00000000-0005-0000-0000-0000F6350000}"/>
    <cellStyle name="Normal 3 3 3 2 2" xfId="1465" xr:uid="{00000000-0005-0000-0000-0000F7350000}"/>
    <cellStyle name="Normal 3 3 3 2 2 2" xfId="2855" xr:uid="{00000000-0005-0000-0000-0000F8350000}"/>
    <cellStyle name="Normal 3 3 3 2 2 2 2" xfId="8245" xr:uid="{00000000-0005-0000-0000-0000F9350000}"/>
    <cellStyle name="Normal 3 3 3 2 2 2 2 2" xfId="15337" xr:uid="{00000000-0005-0000-0000-0000FA350000}"/>
    <cellStyle name="Normal 3 3 3 2 2 2 3" xfId="10484" xr:uid="{00000000-0005-0000-0000-0000FB350000}"/>
    <cellStyle name="Normal 3 3 3 2 2 3" xfId="3633" xr:uid="{00000000-0005-0000-0000-0000FC350000}"/>
    <cellStyle name="Normal 3 3 3 2 2 3 2" xfId="11141" xr:uid="{00000000-0005-0000-0000-0000FD350000}"/>
    <cellStyle name="Normal 3 3 3 2 2 4" xfId="5197" xr:uid="{00000000-0005-0000-0000-0000FE350000}"/>
    <cellStyle name="Normal 3 3 3 2 2 4 2" xfId="12475" xr:uid="{00000000-0005-0000-0000-0000FF350000}"/>
    <cellStyle name="Normal 3 3 3 2 2 5" xfId="5778" xr:uid="{00000000-0005-0000-0000-000000360000}"/>
    <cellStyle name="Normal 3 3 3 2 2 5 2" xfId="13056" xr:uid="{00000000-0005-0000-0000-000001360000}"/>
    <cellStyle name="Normal 3 3 3 2 2 6" xfId="7664" xr:uid="{00000000-0005-0000-0000-000002360000}"/>
    <cellStyle name="Normal 3 3 3 2 2 6 2" xfId="14756" xr:uid="{00000000-0005-0000-0000-000003360000}"/>
    <cellStyle name="Normal 3 3 3 2 2 7" xfId="9548" xr:uid="{00000000-0005-0000-0000-000004360000}"/>
    <cellStyle name="Normal 3 3 3 2 3" xfId="2854" xr:uid="{00000000-0005-0000-0000-000005360000}"/>
    <cellStyle name="Normal 3 3 3 2 3 2" xfId="7956" xr:uid="{00000000-0005-0000-0000-000006360000}"/>
    <cellStyle name="Normal 3 3 3 2 3 2 2" xfId="15048" xr:uid="{00000000-0005-0000-0000-000007360000}"/>
    <cellStyle name="Normal 3 3 3 2 3 3" xfId="10483" xr:uid="{00000000-0005-0000-0000-000008360000}"/>
    <cellStyle name="Normal 3 3 3 2 4" xfId="3333" xr:uid="{00000000-0005-0000-0000-000009360000}"/>
    <cellStyle name="Normal 3 3 3 2 4 2" xfId="10844" xr:uid="{00000000-0005-0000-0000-00000A360000}"/>
    <cellStyle name="Normal 3 3 3 2 5" xfId="4908" xr:uid="{00000000-0005-0000-0000-00000B360000}"/>
    <cellStyle name="Normal 3 3 3 2 5 2" xfId="12186" xr:uid="{00000000-0005-0000-0000-00000C360000}"/>
    <cellStyle name="Normal 3 3 3 2 6" xfId="5489" xr:uid="{00000000-0005-0000-0000-00000D360000}"/>
    <cellStyle name="Normal 3 3 3 2 6 2" xfId="12767" xr:uid="{00000000-0005-0000-0000-00000E360000}"/>
    <cellStyle name="Normal 3 3 3 2 7" xfId="7375" xr:uid="{00000000-0005-0000-0000-00000F360000}"/>
    <cellStyle name="Normal 3 3 3 2 7 2" xfId="14467" xr:uid="{00000000-0005-0000-0000-000010360000}"/>
    <cellStyle name="Normal 3 3 3 2 8" xfId="9547" xr:uid="{00000000-0005-0000-0000-000011360000}"/>
    <cellStyle name="Normal 3 3 3 3" xfId="1466" xr:uid="{00000000-0005-0000-0000-000012360000}"/>
    <cellStyle name="Normal 3 3 3 3 2" xfId="2856" xr:uid="{00000000-0005-0000-0000-000013360000}"/>
    <cellStyle name="Normal 3 3 3 3 2 2" xfId="8102" xr:uid="{00000000-0005-0000-0000-000014360000}"/>
    <cellStyle name="Normal 3 3 3 3 2 2 2" xfId="15194" xr:uid="{00000000-0005-0000-0000-000015360000}"/>
    <cellStyle name="Normal 3 3 3 3 2 3" xfId="10485" xr:uid="{00000000-0005-0000-0000-000016360000}"/>
    <cellStyle name="Normal 3 3 3 3 3" xfId="3490" xr:uid="{00000000-0005-0000-0000-000017360000}"/>
    <cellStyle name="Normal 3 3 3 3 3 2" xfId="10998" xr:uid="{00000000-0005-0000-0000-000018360000}"/>
    <cellStyle name="Normal 3 3 3 3 4" xfId="5054" xr:uid="{00000000-0005-0000-0000-000019360000}"/>
    <cellStyle name="Normal 3 3 3 3 4 2" xfId="12332" xr:uid="{00000000-0005-0000-0000-00001A360000}"/>
    <cellStyle name="Normal 3 3 3 3 5" xfId="5635" xr:uid="{00000000-0005-0000-0000-00001B360000}"/>
    <cellStyle name="Normal 3 3 3 3 5 2" xfId="12913" xr:uid="{00000000-0005-0000-0000-00001C360000}"/>
    <cellStyle name="Normal 3 3 3 3 6" xfId="7521" xr:uid="{00000000-0005-0000-0000-00001D360000}"/>
    <cellStyle name="Normal 3 3 3 3 6 2" xfId="14613" xr:uid="{00000000-0005-0000-0000-00001E360000}"/>
    <cellStyle name="Normal 3 3 3 3 7" xfId="9549" xr:uid="{00000000-0005-0000-0000-00001F360000}"/>
    <cellStyle name="Normal 3 3 3 4" xfId="2853" xr:uid="{00000000-0005-0000-0000-000020360000}"/>
    <cellStyle name="Normal 3 3 3 4 2" xfId="8449" xr:uid="{00000000-0005-0000-0000-000021360000}"/>
    <cellStyle name="Normal 3 3 3 4 2 2" xfId="15492" xr:uid="{00000000-0005-0000-0000-000022360000}"/>
    <cellStyle name="Normal 3 3 3 4 3" xfId="10482" xr:uid="{00000000-0005-0000-0000-000023360000}"/>
    <cellStyle name="Normal 3 3 3 5" xfId="3188" xr:uid="{00000000-0005-0000-0000-000024360000}"/>
    <cellStyle name="Normal 3 3 3 5 2" xfId="8538" xr:uid="{00000000-0005-0000-0000-000025360000}"/>
    <cellStyle name="Normal 3 3 3 5 2 2" xfId="15581" xr:uid="{00000000-0005-0000-0000-000026360000}"/>
    <cellStyle name="Normal 3 3 3 5 3" xfId="10699" xr:uid="{00000000-0005-0000-0000-000027360000}"/>
    <cellStyle name="Normal 3 3 3 6" xfId="4765" xr:uid="{00000000-0005-0000-0000-000028360000}"/>
    <cellStyle name="Normal 3 3 3 6 2" xfId="7813" xr:uid="{00000000-0005-0000-0000-000029360000}"/>
    <cellStyle name="Normal 3 3 3 6 2 2" xfId="14905" xr:uid="{00000000-0005-0000-0000-00002A360000}"/>
    <cellStyle name="Normal 3 3 3 6 3" xfId="12043" xr:uid="{00000000-0005-0000-0000-00002B360000}"/>
    <cellStyle name="Normal 3 3 3 7" xfId="5346" xr:uid="{00000000-0005-0000-0000-00002C360000}"/>
    <cellStyle name="Normal 3 3 3 7 2" xfId="12624" xr:uid="{00000000-0005-0000-0000-00002D360000}"/>
    <cellStyle name="Normal 3 3 3 8" xfId="7232" xr:uid="{00000000-0005-0000-0000-00002E360000}"/>
    <cellStyle name="Normal 3 3 3 8 2" xfId="14324" xr:uid="{00000000-0005-0000-0000-00002F360000}"/>
    <cellStyle name="Normal 3 3 3 9" xfId="9546" xr:uid="{00000000-0005-0000-0000-000030360000}"/>
    <cellStyle name="Normal 3 3 4" xfId="1467" xr:uid="{00000000-0005-0000-0000-000031360000}"/>
    <cellStyle name="Normal 3 3 4 2" xfId="1468" xr:uid="{00000000-0005-0000-0000-000032360000}"/>
    <cellStyle name="Normal 3 3 4 2 2" xfId="1469" xr:uid="{00000000-0005-0000-0000-000033360000}"/>
    <cellStyle name="Normal 3 3 4 2 2 2" xfId="2859" xr:uid="{00000000-0005-0000-0000-000034360000}"/>
    <cellStyle name="Normal 3 3 4 2 2 2 2" xfId="8288" xr:uid="{00000000-0005-0000-0000-000035360000}"/>
    <cellStyle name="Normal 3 3 4 2 2 2 2 2" xfId="15380" xr:uid="{00000000-0005-0000-0000-000036360000}"/>
    <cellStyle name="Normal 3 3 4 2 2 2 3" xfId="10488" xr:uid="{00000000-0005-0000-0000-000037360000}"/>
    <cellStyle name="Normal 3 3 4 2 2 3" xfId="3676" xr:uid="{00000000-0005-0000-0000-000038360000}"/>
    <cellStyle name="Normal 3 3 4 2 2 3 2" xfId="11184" xr:uid="{00000000-0005-0000-0000-000039360000}"/>
    <cellStyle name="Normal 3 3 4 2 2 4" xfId="5240" xr:uid="{00000000-0005-0000-0000-00003A360000}"/>
    <cellStyle name="Normal 3 3 4 2 2 4 2" xfId="12518" xr:uid="{00000000-0005-0000-0000-00003B360000}"/>
    <cellStyle name="Normal 3 3 4 2 2 5" xfId="5821" xr:uid="{00000000-0005-0000-0000-00003C360000}"/>
    <cellStyle name="Normal 3 3 4 2 2 5 2" xfId="13099" xr:uid="{00000000-0005-0000-0000-00003D360000}"/>
    <cellStyle name="Normal 3 3 4 2 2 6" xfId="7707" xr:uid="{00000000-0005-0000-0000-00003E360000}"/>
    <cellStyle name="Normal 3 3 4 2 2 6 2" xfId="14799" xr:uid="{00000000-0005-0000-0000-00003F360000}"/>
    <cellStyle name="Normal 3 3 4 2 2 7" xfId="9552" xr:uid="{00000000-0005-0000-0000-000040360000}"/>
    <cellStyle name="Normal 3 3 4 2 3" xfId="2858" xr:uid="{00000000-0005-0000-0000-000041360000}"/>
    <cellStyle name="Normal 3 3 4 2 3 2" xfId="7999" xr:uid="{00000000-0005-0000-0000-000042360000}"/>
    <cellStyle name="Normal 3 3 4 2 3 2 2" xfId="15091" xr:uid="{00000000-0005-0000-0000-000043360000}"/>
    <cellStyle name="Normal 3 3 4 2 3 3" xfId="10487" xr:uid="{00000000-0005-0000-0000-000044360000}"/>
    <cellStyle name="Normal 3 3 4 2 4" xfId="3376" xr:uid="{00000000-0005-0000-0000-000045360000}"/>
    <cellStyle name="Normal 3 3 4 2 4 2" xfId="10887" xr:uid="{00000000-0005-0000-0000-000046360000}"/>
    <cellStyle name="Normal 3 3 4 2 5" xfId="4951" xr:uid="{00000000-0005-0000-0000-000047360000}"/>
    <cellStyle name="Normal 3 3 4 2 5 2" xfId="12229" xr:uid="{00000000-0005-0000-0000-000048360000}"/>
    <cellStyle name="Normal 3 3 4 2 6" xfId="5532" xr:uid="{00000000-0005-0000-0000-000049360000}"/>
    <cellStyle name="Normal 3 3 4 2 6 2" xfId="12810" xr:uid="{00000000-0005-0000-0000-00004A360000}"/>
    <cellStyle name="Normal 3 3 4 2 7" xfId="7418" xr:uid="{00000000-0005-0000-0000-00004B360000}"/>
    <cellStyle name="Normal 3 3 4 2 7 2" xfId="14510" xr:uid="{00000000-0005-0000-0000-00004C360000}"/>
    <cellStyle name="Normal 3 3 4 2 8" xfId="9551" xr:uid="{00000000-0005-0000-0000-00004D360000}"/>
    <cellStyle name="Normal 3 3 4 3" xfId="1470" xr:uid="{00000000-0005-0000-0000-00004E360000}"/>
    <cellStyle name="Normal 3 3 4 3 2" xfId="2860" xr:uid="{00000000-0005-0000-0000-00004F360000}"/>
    <cellStyle name="Normal 3 3 4 3 2 2" xfId="8145" xr:uid="{00000000-0005-0000-0000-000050360000}"/>
    <cellStyle name="Normal 3 3 4 3 2 2 2" xfId="15237" xr:uid="{00000000-0005-0000-0000-000051360000}"/>
    <cellStyle name="Normal 3 3 4 3 2 3" xfId="10489" xr:uid="{00000000-0005-0000-0000-000052360000}"/>
    <cellStyle name="Normal 3 3 4 3 3" xfId="3533" xr:uid="{00000000-0005-0000-0000-000053360000}"/>
    <cellStyle name="Normal 3 3 4 3 3 2" xfId="11041" xr:uid="{00000000-0005-0000-0000-000054360000}"/>
    <cellStyle name="Normal 3 3 4 3 4" xfId="5097" xr:uid="{00000000-0005-0000-0000-000055360000}"/>
    <cellStyle name="Normal 3 3 4 3 4 2" xfId="12375" xr:uid="{00000000-0005-0000-0000-000056360000}"/>
    <cellStyle name="Normal 3 3 4 3 5" xfId="5678" xr:uid="{00000000-0005-0000-0000-000057360000}"/>
    <cellStyle name="Normal 3 3 4 3 5 2" xfId="12956" xr:uid="{00000000-0005-0000-0000-000058360000}"/>
    <cellStyle name="Normal 3 3 4 3 6" xfId="7564" xr:uid="{00000000-0005-0000-0000-000059360000}"/>
    <cellStyle name="Normal 3 3 4 3 6 2" xfId="14656" xr:uid="{00000000-0005-0000-0000-00005A360000}"/>
    <cellStyle name="Normal 3 3 4 3 7" xfId="9553" xr:uid="{00000000-0005-0000-0000-00005B360000}"/>
    <cellStyle name="Normal 3 3 4 4" xfId="2857" xr:uid="{00000000-0005-0000-0000-00005C360000}"/>
    <cellStyle name="Normal 3 3 4 4 2" xfId="7856" xr:uid="{00000000-0005-0000-0000-00005D360000}"/>
    <cellStyle name="Normal 3 3 4 4 2 2" xfId="14948" xr:uid="{00000000-0005-0000-0000-00005E360000}"/>
    <cellStyle name="Normal 3 3 4 4 3" xfId="10486" xr:uid="{00000000-0005-0000-0000-00005F360000}"/>
    <cellStyle name="Normal 3 3 4 5" xfId="3231" xr:uid="{00000000-0005-0000-0000-000060360000}"/>
    <cellStyle name="Normal 3 3 4 5 2" xfId="10742" xr:uid="{00000000-0005-0000-0000-000061360000}"/>
    <cellStyle name="Normal 3 3 4 6" xfId="4808" xr:uid="{00000000-0005-0000-0000-000062360000}"/>
    <cellStyle name="Normal 3 3 4 6 2" xfId="12086" xr:uid="{00000000-0005-0000-0000-000063360000}"/>
    <cellStyle name="Normal 3 3 4 7" xfId="5389" xr:uid="{00000000-0005-0000-0000-000064360000}"/>
    <cellStyle name="Normal 3 3 4 7 2" xfId="12667" xr:uid="{00000000-0005-0000-0000-000065360000}"/>
    <cellStyle name="Normal 3 3 4 8" xfId="7275" xr:uid="{00000000-0005-0000-0000-000066360000}"/>
    <cellStyle name="Normal 3 3 4 8 2" xfId="14367" xr:uid="{00000000-0005-0000-0000-000067360000}"/>
    <cellStyle name="Normal 3 3 4 9" xfId="9550" xr:uid="{00000000-0005-0000-0000-000068360000}"/>
    <cellStyle name="Normal 3 3 5" xfId="1471" xr:uid="{00000000-0005-0000-0000-000069360000}"/>
    <cellStyle name="Normal 3 3 5 2" xfId="1472" xr:uid="{00000000-0005-0000-0000-00006A360000}"/>
    <cellStyle name="Normal 3 3 5 2 2" xfId="2862" xr:uid="{00000000-0005-0000-0000-00006B360000}"/>
    <cellStyle name="Normal 3 3 5 2 2 2" xfId="8199" xr:uid="{00000000-0005-0000-0000-00006C360000}"/>
    <cellStyle name="Normal 3 3 5 2 2 2 2" xfId="15291" xr:uid="{00000000-0005-0000-0000-00006D360000}"/>
    <cellStyle name="Normal 3 3 5 2 2 3" xfId="10491" xr:uid="{00000000-0005-0000-0000-00006E360000}"/>
    <cellStyle name="Normal 3 3 5 2 3" xfId="3587" xr:uid="{00000000-0005-0000-0000-00006F360000}"/>
    <cellStyle name="Normal 3 3 5 2 3 2" xfId="11095" xr:uid="{00000000-0005-0000-0000-000070360000}"/>
    <cellStyle name="Normal 3 3 5 2 4" xfId="5151" xr:uid="{00000000-0005-0000-0000-000071360000}"/>
    <cellStyle name="Normal 3 3 5 2 4 2" xfId="12429" xr:uid="{00000000-0005-0000-0000-000072360000}"/>
    <cellStyle name="Normal 3 3 5 2 5" xfId="5732" xr:uid="{00000000-0005-0000-0000-000073360000}"/>
    <cellStyle name="Normal 3 3 5 2 5 2" xfId="13010" xr:uid="{00000000-0005-0000-0000-000074360000}"/>
    <cellStyle name="Normal 3 3 5 2 6" xfId="7618" xr:uid="{00000000-0005-0000-0000-000075360000}"/>
    <cellStyle name="Normal 3 3 5 2 6 2" xfId="14710" xr:uid="{00000000-0005-0000-0000-000076360000}"/>
    <cellStyle name="Normal 3 3 5 2 7" xfId="9555" xr:uid="{00000000-0005-0000-0000-000077360000}"/>
    <cellStyle name="Normal 3 3 5 3" xfId="2861" xr:uid="{00000000-0005-0000-0000-000078360000}"/>
    <cellStyle name="Normal 3 3 5 3 2" xfId="7910" xr:uid="{00000000-0005-0000-0000-000079360000}"/>
    <cellStyle name="Normal 3 3 5 3 2 2" xfId="15002" xr:uid="{00000000-0005-0000-0000-00007A360000}"/>
    <cellStyle name="Normal 3 3 5 3 3" xfId="10490" xr:uid="{00000000-0005-0000-0000-00007B360000}"/>
    <cellStyle name="Normal 3 3 5 4" xfId="3287" xr:uid="{00000000-0005-0000-0000-00007C360000}"/>
    <cellStyle name="Normal 3 3 5 4 2" xfId="10798" xr:uid="{00000000-0005-0000-0000-00007D360000}"/>
    <cellStyle name="Normal 3 3 5 5" xfId="4862" xr:uid="{00000000-0005-0000-0000-00007E360000}"/>
    <cellStyle name="Normal 3 3 5 5 2" xfId="12140" xr:uid="{00000000-0005-0000-0000-00007F360000}"/>
    <cellStyle name="Normal 3 3 5 6" xfId="5443" xr:uid="{00000000-0005-0000-0000-000080360000}"/>
    <cellStyle name="Normal 3 3 5 6 2" xfId="12721" xr:uid="{00000000-0005-0000-0000-000081360000}"/>
    <cellStyle name="Normal 3 3 5 7" xfId="7329" xr:uid="{00000000-0005-0000-0000-000082360000}"/>
    <cellStyle name="Normal 3 3 5 7 2" xfId="14421" xr:uid="{00000000-0005-0000-0000-000083360000}"/>
    <cellStyle name="Normal 3 3 5 8" xfId="9554" xr:uid="{00000000-0005-0000-0000-000084360000}"/>
    <cellStyle name="Normal 3 3 6" xfId="1473" xr:uid="{00000000-0005-0000-0000-000085360000}"/>
    <cellStyle name="Normal 3 3 6 2" xfId="2863" xr:uid="{00000000-0005-0000-0000-000086360000}"/>
    <cellStyle name="Normal 3 3 6 2 2" xfId="8022" xr:uid="{00000000-0005-0000-0000-000087360000}"/>
    <cellStyle name="Normal 3 3 6 2 2 2" xfId="15114" xr:uid="{00000000-0005-0000-0000-000088360000}"/>
    <cellStyle name="Normal 3 3 6 2 3" xfId="10492" xr:uid="{00000000-0005-0000-0000-000089360000}"/>
    <cellStyle name="Normal 3 3 6 3" xfId="3410" xr:uid="{00000000-0005-0000-0000-00008A360000}"/>
    <cellStyle name="Normal 3 3 6 3 2" xfId="10918" xr:uid="{00000000-0005-0000-0000-00008B360000}"/>
    <cellStyle name="Normal 3 3 6 4" xfId="4974" xr:uid="{00000000-0005-0000-0000-00008C360000}"/>
    <cellStyle name="Normal 3 3 6 4 2" xfId="12252" xr:uid="{00000000-0005-0000-0000-00008D360000}"/>
    <cellStyle name="Normal 3 3 6 5" xfId="5555" xr:uid="{00000000-0005-0000-0000-00008E360000}"/>
    <cellStyle name="Normal 3 3 6 5 2" xfId="12833" xr:uid="{00000000-0005-0000-0000-00008F360000}"/>
    <cellStyle name="Normal 3 3 6 6" xfId="7441" xr:uid="{00000000-0005-0000-0000-000090360000}"/>
    <cellStyle name="Normal 3 3 6 6 2" xfId="14533" xr:uid="{00000000-0005-0000-0000-000091360000}"/>
    <cellStyle name="Normal 3 3 6 7" xfId="9556" xr:uid="{00000000-0005-0000-0000-000092360000}"/>
    <cellStyle name="Normal 3 3 7" xfId="1474" xr:uid="{00000000-0005-0000-0000-000093360000}"/>
    <cellStyle name="Normal 3 3 7 2" xfId="2864" xr:uid="{00000000-0005-0000-0000-000094360000}"/>
    <cellStyle name="Normal 3 3 7 2 2" xfId="8295" xr:uid="{00000000-0005-0000-0000-000095360000}"/>
    <cellStyle name="Normal 3 3 7 2 2 2" xfId="15387" xr:uid="{00000000-0005-0000-0000-000096360000}"/>
    <cellStyle name="Normal 3 3 7 2 3" xfId="10493" xr:uid="{00000000-0005-0000-0000-000097360000}"/>
    <cellStyle name="Normal 3 3 7 3" xfId="3684" xr:uid="{00000000-0005-0000-0000-000098360000}"/>
    <cellStyle name="Normal 3 3 7 3 2" xfId="11192" xr:uid="{00000000-0005-0000-0000-000099360000}"/>
    <cellStyle name="Normal 3 3 7 4" xfId="5247" xr:uid="{00000000-0005-0000-0000-00009A360000}"/>
    <cellStyle name="Normal 3 3 7 4 2" xfId="12525" xr:uid="{00000000-0005-0000-0000-00009B360000}"/>
    <cellStyle name="Normal 3 3 7 5" xfId="5828" xr:uid="{00000000-0005-0000-0000-00009C360000}"/>
    <cellStyle name="Normal 3 3 7 5 2" xfId="13106" xr:uid="{00000000-0005-0000-0000-00009D360000}"/>
    <cellStyle name="Normal 3 3 7 6" xfId="7714" xr:uid="{00000000-0005-0000-0000-00009E360000}"/>
    <cellStyle name="Normal 3 3 7 6 2" xfId="14806" xr:uid="{00000000-0005-0000-0000-00009F360000}"/>
    <cellStyle name="Normal 3 3 7 7" xfId="9557" xr:uid="{00000000-0005-0000-0000-0000A0360000}"/>
    <cellStyle name="Normal 3 3 8" xfId="2844" xr:uid="{00000000-0005-0000-0000-0000A1360000}"/>
    <cellStyle name="Normal 3 3 8 2" xfId="8331" xr:uid="{00000000-0005-0000-0000-0000A2360000}"/>
    <cellStyle name="Normal 3 3 8 2 2" xfId="15416" xr:uid="{00000000-0005-0000-0000-0000A3360000}"/>
    <cellStyle name="Normal 3 3 8 3" xfId="10473" xr:uid="{00000000-0005-0000-0000-0000A4360000}"/>
    <cellStyle name="Normal 3 3 9" xfId="3118" xr:uid="{00000000-0005-0000-0000-0000A5360000}"/>
    <cellStyle name="Normal 3 3 9 2" xfId="8403" xr:uid="{00000000-0005-0000-0000-0000A6360000}"/>
    <cellStyle name="Normal 3 3 9 2 2" xfId="15446" xr:uid="{00000000-0005-0000-0000-0000A7360000}"/>
    <cellStyle name="Normal 3 3 9 3" xfId="10629" xr:uid="{00000000-0005-0000-0000-0000A8360000}"/>
    <cellStyle name="Normal 3 4" xfId="1475" xr:uid="{00000000-0005-0000-0000-0000A9360000}"/>
    <cellStyle name="Normal 3 4 2" xfId="1476" xr:uid="{00000000-0005-0000-0000-0000AA360000}"/>
    <cellStyle name="Normal 3 4 2 2" xfId="2866" xr:uid="{00000000-0005-0000-0000-0000AB360000}"/>
    <cellStyle name="Normal 3 4 2 2 2" xfId="8290" xr:uid="{00000000-0005-0000-0000-0000AC360000}"/>
    <cellStyle name="Normal 3 4 2 2 2 2" xfId="15382" xr:uid="{00000000-0005-0000-0000-0000AD360000}"/>
    <cellStyle name="Normal 3 4 2 2 3" xfId="10495" xr:uid="{00000000-0005-0000-0000-0000AE360000}"/>
    <cellStyle name="Normal 3 4 2 3" xfId="3678" xr:uid="{00000000-0005-0000-0000-0000AF360000}"/>
    <cellStyle name="Normal 3 4 2 3 2" xfId="11186" xr:uid="{00000000-0005-0000-0000-0000B0360000}"/>
    <cellStyle name="Normal 3 4 2 4" xfId="5242" xr:uid="{00000000-0005-0000-0000-0000B1360000}"/>
    <cellStyle name="Normal 3 4 2 4 2" xfId="12520" xr:uid="{00000000-0005-0000-0000-0000B2360000}"/>
    <cellStyle name="Normal 3 4 2 5" xfId="5823" xr:uid="{00000000-0005-0000-0000-0000B3360000}"/>
    <cellStyle name="Normal 3 4 2 5 2" xfId="13101" xr:uid="{00000000-0005-0000-0000-0000B4360000}"/>
    <cellStyle name="Normal 3 4 2 6" xfId="7709" xr:uid="{00000000-0005-0000-0000-0000B5360000}"/>
    <cellStyle name="Normal 3 4 2 6 2" xfId="14801" xr:uid="{00000000-0005-0000-0000-0000B6360000}"/>
    <cellStyle name="Normal 3 4 2 7" xfId="9559" xr:uid="{00000000-0005-0000-0000-0000B7360000}"/>
    <cellStyle name="Normal 3 4 3" xfId="1477" xr:uid="{00000000-0005-0000-0000-0000B8360000}"/>
    <cellStyle name="Normal 3 4 3 2" xfId="8333" xr:uid="{00000000-0005-0000-0000-0000B9360000}"/>
    <cellStyle name="Normal 3 4 3 2 2" xfId="15418" xr:uid="{00000000-0005-0000-0000-0000BA360000}"/>
    <cellStyle name="Normal 3 4 4" xfId="2865" xr:uid="{00000000-0005-0000-0000-0000BB360000}"/>
    <cellStyle name="Normal 3 4 4 2" xfId="10494" xr:uid="{00000000-0005-0000-0000-0000BC360000}"/>
    <cellStyle name="Normal 3 4 5" xfId="4553" xr:uid="{00000000-0005-0000-0000-0000BD360000}"/>
    <cellStyle name="Normal 3 4 5 2" xfId="11916" xr:uid="{00000000-0005-0000-0000-0000BE360000}"/>
    <cellStyle name="Normal 3 4 6" xfId="6993" xr:uid="{00000000-0005-0000-0000-0000BF360000}"/>
    <cellStyle name="Normal 3 4 6 2" xfId="14164" xr:uid="{00000000-0005-0000-0000-0000C0360000}"/>
    <cellStyle name="Normal 3 4 7" xfId="7101" xr:uid="{00000000-0005-0000-0000-0000C1360000}"/>
    <cellStyle name="Normal 3 4 7 2" xfId="14193" xr:uid="{00000000-0005-0000-0000-0000C2360000}"/>
    <cellStyle name="Normal 3 4 8" xfId="9558" xr:uid="{00000000-0005-0000-0000-0000C3360000}"/>
    <cellStyle name="Normal 3 5" xfId="1478" xr:uid="{00000000-0005-0000-0000-0000C4360000}"/>
    <cellStyle name="Normal 3 5 2" xfId="2867" xr:uid="{00000000-0005-0000-0000-0000C5360000}"/>
    <cellStyle name="Normal 3 5 2 2" xfId="10496" xr:uid="{00000000-0005-0000-0000-0000C6360000}"/>
    <cellStyle name="Normal 3 5 3" xfId="4554" xr:uid="{00000000-0005-0000-0000-0000C7360000}"/>
    <cellStyle name="Normal 3 5 3 2" xfId="11917" xr:uid="{00000000-0005-0000-0000-0000C8360000}"/>
    <cellStyle name="Normal 3 5 4" xfId="6994" xr:uid="{00000000-0005-0000-0000-0000C9360000}"/>
    <cellStyle name="Normal 3 5 4 2" xfId="14165" xr:uid="{00000000-0005-0000-0000-0000CA360000}"/>
    <cellStyle name="Normal 3 5 5" xfId="7102" xr:uid="{00000000-0005-0000-0000-0000CB360000}"/>
    <cellStyle name="Normal 3 5 5 2" xfId="14194" xr:uid="{00000000-0005-0000-0000-0000CC360000}"/>
    <cellStyle name="Normal 3 5 6" xfId="9560" xr:uid="{00000000-0005-0000-0000-0000CD360000}"/>
    <cellStyle name="Normal 3 6" xfId="1479" xr:uid="{00000000-0005-0000-0000-0000CE360000}"/>
    <cellStyle name="Normal 3 6 2" xfId="2868" xr:uid="{00000000-0005-0000-0000-0000CF360000}"/>
    <cellStyle name="Normal 3 6 2 2" xfId="10497" xr:uid="{00000000-0005-0000-0000-0000D0360000}"/>
    <cellStyle name="Normal 3 6 3" xfId="4555" xr:uid="{00000000-0005-0000-0000-0000D1360000}"/>
    <cellStyle name="Normal 3 6 3 2" xfId="11918" xr:uid="{00000000-0005-0000-0000-0000D2360000}"/>
    <cellStyle name="Normal 3 6 4" xfId="6995" xr:uid="{00000000-0005-0000-0000-0000D3360000}"/>
    <cellStyle name="Normal 3 6 4 2" xfId="14166" xr:uid="{00000000-0005-0000-0000-0000D4360000}"/>
    <cellStyle name="Normal 3 6 5" xfId="7103" xr:uid="{00000000-0005-0000-0000-0000D5360000}"/>
    <cellStyle name="Normal 3 6 5 2" xfId="14195" xr:uid="{00000000-0005-0000-0000-0000D6360000}"/>
    <cellStyle name="Normal 3 6 6" xfId="9561" xr:uid="{00000000-0005-0000-0000-0000D7360000}"/>
    <cellStyle name="Normal 3 7" xfId="1480" xr:uid="{00000000-0005-0000-0000-0000D8360000}"/>
    <cellStyle name="Normal 3 7 2" xfId="2869" xr:uid="{00000000-0005-0000-0000-0000D9360000}"/>
    <cellStyle name="Normal 3 7 2 2" xfId="10498" xr:uid="{00000000-0005-0000-0000-0000DA360000}"/>
    <cellStyle name="Normal 3 7 3" xfId="4556" xr:uid="{00000000-0005-0000-0000-0000DB360000}"/>
    <cellStyle name="Normal 3 7 3 2" xfId="11919" xr:uid="{00000000-0005-0000-0000-0000DC360000}"/>
    <cellStyle name="Normal 3 7 4" xfId="6996" xr:uid="{00000000-0005-0000-0000-0000DD360000}"/>
    <cellStyle name="Normal 3 7 4 2" xfId="14167" xr:uid="{00000000-0005-0000-0000-0000DE360000}"/>
    <cellStyle name="Normal 3 7 5" xfId="7104" xr:uid="{00000000-0005-0000-0000-0000DF360000}"/>
    <cellStyle name="Normal 3 7 5 2" xfId="14196" xr:uid="{00000000-0005-0000-0000-0000E0360000}"/>
    <cellStyle name="Normal 3 7 6" xfId="9562" xr:uid="{00000000-0005-0000-0000-0000E1360000}"/>
    <cellStyle name="Normal 3 8" xfId="1481" xr:uid="{00000000-0005-0000-0000-0000E2360000}"/>
    <cellStyle name="Normal 3 8 2" xfId="2870" xr:uid="{00000000-0005-0000-0000-0000E3360000}"/>
    <cellStyle name="Normal 3 8 2 2" xfId="10499" xr:uid="{00000000-0005-0000-0000-0000E4360000}"/>
    <cellStyle name="Normal 3 8 3" xfId="4557" xr:uid="{00000000-0005-0000-0000-0000E5360000}"/>
    <cellStyle name="Normal 3 8 3 2" xfId="11920" xr:uid="{00000000-0005-0000-0000-0000E6360000}"/>
    <cellStyle name="Normal 3 8 4" xfId="6997" xr:uid="{00000000-0005-0000-0000-0000E7360000}"/>
    <cellStyle name="Normal 3 8 4 2" xfId="14168" xr:uid="{00000000-0005-0000-0000-0000E8360000}"/>
    <cellStyle name="Normal 3 8 5" xfId="7105" xr:uid="{00000000-0005-0000-0000-0000E9360000}"/>
    <cellStyle name="Normal 3 8 5 2" xfId="14197" xr:uid="{00000000-0005-0000-0000-0000EA360000}"/>
    <cellStyle name="Normal 3 8 6" xfId="9563" xr:uid="{00000000-0005-0000-0000-0000EB360000}"/>
    <cellStyle name="Normal 3 9" xfId="1482" xr:uid="{00000000-0005-0000-0000-0000EC360000}"/>
    <cellStyle name="Normal 3 9 2" xfId="2871" xr:uid="{00000000-0005-0000-0000-0000ED360000}"/>
    <cellStyle name="Normal 3 9 2 2" xfId="10500" xr:uid="{00000000-0005-0000-0000-0000EE360000}"/>
    <cellStyle name="Normal 3 9 3" xfId="4558" xr:uid="{00000000-0005-0000-0000-0000EF360000}"/>
    <cellStyle name="Normal 3 9 3 2" xfId="11921" xr:uid="{00000000-0005-0000-0000-0000F0360000}"/>
    <cellStyle name="Normal 3 9 4" xfId="6998" xr:uid="{00000000-0005-0000-0000-0000F1360000}"/>
    <cellStyle name="Normal 3 9 4 2" xfId="14169" xr:uid="{00000000-0005-0000-0000-0000F2360000}"/>
    <cellStyle name="Normal 3 9 5" xfId="7106" xr:uid="{00000000-0005-0000-0000-0000F3360000}"/>
    <cellStyle name="Normal 3 9 5 2" xfId="14198" xr:uid="{00000000-0005-0000-0000-0000F4360000}"/>
    <cellStyle name="Normal 3 9 6" xfId="9564" xr:uid="{00000000-0005-0000-0000-0000F5360000}"/>
    <cellStyle name="Normal 34" xfId="8334" xr:uid="{00000000-0005-0000-0000-0000F6360000}"/>
    <cellStyle name="Normal 4" xfId="55" xr:uid="{00000000-0005-0000-0000-0000F7360000}"/>
    <cellStyle name="Normal 4 2" xfId="1484" xr:uid="{00000000-0005-0000-0000-0000F8360000}"/>
    <cellStyle name="Normal 4 2 10" xfId="9566" xr:uid="{00000000-0005-0000-0000-0000F9360000}"/>
    <cellStyle name="Normal 4 2 2" xfId="1485" xr:uid="{00000000-0005-0000-0000-0000FA360000}"/>
    <cellStyle name="Normal 4 2 2 2" xfId="3019" xr:uid="{00000000-0005-0000-0000-0000FB360000}"/>
    <cellStyle name="Normal 4 2 2 2 2" xfId="10535" xr:uid="{00000000-0005-0000-0000-0000FC360000}"/>
    <cellStyle name="Normal 4 2 2 3" xfId="8335" xr:uid="{00000000-0005-0000-0000-0000FD360000}"/>
    <cellStyle name="Normal 4 2 2 3 2" xfId="15419" xr:uid="{00000000-0005-0000-0000-0000FE360000}"/>
    <cellStyle name="Normal 4 2 2 4" xfId="8665" xr:uid="{00000000-0005-0000-0000-0000FF360000}"/>
    <cellStyle name="Normal 4 2 2 4 2" xfId="15645" xr:uid="{00000000-0005-0000-0000-000000370000}"/>
    <cellStyle name="Normal 4 2 3" xfId="1486" xr:uid="{00000000-0005-0000-0000-000001370000}"/>
    <cellStyle name="Normal 4 2 3 2" xfId="1487" xr:uid="{00000000-0005-0000-0000-000002370000}"/>
    <cellStyle name="Normal 4 2 3 3" xfId="4560" xr:uid="{00000000-0005-0000-0000-000003370000}"/>
    <cellStyle name="Normal 4 2 4" xfId="1810" xr:uid="{00000000-0005-0000-0000-000004370000}"/>
    <cellStyle name="Normal 4 2 4 2" xfId="4561" xr:uid="{00000000-0005-0000-0000-000005370000}"/>
    <cellStyle name="Normal 4 2 5" xfId="2873" xr:uid="{00000000-0005-0000-0000-000006370000}"/>
    <cellStyle name="Normal 4 2 5 2" xfId="4562" xr:uid="{00000000-0005-0000-0000-000007370000}"/>
    <cellStyle name="Normal 4 2 5 2 2" xfId="11923" xr:uid="{00000000-0005-0000-0000-000008370000}"/>
    <cellStyle name="Normal 4 2 5 3" xfId="7000" xr:uid="{00000000-0005-0000-0000-000009370000}"/>
    <cellStyle name="Normal 4 2 5 3 2" xfId="14171" xr:uid="{00000000-0005-0000-0000-00000A370000}"/>
    <cellStyle name="Normal 4 2 5 4" xfId="10502" xr:uid="{00000000-0005-0000-0000-00000B370000}"/>
    <cellStyle name="Normal 4 2 6" xfId="4559" xr:uid="{00000000-0005-0000-0000-00000C370000}"/>
    <cellStyle name="Normal 4 2 6 2" xfId="11922" xr:uid="{00000000-0005-0000-0000-00000D370000}"/>
    <cellStyle name="Normal 4 2 7" xfId="6999" xr:uid="{00000000-0005-0000-0000-00000E370000}"/>
    <cellStyle name="Normal 4 2 7 2" xfId="14170" xr:uid="{00000000-0005-0000-0000-00000F370000}"/>
    <cellStyle name="Normal 4 2 8" xfId="7108" xr:uid="{00000000-0005-0000-0000-000010370000}"/>
    <cellStyle name="Normal 4 2 8 2" xfId="14200" xr:uid="{00000000-0005-0000-0000-000011370000}"/>
    <cellStyle name="Normal 4 2 9" xfId="8602" xr:uid="{00000000-0005-0000-0000-000012370000}"/>
    <cellStyle name="Normal 4 3" xfId="1488" xr:uid="{00000000-0005-0000-0000-000013370000}"/>
    <cellStyle name="Normal 4 3 10" xfId="9567" xr:uid="{00000000-0005-0000-0000-000014370000}"/>
    <cellStyle name="Normal 4 3 2" xfId="1489" xr:uid="{00000000-0005-0000-0000-000015370000}"/>
    <cellStyle name="Normal 4 3 2 2" xfId="3020" xr:uid="{00000000-0005-0000-0000-000016370000}"/>
    <cellStyle name="Normal 4 3 2 2 2" xfId="10536" xr:uid="{00000000-0005-0000-0000-000017370000}"/>
    <cellStyle name="Normal 4 3 2 3" xfId="8336" xr:uid="{00000000-0005-0000-0000-000018370000}"/>
    <cellStyle name="Normal 4 3 2 3 2" xfId="15420" xr:uid="{00000000-0005-0000-0000-000019370000}"/>
    <cellStyle name="Normal 4 3 3" xfId="1490" xr:uid="{00000000-0005-0000-0000-00001A370000}"/>
    <cellStyle name="Normal 4 3 3 2" xfId="1491" xr:uid="{00000000-0005-0000-0000-00001B370000}"/>
    <cellStyle name="Normal 4 3 3 3" xfId="4564" xr:uid="{00000000-0005-0000-0000-00001C370000}"/>
    <cellStyle name="Normal 4 3 4" xfId="1811" xr:uid="{00000000-0005-0000-0000-00001D370000}"/>
    <cellStyle name="Normal 4 3 4 2" xfId="4565" xr:uid="{00000000-0005-0000-0000-00001E370000}"/>
    <cellStyle name="Normal 4 3 5" xfId="2874" xr:uid="{00000000-0005-0000-0000-00001F370000}"/>
    <cellStyle name="Normal 4 3 5 2" xfId="4566" xr:uid="{00000000-0005-0000-0000-000020370000}"/>
    <cellStyle name="Normal 4 3 5 2 2" xfId="11925" xr:uid="{00000000-0005-0000-0000-000021370000}"/>
    <cellStyle name="Normal 4 3 5 3" xfId="7002" xr:uid="{00000000-0005-0000-0000-000022370000}"/>
    <cellStyle name="Normal 4 3 5 3 2" xfId="14173" xr:uid="{00000000-0005-0000-0000-000023370000}"/>
    <cellStyle name="Normal 4 3 5 4" xfId="10503" xr:uid="{00000000-0005-0000-0000-000024370000}"/>
    <cellStyle name="Normal 4 3 6" xfId="4563" xr:uid="{00000000-0005-0000-0000-000025370000}"/>
    <cellStyle name="Normal 4 3 6 2" xfId="11924" xr:uid="{00000000-0005-0000-0000-000026370000}"/>
    <cellStyle name="Normal 4 3 7" xfId="7001" xr:uid="{00000000-0005-0000-0000-000027370000}"/>
    <cellStyle name="Normal 4 3 7 2" xfId="14172" xr:uid="{00000000-0005-0000-0000-000028370000}"/>
    <cellStyle name="Normal 4 3 8" xfId="7109" xr:uid="{00000000-0005-0000-0000-000029370000}"/>
    <cellStyle name="Normal 4 3 8 2" xfId="14201" xr:uid="{00000000-0005-0000-0000-00002A370000}"/>
    <cellStyle name="Normal 4 3 9" xfId="8608" xr:uid="{00000000-0005-0000-0000-00002B370000}"/>
    <cellStyle name="Normal 4 3 9 2" xfId="15643" xr:uid="{00000000-0005-0000-0000-00002C370000}"/>
    <cellStyle name="Normal 4 4" xfId="1492" xr:uid="{00000000-0005-0000-0000-00002D370000}"/>
    <cellStyle name="Normal 4 4 2" xfId="1493" xr:uid="{00000000-0005-0000-0000-00002E370000}"/>
    <cellStyle name="Normal 4 4 2 2" xfId="8337" xr:uid="{00000000-0005-0000-0000-00002F370000}"/>
    <cellStyle name="Normal 4 4 2 2 2" xfId="15421" xr:uid="{00000000-0005-0000-0000-000030370000}"/>
    <cellStyle name="Normal 4 4 3" xfId="2875" xr:uid="{00000000-0005-0000-0000-000031370000}"/>
    <cellStyle name="Normal 4 4 3 2" xfId="10504" xr:uid="{00000000-0005-0000-0000-000032370000}"/>
    <cellStyle name="Normal 4 4 4" xfId="4567" xr:uid="{00000000-0005-0000-0000-000033370000}"/>
    <cellStyle name="Normal 4 4 4 2" xfId="11926" xr:uid="{00000000-0005-0000-0000-000034370000}"/>
    <cellStyle name="Normal 4 4 5" xfId="7003" xr:uid="{00000000-0005-0000-0000-000035370000}"/>
    <cellStyle name="Normal 4 4 5 2" xfId="14174" xr:uid="{00000000-0005-0000-0000-000036370000}"/>
    <cellStyle name="Normal 4 4 6" xfId="7110" xr:uid="{00000000-0005-0000-0000-000037370000}"/>
    <cellStyle name="Normal 4 4 6 2" xfId="14202" xr:uid="{00000000-0005-0000-0000-000038370000}"/>
    <cellStyle name="Normal 4 4 7" xfId="9568" xr:uid="{00000000-0005-0000-0000-000039370000}"/>
    <cellStyle name="Normal 4 5" xfId="1494" xr:uid="{00000000-0005-0000-0000-00003A370000}"/>
    <cellStyle name="Normal 4 5 10" xfId="7710" xr:uid="{00000000-0005-0000-0000-00003B370000}"/>
    <cellStyle name="Normal 4 5 10 2" xfId="14802" xr:uid="{00000000-0005-0000-0000-00003C370000}"/>
    <cellStyle name="Normal 4 5 11" xfId="9569" xr:uid="{00000000-0005-0000-0000-00003D370000}"/>
    <cellStyle name="Normal 4 5 2" xfId="1495" xr:uid="{00000000-0005-0000-0000-00003E370000}"/>
    <cellStyle name="Normal 4 5 2 2" xfId="2877" xr:uid="{00000000-0005-0000-0000-00003F370000}"/>
    <cellStyle name="Normal 4 5 2 2 2" xfId="10506" xr:uid="{00000000-0005-0000-0000-000040370000}"/>
    <cellStyle name="Normal 4 5 2 3" xfId="4569" xr:uid="{00000000-0005-0000-0000-000041370000}"/>
    <cellStyle name="Normal 4 5 2 3 2" xfId="11928" xr:uid="{00000000-0005-0000-0000-000042370000}"/>
    <cellStyle name="Normal 4 5 2 4" xfId="7005" xr:uid="{00000000-0005-0000-0000-000043370000}"/>
    <cellStyle name="Normal 4 5 2 4 2" xfId="14176" xr:uid="{00000000-0005-0000-0000-000044370000}"/>
    <cellStyle name="Normal 4 5 2 5" xfId="8291" xr:uid="{00000000-0005-0000-0000-000045370000}"/>
    <cellStyle name="Normal 4 5 2 5 2" xfId="15383" xr:uid="{00000000-0005-0000-0000-000046370000}"/>
    <cellStyle name="Normal 4 5 2 6" xfId="9570" xr:uid="{00000000-0005-0000-0000-000047370000}"/>
    <cellStyle name="Normal 4 5 3" xfId="2876" xr:uid="{00000000-0005-0000-0000-000048370000}"/>
    <cellStyle name="Normal 4 5 3 2" xfId="10505" xr:uid="{00000000-0005-0000-0000-000049370000}"/>
    <cellStyle name="Normal 4 5 4" xfId="3679" xr:uid="{00000000-0005-0000-0000-00004A370000}"/>
    <cellStyle name="Normal 4 5 4 2" xfId="11187" xr:uid="{00000000-0005-0000-0000-00004B370000}"/>
    <cellStyle name="Normal 4 5 5" xfId="4568" xr:uid="{00000000-0005-0000-0000-00004C370000}"/>
    <cellStyle name="Normal 4 5 5 2" xfId="11927" xr:uid="{00000000-0005-0000-0000-00004D370000}"/>
    <cellStyle name="Normal 4 5 6" xfId="5243" xr:uid="{00000000-0005-0000-0000-00004E370000}"/>
    <cellStyle name="Normal 4 5 6 2" xfId="12521" xr:uid="{00000000-0005-0000-0000-00004F370000}"/>
    <cellStyle name="Normal 4 5 7" xfId="5824" xr:uid="{00000000-0005-0000-0000-000050370000}"/>
    <cellStyle name="Normal 4 5 7 2" xfId="13102" xr:uid="{00000000-0005-0000-0000-000051370000}"/>
    <cellStyle name="Normal 4 5 8" xfId="7004" xr:uid="{00000000-0005-0000-0000-000052370000}"/>
    <cellStyle name="Normal 4 5 8 2" xfId="14175" xr:uid="{00000000-0005-0000-0000-000053370000}"/>
    <cellStyle name="Normal 4 5 9" xfId="7111" xr:uid="{00000000-0005-0000-0000-000054370000}"/>
    <cellStyle name="Normal 4 5 9 2" xfId="14203" xr:uid="{00000000-0005-0000-0000-000055370000}"/>
    <cellStyle name="Normal 4 6" xfId="1496" xr:uid="{00000000-0005-0000-0000-000056370000}"/>
    <cellStyle name="Normal 4 6 2" xfId="1497" xr:uid="{00000000-0005-0000-0000-000057370000}"/>
    <cellStyle name="Normal 4 6 3" xfId="3018" xr:uid="{00000000-0005-0000-0000-000058370000}"/>
    <cellStyle name="Normal 4 6 3 2" xfId="10534" xr:uid="{00000000-0005-0000-0000-000059370000}"/>
    <cellStyle name="Normal 4 7" xfId="2872" xr:uid="{00000000-0005-0000-0000-00005A370000}"/>
    <cellStyle name="Normal 4 7 2" xfId="4570" xr:uid="{00000000-0005-0000-0000-00005B370000}"/>
    <cellStyle name="Normal 4 7 2 2" xfId="11929" xr:uid="{00000000-0005-0000-0000-00005C370000}"/>
    <cellStyle name="Normal 4 7 3" xfId="7006" xr:uid="{00000000-0005-0000-0000-00005D370000}"/>
    <cellStyle name="Normal 4 7 3 2" xfId="14177" xr:uid="{00000000-0005-0000-0000-00005E370000}"/>
    <cellStyle name="Normal 4 7 4" xfId="10501" xr:uid="{00000000-0005-0000-0000-00005F370000}"/>
    <cellStyle name="Normal 4 8" xfId="7107" xr:uid="{00000000-0005-0000-0000-000060370000}"/>
    <cellStyle name="Normal 4 8 2" xfId="14199" xr:uid="{00000000-0005-0000-0000-000061370000}"/>
    <cellStyle name="Normal 4 9" xfId="1483" xr:uid="{00000000-0005-0000-0000-000062370000}"/>
    <cellStyle name="Normal 4 9 2" xfId="9565" xr:uid="{00000000-0005-0000-0000-000063370000}"/>
    <cellStyle name="Normal 5" xfId="56" xr:uid="{00000000-0005-0000-0000-000064370000}"/>
    <cellStyle name="Normal 5 10" xfId="7112" xr:uid="{00000000-0005-0000-0000-000065370000}"/>
    <cellStyle name="Normal 5 10 2" xfId="14204" xr:uid="{00000000-0005-0000-0000-000066370000}"/>
    <cellStyle name="Normal 5 11" xfId="1498" xr:uid="{00000000-0005-0000-0000-000067370000}"/>
    <cellStyle name="Normal 5 11 2" xfId="9571" xr:uid="{00000000-0005-0000-0000-000068370000}"/>
    <cellStyle name="Normal 5 2" xfId="1499" xr:uid="{00000000-0005-0000-0000-000069370000}"/>
    <cellStyle name="Normal 5 2 2" xfId="2879" xr:uid="{00000000-0005-0000-0000-00006A370000}"/>
    <cellStyle name="Normal 5 2 2 2" xfId="8666" xr:uid="{00000000-0005-0000-0000-00006B370000}"/>
    <cellStyle name="Normal 5 2 2 2 2" xfId="15646" xr:uid="{00000000-0005-0000-0000-00006C370000}"/>
    <cellStyle name="Normal 5 2 2 3" xfId="10508" xr:uid="{00000000-0005-0000-0000-00006D370000}"/>
    <cellStyle name="Normal 5 2 3" xfId="4572" xr:uid="{00000000-0005-0000-0000-00006E370000}"/>
    <cellStyle name="Normal 5 2 3 2" xfId="11931" xr:uid="{00000000-0005-0000-0000-00006F370000}"/>
    <cellStyle name="Normal 5 2 4" xfId="7008" xr:uid="{00000000-0005-0000-0000-000070370000}"/>
    <cellStyle name="Normal 5 2 4 2" xfId="14179" xr:uid="{00000000-0005-0000-0000-000071370000}"/>
    <cellStyle name="Normal 5 2 5" xfId="7113" xr:uid="{00000000-0005-0000-0000-000072370000}"/>
    <cellStyle name="Normal 5 2 5 2" xfId="14205" xr:uid="{00000000-0005-0000-0000-000073370000}"/>
    <cellStyle name="Normal 5 2 6" xfId="8338" xr:uid="{00000000-0005-0000-0000-000074370000}"/>
    <cellStyle name="Normal 5 2 7" xfId="8603" xr:uid="{00000000-0005-0000-0000-000075370000}"/>
    <cellStyle name="Normal 5 2 8" xfId="9572" xr:uid="{00000000-0005-0000-0000-000076370000}"/>
    <cellStyle name="Normal 5 3" xfId="1500" xr:uid="{00000000-0005-0000-0000-000077370000}"/>
    <cellStyle name="Normal 5 3 2" xfId="2880" xr:uid="{00000000-0005-0000-0000-000078370000}"/>
    <cellStyle name="Normal 5 3 2 2" xfId="10509" xr:uid="{00000000-0005-0000-0000-000079370000}"/>
    <cellStyle name="Normal 5 3 3" xfId="4573" xr:uid="{00000000-0005-0000-0000-00007A370000}"/>
    <cellStyle name="Normal 5 3 3 2" xfId="11932" xr:uid="{00000000-0005-0000-0000-00007B370000}"/>
    <cellStyle name="Normal 5 3 4" xfId="7009" xr:uid="{00000000-0005-0000-0000-00007C370000}"/>
    <cellStyle name="Normal 5 3 4 2" xfId="14180" xr:uid="{00000000-0005-0000-0000-00007D370000}"/>
    <cellStyle name="Normal 5 3 5" xfId="7114" xr:uid="{00000000-0005-0000-0000-00007E370000}"/>
    <cellStyle name="Normal 5 3 5 2" xfId="14206" xr:uid="{00000000-0005-0000-0000-00007F370000}"/>
    <cellStyle name="Normal 5 3 6" xfId="8610" xr:uid="{00000000-0005-0000-0000-000080370000}"/>
    <cellStyle name="Normal 5 3 6 2" xfId="15644" xr:uid="{00000000-0005-0000-0000-000081370000}"/>
    <cellStyle name="Normal 5 3 7" xfId="9573" xr:uid="{00000000-0005-0000-0000-000082370000}"/>
    <cellStyle name="Normal 5 4" xfId="1501" xr:uid="{00000000-0005-0000-0000-000083370000}"/>
    <cellStyle name="Normal 5 4 2" xfId="2881" xr:uid="{00000000-0005-0000-0000-000084370000}"/>
    <cellStyle name="Normal 5 4 2 2" xfId="10510" xr:uid="{00000000-0005-0000-0000-000085370000}"/>
    <cellStyle name="Normal 5 4 3" xfId="4574" xr:uid="{00000000-0005-0000-0000-000086370000}"/>
    <cellStyle name="Normal 5 4 3 2" xfId="11933" xr:uid="{00000000-0005-0000-0000-000087370000}"/>
    <cellStyle name="Normal 5 4 4" xfId="7010" xr:uid="{00000000-0005-0000-0000-000088370000}"/>
    <cellStyle name="Normal 5 4 4 2" xfId="14181" xr:uid="{00000000-0005-0000-0000-000089370000}"/>
    <cellStyle name="Normal 5 4 5" xfId="7115" xr:uid="{00000000-0005-0000-0000-00008A370000}"/>
    <cellStyle name="Normal 5 4 5 2" xfId="14207" xr:uid="{00000000-0005-0000-0000-00008B370000}"/>
    <cellStyle name="Normal 5 4 6" xfId="9574" xr:uid="{00000000-0005-0000-0000-00008C370000}"/>
    <cellStyle name="Normal 5 5" xfId="1502" xr:uid="{00000000-0005-0000-0000-00008D370000}"/>
    <cellStyle name="Normal 5 5 2" xfId="2882" xr:uid="{00000000-0005-0000-0000-00008E370000}"/>
    <cellStyle name="Normal 5 5 2 2" xfId="10511" xr:uid="{00000000-0005-0000-0000-00008F370000}"/>
    <cellStyle name="Normal 5 5 3" xfId="4575" xr:uid="{00000000-0005-0000-0000-000090370000}"/>
    <cellStyle name="Normal 5 5 3 2" xfId="11934" xr:uid="{00000000-0005-0000-0000-000091370000}"/>
    <cellStyle name="Normal 5 5 4" xfId="7011" xr:uid="{00000000-0005-0000-0000-000092370000}"/>
    <cellStyle name="Normal 5 5 4 2" xfId="14182" xr:uid="{00000000-0005-0000-0000-000093370000}"/>
    <cellStyle name="Normal 5 5 5" xfId="7116" xr:uid="{00000000-0005-0000-0000-000094370000}"/>
    <cellStyle name="Normal 5 5 5 2" xfId="14208" xr:uid="{00000000-0005-0000-0000-000095370000}"/>
    <cellStyle name="Normal 5 5 6" xfId="9575" xr:uid="{00000000-0005-0000-0000-000096370000}"/>
    <cellStyle name="Normal 5 6" xfId="1503" xr:uid="{00000000-0005-0000-0000-000097370000}"/>
    <cellStyle name="Normal 5 6 2" xfId="2979" xr:uid="{00000000-0005-0000-0000-000098370000}"/>
    <cellStyle name="Normal 5 6 2 2" xfId="10514" xr:uid="{00000000-0005-0000-0000-000099370000}"/>
    <cellStyle name="Normal 5 7" xfId="2878" xr:uid="{00000000-0005-0000-0000-00009A370000}"/>
    <cellStyle name="Normal 5 7 2" xfId="4576" xr:uid="{00000000-0005-0000-0000-00009B370000}"/>
    <cellStyle name="Normal 5 7 2 2" xfId="11935" xr:uid="{00000000-0005-0000-0000-00009C370000}"/>
    <cellStyle name="Normal 5 7 3" xfId="7012" xr:uid="{00000000-0005-0000-0000-00009D370000}"/>
    <cellStyle name="Normal 5 7 3 2" xfId="14183" xr:uid="{00000000-0005-0000-0000-00009E370000}"/>
    <cellStyle name="Normal 5 7 4" xfId="10507" xr:uid="{00000000-0005-0000-0000-00009F370000}"/>
    <cellStyle name="Normal 5 8" xfId="4571" xr:uid="{00000000-0005-0000-0000-0000A0370000}"/>
    <cellStyle name="Normal 5 8 2" xfId="11930" xr:uid="{00000000-0005-0000-0000-0000A1370000}"/>
    <cellStyle name="Normal 5 9" xfId="7007" xr:uid="{00000000-0005-0000-0000-0000A2370000}"/>
    <cellStyle name="Normal 5 9 2" xfId="14178" xr:uid="{00000000-0005-0000-0000-0000A3370000}"/>
    <cellStyle name="Normal 55" xfId="1504" xr:uid="{00000000-0005-0000-0000-0000A4370000}"/>
    <cellStyle name="Normal 55 2" xfId="2883" xr:uid="{00000000-0005-0000-0000-0000A5370000}"/>
    <cellStyle name="Normal 55 2 2" xfId="8339" xr:uid="{00000000-0005-0000-0000-0000A6370000}"/>
    <cellStyle name="Normal 55 2 2 2" xfId="15422" xr:uid="{00000000-0005-0000-0000-0000A7370000}"/>
    <cellStyle name="Normal 55 2 3" xfId="10512" xr:uid="{00000000-0005-0000-0000-0000A8370000}"/>
    <cellStyle name="Normal 55 3" xfId="3683" xr:uid="{00000000-0005-0000-0000-0000A9370000}"/>
    <cellStyle name="Normal 55 3 2" xfId="8294" xr:uid="{00000000-0005-0000-0000-0000AA370000}"/>
    <cellStyle name="Normal 55 3 2 2" xfId="15386" xr:uid="{00000000-0005-0000-0000-0000AB370000}"/>
    <cellStyle name="Normal 55 3 3" xfId="11191" xr:uid="{00000000-0005-0000-0000-0000AC370000}"/>
    <cellStyle name="Normal 55 4" xfId="5246" xr:uid="{00000000-0005-0000-0000-0000AD370000}"/>
    <cellStyle name="Normal 55 4 2" xfId="12524" xr:uid="{00000000-0005-0000-0000-0000AE370000}"/>
    <cellStyle name="Normal 55 5" xfId="5827" xr:uid="{00000000-0005-0000-0000-0000AF370000}"/>
    <cellStyle name="Normal 55 5 2" xfId="13105" xr:uid="{00000000-0005-0000-0000-0000B0370000}"/>
    <cellStyle name="Normal 55 6" xfId="7713" xr:uid="{00000000-0005-0000-0000-0000B1370000}"/>
    <cellStyle name="Normal 55 6 2" xfId="14805" xr:uid="{00000000-0005-0000-0000-0000B2370000}"/>
    <cellStyle name="Normal 55 7" xfId="9576" xr:uid="{00000000-0005-0000-0000-0000B3370000}"/>
    <cellStyle name="Normal 6" xfId="57" xr:uid="{00000000-0005-0000-0000-0000B4370000}"/>
    <cellStyle name="Normal 6 2" xfId="1506" xr:uid="{00000000-0005-0000-0000-0000B5370000}"/>
    <cellStyle name="Normal 6 2 2" xfId="1507" xr:uid="{00000000-0005-0000-0000-0000B6370000}"/>
    <cellStyle name="Normal 6 2 2 2" xfId="8662" xr:uid="{00000000-0005-0000-0000-0000B7370000}"/>
    <cellStyle name="Normal 6 2 3" xfId="8604" xr:uid="{00000000-0005-0000-0000-0000B8370000}"/>
    <cellStyle name="Normal 6 3" xfId="2884" xr:uid="{00000000-0005-0000-0000-0000B9370000}"/>
    <cellStyle name="Normal 6 3 2" xfId="8655" xr:uid="{00000000-0005-0000-0000-0000BA370000}"/>
    <cellStyle name="Normal 6 4" xfId="1505" xr:uid="{00000000-0005-0000-0000-0000BB370000}"/>
    <cellStyle name="Normal 7" xfId="58" xr:uid="{00000000-0005-0000-0000-0000BC370000}"/>
    <cellStyle name="Normal 7 2" xfId="1509" xr:uid="{00000000-0005-0000-0000-0000BD370000}"/>
    <cellStyle name="Normal 7 2 2" xfId="3021" xr:uid="{00000000-0005-0000-0000-0000BE370000}"/>
    <cellStyle name="Normal 7 2 3" xfId="8605" xr:uid="{00000000-0005-0000-0000-0000BF370000}"/>
    <cellStyle name="Normal 7 3" xfId="2885" xr:uid="{00000000-0005-0000-0000-0000C0370000}"/>
    <cellStyle name="Normal 7 4" xfId="1508" xr:uid="{00000000-0005-0000-0000-0000C1370000}"/>
    <cellStyle name="Normal 8" xfId="59" xr:uid="{00000000-0005-0000-0000-0000C2370000}"/>
    <cellStyle name="Normal 8 2" xfId="1511" xr:uid="{00000000-0005-0000-0000-0000C3370000}"/>
    <cellStyle name="Normal 8 3" xfId="1512" xr:uid="{00000000-0005-0000-0000-0000C4370000}"/>
    <cellStyle name="Normal 8 3 2" xfId="3026" xr:uid="{00000000-0005-0000-0000-0000C5370000}"/>
    <cellStyle name="Normal 8 4" xfId="2886" xr:uid="{00000000-0005-0000-0000-0000C6370000}"/>
    <cellStyle name="Normal 8 5" xfId="1510" xr:uid="{00000000-0005-0000-0000-0000C7370000}"/>
    <cellStyle name="Normal 9" xfId="60" xr:uid="{00000000-0005-0000-0000-0000C8370000}"/>
    <cellStyle name="Normal 9 2" xfId="1513" xr:uid="{00000000-0005-0000-0000-0000C9370000}"/>
    <cellStyle name="Normal 9 2 2" xfId="2887" xr:uid="{00000000-0005-0000-0000-0000CA370000}"/>
    <cellStyle name="Normal 9 2 2 2" xfId="8340" xr:uid="{00000000-0005-0000-0000-0000CB370000}"/>
    <cellStyle name="Normal 9 2 2 2 2" xfId="15423" xr:uid="{00000000-0005-0000-0000-0000CC370000}"/>
    <cellStyle name="Normal 9 2 2 3" xfId="10513" xr:uid="{00000000-0005-0000-0000-0000CD370000}"/>
    <cellStyle name="Normal 9 2 3" xfId="3681" xr:uid="{00000000-0005-0000-0000-0000CE370000}"/>
    <cellStyle name="Normal 9 2 3 2" xfId="8292" xr:uid="{00000000-0005-0000-0000-0000CF370000}"/>
    <cellStyle name="Normal 9 2 3 2 2" xfId="15384" xr:uid="{00000000-0005-0000-0000-0000D0370000}"/>
    <cellStyle name="Normal 9 2 3 3" xfId="11189" xr:uid="{00000000-0005-0000-0000-0000D1370000}"/>
    <cellStyle name="Normal 9 2 4" xfId="5244" xr:uid="{00000000-0005-0000-0000-0000D2370000}"/>
    <cellStyle name="Normal 9 2 4 2" xfId="12522" xr:uid="{00000000-0005-0000-0000-0000D3370000}"/>
    <cellStyle name="Normal 9 2 5" xfId="5825" xr:uid="{00000000-0005-0000-0000-0000D4370000}"/>
    <cellStyle name="Normal 9 2 5 2" xfId="13103" xr:uid="{00000000-0005-0000-0000-0000D5370000}"/>
    <cellStyle name="Normal 9 2 6" xfId="7711" xr:uid="{00000000-0005-0000-0000-0000D6370000}"/>
    <cellStyle name="Normal 9 2 6 2" xfId="14803" xr:uid="{00000000-0005-0000-0000-0000D7370000}"/>
    <cellStyle name="Normal 9 2 7" xfId="9577" xr:uid="{00000000-0005-0000-0000-0000D8370000}"/>
    <cellStyle name="Note 2" xfId="61" xr:uid="{00000000-0005-0000-0000-0000D9370000}"/>
    <cellStyle name="Note 2 10" xfId="1515" xr:uid="{00000000-0005-0000-0000-0000DA370000}"/>
    <cellStyle name="Note 2 10 2" xfId="4578" xr:uid="{00000000-0005-0000-0000-0000DB370000}"/>
    <cellStyle name="Note 2 10 3" xfId="4577" xr:uid="{00000000-0005-0000-0000-0000DC370000}"/>
    <cellStyle name="Note 2 10 3 2" xfId="11936" xr:uid="{00000000-0005-0000-0000-0000DD370000}"/>
    <cellStyle name="Note 2 10 4" xfId="8400" xr:uid="{00000000-0005-0000-0000-0000DE370000}"/>
    <cellStyle name="Note 2 10 4 2" xfId="15443" xr:uid="{00000000-0005-0000-0000-0000DF370000}"/>
    <cellStyle name="Note 2 11" xfId="1516" xr:uid="{00000000-0005-0000-0000-0000E0370000}"/>
    <cellStyle name="Note 2 11 2" xfId="8489" xr:uid="{00000000-0005-0000-0000-0000E1370000}"/>
    <cellStyle name="Note 2 11 2 2" xfId="15532" xr:uid="{00000000-0005-0000-0000-0000E2370000}"/>
    <cellStyle name="Note 2 12" xfId="1517" xr:uid="{00000000-0005-0000-0000-0000E3370000}"/>
    <cellStyle name="Note 2 12 2" xfId="1518" xr:uid="{00000000-0005-0000-0000-0000E4370000}"/>
    <cellStyle name="Note 2 12 2 2" xfId="2890" xr:uid="{00000000-0005-0000-0000-0000E5370000}"/>
    <cellStyle name="Note 2 12 3" xfId="2889" xr:uid="{00000000-0005-0000-0000-0000E6370000}"/>
    <cellStyle name="Note 2 12 4" xfId="8578" xr:uid="{00000000-0005-0000-0000-0000E7370000}"/>
    <cellStyle name="Note 2 12 4 2" xfId="15621" xr:uid="{00000000-0005-0000-0000-0000E8370000}"/>
    <cellStyle name="Note 2 13" xfId="1519" xr:uid="{00000000-0005-0000-0000-0000E9370000}"/>
    <cellStyle name="Note 2 13 2" xfId="7730" xr:uid="{00000000-0005-0000-0000-0000EA370000}"/>
    <cellStyle name="Note 2 13 2 2" xfId="14822" xr:uid="{00000000-0005-0000-0000-0000EB370000}"/>
    <cellStyle name="Note 2 14" xfId="1520" xr:uid="{00000000-0005-0000-0000-0000EC370000}"/>
    <cellStyle name="Note 2 14 2" xfId="2891" xr:uid="{00000000-0005-0000-0000-0000ED370000}"/>
    <cellStyle name="Note 2 15" xfId="1521" xr:uid="{00000000-0005-0000-0000-0000EE370000}"/>
    <cellStyle name="Note 2 15 2" xfId="2892" xr:uid="{00000000-0005-0000-0000-0000EF370000}"/>
    <cellStyle name="Note 2 16" xfId="1522" xr:uid="{00000000-0005-0000-0000-0000F0370000}"/>
    <cellStyle name="Note 2 16 2" xfId="2893" xr:uid="{00000000-0005-0000-0000-0000F1370000}"/>
    <cellStyle name="Note 2 17" xfId="1523" xr:uid="{00000000-0005-0000-0000-0000F2370000}"/>
    <cellStyle name="Note 2 17 2" xfId="2894" xr:uid="{00000000-0005-0000-0000-0000F3370000}"/>
    <cellStyle name="Note 2 18" xfId="1524" xr:uid="{00000000-0005-0000-0000-0000F4370000}"/>
    <cellStyle name="Note 2 18 2" xfId="2895" xr:uid="{00000000-0005-0000-0000-0000F5370000}"/>
    <cellStyle name="Note 2 19" xfId="1525" xr:uid="{00000000-0005-0000-0000-0000F6370000}"/>
    <cellStyle name="Note 2 19 2" xfId="2896" xr:uid="{00000000-0005-0000-0000-0000F7370000}"/>
    <cellStyle name="Note 2 2" xfId="1526" xr:uid="{00000000-0005-0000-0000-0000F8370000}"/>
    <cellStyle name="Note 2 2 10" xfId="2897" xr:uid="{00000000-0005-0000-0000-0000F9370000}"/>
    <cellStyle name="Note 2 2 11" xfId="3150" xr:uid="{00000000-0005-0000-0000-0000FA370000}"/>
    <cellStyle name="Note 2 2 11 2" xfId="7013" xr:uid="{00000000-0005-0000-0000-0000FB370000}"/>
    <cellStyle name="Note 2 2 11 3" xfId="10661" xr:uid="{00000000-0005-0000-0000-0000FC370000}"/>
    <cellStyle name="Note 2 2 12" xfId="4739" xr:uid="{00000000-0005-0000-0000-0000FD370000}"/>
    <cellStyle name="Note 2 2 12 2" xfId="12017" xr:uid="{00000000-0005-0000-0000-0000FE370000}"/>
    <cellStyle name="Note 2 2 13" xfId="5320" xr:uid="{00000000-0005-0000-0000-0000FF370000}"/>
    <cellStyle name="Note 2 2 13 2" xfId="12598" xr:uid="{00000000-0005-0000-0000-000000380000}"/>
    <cellStyle name="Note 2 2 14" xfId="7206" xr:uid="{00000000-0005-0000-0000-000001380000}"/>
    <cellStyle name="Note 2 2 14 2" xfId="14298" xr:uid="{00000000-0005-0000-0000-000002380000}"/>
    <cellStyle name="Note 2 2 2" xfId="1527" xr:uid="{00000000-0005-0000-0000-000003380000}"/>
    <cellStyle name="Note 2 2 2 2" xfId="1528" xr:uid="{00000000-0005-0000-0000-000004380000}"/>
    <cellStyle name="Note 2 2 2 2 2" xfId="1529" xr:uid="{00000000-0005-0000-0000-000005380000}"/>
    <cellStyle name="Note 2 2 2 2 2 2" xfId="1530" xr:uid="{00000000-0005-0000-0000-000006380000}"/>
    <cellStyle name="Note 2 2 2 2 2 2 2" xfId="2898" xr:uid="{00000000-0005-0000-0000-000007380000}"/>
    <cellStyle name="Note 2 2 2 2 2 2 3" xfId="8265" xr:uid="{00000000-0005-0000-0000-000008380000}"/>
    <cellStyle name="Note 2 2 2 2 2 2 3 2" xfId="15357" xr:uid="{00000000-0005-0000-0000-000009380000}"/>
    <cellStyle name="Note 2 2 2 2 2 3" xfId="3653" xr:uid="{00000000-0005-0000-0000-00000A380000}"/>
    <cellStyle name="Note 2 2 2 2 2 3 2" xfId="4579" xr:uid="{00000000-0005-0000-0000-00000B380000}"/>
    <cellStyle name="Note 2 2 2 2 2 3 3" xfId="11161" xr:uid="{00000000-0005-0000-0000-00000C380000}"/>
    <cellStyle name="Note 2 2 2 2 2 4" xfId="5217" xr:uid="{00000000-0005-0000-0000-00000D380000}"/>
    <cellStyle name="Note 2 2 2 2 2 4 2" xfId="7014" xr:uid="{00000000-0005-0000-0000-00000E380000}"/>
    <cellStyle name="Note 2 2 2 2 2 4 3" xfId="12495" xr:uid="{00000000-0005-0000-0000-00000F380000}"/>
    <cellStyle name="Note 2 2 2 2 2 5" xfId="5798" xr:uid="{00000000-0005-0000-0000-000010380000}"/>
    <cellStyle name="Note 2 2 2 2 2 5 2" xfId="13076" xr:uid="{00000000-0005-0000-0000-000011380000}"/>
    <cellStyle name="Note 2 2 2 2 2 6" xfId="7684" xr:uid="{00000000-0005-0000-0000-000012380000}"/>
    <cellStyle name="Note 2 2 2 2 2 6 2" xfId="14776" xr:uid="{00000000-0005-0000-0000-000013380000}"/>
    <cellStyle name="Note 2 2 2 2 3" xfId="1531" xr:uid="{00000000-0005-0000-0000-000014380000}"/>
    <cellStyle name="Note 2 2 2 2 3 2" xfId="2899" xr:uid="{00000000-0005-0000-0000-000015380000}"/>
    <cellStyle name="Note 2 2 2 2 3 3" xfId="7976" xr:uid="{00000000-0005-0000-0000-000016380000}"/>
    <cellStyle name="Note 2 2 2 2 3 3 2" xfId="15068" xr:uid="{00000000-0005-0000-0000-000017380000}"/>
    <cellStyle name="Note 2 2 2 2 4" xfId="3353" xr:uid="{00000000-0005-0000-0000-000018380000}"/>
    <cellStyle name="Note 2 2 2 2 4 2" xfId="4580" xr:uid="{00000000-0005-0000-0000-000019380000}"/>
    <cellStyle name="Note 2 2 2 2 4 3" xfId="10864" xr:uid="{00000000-0005-0000-0000-00001A380000}"/>
    <cellStyle name="Note 2 2 2 2 5" xfId="4928" xr:uid="{00000000-0005-0000-0000-00001B380000}"/>
    <cellStyle name="Note 2 2 2 2 5 2" xfId="7015" xr:uid="{00000000-0005-0000-0000-00001C380000}"/>
    <cellStyle name="Note 2 2 2 2 5 3" xfId="12206" xr:uid="{00000000-0005-0000-0000-00001D380000}"/>
    <cellStyle name="Note 2 2 2 2 6" xfId="5509" xr:uid="{00000000-0005-0000-0000-00001E380000}"/>
    <cellStyle name="Note 2 2 2 2 6 2" xfId="12787" xr:uid="{00000000-0005-0000-0000-00001F380000}"/>
    <cellStyle name="Note 2 2 2 2 7" xfId="7395" xr:uid="{00000000-0005-0000-0000-000020380000}"/>
    <cellStyle name="Note 2 2 2 2 7 2" xfId="14487" xr:uid="{00000000-0005-0000-0000-000021380000}"/>
    <cellStyle name="Note 2 2 2 3" xfId="1532" xr:uid="{00000000-0005-0000-0000-000022380000}"/>
    <cellStyle name="Note 2 2 2 3 2" xfId="1533" xr:uid="{00000000-0005-0000-0000-000023380000}"/>
    <cellStyle name="Note 2 2 2 3 2 2" xfId="2900" xr:uid="{00000000-0005-0000-0000-000024380000}"/>
    <cellStyle name="Note 2 2 2 3 2 3" xfId="8122" xr:uid="{00000000-0005-0000-0000-000025380000}"/>
    <cellStyle name="Note 2 2 2 3 2 3 2" xfId="15214" xr:uid="{00000000-0005-0000-0000-000026380000}"/>
    <cellStyle name="Note 2 2 2 3 3" xfId="3510" xr:uid="{00000000-0005-0000-0000-000027380000}"/>
    <cellStyle name="Note 2 2 2 3 3 2" xfId="4581" xr:uid="{00000000-0005-0000-0000-000028380000}"/>
    <cellStyle name="Note 2 2 2 3 3 3" xfId="11018" xr:uid="{00000000-0005-0000-0000-000029380000}"/>
    <cellStyle name="Note 2 2 2 3 4" xfId="5074" xr:uid="{00000000-0005-0000-0000-00002A380000}"/>
    <cellStyle name="Note 2 2 2 3 4 2" xfId="7016" xr:uid="{00000000-0005-0000-0000-00002B380000}"/>
    <cellStyle name="Note 2 2 2 3 4 3" xfId="12352" xr:uid="{00000000-0005-0000-0000-00002C380000}"/>
    <cellStyle name="Note 2 2 2 3 5" xfId="5655" xr:uid="{00000000-0005-0000-0000-00002D380000}"/>
    <cellStyle name="Note 2 2 2 3 5 2" xfId="12933" xr:uid="{00000000-0005-0000-0000-00002E380000}"/>
    <cellStyle name="Note 2 2 2 3 6" xfId="7541" xr:uid="{00000000-0005-0000-0000-00002F380000}"/>
    <cellStyle name="Note 2 2 2 3 6 2" xfId="14633" xr:uid="{00000000-0005-0000-0000-000030380000}"/>
    <cellStyle name="Note 2 2 2 4" xfId="1534" xr:uid="{00000000-0005-0000-0000-000031380000}"/>
    <cellStyle name="Note 2 2 2 4 2" xfId="2901" xr:uid="{00000000-0005-0000-0000-000032380000}"/>
    <cellStyle name="Note 2 2 2 4 3" xfId="8469" xr:uid="{00000000-0005-0000-0000-000033380000}"/>
    <cellStyle name="Note 2 2 2 4 3 2" xfId="15512" xr:uid="{00000000-0005-0000-0000-000034380000}"/>
    <cellStyle name="Note 2 2 2 5" xfId="3208" xr:uid="{00000000-0005-0000-0000-000035380000}"/>
    <cellStyle name="Note 2 2 2 5 2" xfId="4582" xr:uid="{00000000-0005-0000-0000-000036380000}"/>
    <cellStyle name="Note 2 2 2 5 3" xfId="8558" xr:uid="{00000000-0005-0000-0000-000037380000}"/>
    <cellStyle name="Note 2 2 2 5 3 2" xfId="15601" xr:uid="{00000000-0005-0000-0000-000038380000}"/>
    <cellStyle name="Note 2 2 2 5 4" xfId="10719" xr:uid="{00000000-0005-0000-0000-000039380000}"/>
    <cellStyle name="Note 2 2 2 6" xfId="4785" xr:uid="{00000000-0005-0000-0000-00003A380000}"/>
    <cellStyle name="Note 2 2 2 6 2" xfId="7017" xr:uid="{00000000-0005-0000-0000-00003B380000}"/>
    <cellStyle name="Note 2 2 2 6 3" xfId="7833" xr:uid="{00000000-0005-0000-0000-00003C380000}"/>
    <cellStyle name="Note 2 2 2 6 3 2" xfId="14925" xr:uid="{00000000-0005-0000-0000-00003D380000}"/>
    <cellStyle name="Note 2 2 2 6 4" xfId="12063" xr:uid="{00000000-0005-0000-0000-00003E380000}"/>
    <cellStyle name="Note 2 2 2 7" xfId="5366" xr:uid="{00000000-0005-0000-0000-00003F380000}"/>
    <cellStyle name="Note 2 2 2 7 2" xfId="12644" xr:uid="{00000000-0005-0000-0000-000040380000}"/>
    <cellStyle name="Note 2 2 2 8" xfId="7252" xr:uid="{00000000-0005-0000-0000-000041380000}"/>
    <cellStyle name="Note 2 2 2 8 2" xfId="14344" xr:uid="{00000000-0005-0000-0000-000042380000}"/>
    <cellStyle name="Note 2 2 3" xfId="1535" xr:uid="{00000000-0005-0000-0000-000043380000}"/>
    <cellStyle name="Note 2 2 3 2" xfId="1536" xr:uid="{00000000-0005-0000-0000-000044380000}"/>
    <cellStyle name="Note 2 2 3 2 2" xfId="1537" xr:uid="{00000000-0005-0000-0000-000045380000}"/>
    <cellStyle name="Note 2 2 3 2 2 2" xfId="2902" xr:uid="{00000000-0005-0000-0000-000046380000}"/>
    <cellStyle name="Note 2 2 3 2 2 3" xfId="8219" xr:uid="{00000000-0005-0000-0000-000047380000}"/>
    <cellStyle name="Note 2 2 3 2 2 3 2" xfId="15311" xr:uid="{00000000-0005-0000-0000-000048380000}"/>
    <cellStyle name="Note 2 2 3 2 3" xfId="3607" xr:uid="{00000000-0005-0000-0000-000049380000}"/>
    <cellStyle name="Note 2 2 3 2 3 2" xfId="4583" xr:uid="{00000000-0005-0000-0000-00004A380000}"/>
    <cellStyle name="Note 2 2 3 2 3 3" xfId="11115" xr:uid="{00000000-0005-0000-0000-00004B380000}"/>
    <cellStyle name="Note 2 2 3 2 4" xfId="5171" xr:uid="{00000000-0005-0000-0000-00004C380000}"/>
    <cellStyle name="Note 2 2 3 2 4 2" xfId="7018" xr:uid="{00000000-0005-0000-0000-00004D380000}"/>
    <cellStyle name="Note 2 2 3 2 4 3" xfId="12449" xr:uid="{00000000-0005-0000-0000-00004E380000}"/>
    <cellStyle name="Note 2 2 3 2 5" xfId="5752" xr:uid="{00000000-0005-0000-0000-00004F380000}"/>
    <cellStyle name="Note 2 2 3 2 5 2" xfId="13030" xr:uid="{00000000-0005-0000-0000-000050380000}"/>
    <cellStyle name="Note 2 2 3 2 6" xfId="7638" xr:uid="{00000000-0005-0000-0000-000051380000}"/>
    <cellStyle name="Note 2 2 3 2 6 2" xfId="14730" xr:uid="{00000000-0005-0000-0000-000052380000}"/>
    <cellStyle name="Note 2 2 3 3" xfId="1538" xr:uid="{00000000-0005-0000-0000-000053380000}"/>
    <cellStyle name="Note 2 2 3 3 2" xfId="2903" xr:uid="{00000000-0005-0000-0000-000054380000}"/>
    <cellStyle name="Note 2 2 3 3 3" xfId="7930" xr:uid="{00000000-0005-0000-0000-000055380000}"/>
    <cellStyle name="Note 2 2 3 3 3 2" xfId="15022" xr:uid="{00000000-0005-0000-0000-000056380000}"/>
    <cellStyle name="Note 2 2 3 4" xfId="3307" xr:uid="{00000000-0005-0000-0000-000057380000}"/>
    <cellStyle name="Note 2 2 3 4 2" xfId="4584" xr:uid="{00000000-0005-0000-0000-000058380000}"/>
    <cellStyle name="Note 2 2 3 4 3" xfId="10818" xr:uid="{00000000-0005-0000-0000-000059380000}"/>
    <cellStyle name="Note 2 2 3 5" xfId="4882" xr:uid="{00000000-0005-0000-0000-00005A380000}"/>
    <cellStyle name="Note 2 2 3 5 2" xfId="7019" xr:uid="{00000000-0005-0000-0000-00005B380000}"/>
    <cellStyle name="Note 2 2 3 5 3" xfId="12160" xr:uid="{00000000-0005-0000-0000-00005C380000}"/>
    <cellStyle name="Note 2 2 3 6" xfId="5463" xr:uid="{00000000-0005-0000-0000-00005D380000}"/>
    <cellStyle name="Note 2 2 3 6 2" xfId="12741" xr:uid="{00000000-0005-0000-0000-00005E380000}"/>
    <cellStyle name="Note 2 2 3 7" xfId="7349" xr:uid="{00000000-0005-0000-0000-00005F380000}"/>
    <cellStyle name="Note 2 2 3 7 2" xfId="14441" xr:uid="{00000000-0005-0000-0000-000060380000}"/>
    <cellStyle name="Note 2 2 4" xfId="1539" xr:uid="{00000000-0005-0000-0000-000061380000}"/>
    <cellStyle name="Note 2 2 4 2" xfId="1540" xr:uid="{00000000-0005-0000-0000-000062380000}"/>
    <cellStyle name="Note 2 2 4 2 2" xfId="2904" xr:uid="{00000000-0005-0000-0000-000063380000}"/>
    <cellStyle name="Note 2 2 4 2 3" xfId="8076" xr:uid="{00000000-0005-0000-0000-000064380000}"/>
    <cellStyle name="Note 2 2 4 2 3 2" xfId="15168" xr:uid="{00000000-0005-0000-0000-000065380000}"/>
    <cellStyle name="Note 2 2 4 3" xfId="3464" xr:uid="{00000000-0005-0000-0000-000066380000}"/>
    <cellStyle name="Note 2 2 4 3 2" xfId="4585" xr:uid="{00000000-0005-0000-0000-000067380000}"/>
    <cellStyle name="Note 2 2 4 3 3" xfId="10972" xr:uid="{00000000-0005-0000-0000-000068380000}"/>
    <cellStyle name="Note 2 2 4 4" xfId="5028" xr:uid="{00000000-0005-0000-0000-000069380000}"/>
    <cellStyle name="Note 2 2 4 4 2" xfId="7020" xr:uid="{00000000-0005-0000-0000-00006A380000}"/>
    <cellStyle name="Note 2 2 4 4 3" xfId="12306" xr:uid="{00000000-0005-0000-0000-00006B380000}"/>
    <cellStyle name="Note 2 2 4 5" xfId="5609" xr:uid="{00000000-0005-0000-0000-00006C380000}"/>
    <cellStyle name="Note 2 2 4 5 2" xfId="12887" xr:uid="{00000000-0005-0000-0000-00006D380000}"/>
    <cellStyle name="Note 2 2 4 6" xfId="7495" xr:uid="{00000000-0005-0000-0000-00006E380000}"/>
    <cellStyle name="Note 2 2 4 6 2" xfId="14587" xr:uid="{00000000-0005-0000-0000-00006F380000}"/>
    <cellStyle name="Note 2 2 5" xfId="1541" xr:uid="{00000000-0005-0000-0000-000070380000}"/>
    <cellStyle name="Note 2 2 5 2" xfId="1542" xr:uid="{00000000-0005-0000-0000-000071380000}"/>
    <cellStyle name="Note 2 2 5 2 2" xfId="2906" xr:uid="{00000000-0005-0000-0000-000072380000}"/>
    <cellStyle name="Note 2 2 5 3" xfId="2905" xr:uid="{00000000-0005-0000-0000-000073380000}"/>
    <cellStyle name="Note 2 2 5 4" xfId="8342" xr:uid="{00000000-0005-0000-0000-000074380000}"/>
    <cellStyle name="Note 2 2 5 4 2" xfId="15425" xr:uid="{00000000-0005-0000-0000-000075380000}"/>
    <cellStyle name="Note 2 2 6" xfId="1543" xr:uid="{00000000-0005-0000-0000-000076380000}"/>
    <cellStyle name="Note 2 2 6 2" xfId="8423" xr:uid="{00000000-0005-0000-0000-000077380000}"/>
    <cellStyle name="Note 2 2 6 2 2" xfId="15466" xr:uid="{00000000-0005-0000-0000-000078380000}"/>
    <cellStyle name="Note 2 2 7" xfId="1544" xr:uid="{00000000-0005-0000-0000-000079380000}"/>
    <cellStyle name="Note 2 2 7 2" xfId="2907" xr:uid="{00000000-0005-0000-0000-00007A380000}"/>
    <cellStyle name="Note 2 2 7 3" xfId="8512" xr:uid="{00000000-0005-0000-0000-00007B380000}"/>
    <cellStyle name="Note 2 2 7 3 2" xfId="15555" xr:uid="{00000000-0005-0000-0000-00007C380000}"/>
    <cellStyle name="Note 2 2 8" xfId="1545" xr:uid="{00000000-0005-0000-0000-00007D380000}"/>
    <cellStyle name="Note 2 2 8 2" xfId="2908" xr:uid="{00000000-0005-0000-0000-00007E380000}"/>
    <cellStyle name="Note 2 2 8 3" xfId="7787" xr:uid="{00000000-0005-0000-0000-00007F380000}"/>
    <cellStyle name="Note 2 2 8 3 2" xfId="14879" xr:uid="{00000000-0005-0000-0000-000080380000}"/>
    <cellStyle name="Note 2 2 9" xfId="1831" xr:uid="{00000000-0005-0000-0000-000081380000}"/>
    <cellStyle name="Note 2 2 9 2" xfId="4586" xr:uid="{00000000-0005-0000-0000-000082380000}"/>
    <cellStyle name="Note 2 2 9 2 2" xfId="11937" xr:uid="{00000000-0005-0000-0000-000083380000}"/>
    <cellStyle name="Note 2 2 9 3" xfId="7021" xr:uid="{00000000-0005-0000-0000-000084380000}"/>
    <cellStyle name="Note 2 2 9 4" xfId="9627" xr:uid="{00000000-0005-0000-0000-000085380000}"/>
    <cellStyle name="Note 2 20" xfId="1785" xr:uid="{00000000-0005-0000-0000-000086380000}"/>
    <cellStyle name="Note 2 20 2" xfId="3014" xr:uid="{00000000-0005-0000-0000-000087380000}"/>
    <cellStyle name="Note 2 20 2 2" xfId="10531" xr:uid="{00000000-0005-0000-0000-000088380000}"/>
    <cellStyle name="Note 2 20 3" xfId="4587" xr:uid="{00000000-0005-0000-0000-000089380000}"/>
    <cellStyle name="Note 2 20 3 2" xfId="11938" xr:uid="{00000000-0005-0000-0000-00008A380000}"/>
    <cellStyle name="Note 2 20 4" xfId="7022" xr:uid="{00000000-0005-0000-0000-00008B380000}"/>
    <cellStyle name="Note 2 20 5" xfId="9593" xr:uid="{00000000-0005-0000-0000-00008C380000}"/>
    <cellStyle name="Note 2 21" xfId="1813" xr:uid="{00000000-0005-0000-0000-00008D380000}"/>
    <cellStyle name="Note 2 21 2" xfId="4588" xr:uid="{00000000-0005-0000-0000-00008E380000}"/>
    <cellStyle name="Note 2 21 2 2" xfId="11939" xr:uid="{00000000-0005-0000-0000-00008F380000}"/>
    <cellStyle name="Note 2 21 3" xfId="7023" xr:uid="{00000000-0005-0000-0000-000090380000}"/>
    <cellStyle name="Note 2 21 4" xfId="9610" xr:uid="{00000000-0005-0000-0000-000091380000}"/>
    <cellStyle name="Note 2 22" xfId="2888" xr:uid="{00000000-0005-0000-0000-000092380000}"/>
    <cellStyle name="Note 2 23" xfId="3078" xr:uid="{00000000-0005-0000-0000-000093380000}"/>
    <cellStyle name="Note 2 23 2" xfId="10589" xr:uid="{00000000-0005-0000-0000-000094380000}"/>
    <cellStyle name="Note 2 24" xfId="4682" xr:uid="{00000000-0005-0000-0000-000095380000}"/>
    <cellStyle name="Note 2 24 2" xfId="11960" xr:uid="{00000000-0005-0000-0000-000096380000}"/>
    <cellStyle name="Note 2 25" xfId="5263" xr:uid="{00000000-0005-0000-0000-000097380000}"/>
    <cellStyle name="Note 2 25 2" xfId="12541" xr:uid="{00000000-0005-0000-0000-000098380000}"/>
    <cellStyle name="Note 2 26" xfId="7132" xr:uid="{00000000-0005-0000-0000-000099380000}"/>
    <cellStyle name="Note 2 26 2" xfId="14224" xr:uid="{00000000-0005-0000-0000-00009A380000}"/>
    <cellStyle name="Note 2 27" xfId="7149" xr:uid="{00000000-0005-0000-0000-00009B380000}"/>
    <cellStyle name="Note 2 27 2" xfId="14241" xr:uid="{00000000-0005-0000-0000-00009C380000}"/>
    <cellStyle name="Note 2 28" xfId="1514" xr:uid="{00000000-0005-0000-0000-00009D380000}"/>
    <cellStyle name="Note 2 29" xfId="8625" xr:uid="{00000000-0005-0000-0000-00009E380000}"/>
    <cellStyle name="Note 2 3" xfId="1546" xr:uid="{00000000-0005-0000-0000-00009F380000}"/>
    <cellStyle name="Note 2 3 2" xfId="1547" xr:uid="{00000000-0005-0000-0000-0000A0380000}"/>
    <cellStyle name="Note 2 3 2 2" xfId="1548" xr:uid="{00000000-0005-0000-0000-0000A1380000}"/>
    <cellStyle name="Note 2 3 2 2 2" xfId="1549" xr:uid="{00000000-0005-0000-0000-0000A2380000}"/>
    <cellStyle name="Note 2 3 2 2 2 2" xfId="2909" xr:uid="{00000000-0005-0000-0000-0000A3380000}"/>
    <cellStyle name="Note 2 3 2 2 2 3" xfId="8242" xr:uid="{00000000-0005-0000-0000-0000A4380000}"/>
    <cellStyle name="Note 2 3 2 2 2 3 2" xfId="15334" xr:uid="{00000000-0005-0000-0000-0000A5380000}"/>
    <cellStyle name="Note 2 3 2 2 3" xfId="3630" xr:uid="{00000000-0005-0000-0000-0000A6380000}"/>
    <cellStyle name="Note 2 3 2 2 3 2" xfId="4589" xr:uid="{00000000-0005-0000-0000-0000A7380000}"/>
    <cellStyle name="Note 2 3 2 2 3 3" xfId="11138" xr:uid="{00000000-0005-0000-0000-0000A8380000}"/>
    <cellStyle name="Note 2 3 2 2 4" xfId="5194" xr:uid="{00000000-0005-0000-0000-0000A9380000}"/>
    <cellStyle name="Note 2 3 2 2 4 2" xfId="7024" xr:uid="{00000000-0005-0000-0000-0000AA380000}"/>
    <cellStyle name="Note 2 3 2 2 4 3" xfId="12472" xr:uid="{00000000-0005-0000-0000-0000AB380000}"/>
    <cellStyle name="Note 2 3 2 2 5" xfId="5775" xr:uid="{00000000-0005-0000-0000-0000AC380000}"/>
    <cellStyle name="Note 2 3 2 2 5 2" xfId="13053" xr:uid="{00000000-0005-0000-0000-0000AD380000}"/>
    <cellStyle name="Note 2 3 2 2 6" xfId="7661" xr:uid="{00000000-0005-0000-0000-0000AE380000}"/>
    <cellStyle name="Note 2 3 2 2 6 2" xfId="14753" xr:uid="{00000000-0005-0000-0000-0000AF380000}"/>
    <cellStyle name="Note 2 3 2 3" xfId="1550" xr:uid="{00000000-0005-0000-0000-0000B0380000}"/>
    <cellStyle name="Note 2 3 2 3 2" xfId="2910" xr:uid="{00000000-0005-0000-0000-0000B1380000}"/>
    <cellStyle name="Note 2 3 2 3 3" xfId="7953" xr:uid="{00000000-0005-0000-0000-0000B2380000}"/>
    <cellStyle name="Note 2 3 2 3 3 2" xfId="15045" xr:uid="{00000000-0005-0000-0000-0000B3380000}"/>
    <cellStyle name="Note 2 3 2 4" xfId="3330" xr:uid="{00000000-0005-0000-0000-0000B4380000}"/>
    <cellStyle name="Note 2 3 2 4 2" xfId="4590" xr:uid="{00000000-0005-0000-0000-0000B5380000}"/>
    <cellStyle name="Note 2 3 2 4 3" xfId="10841" xr:uid="{00000000-0005-0000-0000-0000B6380000}"/>
    <cellStyle name="Note 2 3 2 5" xfId="4905" xr:uid="{00000000-0005-0000-0000-0000B7380000}"/>
    <cellStyle name="Note 2 3 2 5 2" xfId="7025" xr:uid="{00000000-0005-0000-0000-0000B8380000}"/>
    <cellStyle name="Note 2 3 2 5 3" xfId="12183" xr:uid="{00000000-0005-0000-0000-0000B9380000}"/>
    <cellStyle name="Note 2 3 2 6" xfId="5486" xr:uid="{00000000-0005-0000-0000-0000BA380000}"/>
    <cellStyle name="Note 2 3 2 6 2" xfId="12764" xr:uid="{00000000-0005-0000-0000-0000BB380000}"/>
    <cellStyle name="Note 2 3 2 7" xfId="7372" xr:uid="{00000000-0005-0000-0000-0000BC380000}"/>
    <cellStyle name="Note 2 3 2 7 2" xfId="14464" xr:uid="{00000000-0005-0000-0000-0000BD380000}"/>
    <cellStyle name="Note 2 3 3" xfId="1551" xr:uid="{00000000-0005-0000-0000-0000BE380000}"/>
    <cellStyle name="Note 2 3 3 2" xfId="1552" xr:uid="{00000000-0005-0000-0000-0000BF380000}"/>
    <cellStyle name="Note 2 3 3 2 2" xfId="2911" xr:uid="{00000000-0005-0000-0000-0000C0380000}"/>
    <cellStyle name="Note 2 3 3 2 3" xfId="8099" xr:uid="{00000000-0005-0000-0000-0000C1380000}"/>
    <cellStyle name="Note 2 3 3 2 3 2" xfId="15191" xr:uid="{00000000-0005-0000-0000-0000C2380000}"/>
    <cellStyle name="Note 2 3 3 3" xfId="3487" xr:uid="{00000000-0005-0000-0000-0000C3380000}"/>
    <cellStyle name="Note 2 3 3 3 2" xfId="4591" xr:uid="{00000000-0005-0000-0000-0000C4380000}"/>
    <cellStyle name="Note 2 3 3 3 3" xfId="10995" xr:uid="{00000000-0005-0000-0000-0000C5380000}"/>
    <cellStyle name="Note 2 3 3 4" xfId="5051" xr:uid="{00000000-0005-0000-0000-0000C6380000}"/>
    <cellStyle name="Note 2 3 3 4 2" xfId="7026" xr:uid="{00000000-0005-0000-0000-0000C7380000}"/>
    <cellStyle name="Note 2 3 3 4 3" xfId="12329" xr:uid="{00000000-0005-0000-0000-0000C8380000}"/>
    <cellStyle name="Note 2 3 3 5" xfId="5632" xr:uid="{00000000-0005-0000-0000-0000C9380000}"/>
    <cellStyle name="Note 2 3 3 5 2" xfId="12910" xr:uid="{00000000-0005-0000-0000-0000CA380000}"/>
    <cellStyle name="Note 2 3 3 6" xfId="7518" xr:uid="{00000000-0005-0000-0000-0000CB380000}"/>
    <cellStyle name="Note 2 3 3 6 2" xfId="14610" xr:uid="{00000000-0005-0000-0000-0000CC380000}"/>
    <cellStyle name="Note 2 3 4" xfId="1553" xr:uid="{00000000-0005-0000-0000-0000CD380000}"/>
    <cellStyle name="Note 2 3 4 2" xfId="8446" xr:uid="{00000000-0005-0000-0000-0000CE380000}"/>
    <cellStyle name="Note 2 3 4 2 2" xfId="15489" xr:uid="{00000000-0005-0000-0000-0000CF380000}"/>
    <cellStyle name="Note 2 3 5" xfId="1554" xr:uid="{00000000-0005-0000-0000-0000D0380000}"/>
    <cellStyle name="Note 2 3 5 2" xfId="2912" xr:uid="{00000000-0005-0000-0000-0000D1380000}"/>
    <cellStyle name="Note 2 3 5 3" xfId="8535" xr:uid="{00000000-0005-0000-0000-0000D2380000}"/>
    <cellStyle name="Note 2 3 5 3 2" xfId="15578" xr:uid="{00000000-0005-0000-0000-0000D3380000}"/>
    <cellStyle name="Note 2 3 6" xfId="3185" xr:uid="{00000000-0005-0000-0000-0000D4380000}"/>
    <cellStyle name="Note 2 3 6 2" xfId="4592" xr:uid="{00000000-0005-0000-0000-0000D5380000}"/>
    <cellStyle name="Note 2 3 6 3" xfId="7810" xr:uid="{00000000-0005-0000-0000-0000D6380000}"/>
    <cellStyle name="Note 2 3 6 3 2" xfId="14902" xr:uid="{00000000-0005-0000-0000-0000D7380000}"/>
    <cellStyle name="Note 2 3 6 4" xfId="10696" xr:uid="{00000000-0005-0000-0000-0000D8380000}"/>
    <cellStyle name="Note 2 3 7" xfId="4762" xr:uid="{00000000-0005-0000-0000-0000D9380000}"/>
    <cellStyle name="Note 2 3 7 2" xfId="7027" xr:uid="{00000000-0005-0000-0000-0000DA380000}"/>
    <cellStyle name="Note 2 3 7 3" xfId="12040" xr:uid="{00000000-0005-0000-0000-0000DB380000}"/>
    <cellStyle name="Note 2 3 8" xfId="5343" xr:uid="{00000000-0005-0000-0000-0000DC380000}"/>
    <cellStyle name="Note 2 3 8 2" xfId="12621" xr:uid="{00000000-0005-0000-0000-0000DD380000}"/>
    <cellStyle name="Note 2 3 9" xfId="7229" xr:uid="{00000000-0005-0000-0000-0000DE380000}"/>
    <cellStyle name="Note 2 3 9 2" xfId="14321" xr:uid="{00000000-0005-0000-0000-0000DF380000}"/>
    <cellStyle name="Note 2 30" xfId="8694" xr:uid="{00000000-0005-0000-0000-0000E0380000}"/>
    <cellStyle name="Note 2 4" xfId="1555" xr:uid="{00000000-0005-0000-0000-0000E1380000}"/>
    <cellStyle name="Note 2 4 2" xfId="1556" xr:uid="{00000000-0005-0000-0000-0000E2380000}"/>
    <cellStyle name="Note 2 4 2 2" xfId="1557" xr:uid="{00000000-0005-0000-0000-0000E3380000}"/>
    <cellStyle name="Note 2 4 2 2 2" xfId="1558" xr:uid="{00000000-0005-0000-0000-0000E4380000}"/>
    <cellStyle name="Note 2 4 2 2 2 2" xfId="2913" xr:uid="{00000000-0005-0000-0000-0000E5380000}"/>
    <cellStyle name="Note 2 4 2 2 2 3" xfId="8196" xr:uid="{00000000-0005-0000-0000-0000E6380000}"/>
    <cellStyle name="Note 2 4 2 2 2 3 2" xfId="15288" xr:uid="{00000000-0005-0000-0000-0000E7380000}"/>
    <cellStyle name="Note 2 4 2 2 3" xfId="3584" xr:uid="{00000000-0005-0000-0000-0000E8380000}"/>
    <cellStyle name="Note 2 4 2 2 3 2" xfId="4593" xr:uid="{00000000-0005-0000-0000-0000E9380000}"/>
    <cellStyle name="Note 2 4 2 2 3 3" xfId="11092" xr:uid="{00000000-0005-0000-0000-0000EA380000}"/>
    <cellStyle name="Note 2 4 2 2 4" xfId="5148" xr:uid="{00000000-0005-0000-0000-0000EB380000}"/>
    <cellStyle name="Note 2 4 2 2 4 2" xfId="7028" xr:uid="{00000000-0005-0000-0000-0000EC380000}"/>
    <cellStyle name="Note 2 4 2 2 4 3" xfId="12426" xr:uid="{00000000-0005-0000-0000-0000ED380000}"/>
    <cellStyle name="Note 2 4 2 2 5" xfId="5729" xr:uid="{00000000-0005-0000-0000-0000EE380000}"/>
    <cellStyle name="Note 2 4 2 2 5 2" xfId="13007" xr:uid="{00000000-0005-0000-0000-0000EF380000}"/>
    <cellStyle name="Note 2 4 2 2 6" xfId="7615" xr:uid="{00000000-0005-0000-0000-0000F0380000}"/>
    <cellStyle name="Note 2 4 2 2 6 2" xfId="14707" xr:uid="{00000000-0005-0000-0000-0000F1380000}"/>
    <cellStyle name="Note 2 4 2 3" xfId="1559" xr:uid="{00000000-0005-0000-0000-0000F2380000}"/>
    <cellStyle name="Note 2 4 2 3 2" xfId="2914" xr:uid="{00000000-0005-0000-0000-0000F3380000}"/>
    <cellStyle name="Note 2 4 2 3 3" xfId="7907" xr:uid="{00000000-0005-0000-0000-0000F4380000}"/>
    <cellStyle name="Note 2 4 2 3 3 2" xfId="14999" xr:uid="{00000000-0005-0000-0000-0000F5380000}"/>
    <cellStyle name="Note 2 4 2 4" xfId="3284" xr:uid="{00000000-0005-0000-0000-0000F6380000}"/>
    <cellStyle name="Note 2 4 2 4 2" xfId="4594" xr:uid="{00000000-0005-0000-0000-0000F7380000}"/>
    <cellStyle name="Note 2 4 2 4 3" xfId="10795" xr:uid="{00000000-0005-0000-0000-0000F8380000}"/>
    <cellStyle name="Note 2 4 2 5" xfId="4859" xr:uid="{00000000-0005-0000-0000-0000F9380000}"/>
    <cellStyle name="Note 2 4 2 5 2" xfId="7029" xr:uid="{00000000-0005-0000-0000-0000FA380000}"/>
    <cellStyle name="Note 2 4 2 5 3" xfId="12137" xr:uid="{00000000-0005-0000-0000-0000FB380000}"/>
    <cellStyle name="Note 2 4 2 6" xfId="5440" xr:uid="{00000000-0005-0000-0000-0000FC380000}"/>
    <cellStyle name="Note 2 4 2 6 2" xfId="12718" xr:uid="{00000000-0005-0000-0000-0000FD380000}"/>
    <cellStyle name="Note 2 4 2 7" xfId="7326" xr:uid="{00000000-0005-0000-0000-0000FE380000}"/>
    <cellStyle name="Note 2 4 2 7 2" xfId="14418" xr:uid="{00000000-0005-0000-0000-0000FF380000}"/>
    <cellStyle name="Note 2 4 3" xfId="1560" xr:uid="{00000000-0005-0000-0000-000000390000}"/>
    <cellStyle name="Note 2 4 3 2" xfId="1561" xr:uid="{00000000-0005-0000-0000-000001390000}"/>
    <cellStyle name="Note 2 4 3 2 2" xfId="2915" xr:uid="{00000000-0005-0000-0000-000002390000}"/>
    <cellStyle name="Note 2 4 3 2 3" xfId="8056" xr:uid="{00000000-0005-0000-0000-000003390000}"/>
    <cellStyle name="Note 2 4 3 2 3 2" xfId="15148" xr:uid="{00000000-0005-0000-0000-000004390000}"/>
    <cellStyle name="Note 2 4 3 3" xfId="3444" xr:uid="{00000000-0005-0000-0000-000005390000}"/>
    <cellStyle name="Note 2 4 3 3 2" xfId="4595" xr:uid="{00000000-0005-0000-0000-000006390000}"/>
    <cellStyle name="Note 2 4 3 3 3" xfId="10952" xr:uid="{00000000-0005-0000-0000-000007390000}"/>
    <cellStyle name="Note 2 4 3 4" xfId="5008" xr:uid="{00000000-0005-0000-0000-000008390000}"/>
    <cellStyle name="Note 2 4 3 4 2" xfId="7030" xr:uid="{00000000-0005-0000-0000-000009390000}"/>
    <cellStyle name="Note 2 4 3 4 3" xfId="12286" xr:uid="{00000000-0005-0000-0000-00000A390000}"/>
    <cellStyle name="Note 2 4 3 5" xfId="5589" xr:uid="{00000000-0005-0000-0000-00000B390000}"/>
    <cellStyle name="Note 2 4 3 5 2" xfId="12867" xr:uid="{00000000-0005-0000-0000-00000C390000}"/>
    <cellStyle name="Note 2 4 3 6" xfId="7475" xr:uid="{00000000-0005-0000-0000-00000D390000}"/>
    <cellStyle name="Note 2 4 3 6 2" xfId="14567" xr:uid="{00000000-0005-0000-0000-00000E390000}"/>
    <cellStyle name="Note 2 4 4" xfId="1562" xr:uid="{00000000-0005-0000-0000-00000F390000}"/>
    <cellStyle name="Note 2 4 4 2" xfId="2916" xr:uid="{00000000-0005-0000-0000-000010390000}"/>
    <cellStyle name="Note 2 4 4 3" xfId="7764" xr:uid="{00000000-0005-0000-0000-000011390000}"/>
    <cellStyle name="Note 2 4 4 3 2" xfId="14856" xr:uid="{00000000-0005-0000-0000-000012390000}"/>
    <cellStyle name="Note 2 4 5" xfId="3115" xr:uid="{00000000-0005-0000-0000-000013390000}"/>
    <cellStyle name="Note 2 4 5 2" xfId="4596" xr:uid="{00000000-0005-0000-0000-000014390000}"/>
    <cellStyle name="Note 2 4 5 3" xfId="10626" xr:uid="{00000000-0005-0000-0000-000015390000}"/>
    <cellStyle name="Note 2 4 6" xfId="4716" xr:uid="{00000000-0005-0000-0000-000016390000}"/>
    <cellStyle name="Note 2 4 6 2" xfId="7031" xr:uid="{00000000-0005-0000-0000-000017390000}"/>
    <cellStyle name="Note 2 4 6 3" xfId="11994" xr:uid="{00000000-0005-0000-0000-000018390000}"/>
    <cellStyle name="Note 2 4 7" xfId="5297" xr:uid="{00000000-0005-0000-0000-000019390000}"/>
    <cellStyle name="Note 2 4 7 2" xfId="12575" xr:uid="{00000000-0005-0000-0000-00001A390000}"/>
    <cellStyle name="Note 2 4 8" xfId="7183" xr:uid="{00000000-0005-0000-0000-00001B390000}"/>
    <cellStyle name="Note 2 4 8 2" xfId="14275" xr:uid="{00000000-0005-0000-0000-00001C390000}"/>
    <cellStyle name="Note 2 5" xfId="1563" xr:uid="{00000000-0005-0000-0000-00001D390000}"/>
    <cellStyle name="Note 2 5 2" xfId="1564" xr:uid="{00000000-0005-0000-0000-00001E390000}"/>
    <cellStyle name="Note 2 5 2 2" xfId="1565" xr:uid="{00000000-0005-0000-0000-00001F390000}"/>
    <cellStyle name="Note 2 5 2 2 2" xfId="1566" xr:uid="{00000000-0005-0000-0000-000020390000}"/>
    <cellStyle name="Note 2 5 2 2 2 2" xfId="2917" xr:uid="{00000000-0005-0000-0000-000021390000}"/>
    <cellStyle name="Note 2 5 2 2 2 3" xfId="8179" xr:uid="{00000000-0005-0000-0000-000022390000}"/>
    <cellStyle name="Note 2 5 2 2 2 3 2" xfId="15271" xr:uid="{00000000-0005-0000-0000-000023390000}"/>
    <cellStyle name="Note 2 5 2 2 3" xfId="3567" xr:uid="{00000000-0005-0000-0000-000024390000}"/>
    <cellStyle name="Note 2 5 2 2 3 2" xfId="4597" xr:uid="{00000000-0005-0000-0000-000025390000}"/>
    <cellStyle name="Note 2 5 2 2 3 3" xfId="11075" xr:uid="{00000000-0005-0000-0000-000026390000}"/>
    <cellStyle name="Note 2 5 2 2 4" xfId="5131" xr:uid="{00000000-0005-0000-0000-000027390000}"/>
    <cellStyle name="Note 2 5 2 2 4 2" xfId="7032" xr:uid="{00000000-0005-0000-0000-000028390000}"/>
    <cellStyle name="Note 2 5 2 2 4 3" xfId="12409" xr:uid="{00000000-0005-0000-0000-000029390000}"/>
    <cellStyle name="Note 2 5 2 2 5" xfId="5712" xr:uid="{00000000-0005-0000-0000-00002A390000}"/>
    <cellStyle name="Note 2 5 2 2 5 2" xfId="12990" xr:uid="{00000000-0005-0000-0000-00002B390000}"/>
    <cellStyle name="Note 2 5 2 2 6" xfId="7598" xr:uid="{00000000-0005-0000-0000-00002C390000}"/>
    <cellStyle name="Note 2 5 2 2 6 2" xfId="14690" xr:uid="{00000000-0005-0000-0000-00002D390000}"/>
    <cellStyle name="Note 2 5 2 3" xfId="1567" xr:uid="{00000000-0005-0000-0000-00002E390000}"/>
    <cellStyle name="Note 2 5 2 3 2" xfId="2918" xr:uid="{00000000-0005-0000-0000-00002F390000}"/>
    <cellStyle name="Note 2 5 2 3 3" xfId="7890" xr:uid="{00000000-0005-0000-0000-000030390000}"/>
    <cellStyle name="Note 2 5 2 3 3 2" xfId="14982" xr:uid="{00000000-0005-0000-0000-000031390000}"/>
    <cellStyle name="Note 2 5 2 4" xfId="3267" xr:uid="{00000000-0005-0000-0000-000032390000}"/>
    <cellStyle name="Note 2 5 2 4 2" xfId="4598" xr:uid="{00000000-0005-0000-0000-000033390000}"/>
    <cellStyle name="Note 2 5 2 4 3" xfId="10778" xr:uid="{00000000-0005-0000-0000-000034390000}"/>
    <cellStyle name="Note 2 5 2 5" xfId="4842" xr:uid="{00000000-0005-0000-0000-000035390000}"/>
    <cellStyle name="Note 2 5 2 5 2" xfId="7033" xr:uid="{00000000-0005-0000-0000-000036390000}"/>
    <cellStyle name="Note 2 5 2 5 3" xfId="12120" xr:uid="{00000000-0005-0000-0000-000037390000}"/>
    <cellStyle name="Note 2 5 2 6" xfId="5423" xr:uid="{00000000-0005-0000-0000-000038390000}"/>
    <cellStyle name="Note 2 5 2 6 2" xfId="12701" xr:uid="{00000000-0005-0000-0000-000039390000}"/>
    <cellStyle name="Note 2 5 2 7" xfId="7309" xr:uid="{00000000-0005-0000-0000-00003A390000}"/>
    <cellStyle name="Note 2 5 2 7 2" xfId="14401" xr:uid="{00000000-0005-0000-0000-00003B390000}"/>
    <cellStyle name="Note 2 5 3" xfId="1568" xr:uid="{00000000-0005-0000-0000-00003C390000}"/>
    <cellStyle name="Note 2 5 3 2" xfId="1569" xr:uid="{00000000-0005-0000-0000-00003D390000}"/>
    <cellStyle name="Note 2 5 3 2 2" xfId="2919" xr:uid="{00000000-0005-0000-0000-00003E390000}"/>
    <cellStyle name="Note 2 5 3 2 3" xfId="8039" xr:uid="{00000000-0005-0000-0000-00003F390000}"/>
    <cellStyle name="Note 2 5 3 2 3 2" xfId="15131" xr:uid="{00000000-0005-0000-0000-000040390000}"/>
    <cellStyle name="Note 2 5 3 3" xfId="3427" xr:uid="{00000000-0005-0000-0000-000041390000}"/>
    <cellStyle name="Note 2 5 3 3 2" xfId="4599" xr:uid="{00000000-0005-0000-0000-000042390000}"/>
    <cellStyle name="Note 2 5 3 3 3" xfId="10935" xr:uid="{00000000-0005-0000-0000-000043390000}"/>
    <cellStyle name="Note 2 5 3 4" xfId="4991" xr:uid="{00000000-0005-0000-0000-000044390000}"/>
    <cellStyle name="Note 2 5 3 4 2" xfId="7034" xr:uid="{00000000-0005-0000-0000-000045390000}"/>
    <cellStyle name="Note 2 5 3 4 3" xfId="12269" xr:uid="{00000000-0005-0000-0000-000046390000}"/>
    <cellStyle name="Note 2 5 3 5" xfId="5572" xr:uid="{00000000-0005-0000-0000-000047390000}"/>
    <cellStyle name="Note 2 5 3 5 2" xfId="12850" xr:uid="{00000000-0005-0000-0000-000048390000}"/>
    <cellStyle name="Note 2 5 3 6" xfId="7458" xr:uid="{00000000-0005-0000-0000-000049390000}"/>
    <cellStyle name="Note 2 5 3 6 2" xfId="14550" xr:uid="{00000000-0005-0000-0000-00004A390000}"/>
    <cellStyle name="Note 2 5 4" xfId="1570" xr:uid="{00000000-0005-0000-0000-00004B390000}"/>
    <cellStyle name="Note 2 5 4 2" xfId="2920" xr:uid="{00000000-0005-0000-0000-00004C390000}"/>
    <cellStyle name="Note 2 5 4 3" xfId="7747" xr:uid="{00000000-0005-0000-0000-00004D390000}"/>
    <cellStyle name="Note 2 5 4 3 2" xfId="14839" xr:uid="{00000000-0005-0000-0000-00004E390000}"/>
    <cellStyle name="Note 2 5 5" xfId="3098" xr:uid="{00000000-0005-0000-0000-00004F390000}"/>
    <cellStyle name="Note 2 5 5 2" xfId="4600" xr:uid="{00000000-0005-0000-0000-000050390000}"/>
    <cellStyle name="Note 2 5 5 3" xfId="10609" xr:uid="{00000000-0005-0000-0000-000051390000}"/>
    <cellStyle name="Note 2 5 6" xfId="4699" xr:uid="{00000000-0005-0000-0000-000052390000}"/>
    <cellStyle name="Note 2 5 6 2" xfId="7035" xr:uid="{00000000-0005-0000-0000-000053390000}"/>
    <cellStyle name="Note 2 5 6 3" xfId="11977" xr:uid="{00000000-0005-0000-0000-000054390000}"/>
    <cellStyle name="Note 2 5 7" xfId="5280" xr:uid="{00000000-0005-0000-0000-000055390000}"/>
    <cellStyle name="Note 2 5 7 2" xfId="12558" xr:uid="{00000000-0005-0000-0000-000056390000}"/>
    <cellStyle name="Note 2 5 8" xfId="7166" xr:uid="{00000000-0005-0000-0000-000057390000}"/>
    <cellStyle name="Note 2 5 8 2" xfId="14258" xr:uid="{00000000-0005-0000-0000-000058390000}"/>
    <cellStyle name="Note 2 6" xfId="1571" xr:uid="{00000000-0005-0000-0000-000059390000}"/>
    <cellStyle name="Note 2 6 2" xfId="1572" xr:uid="{00000000-0005-0000-0000-00005A390000}"/>
    <cellStyle name="Note 2 6 2 2" xfId="1573" xr:uid="{00000000-0005-0000-0000-00005B390000}"/>
    <cellStyle name="Note 2 6 2 2 2" xfId="1574" xr:uid="{00000000-0005-0000-0000-00005C390000}"/>
    <cellStyle name="Note 2 6 2 2 2 2" xfId="2921" xr:uid="{00000000-0005-0000-0000-00005D390000}"/>
    <cellStyle name="Note 2 6 2 2 2 3" xfId="8285" xr:uid="{00000000-0005-0000-0000-00005E390000}"/>
    <cellStyle name="Note 2 6 2 2 2 3 2" xfId="15377" xr:uid="{00000000-0005-0000-0000-00005F390000}"/>
    <cellStyle name="Note 2 6 2 2 3" xfId="3673" xr:uid="{00000000-0005-0000-0000-000060390000}"/>
    <cellStyle name="Note 2 6 2 2 3 2" xfId="4601" xr:uid="{00000000-0005-0000-0000-000061390000}"/>
    <cellStyle name="Note 2 6 2 2 3 3" xfId="11181" xr:uid="{00000000-0005-0000-0000-000062390000}"/>
    <cellStyle name="Note 2 6 2 2 4" xfId="5237" xr:uid="{00000000-0005-0000-0000-000063390000}"/>
    <cellStyle name="Note 2 6 2 2 4 2" xfId="7036" xr:uid="{00000000-0005-0000-0000-000064390000}"/>
    <cellStyle name="Note 2 6 2 2 4 3" xfId="12515" xr:uid="{00000000-0005-0000-0000-000065390000}"/>
    <cellStyle name="Note 2 6 2 2 5" xfId="5818" xr:uid="{00000000-0005-0000-0000-000066390000}"/>
    <cellStyle name="Note 2 6 2 2 5 2" xfId="13096" xr:uid="{00000000-0005-0000-0000-000067390000}"/>
    <cellStyle name="Note 2 6 2 2 6" xfId="7704" xr:uid="{00000000-0005-0000-0000-000068390000}"/>
    <cellStyle name="Note 2 6 2 2 6 2" xfId="14796" xr:uid="{00000000-0005-0000-0000-000069390000}"/>
    <cellStyle name="Note 2 6 2 3" xfId="1575" xr:uid="{00000000-0005-0000-0000-00006A390000}"/>
    <cellStyle name="Note 2 6 2 3 2" xfId="2922" xr:uid="{00000000-0005-0000-0000-00006B390000}"/>
    <cellStyle name="Note 2 6 2 3 3" xfId="7996" xr:uid="{00000000-0005-0000-0000-00006C390000}"/>
    <cellStyle name="Note 2 6 2 3 3 2" xfId="15088" xr:uid="{00000000-0005-0000-0000-00006D390000}"/>
    <cellStyle name="Note 2 6 2 4" xfId="3373" xr:uid="{00000000-0005-0000-0000-00006E390000}"/>
    <cellStyle name="Note 2 6 2 4 2" xfId="4602" xr:uid="{00000000-0005-0000-0000-00006F390000}"/>
    <cellStyle name="Note 2 6 2 4 3" xfId="10884" xr:uid="{00000000-0005-0000-0000-000070390000}"/>
    <cellStyle name="Note 2 6 2 5" xfId="4948" xr:uid="{00000000-0005-0000-0000-000071390000}"/>
    <cellStyle name="Note 2 6 2 5 2" xfId="7037" xr:uid="{00000000-0005-0000-0000-000072390000}"/>
    <cellStyle name="Note 2 6 2 5 3" xfId="12226" xr:uid="{00000000-0005-0000-0000-000073390000}"/>
    <cellStyle name="Note 2 6 2 6" xfId="5529" xr:uid="{00000000-0005-0000-0000-000074390000}"/>
    <cellStyle name="Note 2 6 2 6 2" xfId="12807" xr:uid="{00000000-0005-0000-0000-000075390000}"/>
    <cellStyle name="Note 2 6 2 7" xfId="7415" xr:uid="{00000000-0005-0000-0000-000076390000}"/>
    <cellStyle name="Note 2 6 2 7 2" xfId="14507" xr:uid="{00000000-0005-0000-0000-000077390000}"/>
    <cellStyle name="Note 2 6 3" xfId="1576" xr:uid="{00000000-0005-0000-0000-000078390000}"/>
    <cellStyle name="Note 2 6 3 2" xfId="1577" xr:uid="{00000000-0005-0000-0000-000079390000}"/>
    <cellStyle name="Note 2 6 3 2 2" xfId="2923" xr:uid="{00000000-0005-0000-0000-00007A390000}"/>
    <cellStyle name="Note 2 6 3 2 3" xfId="8142" xr:uid="{00000000-0005-0000-0000-00007B390000}"/>
    <cellStyle name="Note 2 6 3 2 3 2" xfId="15234" xr:uid="{00000000-0005-0000-0000-00007C390000}"/>
    <cellStyle name="Note 2 6 3 3" xfId="3530" xr:uid="{00000000-0005-0000-0000-00007D390000}"/>
    <cellStyle name="Note 2 6 3 3 2" xfId="4603" xr:uid="{00000000-0005-0000-0000-00007E390000}"/>
    <cellStyle name="Note 2 6 3 3 3" xfId="11038" xr:uid="{00000000-0005-0000-0000-00007F390000}"/>
    <cellStyle name="Note 2 6 3 4" xfId="5094" xr:uid="{00000000-0005-0000-0000-000080390000}"/>
    <cellStyle name="Note 2 6 3 4 2" xfId="7038" xr:uid="{00000000-0005-0000-0000-000081390000}"/>
    <cellStyle name="Note 2 6 3 4 3" xfId="12372" xr:uid="{00000000-0005-0000-0000-000082390000}"/>
    <cellStyle name="Note 2 6 3 5" xfId="5675" xr:uid="{00000000-0005-0000-0000-000083390000}"/>
    <cellStyle name="Note 2 6 3 5 2" xfId="12953" xr:uid="{00000000-0005-0000-0000-000084390000}"/>
    <cellStyle name="Note 2 6 3 6" xfId="7561" xr:uid="{00000000-0005-0000-0000-000085390000}"/>
    <cellStyle name="Note 2 6 3 6 2" xfId="14653" xr:uid="{00000000-0005-0000-0000-000086390000}"/>
    <cellStyle name="Note 2 6 4" xfId="1578" xr:uid="{00000000-0005-0000-0000-000087390000}"/>
    <cellStyle name="Note 2 6 4 2" xfId="2924" xr:uid="{00000000-0005-0000-0000-000088390000}"/>
    <cellStyle name="Note 2 6 4 3" xfId="7853" xr:uid="{00000000-0005-0000-0000-000089390000}"/>
    <cellStyle name="Note 2 6 4 3 2" xfId="14945" xr:uid="{00000000-0005-0000-0000-00008A390000}"/>
    <cellStyle name="Note 2 6 5" xfId="3228" xr:uid="{00000000-0005-0000-0000-00008B390000}"/>
    <cellStyle name="Note 2 6 5 2" xfId="4604" xr:uid="{00000000-0005-0000-0000-00008C390000}"/>
    <cellStyle name="Note 2 6 5 3" xfId="10739" xr:uid="{00000000-0005-0000-0000-00008D390000}"/>
    <cellStyle name="Note 2 6 6" xfId="4805" xr:uid="{00000000-0005-0000-0000-00008E390000}"/>
    <cellStyle name="Note 2 6 6 2" xfId="7039" xr:uid="{00000000-0005-0000-0000-00008F390000}"/>
    <cellStyle name="Note 2 6 6 3" xfId="12083" xr:uid="{00000000-0005-0000-0000-000090390000}"/>
    <cellStyle name="Note 2 6 7" xfId="5386" xr:uid="{00000000-0005-0000-0000-000091390000}"/>
    <cellStyle name="Note 2 6 7 2" xfId="12664" xr:uid="{00000000-0005-0000-0000-000092390000}"/>
    <cellStyle name="Note 2 6 8" xfId="7272" xr:uid="{00000000-0005-0000-0000-000093390000}"/>
    <cellStyle name="Note 2 6 8 2" xfId="14364" xr:uid="{00000000-0005-0000-0000-000094390000}"/>
    <cellStyle name="Note 2 7" xfId="1579" xr:uid="{00000000-0005-0000-0000-000095390000}"/>
    <cellStyle name="Note 2 7 2" xfId="1580" xr:uid="{00000000-0005-0000-0000-000096390000}"/>
    <cellStyle name="Note 2 7 2 2" xfId="1581" xr:uid="{00000000-0005-0000-0000-000097390000}"/>
    <cellStyle name="Note 2 7 2 2 2" xfId="2925" xr:uid="{00000000-0005-0000-0000-000098390000}"/>
    <cellStyle name="Note 2 7 2 2 3" xfId="8162" xr:uid="{00000000-0005-0000-0000-000099390000}"/>
    <cellStyle name="Note 2 7 2 2 3 2" xfId="15254" xr:uid="{00000000-0005-0000-0000-00009A390000}"/>
    <cellStyle name="Note 2 7 2 3" xfId="3550" xr:uid="{00000000-0005-0000-0000-00009B390000}"/>
    <cellStyle name="Note 2 7 2 3 2" xfId="4605" xr:uid="{00000000-0005-0000-0000-00009C390000}"/>
    <cellStyle name="Note 2 7 2 3 3" xfId="11058" xr:uid="{00000000-0005-0000-0000-00009D390000}"/>
    <cellStyle name="Note 2 7 2 4" xfId="5114" xr:uid="{00000000-0005-0000-0000-00009E390000}"/>
    <cellStyle name="Note 2 7 2 4 2" xfId="7040" xr:uid="{00000000-0005-0000-0000-00009F390000}"/>
    <cellStyle name="Note 2 7 2 4 3" xfId="12392" xr:uid="{00000000-0005-0000-0000-0000A0390000}"/>
    <cellStyle name="Note 2 7 2 5" xfId="5695" xr:uid="{00000000-0005-0000-0000-0000A1390000}"/>
    <cellStyle name="Note 2 7 2 5 2" xfId="12973" xr:uid="{00000000-0005-0000-0000-0000A2390000}"/>
    <cellStyle name="Note 2 7 2 6" xfId="7581" xr:uid="{00000000-0005-0000-0000-0000A3390000}"/>
    <cellStyle name="Note 2 7 2 6 2" xfId="14673" xr:uid="{00000000-0005-0000-0000-0000A4390000}"/>
    <cellStyle name="Note 2 7 3" xfId="1582" xr:uid="{00000000-0005-0000-0000-0000A5390000}"/>
    <cellStyle name="Note 2 7 3 2" xfId="2926" xr:uid="{00000000-0005-0000-0000-0000A6390000}"/>
    <cellStyle name="Note 2 7 3 3" xfId="7873" xr:uid="{00000000-0005-0000-0000-0000A7390000}"/>
    <cellStyle name="Note 2 7 3 3 2" xfId="14965" xr:uid="{00000000-0005-0000-0000-0000A8390000}"/>
    <cellStyle name="Note 2 7 4" xfId="3250" xr:uid="{00000000-0005-0000-0000-0000A9390000}"/>
    <cellStyle name="Note 2 7 4 2" xfId="4606" xr:uid="{00000000-0005-0000-0000-0000AA390000}"/>
    <cellStyle name="Note 2 7 4 3" xfId="10761" xr:uid="{00000000-0005-0000-0000-0000AB390000}"/>
    <cellStyle name="Note 2 7 5" xfId="4825" xr:uid="{00000000-0005-0000-0000-0000AC390000}"/>
    <cellStyle name="Note 2 7 5 2" xfId="7041" xr:uid="{00000000-0005-0000-0000-0000AD390000}"/>
    <cellStyle name="Note 2 7 5 3" xfId="12103" xr:uid="{00000000-0005-0000-0000-0000AE390000}"/>
    <cellStyle name="Note 2 7 6" xfId="5406" xr:uid="{00000000-0005-0000-0000-0000AF390000}"/>
    <cellStyle name="Note 2 7 6 2" xfId="12684" xr:uid="{00000000-0005-0000-0000-0000B0390000}"/>
    <cellStyle name="Note 2 7 7" xfId="7292" xr:uid="{00000000-0005-0000-0000-0000B1390000}"/>
    <cellStyle name="Note 2 7 7 2" xfId="14384" xr:uid="{00000000-0005-0000-0000-0000B2390000}"/>
    <cellStyle name="Note 2 8" xfId="1583" xr:uid="{00000000-0005-0000-0000-0000B3390000}"/>
    <cellStyle name="Note 2 8 2" xfId="1584" xr:uid="{00000000-0005-0000-0000-0000B4390000}"/>
    <cellStyle name="Note 2 8 2 2" xfId="2927" xr:uid="{00000000-0005-0000-0000-0000B5390000}"/>
    <cellStyle name="Note 2 8 2 3" xfId="8018" xr:uid="{00000000-0005-0000-0000-0000B6390000}"/>
    <cellStyle name="Note 2 8 2 3 2" xfId="15110" xr:uid="{00000000-0005-0000-0000-0000B7390000}"/>
    <cellStyle name="Note 2 8 3" xfId="3406" xr:uid="{00000000-0005-0000-0000-0000B8390000}"/>
    <cellStyle name="Note 2 8 3 2" xfId="4607" xr:uid="{00000000-0005-0000-0000-0000B9390000}"/>
    <cellStyle name="Note 2 8 3 3" xfId="10914" xr:uid="{00000000-0005-0000-0000-0000BA390000}"/>
    <cellStyle name="Note 2 8 4" xfId="4970" xr:uid="{00000000-0005-0000-0000-0000BB390000}"/>
    <cellStyle name="Note 2 8 4 2" xfId="7042" xr:uid="{00000000-0005-0000-0000-0000BC390000}"/>
    <cellStyle name="Note 2 8 4 3" xfId="12248" xr:uid="{00000000-0005-0000-0000-0000BD390000}"/>
    <cellStyle name="Note 2 8 5" xfId="5551" xr:uid="{00000000-0005-0000-0000-0000BE390000}"/>
    <cellStyle name="Note 2 8 5 2" xfId="12829" xr:uid="{00000000-0005-0000-0000-0000BF390000}"/>
    <cellStyle name="Note 2 8 6" xfId="7437" xr:uid="{00000000-0005-0000-0000-0000C0390000}"/>
    <cellStyle name="Note 2 8 6 2" xfId="14529" xr:uid="{00000000-0005-0000-0000-0000C1390000}"/>
    <cellStyle name="Note 2 9" xfId="1585" xr:uid="{00000000-0005-0000-0000-0000C2390000}"/>
    <cellStyle name="Note 2 9 2" xfId="4608" xr:uid="{00000000-0005-0000-0000-0000C3390000}"/>
    <cellStyle name="Note 2 9 3" xfId="8341" xr:uid="{00000000-0005-0000-0000-0000C4390000}"/>
    <cellStyle name="Note 2 9 3 2" xfId="15424" xr:uid="{00000000-0005-0000-0000-0000C5390000}"/>
    <cellStyle name="Note 3" xfId="1586" xr:uid="{00000000-0005-0000-0000-0000C6390000}"/>
    <cellStyle name="Note 3 2" xfId="1587" xr:uid="{00000000-0005-0000-0000-0000C7390000}"/>
    <cellStyle name="Note 3 2 2" xfId="1588" xr:uid="{00000000-0005-0000-0000-0000C8390000}"/>
    <cellStyle name="Note 3 2 2 2" xfId="1589" xr:uid="{00000000-0005-0000-0000-0000C9390000}"/>
    <cellStyle name="Note 3 2 2 2 2" xfId="1590" xr:uid="{00000000-0005-0000-0000-0000CA390000}"/>
    <cellStyle name="Note 3 2 2 2 2 2" xfId="2928" xr:uid="{00000000-0005-0000-0000-0000CB390000}"/>
    <cellStyle name="Note 3 2 2 2 2 3" xfId="8249" xr:uid="{00000000-0005-0000-0000-0000CC390000}"/>
    <cellStyle name="Note 3 2 2 2 2 3 2" xfId="15341" xr:uid="{00000000-0005-0000-0000-0000CD390000}"/>
    <cellStyle name="Note 3 2 2 2 3" xfId="3637" xr:uid="{00000000-0005-0000-0000-0000CE390000}"/>
    <cellStyle name="Note 3 2 2 2 3 2" xfId="4609" xr:uid="{00000000-0005-0000-0000-0000CF390000}"/>
    <cellStyle name="Note 3 2 2 2 3 3" xfId="11145" xr:uid="{00000000-0005-0000-0000-0000D0390000}"/>
    <cellStyle name="Note 3 2 2 2 4" xfId="5201" xr:uid="{00000000-0005-0000-0000-0000D1390000}"/>
    <cellStyle name="Note 3 2 2 2 4 2" xfId="7043" xr:uid="{00000000-0005-0000-0000-0000D2390000}"/>
    <cellStyle name="Note 3 2 2 2 4 3" xfId="12479" xr:uid="{00000000-0005-0000-0000-0000D3390000}"/>
    <cellStyle name="Note 3 2 2 2 5" xfId="5782" xr:uid="{00000000-0005-0000-0000-0000D4390000}"/>
    <cellStyle name="Note 3 2 2 2 5 2" xfId="13060" xr:uid="{00000000-0005-0000-0000-0000D5390000}"/>
    <cellStyle name="Note 3 2 2 2 6" xfId="7668" xr:uid="{00000000-0005-0000-0000-0000D6390000}"/>
    <cellStyle name="Note 3 2 2 2 6 2" xfId="14760" xr:uid="{00000000-0005-0000-0000-0000D7390000}"/>
    <cellStyle name="Note 3 2 2 3" xfId="1591" xr:uid="{00000000-0005-0000-0000-0000D8390000}"/>
    <cellStyle name="Note 3 2 2 3 2" xfId="2929" xr:uid="{00000000-0005-0000-0000-0000D9390000}"/>
    <cellStyle name="Note 3 2 2 3 3" xfId="7960" xr:uid="{00000000-0005-0000-0000-0000DA390000}"/>
    <cellStyle name="Note 3 2 2 3 3 2" xfId="15052" xr:uid="{00000000-0005-0000-0000-0000DB390000}"/>
    <cellStyle name="Note 3 2 2 4" xfId="3337" xr:uid="{00000000-0005-0000-0000-0000DC390000}"/>
    <cellStyle name="Note 3 2 2 4 2" xfId="4610" xr:uid="{00000000-0005-0000-0000-0000DD390000}"/>
    <cellStyle name="Note 3 2 2 4 3" xfId="10848" xr:uid="{00000000-0005-0000-0000-0000DE390000}"/>
    <cellStyle name="Note 3 2 2 5" xfId="4912" xr:uid="{00000000-0005-0000-0000-0000DF390000}"/>
    <cellStyle name="Note 3 2 2 5 2" xfId="7044" xr:uid="{00000000-0005-0000-0000-0000E0390000}"/>
    <cellStyle name="Note 3 2 2 5 3" xfId="12190" xr:uid="{00000000-0005-0000-0000-0000E1390000}"/>
    <cellStyle name="Note 3 2 2 6" xfId="5493" xr:uid="{00000000-0005-0000-0000-0000E2390000}"/>
    <cellStyle name="Note 3 2 2 6 2" xfId="12771" xr:uid="{00000000-0005-0000-0000-0000E3390000}"/>
    <cellStyle name="Note 3 2 2 7" xfId="7379" xr:uid="{00000000-0005-0000-0000-0000E4390000}"/>
    <cellStyle name="Note 3 2 2 7 2" xfId="14471" xr:uid="{00000000-0005-0000-0000-0000E5390000}"/>
    <cellStyle name="Note 3 2 3" xfId="1592" xr:uid="{00000000-0005-0000-0000-0000E6390000}"/>
    <cellStyle name="Note 3 2 3 2" xfId="1593" xr:uid="{00000000-0005-0000-0000-0000E7390000}"/>
    <cellStyle name="Note 3 2 3 2 2" xfId="2930" xr:uid="{00000000-0005-0000-0000-0000E8390000}"/>
    <cellStyle name="Note 3 2 3 2 3" xfId="8106" xr:uid="{00000000-0005-0000-0000-0000E9390000}"/>
    <cellStyle name="Note 3 2 3 2 3 2" xfId="15198" xr:uid="{00000000-0005-0000-0000-0000EA390000}"/>
    <cellStyle name="Note 3 2 3 3" xfId="3494" xr:uid="{00000000-0005-0000-0000-0000EB390000}"/>
    <cellStyle name="Note 3 2 3 3 2" xfId="4611" xr:uid="{00000000-0005-0000-0000-0000EC390000}"/>
    <cellStyle name="Note 3 2 3 3 3" xfId="11002" xr:uid="{00000000-0005-0000-0000-0000ED390000}"/>
    <cellStyle name="Note 3 2 3 4" xfId="5058" xr:uid="{00000000-0005-0000-0000-0000EE390000}"/>
    <cellStyle name="Note 3 2 3 4 2" xfId="7045" xr:uid="{00000000-0005-0000-0000-0000EF390000}"/>
    <cellStyle name="Note 3 2 3 4 3" xfId="12336" xr:uid="{00000000-0005-0000-0000-0000F0390000}"/>
    <cellStyle name="Note 3 2 3 5" xfId="5639" xr:uid="{00000000-0005-0000-0000-0000F1390000}"/>
    <cellStyle name="Note 3 2 3 5 2" xfId="12917" xr:uid="{00000000-0005-0000-0000-0000F2390000}"/>
    <cellStyle name="Note 3 2 3 6" xfId="7525" xr:uid="{00000000-0005-0000-0000-0000F3390000}"/>
    <cellStyle name="Note 3 2 3 6 2" xfId="14617" xr:uid="{00000000-0005-0000-0000-0000F4390000}"/>
    <cellStyle name="Note 3 2 4" xfId="1594" xr:uid="{00000000-0005-0000-0000-0000F5390000}"/>
    <cellStyle name="Note 3 2 4 2" xfId="2931" xr:uid="{00000000-0005-0000-0000-0000F6390000}"/>
    <cellStyle name="Note 3 2 4 3" xfId="8453" xr:uid="{00000000-0005-0000-0000-0000F7390000}"/>
    <cellStyle name="Note 3 2 4 3 2" xfId="15496" xr:uid="{00000000-0005-0000-0000-0000F8390000}"/>
    <cellStyle name="Note 3 2 5" xfId="3192" xr:uid="{00000000-0005-0000-0000-0000F9390000}"/>
    <cellStyle name="Note 3 2 5 2" xfId="4612" xr:uid="{00000000-0005-0000-0000-0000FA390000}"/>
    <cellStyle name="Note 3 2 5 3" xfId="8542" xr:uid="{00000000-0005-0000-0000-0000FB390000}"/>
    <cellStyle name="Note 3 2 5 3 2" xfId="15585" xr:uid="{00000000-0005-0000-0000-0000FC390000}"/>
    <cellStyle name="Note 3 2 5 4" xfId="10703" xr:uid="{00000000-0005-0000-0000-0000FD390000}"/>
    <cellStyle name="Note 3 2 6" xfId="4769" xr:uid="{00000000-0005-0000-0000-0000FE390000}"/>
    <cellStyle name="Note 3 2 6 2" xfId="7046" xr:uid="{00000000-0005-0000-0000-0000FF390000}"/>
    <cellStyle name="Note 3 2 6 3" xfId="7817" xr:uid="{00000000-0005-0000-0000-0000003A0000}"/>
    <cellStyle name="Note 3 2 6 3 2" xfId="14909" xr:uid="{00000000-0005-0000-0000-0000013A0000}"/>
    <cellStyle name="Note 3 2 6 4" xfId="12047" xr:uid="{00000000-0005-0000-0000-0000023A0000}"/>
    <cellStyle name="Note 3 2 7" xfId="5350" xr:uid="{00000000-0005-0000-0000-0000033A0000}"/>
    <cellStyle name="Note 3 2 7 2" xfId="12628" xr:uid="{00000000-0005-0000-0000-0000043A0000}"/>
    <cellStyle name="Note 3 2 8" xfId="7236" xr:uid="{00000000-0005-0000-0000-0000053A0000}"/>
    <cellStyle name="Note 3 2 8 2" xfId="14328" xr:uid="{00000000-0005-0000-0000-0000063A0000}"/>
    <cellStyle name="Note 3 3" xfId="1595" xr:uid="{00000000-0005-0000-0000-0000073A0000}"/>
    <cellStyle name="Note 3 3 2" xfId="1596" xr:uid="{00000000-0005-0000-0000-0000083A0000}"/>
    <cellStyle name="Note 3 3 2 2" xfId="1597" xr:uid="{00000000-0005-0000-0000-0000093A0000}"/>
    <cellStyle name="Note 3 3 2 2 2" xfId="2932" xr:uid="{00000000-0005-0000-0000-00000A3A0000}"/>
    <cellStyle name="Note 3 3 2 2 3" xfId="8203" xr:uid="{00000000-0005-0000-0000-00000B3A0000}"/>
    <cellStyle name="Note 3 3 2 2 3 2" xfId="15295" xr:uid="{00000000-0005-0000-0000-00000C3A0000}"/>
    <cellStyle name="Note 3 3 2 3" xfId="3591" xr:uid="{00000000-0005-0000-0000-00000D3A0000}"/>
    <cellStyle name="Note 3 3 2 3 2" xfId="4613" xr:uid="{00000000-0005-0000-0000-00000E3A0000}"/>
    <cellStyle name="Note 3 3 2 3 3" xfId="11099" xr:uid="{00000000-0005-0000-0000-00000F3A0000}"/>
    <cellStyle name="Note 3 3 2 4" xfId="5155" xr:uid="{00000000-0005-0000-0000-0000103A0000}"/>
    <cellStyle name="Note 3 3 2 4 2" xfId="7047" xr:uid="{00000000-0005-0000-0000-0000113A0000}"/>
    <cellStyle name="Note 3 3 2 4 3" xfId="12433" xr:uid="{00000000-0005-0000-0000-0000123A0000}"/>
    <cellStyle name="Note 3 3 2 5" xfId="5736" xr:uid="{00000000-0005-0000-0000-0000133A0000}"/>
    <cellStyle name="Note 3 3 2 5 2" xfId="13014" xr:uid="{00000000-0005-0000-0000-0000143A0000}"/>
    <cellStyle name="Note 3 3 2 6" xfId="7622" xr:uid="{00000000-0005-0000-0000-0000153A0000}"/>
    <cellStyle name="Note 3 3 2 6 2" xfId="14714" xr:uid="{00000000-0005-0000-0000-0000163A0000}"/>
    <cellStyle name="Note 3 3 3" xfId="1598" xr:uid="{00000000-0005-0000-0000-0000173A0000}"/>
    <cellStyle name="Note 3 3 3 2" xfId="2933" xr:uid="{00000000-0005-0000-0000-0000183A0000}"/>
    <cellStyle name="Note 3 3 3 3" xfId="7914" xr:uid="{00000000-0005-0000-0000-0000193A0000}"/>
    <cellStyle name="Note 3 3 3 3 2" xfId="15006" xr:uid="{00000000-0005-0000-0000-00001A3A0000}"/>
    <cellStyle name="Note 3 3 4" xfId="3291" xr:uid="{00000000-0005-0000-0000-00001B3A0000}"/>
    <cellStyle name="Note 3 3 4 2" xfId="4614" xr:uid="{00000000-0005-0000-0000-00001C3A0000}"/>
    <cellStyle name="Note 3 3 4 3" xfId="10802" xr:uid="{00000000-0005-0000-0000-00001D3A0000}"/>
    <cellStyle name="Note 3 3 5" xfId="4866" xr:uid="{00000000-0005-0000-0000-00001E3A0000}"/>
    <cellStyle name="Note 3 3 5 2" xfId="7048" xr:uid="{00000000-0005-0000-0000-00001F3A0000}"/>
    <cellStyle name="Note 3 3 5 3" xfId="12144" xr:uid="{00000000-0005-0000-0000-0000203A0000}"/>
    <cellStyle name="Note 3 3 6" xfId="5447" xr:uid="{00000000-0005-0000-0000-0000213A0000}"/>
    <cellStyle name="Note 3 3 6 2" xfId="12725" xr:uid="{00000000-0005-0000-0000-0000223A0000}"/>
    <cellStyle name="Note 3 3 7" xfId="7333" xr:uid="{00000000-0005-0000-0000-0000233A0000}"/>
    <cellStyle name="Note 3 3 7 2" xfId="14425" xr:uid="{00000000-0005-0000-0000-0000243A0000}"/>
    <cellStyle name="Note 3 4" xfId="1599" xr:uid="{00000000-0005-0000-0000-0000253A0000}"/>
    <cellStyle name="Note 3 4 2" xfId="1600" xr:uid="{00000000-0005-0000-0000-0000263A0000}"/>
    <cellStyle name="Note 3 4 2 2" xfId="2934" xr:uid="{00000000-0005-0000-0000-0000273A0000}"/>
    <cellStyle name="Note 3 4 2 3" xfId="8060" xr:uid="{00000000-0005-0000-0000-0000283A0000}"/>
    <cellStyle name="Note 3 4 2 3 2" xfId="15152" xr:uid="{00000000-0005-0000-0000-0000293A0000}"/>
    <cellStyle name="Note 3 4 3" xfId="3448" xr:uid="{00000000-0005-0000-0000-00002A3A0000}"/>
    <cellStyle name="Note 3 4 3 2" xfId="4615" xr:uid="{00000000-0005-0000-0000-00002B3A0000}"/>
    <cellStyle name="Note 3 4 3 3" xfId="10956" xr:uid="{00000000-0005-0000-0000-00002C3A0000}"/>
    <cellStyle name="Note 3 4 4" xfId="5012" xr:uid="{00000000-0005-0000-0000-00002D3A0000}"/>
    <cellStyle name="Note 3 4 4 2" xfId="7049" xr:uid="{00000000-0005-0000-0000-00002E3A0000}"/>
    <cellStyle name="Note 3 4 4 3" xfId="12290" xr:uid="{00000000-0005-0000-0000-00002F3A0000}"/>
    <cellStyle name="Note 3 4 5" xfId="5593" xr:uid="{00000000-0005-0000-0000-0000303A0000}"/>
    <cellStyle name="Note 3 4 5 2" xfId="12871" xr:uid="{00000000-0005-0000-0000-0000313A0000}"/>
    <cellStyle name="Note 3 4 6" xfId="7479" xr:uid="{00000000-0005-0000-0000-0000323A0000}"/>
    <cellStyle name="Note 3 4 6 2" xfId="14571" xr:uid="{00000000-0005-0000-0000-0000333A0000}"/>
    <cellStyle name="Note 3 5" xfId="1601" xr:uid="{00000000-0005-0000-0000-0000343A0000}"/>
    <cellStyle name="Note 3 5 2" xfId="2935" xr:uid="{00000000-0005-0000-0000-0000353A0000}"/>
    <cellStyle name="Note 3 5 3" xfId="8407" xr:uid="{00000000-0005-0000-0000-0000363A0000}"/>
    <cellStyle name="Note 3 5 3 2" xfId="15450" xr:uid="{00000000-0005-0000-0000-0000373A0000}"/>
    <cellStyle name="Note 3 6" xfId="3123" xr:uid="{00000000-0005-0000-0000-0000383A0000}"/>
    <cellStyle name="Note 3 6 2" xfId="4616" xr:uid="{00000000-0005-0000-0000-0000393A0000}"/>
    <cellStyle name="Note 3 6 3" xfId="8496" xr:uid="{00000000-0005-0000-0000-00003A3A0000}"/>
    <cellStyle name="Note 3 6 3 2" xfId="15539" xr:uid="{00000000-0005-0000-0000-00003B3A0000}"/>
    <cellStyle name="Note 3 6 4" xfId="10634" xr:uid="{00000000-0005-0000-0000-00003C3A0000}"/>
    <cellStyle name="Note 3 7" xfId="4723" xr:uid="{00000000-0005-0000-0000-00003D3A0000}"/>
    <cellStyle name="Note 3 7 2" xfId="7050" xr:uid="{00000000-0005-0000-0000-00003E3A0000}"/>
    <cellStyle name="Note 3 7 3" xfId="7771" xr:uid="{00000000-0005-0000-0000-00003F3A0000}"/>
    <cellStyle name="Note 3 7 3 2" xfId="14863" xr:uid="{00000000-0005-0000-0000-0000403A0000}"/>
    <cellStyle name="Note 3 7 4" xfId="12001" xr:uid="{00000000-0005-0000-0000-0000413A0000}"/>
    <cellStyle name="Note 3 8" xfId="5304" xr:uid="{00000000-0005-0000-0000-0000423A0000}"/>
    <cellStyle name="Note 3 8 2" xfId="12582" xr:uid="{00000000-0005-0000-0000-0000433A0000}"/>
    <cellStyle name="Note 3 9" xfId="7190" xr:uid="{00000000-0005-0000-0000-0000443A0000}"/>
    <cellStyle name="Note 3 9 2" xfId="14282" xr:uid="{00000000-0005-0000-0000-0000453A0000}"/>
    <cellStyle name="Note 4" xfId="8587" xr:uid="{00000000-0005-0000-0000-0000463A0000}"/>
    <cellStyle name="Note 4 2" xfId="15630" xr:uid="{00000000-0005-0000-0000-0000473A0000}"/>
    <cellStyle name="Output" xfId="12" builtinId="21" customBuiltin="1"/>
    <cellStyle name="Output 10" xfId="1603" xr:uid="{00000000-0005-0000-0000-0000493A0000}"/>
    <cellStyle name="Output 11" xfId="1604" xr:uid="{00000000-0005-0000-0000-00004A3A0000}"/>
    <cellStyle name="Output 12" xfId="1786" xr:uid="{00000000-0005-0000-0000-00004B3A0000}"/>
    <cellStyle name="Output 12 2" xfId="7051" xr:uid="{00000000-0005-0000-0000-00004C3A0000}"/>
    <cellStyle name="Output 13" xfId="2936" xr:uid="{00000000-0005-0000-0000-00004D3A0000}"/>
    <cellStyle name="Output 14" xfId="1602" xr:uid="{00000000-0005-0000-0000-00004E3A0000}"/>
    <cellStyle name="Output 2" xfId="1605" xr:uid="{00000000-0005-0000-0000-00004F3A0000}"/>
    <cellStyle name="Output 2 2" xfId="8620" xr:uid="{00000000-0005-0000-0000-0000503A0000}"/>
    <cellStyle name="Output 3" xfId="1606" xr:uid="{00000000-0005-0000-0000-0000513A0000}"/>
    <cellStyle name="Output 3 2" xfId="1607" xr:uid="{00000000-0005-0000-0000-0000523A0000}"/>
    <cellStyle name="Output 4" xfId="1608" xr:uid="{00000000-0005-0000-0000-0000533A0000}"/>
    <cellStyle name="Output 4 2" xfId="4618" xr:uid="{00000000-0005-0000-0000-0000543A0000}"/>
    <cellStyle name="Output 4 3" xfId="4617" xr:uid="{00000000-0005-0000-0000-0000553A0000}"/>
    <cellStyle name="Output 5" xfId="1609" xr:uid="{00000000-0005-0000-0000-0000563A0000}"/>
    <cellStyle name="Output 5 2" xfId="1610" xr:uid="{00000000-0005-0000-0000-0000573A0000}"/>
    <cellStyle name="Output 6" xfId="1611" xr:uid="{00000000-0005-0000-0000-0000583A0000}"/>
    <cellStyle name="Output 7" xfId="1612" xr:uid="{00000000-0005-0000-0000-0000593A0000}"/>
    <cellStyle name="Output 8" xfId="1613" xr:uid="{00000000-0005-0000-0000-00005A3A0000}"/>
    <cellStyle name="Output 9" xfId="1614" xr:uid="{00000000-0005-0000-0000-00005B3A0000}"/>
    <cellStyle name="Percent 10" xfId="8586" xr:uid="{00000000-0005-0000-0000-00005C3A0000}"/>
    <cellStyle name="Percent 10 2" xfId="15629" xr:uid="{00000000-0005-0000-0000-00005D3A0000}"/>
    <cellStyle name="Percent 2" xfId="46" xr:uid="{00000000-0005-0000-0000-00005E3A0000}"/>
    <cellStyle name="Percent 2 10" xfId="1616" xr:uid="{00000000-0005-0000-0000-00005F3A0000}"/>
    <cellStyle name="Percent 2 11" xfId="1617" xr:uid="{00000000-0005-0000-0000-0000603A0000}"/>
    <cellStyle name="Percent 2 11 2" xfId="4619" xr:uid="{00000000-0005-0000-0000-0000613A0000}"/>
    <cellStyle name="Percent 2 11 3" xfId="8343" xr:uid="{00000000-0005-0000-0000-0000623A0000}"/>
    <cellStyle name="Percent 2 11 3 2" xfId="15426" xr:uid="{00000000-0005-0000-0000-0000633A0000}"/>
    <cellStyle name="Percent 2 12" xfId="1618" xr:uid="{00000000-0005-0000-0000-0000643A0000}"/>
    <cellStyle name="Percent 2 12 2" xfId="4621" xr:uid="{00000000-0005-0000-0000-0000653A0000}"/>
    <cellStyle name="Percent 2 12 3" xfId="4620" xr:uid="{00000000-0005-0000-0000-0000663A0000}"/>
    <cellStyle name="Percent 2 12 3 2" xfId="11940" xr:uid="{00000000-0005-0000-0000-0000673A0000}"/>
    <cellStyle name="Percent 2 12 4" xfId="8401" xr:uid="{00000000-0005-0000-0000-0000683A0000}"/>
    <cellStyle name="Percent 2 12 4 2" xfId="15444" xr:uid="{00000000-0005-0000-0000-0000693A0000}"/>
    <cellStyle name="Percent 2 13" xfId="1619" xr:uid="{00000000-0005-0000-0000-00006A3A0000}"/>
    <cellStyle name="Percent 2 13 2" xfId="8490" xr:uid="{00000000-0005-0000-0000-00006B3A0000}"/>
    <cellStyle name="Percent 2 13 2 2" xfId="15533" xr:uid="{00000000-0005-0000-0000-00006C3A0000}"/>
    <cellStyle name="Percent 2 14" xfId="1620" xr:uid="{00000000-0005-0000-0000-00006D3A0000}"/>
    <cellStyle name="Percent 2 14 2" xfId="1621" xr:uid="{00000000-0005-0000-0000-00006E3A0000}"/>
    <cellStyle name="Percent 2 14 2 2" xfId="2939" xr:uid="{00000000-0005-0000-0000-00006F3A0000}"/>
    <cellStyle name="Percent 2 14 3" xfId="2938" xr:uid="{00000000-0005-0000-0000-0000703A0000}"/>
    <cellStyle name="Percent 2 14 4" xfId="8579" xr:uid="{00000000-0005-0000-0000-0000713A0000}"/>
    <cellStyle name="Percent 2 14 4 2" xfId="15622" xr:uid="{00000000-0005-0000-0000-0000723A0000}"/>
    <cellStyle name="Percent 2 15" xfId="1622" xr:uid="{00000000-0005-0000-0000-0000733A0000}"/>
    <cellStyle name="Percent 2 15 2" xfId="2940" xr:uid="{00000000-0005-0000-0000-0000743A0000}"/>
    <cellStyle name="Percent 2 15 3" xfId="7731" xr:uid="{00000000-0005-0000-0000-0000753A0000}"/>
    <cellStyle name="Percent 2 15 3 2" xfId="14823" xr:uid="{00000000-0005-0000-0000-0000763A0000}"/>
    <cellStyle name="Percent 2 16" xfId="1623" xr:uid="{00000000-0005-0000-0000-0000773A0000}"/>
    <cellStyle name="Percent 2 16 2" xfId="2941" xr:uid="{00000000-0005-0000-0000-0000783A0000}"/>
    <cellStyle name="Percent 2 17" xfId="1624" xr:uid="{00000000-0005-0000-0000-0000793A0000}"/>
    <cellStyle name="Percent 2 17 2" xfId="2942" xr:uid="{00000000-0005-0000-0000-00007A3A0000}"/>
    <cellStyle name="Percent 2 18" xfId="1625" xr:uid="{00000000-0005-0000-0000-00007B3A0000}"/>
    <cellStyle name="Percent 2 18 2" xfId="2943" xr:uid="{00000000-0005-0000-0000-00007C3A0000}"/>
    <cellStyle name="Percent 2 19" xfId="1626" xr:uid="{00000000-0005-0000-0000-00007D3A0000}"/>
    <cellStyle name="Percent 2 19 2" xfId="2944" xr:uid="{00000000-0005-0000-0000-00007E3A0000}"/>
    <cellStyle name="Percent 2 2" xfId="1627" xr:uid="{00000000-0005-0000-0000-00007F3A0000}"/>
    <cellStyle name="Percent 2 2 10" xfId="2945" xr:uid="{00000000-0005-0000-0000-0000803A0000}"/>
    <cellStyle name="Percent 2 2 11" xfId="3022" xr:uid="{00000000-0005-0000-0000-0000813A0000}"/>
    <cellStyle name="Percent 2 2 11 2" xfId="4622" xr:uid="{00000000-0005-0000-0000-0000823A0000}"/>
    <cellStyle name="Percent 2 2 11 2 2" xfId="11941" xr:uid="{00000000-0005-0000-0000-0000833A0000}"/>
    <cellStyle name="Percent 2 2 11 3" xfId="7052" xr:uid="{00000000-0005-0000-0000-0000843A0000}"/>
    <cellStyle name="Percent 2 2 12" xfId="3152" xr:uid="{00000000-0005-0000-0000-0000853A0000}"/>
    <cellStyle name="Percent 2 2 12 2" xfId="10663" xr:uid="{00000000-0005-0000-0000-0000863A0000}"/>
    <cellStyle name="Percent 2 2 13" xfId="4740" xr:uid="{00000000-0005-0000-0000-0000873A0000}"/>
    <cellStyle name="Percent 2 2 13 2" xfId="12018" xr:uid="{00000000-0005-0000-0000-0000883A0000}"/>
    <cellStyle name="Percent 2 2 14" xfId="5321" xr:uid="{00000000-0005-0000-0000-0000893A0000}"/>
    <cellStyle name="Percent 2 2 14 2" xfId="12599" xr:uid="{00000000-0005-0000-0000-00008A3A0000}"/>
    <cellStyle name="Percent 2 2 15" xfId="7207" xr:uid="{00000000-0005-0000-0000-00008B3A0000}"/>
    <cellStyle name="Percent 2 2 15 2" xfId="14299" xr:uid="{00000000-0005-0000-0000-00008C3A0000}"/>
    <cellStyle name="Percent 2 2 2" xfId="1628" xr:uid="{00000000-0005-0000-0000-00008D3A0000}"/>
    <cellStyle name="Percent 2 2 2 2" xfId="1629" xr:uid="{00000000-0005-0000-0000-00008E3A0000}"/>
    <cellStyle name="Percent 2 2 2 2 2" xfId="1630" xr:uid="{00000000-0005-0000-0000-00008F3A0000}"/>
    <cellStyle name="Percent 2 2 2 2 2 2" xfId="1631" xr:uid="{00000000-0005-0000-0000-0000903A0000}"/>
    <cellStyle name="Percent 2 2 2 2 2 2 2" xfId="2946" xr:uid="{00000000-0005-0000-0000-0000913A0000}"/>
    <cellStyle name="Percent 2 2 2 2 2 2 3" xfId="8266" xr:uid="{00000000-0005-0000-0000-0000923A0000}"/>
    <cellStyle name="Percent 2 2 2 2 2 2 3 2" xfId="15358" xr:uid="{00000000-0005-0000-0000-0000933A0000}"/>
    <cellStyle name="Percent 2 2 2 2 2 3" xfId="3654" xr:uid="{00000000-0005-0000-0000-0000943A0000}"/>
    <cellStyle name="Percent 2 2 2 2 2 3 2" xfId="4623" xr:uid="{00000000-0005-0000-0000-0000953A0000}"/>
    <cellStyle name="Percent 2 2 2 2 2 3 3" xfId="11162" xr:uid="{00000000-0005-0000-0000-0000963A0000}"/>
    <cellStyle name="Percent 2 2 2 2 2 4" xfId="5218" xr:uid="{00000000-0005-0000-0000-0000973A0000}"/>
    <cellStyle name="Percent 2 2 2 2 2 4 2" xfId="7053" xr:uid="{00000000-0005-0000-0000-0000983A0000}"/>
    <cellStyle name="Percent 2 2 2 2 2 4 3" xfId="12496" xr:uid="{00000000-0005-0000-0000-0000993A0000}"/>
    <cellStyle name="Percent 2 2 2 2 2 5" xfId="5799" xr:uid="{00000000-0005-0000-0000-00009A3A0000}"/>
    <cellStyle name="Percent 2 2 2 2 2 5 2" xfId="13077" xr:uid="{00000000-0005-0000-0000-00009B3A0000}"/>
    <cellStyle name="Percent 2 2 2 2 2 6" xfId="7685" xr:uid="{00000000-0005-0000-0000-00009C3A0000}"/>
    <cellStyle name="Percent 2 2 2 2 2 6 2" xfId="14777" xr:uid="{00000000-0005-0000-0000-00009D3A0000}"/>
    <cellStyle name="Percent 2 2 2 2 3" xfId="1632" xr:uid="{00000000-0005-0000-0000-00009E3A0000}"/>
    <cellStyle name="Percent 2 2 2 2 3 2" xfId="2947" xr:uid="{00000000-0005-0000-0000-00009F3A0000}"/>
    <cellStyle name="Percent 2 2 2 2 3 3" xfId="7977" xr:uid="{00000000-0005-0000-0000-0000A03A0000}"/>
    <cellStyle name="Percent 2 2 2 2 3 3 2" xfId="15069" xr:uid="{00000000-0005-0000-0000-0000A13A0000}"/>
    <cellStyle name="Percent 2 2 2 2 4" xfId="3354" xr:uid="{00000000-0005-0000-0000-0000A23A0000}"/>
    <cellStyle name="Percent 2 2 2 2 4 2" xfId="4624" xr:uid="{00000000-0005-0000-0000-0000A33A0000}"/>
    <cellStyle name="Percent 2 2 2 2 4 3" xfId="10865" xr:uid="{00000000-0005-0000-0000-0000A43A0000}"/>
    <cellStyle name="Percent 2 2 2 2 5" xfId="4929" xr:uid="{00000000-0005-0000-0000-0000A53A0000}"/>
    <cellStyle name="Percent 2 2 2 2 5 2" xfId="7054" xr:uid="{00000000-0005-0000-0000-0000A63A0000}"/>
    <cellStyle name="Percent 2 2 2 2 5 3" xfId="12207" xr:uid="{00000000-0005-0000-0000-0000A73A0000}"/>
    <cellStyle name="Percent 2 2 2 2 6" xfId="5510" xr:uid="{00000000-0005-0000-0000-0000A83A0000}"/>
    <cellStyle name="Percent 2 2 2 2 6 2" xfId="12788" xr:uid="{00000000-0005-0000-0000-0000A93A0000}"/>
    <cellStyle name="Percent 2 2 2 2 7" xfId="7396" xr:uid="{00000000-0005-0000-0000-0000AA3A0000}"/>
    <cellStyle name="Percent 2 2 2 2 7 2" xfId="14488" xr:uid="{00000000-0005-0000-0000-0000AB3A0000}"/>
    <cellStyle name="Percent 2 2 2 3" xfId="1633" xr:uid="{00000000-0005-0000-0000-0000AC3A0000}"/>
    <cellStyle name="Percent 2 2 2 3 2" xfId="1634" xr:uid="{00000000-0005-0000-0000-0000AD3A0000}"/>
    <cellStyle name="Percent 2 2 2 3 2 2" xfId="2948" xr:uid="{00000000-0005-0000-0000-0000AE3A0000}"/>
    <cellStyle name="Percent 2 2 2 3 2 3" xfId="8123" xr:uid="{00000000-0005-0000-0000-0000AF3A0000}"/>
    <cellStyle name="Percent 2 2 2 3 2 3 2" xfId="15215" xr:uid="{00000000-0005-0000-0000-0000B03A0000}"/>
    <cellStyle name="Percent 2 2 2 3 3" xfId="3511" xr:uid="{00000000-0005-0000-0000-0000B13A0000}"/>
    <cellStyle name="Percent 2 2 2 3 3 2" xfId="4625" xr:uid="{00000000-0005-0000-0000-0000B23A0000}"/>
    <cellStyle name="Percent 2 2 2 3 3 3" xfId="11019" xr:uid="{00000000-0005-0000-0000-0000B33A0000}"/>
    <cellStyle name="Percent 2 2 2 3 4" xfId="5075" xr:uid="{00000000-0005-0000-0000-0000B43A0000}"/>
    <cellStyle name="Percent 2 2 2 3 4 2" xfId="7055" xr:uid="{00000000-0005-0000-0000-0000B53A0000}"/>
    <cellStyle name="Percent 2 2 2 3 4 3" xfId="12353" xr:uid="{00000000-0005-0000-0000-0000B63A0000}"/>
    <cellStyle name="Percent 2 2 2 3 5" xfId="5656" xr:uid="{00000000-0005-0000-0000-0000B73A0000}"/>
    <cellStyle name="Percent 2 2 2 3 5 2" xfId="12934" xr:uid="{00000000-0005-0000-0000-0000B83A0000}"/>
    <cellStyle name="Percent 2 2 2 3 6" xfId="7542" xr:uid="{00000000-0005-0000-0000-0000B93A0000}"/>
    <cellStyle name="Percent 2 2 2 3 6 2" xfId="14634" xr:uid="{00000000-0005-0000-0000-0000BA3A0000}"/>
    <cellStyle name="Percent 2 2 2 4" xfId="1635" xr:uid="{00000000-0005-0000-0000-0000BB3A0000}"/>
    <cellStyle name="Percent 2 2 2 4 2" xfId="8470" xr:uid="{00000000-0005-0000-0000-0000BC3A0000}"/>
    <cellStyle name="Percent 2 2 2 4 2 2" xfId="15513" xr:uid="{00000000-0005-0000-0000-0000BD3A0000}"/>
    <cellStyle name="Percent 2 2 2 5" xfId="1636" xr:uid="{00000000-0005-0000-0000-0000BE3A0000}"/>
    <cellStyle name="Percent 2 2 2 5 2" xfId="2949" xr:uid="{00000000-0005-0000-0000-0000BF3A0000}"/>
    <cellStyle name="Percent 2 2 2 5 3" xfId="8559" xr:uid="{00000000-0005-0000-0000-0000C03A0000}"/>
    <cellStyle name="Percent 2 2 2 5 3 2" xfId="15602" xr:uid="{00000000-0005-0000-0000-0000C13A0000}"/>
    <cellStyle name="Percent 2 2 2 6" xfId="3209" xr:uid="{00000000-0005-0000-0000-0000C23A0000}"/>
    <cellStyle name="Percent 2 2 2 6 2" xfId="4626" xr:uid="{00000000-0005-0000-0000-0000C33A0000}"/>
    <cellStyle name="Percent 2 2 2 6 3" xfId="7834" xr:uid="{00000000-0005-0000-0000-0000C43A0000}"/>
    <cellStyle name="Percent 2 2 2 6 3 2" xfId="14926" xr:uid="{00000000-0005-0000-0000-0000C53A0000}"/>
    <cellStyle name="Percent 2 2 2 6 4" xfId="10720" xr:uid="{00000000-0005-0000-0000-0000C63A0000}"/>
    <cellStyle name="Percent 2 2 2 7" xfId="4786" xr:uid="{00000000-0005-0000-0000-0000C73A0000}"/>
    <cellStyle name="Percent 2 2 2 7 2" xfId="7056" xr:uid="{00000000-0005-0000-0000-0000C83A0000}"/>
    <cellStyle name="Percent 2 2 2 7 3" xfId="12064" xr:uid="{00000000-0005-0000-0000-0000C93A0000}"/>
    <cellStyle name="Percent 2 2 2 8" xfId="5367" xr:uid="{00000000-0005-0000-0000-0000CA3A0000}"/>
    <cellStyle name="Percent 2 2 2 8 2" xfId="12645" xr:uid="{00000000-0005-0000-0000-0000CB3A0000}"/>
    <cellStyle name="Percent 2 2 2 9" xfId="7253" xr:uid="{00000000-0005-0000-0000-0000CC3A0000}"/>
    <cellStyle name="Percent 2 2 2 9 2" xfId="14345" xr:uid="{00000000-0005-0000-0000-0000CD3A0000}"/>
    <cellStyle name="Percent 2 2 3" xfId="1637" xr:uid="{00000000-0005-0000-0000-0000CE3A0000}"/>
    <cellStyle name="Percent 2 2 3 2" xfId="1638" xr:uid="{00000000-0005-0000-0000-0000CF3A0000}"/>
    <cellStyle name="Percent 2 2 3 2 2" xfId="1639" xr:uid="{00000000-0005-0000-0000-0000D03A0000}"/>
    <cellStyle name="Percent 2 2 3 2 2 2" xfId="2950" xr:uid="{00000000-0005-0000-0000-0000D13A0000}"/>
    <cellStyle name="Percent 2 2 3 2 2 3" xfId="8220" xr:uid="{00000000-0005-0000-0000-0000D23A0000}"/>
    <cellStyle name="Percent 2 2 3 2 2 3 2" xfId="15312" xr:uid="{00000000-0005-0000-0000-0000D33A0000}"/>
    <cellStyle name="Percent 2 2 3 2 3" xfId="3608" xr:uid="{00000000-0005-0000-0000-0000D43A0000}"/>
    <cellStyle name="Percent 2 2 3 2 3 2" xfId="4627" xr:uid="{00000000-0005-0000-0000-0000D53A0000}"/>
    <cellStyle name="Percent 2 2 3 2 3 3" xfId="11116" xr:uid="{00000000-0005-0000-0000-0000D63A0000}"/>
    <cellStyle name="Percent 2 2 3 2 4" xfId="5172" xr:uid="{00000000-0005-0000-0000-0000D73A0000}"/>
    <cellStyle name="Percent 2 2 3 2 4 2" xfId="7057" xr:uid="{00000000-0005-0000-0000-0000D83A0000}"/>
    <cellStyle name="Percent 2 2 3 2 4 3" xfId="12450" xr:uid="{00000000-0005-0000-0000-0000D93A0000}"/>
    <cellStyle name="Percent 2 2 3 2 5" xfId="5753" xr:uid="{00000000-0005-0000-0000-0000DA3A0000}"/>
    <cellStyle name="Percent 2 2 3 2 5 2" xfId="13031" xr:uid="{00000000-0005-0000-0000-0000DB3A0000}"/>
    <cellStyle name="Percent 2 2 3 2 6" xfId="7639" xr:uid="{00000000-0005-0000-0000-0000DC3A0000}"/>
    <cellStyle name="Percent 2 2 3 2 6 2" xfId="14731" xr:uid="{00000000-0005-0000-0000-0000DD3A0000}"/>
    <cellStyle name="Percent 2 2 3 3" xfId="1640" xr:uid="{00000000-0005-0000-0000-0000DE3A0000}"/>
    <cellStyle name="Percent 2 2 3 3 2" xfId="2951" xr:uid="{00000000-0005-0000-0000-0000DF3A0000}"/>
    <cellStyle name="Percent 2 2 3 3 3" xfId="7931" xr:uid="{00000000-0005-0000-0000-0000E03A0000}"/>
    <cellStyle name="Percent 2 2 3 3 3 2" xfId="15023" xr:uid="{00000000-0005-0000-0000-0000E13A0000}"/>
    <cellStyle name="Percent 2 2 3 4" xfId="3308" xr:uid="{00000000-0005-0000-0000-0000E23A0000}"/>
    <cellStyle name="Percent 2 2 3 4 2" xfId="4628" xr:uid="{00000000-0005-0000-0000-0000E33A0000}"/>
    <cellStyle name="Percent 2 2 3 4 3" xfId="10819" xr:uid="{00000000-0005-0000-0000-0000E43A0000}"/>
    <cellStyle name="Percent 2 2 3 5" xfId="4883" xr:uid="{00000000-0005-0000-0000-0000E53A0000}"/>
    <cellStyle name="Percent 2 2 3 5 2" xfId="7058" xr:uid="{00000000-0005-0000-0000-0000E63A0000}"/>
    <cellStyle name="Percent 2 2 3 5 3" xfId="12161" xr:uid="{00000000-0005-0000-0000-0000E73A0000}"/>
    <cellStyle name="Percent 2 2 3 6" xfId="5464" xr:uid="{00000000-0005-0000-0000-0000E83A0000}"/>
    <cellStyle name="Percent 2 2 3 6 2" xfId="12742" xr:uid="{00000000-0005-0000-0000-0000E93A0000}"/>
    <cellStyle name="Percent 2 2 3 7" xfId="7350" xr:uid="{00000000-0005-0000-0000-0000EA3A0000}"/>
    <cellStyle name="Percent 2 2 3 7 2" xfId="14442" xr:uid="{00000000-0005-0000-0000-0000EB3A0000}"/>
    <cellStyle name="Percent 2 2 4" xfId="1641" xr:uid="{00000000-0005-0000-0000-0000EC3A0000}"/>
    <cellStyle name="Percent 2 2 4 2" xfId="1642" xr:uid="{00000000-0005-0000-0000-0000ED3A0000}"/>
    <cellStyle name="Percent 2 2 4 2 2" xfId="2953" xr:uid="{00000000-0005-0000-0000-0000EE3A0000}"/>
    <cellStyle name="Percent 2 2 4 2 3" xfId="8077" xr:uid="{00000000-0005-0000-0000-0000EF3A0000}"/>
    <cellStyle name="Percent 2 2 4 2 3 2" xfId="15169" xr:uid="{00000000-0005-0000-0000-0000F03A0000}"/>
    <cellStyle name="Percent 2 2 4 3" xfId="3465" xr:uid="{00000000-0005-0000-0000-0000F13A0000}"/>
    <cellStyle name="Percent 2 2 4 3 2" xfId="4629" xr:uid="{00000000-0005-0000-0000-0000F23A0000}"/>
    <cellStyle name="Percent 2 2 4 3 3" xfId="10973" xr:uid="{00000000-0005-0000-0000-0000F33A0000}"/>
    <cellStyle name="Percent 2 2 4 4" xfId="5029" xr:uid="{00000000-0005-0000-0000-0000F43A0000}"/>
    <cellStyle name="Percent 2 2 4 4 2" xfId="7059" xr:uid="{00000000-0005-0000-0000-0000F53A0000}"/>
    <cellStyle name="Percent 2 2 4 4 3" xfId="12307" xr:uid="{00000000-0005-0000-0000-0000F63A0000}"/>
    <cellStyle name="Percent 2 2 4 5" xfId="5610" xr:uid="{00000000-0005-0000-0000-0000F73A0000}"/>
    <cellStyle name="Percent 2 2 4 5 2" xfId="12888" xr:uid="{00000000-0005-0000-0000-0000F83A0000}"/>
    <cellStyle name="Percent 2 2 4 6" xfId="7496" xr:uid="{00000000-0005-0000-0000-0000F93A0000}"/>
    <cellStyle name="Percent 2 2 4 6 2" xfId="14588" xr:uid="{00000000-0005-0000-0000-0000FA3A0000}"/>
    <cellStyle name="Percent 2 2 5" xfId="1643" xr:uid="{00000000-0005-0000-0000-0000FB3A0000}"/>
    <cellStyle name="Percent 2 2 5 2" xfId="1644" xr:uid="{00000000-0005-0000-0000-0000FC3A0000}"/>
    <cellStyle name="Percent 2 2 5 2 2" xfId="2955" xr:uid="{00000000-0005-0000-0000-0000FD3A0000}"/>
    <cellStyle name="Percent 2 2 5 3" xfId="2954" xr:uid="{00000000-0005-0000-0000-0000FE3A0000}"/>
    <cellStyle name="Percent 2 2 5 4" xfId="8344" xr:uid="{00000000-0005-0000-0000-0000FF3A0000}"/>
    <cellStyle name="Percent 2 2 5 4 2" xfId="15427" xr:uid="{00000000-0005-0000-0000-0000003B0000}"/>
    <cellStyle name="Percent 2 2 6" xfId="1645" xr:uid="{00000000-0005-0000-0000-0000013B0000}"/>
    <cellStyle name="Percent 2 2 6 2" xfId="8424" xr:uid="{00000000-0005-0000-0000-0000023B0000}"/>
    <cellStyle name="Percent 2 2 6 2 2" xfId="15467" xr:uid="{00000000-0005-0000-0000-0000033B0000}"/>
    <cellStyle name="Percent 2 2 7" xfId="1646" xr:uid="{00000000-0005-0000-0000-0000043B0000}"/>
    <cellStyle name="Percent 2 2 7 2" xfId="2956" xr:uid="{00000000-0005-0000-0000-0000053B0000}"/>
    <cellStyle name="Percent 2 2 7 3" xfId="8513" xr:uid="{00000000-0005-0000-0000-0000063B0000}"/>
    <cellStyle name="Percent 2 2 7 3 2" xfId="15556" xr:uid="{00000000-0005-0000-0000-0000073B0000}"/>
    <cellStyle name="Percent 2 2 8" xfId="1647" xr:uid="{00000000-0005-0000-0000-0000083B0000}"/>
    <cellStyle name="Percent 2 2 8 2" xfId="2957" xr:uid="{00000000-0005-0000-0000-0000093B0000}"/>
    <cellStyle name="Percent 2 2 8 3" xfId="7788" xr:uid="{00000000-0005-0000-0000-00000A3B0000}"/>
    <cellStyle name="Percent 2 2 8 3 2" xfId="14880" xr:uid="{00000000-0005-0000-0000-00000B3B0000}"/>
    <cellStyle name="Percent 2 2 9" xfId="1832" xr:uid="{00000000-0005-0000-0000-00000C3B0000}"/>
    <cellStyle name="Percent 2 2 9 2" xfId="4630" xr:uid="{00000000-0005-0000-0000-00000D3B0000}"/>
    <cellStyle name="Percent 2 2 9 2 2" xfId="11942" xr:uid="{00000000-0005-0000-0000-00000E3B0000}"/>
    <cellStyle name="Percent 2 2 9 3" xfId="7060" xr:uid="{00000000-0005-0000-0000-00000F3B0000}"/>
    <cellStyle name="Percent 2 2 9 4" xfId="9628" xr:uid="{00000000-0005-0000-0000-0000103B0000}"/>
    <cellStyle name="Percent 2 20" xfId="1648" xr:uid="{00000000-0005-0000-0000-0000113B0000}"/>
    <cellStyle name="Percent 2 20 2" xfId="2958" xr:uid="{00000000-0005-0000-0000-0000123B0000}"/>
    <cellStyle name="Percent 2 21" xfId="1787" xr:uid="{00000000-0005-0000-0000-0000133B0000}"/>
    <cellStyle name="Percent 2 21 2" xfId="3015" xr:uid="{00000000-0005-0000-0000-0000143B0000}"/>
    <cellStyle name="Percent 2 21 2 2" xfId="10532" xr:uid="{00000000-0005-0000-0000-0000153B0000}"/>
    <cellStyle name="Percent 2 21 3" xfId="4631" xr:uid="{00000000-0005-0000-0000-0000163B0000}"/>
    <cellStyle name="Percent 2 21 3 2" xfId="11943" xr:uid="{00000000-0005-0000-0000-0000173B0000}"/>
    <cellStyle name="Percent 2 21 4" xfId="7061" xr:uid="{00000000-0005-0000-0000-0000183B0000}"/>
    <cellStyle name="Percent 2 21 5" xfId="9594" xr:uid="{00000000-0005-0000-0000-0000193B0000}"/>
    <cellStyle name="Percent 2 22" xfId="1814" xr:uid="{00000000-0005-0000-0000-00001A3B0000}"/>
    <cellStyle name="Percent 2 22 2" xfId="4632" xr:uid="{00000000-0005-0000-0000-00001B3B0000}"/>
    <cellStyle name="Percent 2 22 2 2" xfId="11944" xr:uid="{00000000-0005-0000-0000-00001C3B0000}"/>
    <cellStyle name="Percent 2 22 3" xfId="7062" xr:uid="{00000000-0005-0000-0000-00001D3B0000}"/>
    <cellStyle name="Percent 2 22 4" xfId="9611" xr:uid="{00000000-0005-0000-0000-00001E3B0000}"/>
    <cellStyle name="Percent 2 23" xfId="2937" xr:uid="{00000000-0005-0000-0000-00001F3B0000}"/>
    <cellStyle name="Percent 2 24" xfId="3080" xr:uid="{00000000-0005-0000-0000-0000203B0000}"/>
    <cellStyle name="Percent 2 24 2" xfId="10591" xr:uid="{00000000-0005-0000-0000-0000213B0000}"/>
    <cellStyle name="Percent 2 25" xfId="4683" xr:uid="{00000000-0005-0000-0000-0000223B0000}"/>
    <cellStyle name="Percent 2 25 2" xfId="11961" xr:uid="{00000000-0005-0000-0000-0000233B0000}"/>
    <cellStyle name="Percent 2 26" xfId="5264" xr:uid="{00000000-0005-0000-0000-0000243B0000}"/>
    <cellStyle name="Percent 2 26 2" xfId="12542" xr:uid="{00000000-0005-0000-0000-0000253B0000}"/>
    <cellStyle name="Percent 2 27" xfId="7133" xr:uid="{00000000-0005-0000-0000-0000263B0000}"/>
    <cellStyle name="Percent 2 27 2" xfId="14225" xr:uid="{00000000-0005-0000-0000-0000273B0000}"/>
    <cellStyle name="Percent 2 28" xfId="7150" xr:uid="{00000000-0005-0000-0000-0000283B0000}"/>
    <cellStyle name="Percent 2 28 2" xfId="14242" xr:uid="{00000000-0005-0000-0000-0000293B0000}"/>
    <cellStyle name="Percent 2 29" xfId="1615" xr:uid="{00000000-0005-0000-0000-00002A3B0000}"/>
    <cellStyle name="Percent 2 3" xfId="1649" xr:uid="{00000000-0005-0000-0000-00002B3B0000}"/>
    <cellStyle name="Percent 2 3 2" xfId="1650" xr:uid="{00000000-0005-0000-0000-00002C3B0000}"/>
    <cellStyle name="Percent 2 3 2 2" xfId="1651" xr:uid="{00000000-0005-0000-0000-00002D3B0000}"/>
    <cellStyle name="Percent 2 3 2 2 2" xfId="1652" xr:uid="{00000000-0005-0000-0000-00002E3B0000}"/>
    <cellStyle name="Percent 2 3 2 2 2 2" xfId="2959" xr:uid="{00000000-0005-0000-0000-00002F3B0000}"/>
    <cellStyle name="Percent 2 3 2 2 2 3" xfId="8243" xr:uid="{00000000-0005-0000-0000-0000303B0000}"/>
    <cellStyle name="Percent 2 3 2 2 2 3 2" xfId="15335" xr:uid="{00000000-0005-0000-0000-0000313B0000}"/>
    <cellStyle name="Percent 2 3 2 2 3" xfId="3631" xr:uid="{00000000-0005-0000-0000-0000323B0000}"/>
    <cellStyle name="Percent 2 3 2 2 3 2" xfId="4633" xr:uid="{00000000-0005-0000-0000-0000333B0000}"/>
    <cellStyle name="Percent 2 3 2 2 3 3" xfId="11139" xr:uid="{00000000-0005-0000-0000-0000343B0000}"/>
    <cellStyle name="Percent 2 3 2 2 4" xfId="5195" xr:uid="{00000000-0005-0000-0000-0000353B0000}"/>
    <cellStyle name="Percent 2 3 2 2 4 2" xfId="7063" xr:uid="{00000000-0005-0000-0000-0000363B0000}"/>
    <cellStyle name="Percent 2 3 2 2 4 3" xfId="12473" xr:uid="{00000000-0005-0000-0000-0000373B0000}"/>
    <cellStyle name="Percent 2 3 2 2 5" xfId="5776" xr:uid="{00000000-0005-0000-0000-0000383B0000}"/>
    <cellStyle name="Percent 2 3 2 2 5 2" xfId="13054" xr:uid="{00000000-0005-0000-0000-0000393B0000}"/>
    <cellStyle name="Percent 2 3 2 2 6" xfId="7662" xr:uid="{00000000-0005-0000-0000-00003A3B0000}"/>
    <cellStyle name="Percent 2 3 2 2 6 2" xfId="14754" xr:uid="{00000000-0005-0000-0000-00003B3B0000}"/>
    <cellStyle name="Percent 2 3 2 3" xfId="1653" xr:uid="{00000000-0005-0000-0000-00003C3B0000}"/>
    <cellStyle name="Percent 2 3 2 3 2" xfId="2960" xr:uid="{00000000-0005-0000-0000-00003D3B0000}"/>
    <cellStyle name="Percent 2 3 2 3 3" xfId="7954" xr:uid="{00000000-0005-0000-0000-00003E3B0000}"/>
    <cellStyle name="Percent 2 3 2 3 3 2" xfId="15046" xr:uid="{00000000-0005-0000-0000-00003F3B0000}"/>
    <cellStyle name="Percent 2 3 2 4" xfId="3331" xr:uid="{00000000-0005-0000-0000-0000403B0000}"/>
    <cellStyle name="Percent 2 3 2 4 2" xfId="4634" xr:uid="{00000000-0005-0000-0000-0000413B0000}"/>
    <cellStyle name="Percent 2 3 2 4 3" xfId="10842" xr:uid="{00000000-0005-0000-0000-0000423B0000}"/>
    <cellStyle name="Percent 2 3 2 5" xfId="4906" xr:uid="{00000000-0005-0000-0000-0000433B0000}"/>
    <cellStyle name="Percent 2 3 2 5 2" xfId="7064" xr:uid="{00000000-0005-0000-0000-0000443B0000}"/>
    <cellStyle name="Percent 2 3 2 5 3" xfId="12184" xr:uid="{00000000-0005-0000-0000-0000453B0000}"/>
    <cellStyle name="Percent 2 3 2 6" xfId="5487" xr:uid="{00000000-0005-0000-0000-0000463B0000}"/>
    <cellStyle name="Percent 2 3 2 6 2" xfId="12765" xr:uid="{00000000-0005-0000-0000-0000473B0000}"/>
    <cellStyle name="Percent 2 3 2 7" xfId="7373" xr:uid="{00000000-0005-0000-0000-0000483B0000}"/>
    <cellStyle name="Percent 2 3 2 7 2" xfId="14465" xr:uid="{00000000-0005-0000-0000-0000493B0000}"/>
    <cellStyle name="Percent 2 3 3" xfId="1654" xr:uid="{00000000-0005-0000-0000-00004A3B0000}"/>
    <cellStyle name="Percent 2 3 3 2" xfId="1655" xr:uid="{00000000-0005-0000-0000-00004B3B0000}"/>
    <cellStyle name="Percent 2 3 3 2 2" xfId="2961" xr:uid="{00000000-0005-0000-0000-00004C3B0000}"/>
    <cellStyle name="Percent 2 3 3 2 3" xfId="8100" xr:uid="{00000000-0005-0000-0000-00004D3B0000}"/>
    <cellStyle name="Percent 2 3 3 2 3 2" xfId="15192" xr:uid="{00000000-0005-0000-0000-00004E3B0000}"/>
    <cellStyle name="Percent 2 3 3 3" xfId="3488" xr:uid="{00000000-0005-0000-0000-00004F3B0000}"/>
    <cellStyle name="Percent 2 3 3 3 2" xfId="4635" xr:uid="{00000000-0005-0000-0000-0000503B0000}"/>
    <cellStyle name="Percent 2 3 3 3 3" xfId="10996" xr:uid="{00000000-0005-0000-0000-0000513B0000}"/>
    <cellStyle name="Percent 2 3 3 4" xfId="5052" xr:uid="{00000000-0005-0000-0000-0000523B0000}"/>
    <cellStyle name="Percent 2 3 3 4 2" xfId="7065" xr:uid="{00000000-0005-0000-0000-0000533B0000}"/>
    <cellStyle name="Percent 2 3 3 4 3" xfId="12330" xr:uid="{00000000-0005-0000-0000-0000543B0000}"/>
    <cellStyle name="Percent 2 3 3 5" xfId="5633" xr:uid="{00000000-0005-0000-0000-0000553B0000}"/>
    <cellStyle name="Percent 2 3 3 5 2" xfId="12911" xr:uid="{00000000-0005-0000-0000-0000563B0000}"/>
    <cellStyle name="Percent 2 3 3 6" xfId="7519" xr:uid="{00000000-0005-0000-0000-0000573B0000}"/>
    <cellStyle name="Percent 2 3 3 6 2" xfId="14611" xr:uid="{00000000-0005-0000-0000-0000583B0000}"/>
    <cellStyle name="Percent 2 3 4" xfId="1656" xr:uid="{00000000-0005-0000-0000-0000593B0000}"/>
    <cellStyle name="Percent 2 3 4 2" xfId="4636" xr:uid="{00000000-0005-0000-0000-00005A3B0000}"/>
    <cellStyle name="Percent 2 3 4 3" xfId="8447" xr:uid="{00000000-0005-0000-0000-00005B3B0000}"/>
    <cellStyle name="Percent 2 3 4 3 2" xfId="15490" xr:uid="{00000000-0005-0000-0000-00005C3B0000}"/>
    <cellStyle name="Percent 2 3 5" xfId="1657" xr:uid="{00000000-0005-0000-0000-00005D3B0000}"/>
    <cellStyle name="Percent 2 3 5 2" xfId="2962" xr:uid="{00000000-0005-0000-0000-00005E3B0000}"/>
    <cellStyle name="Percent 2 3 5 3" xfId="8536" xr:uid="{00000000-0005-0000-0000-00005F3B0000}"/>
    <cellStyle name="Percent 2 3 5 3 2" xfId="15579" xr:uid="{00000000-0005-0000-0000-0000603B0000}"/>
    <cellStyle name="Percent 2 3 6" xfId="3186" xr:uid="{00000000-0005-0000-0000-0000613B0000}"/>
    <cellStyle name="Percent 2 3 6 2" xfId="7066" xr:uid="{00000000-0005-0000-0000-0000623B0000}"/>
    <cellStyle name="Percent 2 3 6 3" xfId="7811" xr:uid="{00000000-0005-0000-0000-0000633B0000}"/>
    <cellStyle name="Percent 2 3 6 3 2" xfId="14903" xr:uid="{00000000-0005-0000-0000-0000643B0000}"/>
    <cellStyle name="Percent 2 3 6 4" xfId="10697" xr:uid="{00000000-0005-0000-0000-0000653B0000}"/>
    <cellStyle name="Percent 2 3 7" xfId="4763" xr:uid="{00000000-0005-0000-0000-0000663B0000}"/>
    <cellStyle name="Percent 2 3 7 2" xfId="12041" xr:uid="{00000000-0005-0000-0000-0000673B0000}"/>
    <cellStyle name="Percent 2 3 8" xfId="5344" xr:uid="{00000000-0005-0000-0000-0000683B0000}"/>
    <cellStyle name="Percent 2 3 8 2" xfId="12622" xr:uid="{00000000-0005-0000-0000-0000693B0000}"/>
    <cellStyle name="Percent 2 3 9" xfId="7230" xr:uid="{00000000-0005-0000-0000-00006A3B0000}"/>
    <cellStyle name="Percent 2 3 9 2" xfId="14322" xr:uid="{00000000-0005-0000-0000-00006B3B0000}"/>
    <cellStyle name="Percent 2 30" xfId="8693" xr:uid="{00000000-0005-0000-0000-00006C3B0000}"/>
    <cellStyle name="Percent 2 4" xfId="1658" xr:uid="{00000000-0005-0000-0000-00006D3B0000}"/>
    <cellStyle name="Percent 2 4 2" xfId="1659" xr:uid="{00000000-0005-0000-0000-00006E3B0000}"/>
    <cellStyle name="Percent 2 4 2 2" xfId="1660" xr:uid="{00000000-0005-0000-0000-00006F3B0000}"/>
    <cellStyle name="Percent 2 4 2 2 2" xfId="1661" xr:uid="{00000000-0005-0000-0000-0000703B0000}"/>
    <cellStyle name="Percent 2 4 2 2 2 2" xfId="2963" xr:uid="{00000000-0005-0000-0000-0000713B0000}"/>
    <cellStyle name="Percent 2 4 2 2 2 3" xfId="8197" xr:uid="{00000000-0005-0000-0000-0000723B0000}"/>
    <cellStyle name="Percent 2 4 2 2 2 3 2" xfId="15289" xr:uid="{00000000-0005-0000-0000-0000733B0000}"/>
    <cellStyle name="Percent 2 4 2 2 3" xfId="3585" xr:uid="{00000000-0005-0000-0000-0000743B0000}"/>
    <cellStyle name="Percent 2 4 2 2 3 2" xfId="4637" xr:uid="{00000000-0005-0000-0000-0000753B0000}"/>
    <cellStyle name="Percent 2 4 2 2 3 3" xfId="11093" xr:uid="{00000000-0005-0000-0000-0000763B0000}"/>
    <cellStyle name="Percent 2 4 2 2 4" xfId="5149" xr:uid="{00000000-0005-0000-0000-0000773B0000}"/>
    <cellStyle name="Percent 2 4 2 2 4 2" xfId="7067" xr:uid="{00000000-0005-0000-0000-0000783B0000}"/>
    <cellStyle name="Percent 2 4 2 2 4 3" xfId="12427" xr:uid="{00000000-0005-0000-0000-0000793B0000}"/>
    <cellStyle name="Percent 2 4 2 2 5" xfId="5730" xr:uid="{00000000-0005-0000-0000-00007A3B0000}"/>
    <cellStyle name="Percent 2 4 2 2 5 2" xfId="13008" xr:uid="{00000000-0005-0000-0000-00007B3B0000}"/>
    <cellStyle name="Percent 2 4 2 2 6" xfId="7616" xr:uid="{00000000-0005-0000-0000-00007C3B0000}"/>
    <cellStyle name="Percent 2 4 2 2 6 2" xfId="14708" xr:uid="{00000000-0005-0000-0000-00007D3B0000}"/>
    <cellStyle name="Percent 2 4 2 3" xfId="1662" xr:uid="{00000000-0005-0000-0000-00007E3B0000}"/>
    <cellStyle name="Percent 2 4 2 3 2" xfId="2964" xr:uid="{00000000-0005-0000-0000-00007F3B0000}"/>
    <cellStyle name="Percent 2 4 2 3 3" xfId="7908" xr:uid="{00000000-0005-0000-0000-0000803B0000}"/>
    <cellStyle name="Percent 2 4 2 3 3 2" xfId="15000" xr:uid="{00000000-0005-0000-0000-0000813B0000}"/>
    <cellStyle name="Percent 2 4 2 4" xfId="3285" xr:uid="{00000000-0005-0000-0000-0000823B0000}"/>
    <cellStyle name="Percent 2 4 2 4 2" xfId="4638" xr:uid="{00000000-0005-0000-0000-0000833B0000}"/>
    <cellStyle name="Percent 2 4 2 4 3" xfId="10796" xr:uid="{00000000-0005-0000-0000-0000843B0000}"/>
    <cellStyle name="Percent 2 4 2 5" xfId="4860" xr:uid="{00000000-0005-0000-0000-0000853B0000}"/>
    <cellStyle name="Percent 2 4 2 5 2" xfId="7068" xr:uid="{00000000-0005-0000-0000-0000863B0000}"/>
    <cellStyle name="Percent 2 4 2 5 3" xfId="12138" xr:uid="{00000000-0005-0000-0000-0000873B0000}"/>
    <cellStyle name="Percent 2 4 2 6" xfId="5441" xr:uid="{00000000-0005-0000-0000-0000883B0000}"/>
    <cellStyle name="Percent 2 4 2 6 2" xfId="12719" xr:uid="{00000000-0005-0000-0000-0000893B0000}"/>
    <cellStyle name="Percent 2 4 2 7" xfId="7327" xr:uid="{00000000-0005-0000-0000-00008A3B0000}"/>
    <cellStyle name="Percent 2 4 2 7 2" xfId="14419" xr:uid="{00000000-0005-0000-0000-00008B3B0000}"/>
    <cellStyle name="Percent 2 4 3" xfId="1663" xr:uid="{00000000-0005-0000-0000-00008C3B0000}"/>
    <cellStyle name="Percent 2 4 3 2" xfId="1664" xr:uid="{00000000-0005-0000-0000-00008D3B0000}"/>
    <cellStyle name="Percent 2 4 3 2 2" xfId="2965" xr:uid="{00000000-0005-0000-0000-00008E3B0000}"/>
    <cellStyle name="Percent 2 4 3 2 3" xfId="8057" xr:uid="{00000000-0005-0000-0000-00008F3B0000}"/>
    <cellStyle name="Percent 2 4 3 2 3 2" xfId="15149" xr:uid="{00000000-0005-0000-0000-0000903B0000}"/>
    <cellStyle name="Percent 2 4 3 3" xfId="3445" xr:uid="{00000000-0005-0000-0000-0000913B0000}"/>
    <cellStyle name="Percent 2 4 3 3 2" xfId="4639" xr:uid="{00000000-0005-0000-0000-0000923B0000}"/>
    <cellStyle name="Percent 2 4 3 3 3" xfId="10953" xr:uid="{00000000-0005-0000-0000-0000933B0000}"/>
    <cellStyle name="Percent 2 4 3 4" xfId="5009" xr:uid="{00000000-0005-0000-0000-0000943B0000}"/>
    <cellStyle name="Percent 2 4 3 4 2" xfId="7069" xr:uid="{00000000-0005-0000-0000-0000953B0000}"/>
    <cellStyle name="Percent 2 4 3 4 3" xfId="12287" xr:uid="{00000000-0005-0000-0000-0000963B0000}"/>
    <cellStyle name="Percent 2 4 3 5" xfId="5590" xr:uid="{00000000-0005-0000-0000-0000973B0000}"/>
    <cellStyle name="Percent 2 4 3 5 2" xfId="12868" xr:uid="{00000000-0005-0000-0000-0000983B0000}"/>
    <cellStyle name="Percent 2 4 3 6" xfId="7476" xr:uid="{00000000-0005-0000-0000-0000993B0000}"/>
    <cellStyle name="Percent 2 4 3 6 2" xfId="14568" xr:uid="{00000000-0005-0000-0000-00009A3B0000}"/>
    <cellStyle name="Percent 2 4 4" xfId="1665" xr:uid="{00000000-0005-0000-0000-00009B3B0000}"/>
    <cellStyle name="Percent 2 4 4 2" xfId="7765" xr:uid="{00000000-0005-0000-0000-00009C3B0000}"/>
    <cellStyle name="Percent 2 4 4 2 2" xfId="14857" xr:uid="{00000000-0005-0000-0000-00009D3B0000}"/>
    <cellStyle name="Percent 2 4 5" xfId="1666" xr:uid="{00000000-0005-0000-0000-00009E3B0000}"/>
    <cellStyle name="Percent 2 4 5 2" xfId="2966" xr:uid="{00000000-0005-0000-0000-00009F3B0000}"/>
    <cellStyle name="Percent 2 4 6" xfId="3116" xr:uid="{00000000-0005-0000-0000-0000A03B0000}"/>
    <cellStyle name="Percent 2 4 6 2" xfId="4640" xr:uid="{00000000-0005-0000-0000-0000A13B0000}"/>
    <cellStyle name="Percent 2 4 6 3" xfId="10627" xr:uid="{00000000-0005-0000-0000-0000A23B0000}"/>
    <cellStyle name="Percent 2 4 7" xfId="4717" xr:uid="{00000000-0005-0000-0000-0000A33B0000}"/>
    <cellStyle name="Percent 2 4 7 2" xfId="7070" xr:uid="{00000000-0005-0000-0000-0000A43B0000}"/>
    <cellStyle name="Percent 2 4 7 3" xfId="11995" xr:uid="{00000000-0005-0000-0000-0000A53B0000}"/>
    <cellStyle name="Percent 2 4 8" xfId="5298" xr:uid="{00000000-0005-0000-0000-0000A63B0000}"/>
    <cellStyle name="Percent 2 4 8 2" xfId="12576" xr:uid="{00000000-0005-0000-0000-0000A73B0000}"/>
    <cellStyle name="Percent 2 4 9" xfId="7184" xr:uid="{00000000-0005-0000-0000-0000A83B0000}"/>
    <cellStyle name="Percent 2 4 9 2" xfId="14276" xr:uid="{00000000-0005-0000-0000-0000A93B0000}"/>
    <cellStyle name="Percent 2 5" xfId="1667" xr:uid="{00000000-0005-0000-0000-0000AA3B0000}"/>
    <cellStyle name="Percent 2 5 2" xfId="1668" xr:uid="{00000000-0005-0000-0000-0000AB3B0000}"/>
    <cellStyle name="Percent 2 5 2 2" xfId="1669" xr:uid="{00000000-0005-0000-0000-0000AC3B0000}"/>
    <cellStyle name="Percent 2 5 2 2 2" xfId="1670" xr:uid="{00000000-0005-0000-0000-0000AD3B0000}"/>
    <cellStyle name="Percent 2 5 2 2 2 2" xfId="2967" xr:uid="{00000000-0005-0000-0000-0000AE3B0000}"/>
    <cellStyle name="Percent 2 5 2 2 2 3" xfId="8180" xr:uid="{00000000-0005-0000-0000-0000AF3B0000}"/>
    <cellStyle name="Percent 2 5 2 2 2 3 2" xfId="15272" xr:uid="{00000000-0005-0000-0000-0000B03B0000}"/>
    <cellStyle name="Percent 2 5 2 2 3" xfId="3568" xr:uid="{00000000-0005-0000-0000-0000B13B0000}"/>
    <cellStyle name="Percent 2 5 2 2 3 2" xfId="4641" xr:uid="{00000000-0005-0000-0000-0000B23B0000}"/>
    <cellStyle name="Percent 2 5 2 2 3 3" xfId="11076" xr:uid="{00000000-0005-0000-0000-0000B33B0000}"/>
    <cellStyle name="Percent 2 5 2 2 4" xfId="5132" xr:uid="{00000000-0005-0000-0000-0000B43B0000}"/>
    <cellStyle name="Percent 2 5 2 2 4 2" xfId="7071" xr:uid="{00000000-0005-0000-0000-0000B53B0000}"/>
    <cellStyle name="Percent 2 5 2 2 4 3" xfId="12410" xr:uid="{00000000-0005-0000-0000-0000B63B0000}"/>
    <cellStyle name="Percent 2 5 2 2 5" xfId="5713" xr:uid="{00000000-0005-0000-0000-0000B73B0000}"/>
    <cellStyle name="Percent 2 5 2 2 5 2" xfId="12991" xr:uid="{00000000-0005-0000-0000-0000B83B0000}"/>
    <cellStyle name="Percent 2 5 2 2 6" xfId="7599" xr:uid="{00000000-0005-0000-0000-0000B93B0000}"/>
    <cellStyle name="Percent 2 5 2 2 6 2" xfId="14691" xr:uid="{00000000-0005-0000-0000-0000BA3B0000}"/>
    <cellStyle name="Percent 2 5 2 3" xfId="1671" xr:uid="{00000000-0005-0000-0000-0000BB3B0000}"/>
    <cellStyle name="Percent 2 5 2 3 2" xfId="2968" xr:uid="{00000000-0005-0000-0000-0000BC3B0000}"/>
    <cellStyle name="Percent 2 5 2 3 3" xfId="7891" xr:uid="{00000000-0005-0000-0000-0000BD3B0000}"/>
    <cellStyle name="Percent 2 5 2 3 3 2" xfId="14983" xr:uid="{00000000-0005-0000-0000-0000BE3B0000}"/>
    <cellStyle name="Percent 2 5 2 4" xfId="3268" xr:uid="{00000000-0005-0000-0000-0000BF3B0000}"/>
    <cellStyle name="Percent 2 5 2 4 2" xfId="4642" xr:uid="{00000000-0005-0000-0000-0000C03B0000}"/>
    <cellStyle name="Percent 2 5 2 4 3" xfId="10779" xr:uid="{00000000-0005-0000-0000-0000C13B0000}"/>
    <cellStyle name="Percent 2 5 2 5" xfId="4843" xr:uid="{00000000-0005-0000-0000-0000C23B0000}"/>
    <cellStyle name="Percent 2 5 2 5 2" xfId="7072" xr:uid="{00000000-0005-0000-0000-0000C33B0000}"/>
    <cellStyle name="Percent 2 5 2 5 3" xfId="12121" xr:uid="{00000000-0005-0000-0000-0000C43B0000}"/>
    <cellStyle name="Percent 2 5 2 6" xfId="5424" xr:uid="{00000000-0005-0000-0000-0000C53B0000}"/>
    <cellStyle name="Percent 2 5 2 6 2" xfId="12702" xr:uid="{00000000-0005-0000-0000-0000C63B0000}"/>
    <cellStyle name="Percent 2 5 2 7" xfId="7310" xr:uid="{00000000-0005-0000-0000-0000C73B0000}"/>
    <cellStyle name="Percent 2 5 2 7 2" xfId="14402" xr:uid="{00000000-0005-0000-0000-0000C83B0000}"/>
    <cellStyle name="Percent 2 5 3" xfId="1672" xr:uid="{00000000-0005-0000-0000-0000C93B0000}"/>
    <cellStyle name="Percent 2 5 3 2" xfId="1673" xr:uid="{00000000-0005-0000-0000-0000CA3B0000}"/>
    <cellStyle name="Percent 2 5 3 2 2" xfId="2969" xr:uid="{00000000-0005-0000-0000-0000CB3B0000}"/>
    <cellStyle name="Percent 2 5 3 2 3" xfId="8040" xr:uid="{00000000-0005-0000-0000-0000CC3B0000}"/>
    <cellStyle name="Percent 2 5 3 2 3 2" xfId="15132" xr:uid="{00000000-0005-0000-0000-0000CD3B0000}"/>
    <cellStyle name="Percent 2 5 3 3" xfId="3428" xr:uid="{00000000-0005-0000-0000-0000CE3B0000}"/>
    <cellStyle name="Percent 2 5 3 3 2" xfId="4643" xr:uid="{00000000-0005-0000-0000-0000CF3B0000}"/>
    <cellStyle name="Percent 2 5 3 3 3" xfId="10936" xr:uid="{00000000-0005-0000-0000-0000D03B0000}"/>
    <cellStyle name="Percent 2 5 3 4" xfId="4992" xr:uid="{00000000-0005-0000-0000-0000D13B0000}"/>
    <cellStyle name="Percent 2 5 3 4 2" xfId="7073" xr:uid="{00000000-0005-0000-0000-0000D23B0000}"/>
    <cellStyle name="Percent 2 5 3 4 3" xfId="12270" xr:uid="{00000000-0005-0000-0000-0000D33B0000}"/>
    <cellStyle name="Percent 2 5 3 5" xfId="5573" xr:uid="{00000000-0005-0000-0000-0000D43B0000}"/>
    <cellStyle name="Percent 2 5 3 5 2" xfId="12851" xr:uid="{00000000-0005-0000-0000-0000D53B0000}"/>
    <cellStyle name="Percent 2 5 3 6" xfId="7459" xr:uid="{00000000-0005-0000-0000-0000D63B0000}"/>
    <cellStyle name="Percent 2 5 3 6 2" xfId="14551" xr:uid="{00000000-0005-0000-0000-0000D73B0000}"/>
    <cellStyle name="Percent 2 5 4" xfId="1674" xr:uid="{00000000-0005-0000-0000-0000D83B0000}"/>
    <cellStyle name="Percent 2 5 4 2" xfId="7748" xr:uid="{00000000-0005-0000-0000-0000D93B0000}"/>
    <cellStyle name="Percent 2 5 4 2 2" xfId="14840" xr:uid="{00000000-0005-0000-0000-0000DA3B0000}"/>
    <cellStyle name="Percent 2 5 5" xfId="1675" xr:uid="{00000000-0005-0000-0000-0000DB3B0000}"/>
    <cellStyle name="Percent 2 5 5 2" xfId="2970" xr:uid="{00000000-0005-0000-0000-0000DC3B0000}"/>
    <cellStyle name="Percent 2 5 6" xfId="3099" xr:uid="{00000000-0005-0000-0000-0000DD3B0000}"/>
    <cellStyle name="Percent 2 5 6 2" xfId="4644" xr:uid="{00000000-0005-0000-0000-0000DE3B0000}"/>
    <cellStyle name="Percent 2 5 6 3" xfId="10610" xr:uid="{00000000-0005-0000-0000-0000DF3B0000}"/>
    <cellStyle name="Percent 2 5 7" xfId="4700" xr:uid="{00000000-0005-0000-0000-0000E03B0000}"/>
    <cellStyle name="Percent 2 5 7 2" xfId="7074" xr:uid="{00000000-0005-0000-0000-0000E13B0000}"/>
    <cellStyle name="Percent 2 5 7 3" xfId="11978" xr:uid="{00000000-0005-0000-0000-0000E23B0000}"/>
    <cellStyle name="Percent 2 5 8" xfId="5281" xr:uid="{00000000-0005-0000-0000-0000E33B0000}"/>
    <cellStyle name="Percent 2 5 8 2" xfId="12559" xr:uid="{00000000-0005-0000-0000-0000E43B0000}"/>
    <cellStyle name="Percent 2 5 9" xfId="7167" xr:uid="{00000000-0005-0000-0000-0000E53B0000}"/>
    <cellStyle name="Percent 2 5 9 2" xfId="14259" xr:uid="{00000000-0005-0000-0000-0000E63B0000}"/>
    <cellStyle name="Percent 2 6" xfId="1676" xr:uid="{00000000-0005-0000-0000-0000E73B0000}"/>
    <cellStyle name="Percent 2 6 2" xfId="1677" xr:uid="{00000000-0005-0000-0000-0000E83B0000}"/>
    <cellStyle name="Percent 2 6 2 2" xfId="1678" xr:uid="{00000000-0005-0000-0000-0000E93B0000}"/>
    <cellStyle name="Percent 2 6 2 2 2" xfId="1679" xr:uid="{00000000-0005-0000-0000-0000EA3B0000}"/>
    <cellStyle name="Percent 2 6 2 2 2 2" xfId="2971" xr:uid="{00000000-0005-0000-0000-0000EB3B0000}"/>
    <cellStyle name="Percent 2 6 2 2 2 3" xfId="8286" xr:uid="{00000000-0005-0000-0000-0000EC3B0000}"/>
    <cellStyle name="Percent 2 6 2 2 2 3 2" xfId="15378" xr:uid="{00000000-0005-0000-0000-0000ED3B0000}"/>
    <cellStyle name="Percent 2 6 2 2 3" xfId="3674" xr:uid="{00000000-0005-0000-0000-0000EE3B0000}"/>
    <cellStyle name="Percent 2 6 2 2 3 2" xfId="4645" xr:uid="{00000000-0005-0000-0000-0000EF3B0000}"/>
    <cellStyle name="Percent 2 6 2 2 3 3" xfId="11182" xr:uid="{00000000-0005-0000-0000-0000F03B0000}"/>
    <cellStyle name="Percent 2 6 2 2 4" xfId="5238" xr:uid="{00000000-0005-0000-0000-0000F13B0000}"/>
    <cellStyle name="Percent 2 6 2 2 4 2" xfId="7075" xr:uid="{00000000-0005-0000-0000-0000F23B0000}"/>
    <cellStyle name="Percent 2 6 2 2 4 3" xfId="12516" xr:uid="{00000000-0005-0000-0000-0000F33B0000}"/>
    <cellStyle name="Percent 2 6 2 2 5" xfId="5819" xr:uid="{00000000-0005-0000-0000-0000F43B0000}"/>
    <cellStyle name="Percent 2 6 2 2 5 2" xfId="13097" xr:uid="{00000000-0005-0000-0000-0000F53B0000}"/>
    <cellStyle name="Percent 2 6 2 2 6" xfId="7705" xr:uid="{00000000-0005-0000-0000-0000F63B0000}"/>
    <cellStyle name="Percent 2 6 2 2 6 2" xfId="14797" xr:uid="{00000000-0005-0000-0000-0000F73B0000}"/>
    <cellStyle name="Percent 2 6 2 3" xfId="1680" xr:uid="{00000000-0005-0000-0000-0000F83B0000}"/>
    <cellStyle name="Percent 2 6 2 3 2" xfId="2972" xr:uid="{00000000-0005-0000-0000-0000F93B0000}"/>
    <cellStyle name="Percent 2 6 2 3 3" xfId="7997" xr:uid="{00000000-0005-0000-0000-0000FA3B0000}"/>
    <cellStyle name="Percent 2 6 2 3 3 2" xfId="15089" xr:uid="{00000000-0005-0000-0000-0000FB3B0000}"/>
    <cellStyle name="Percent 2 6 2 4" xfId="3374" xr:uid="{00000000-0005-0000-0000-0000FC3B0000}"/>
    <cellStyle name="Percent 2 6 2 4 2" xfId="4646" xr:uid="{00000000-0005-0000-0000-0000FD3B0000}"/>
    <cellStyle name="Percent 2 6 2 4 3" xfId="10885" xr:uid="{00000000-0005-0000-0000-0000FE3B0000}"/>
    <cellStyle name="Percent 2 6 2 5" xfId="4949" xr:uid="{00000000-0005-0000-0000-0000FF3B0000}"/>
    <cellStyle name="Percent 2 6 2 5 2" xfId="7076" xr:uid="{00000000-0005-0000-0000-0000003C0000}"/>
    <cellStyle name="Percent 2 6 2 5 3" xfId="12227" xr:uid="{00000000-0005-0000-0000-0000013C0000}"/>
    <cellStyle name="Percent 2 6 2 6" xfId="5530" xr:uid="{00000000-0005-0000-0000-0000023C0000}"/>
    <cellStyle name="Percent 2 6 2 6 2" xfId="12808" xr:uid="{00000000-0005-0000-0000-0000033C0000}"/>
    <cellStyle name="Percent 2 6 2 7" xfId="7416" xr:uid="{00000000-0005-0000-0000-0000043C0000}"/>
    <cellStyle name="Percent 2 6 2 7 2" xfId="14508" xr:uid="{00000000-0005-0000-0000-0000053C0000}"/>
    <cellStyle name="Percent 2 6 3" xfId="1681" xr:uid="{00000000-0005-0000-0000-0000063C0000}"/>
    <cellStyle name="Percent 2 6 3 2" xfId="1682" xr:uid="{00000000-0005-0000-0000-0000073C0000}"/>
    <cellStyle name="Percent 2 6 3 2 2" xfId="2973" xr:uid="{00000000-0005-0000-0000-0000083C0000}"/>
    <cellStyle name="Percent 2 6 3 2 3" xfId="8143" xr:uid="{00000000-0005-0000-0000-0000093C0000}"/>
    <cellStyle name="Percent 2 6 3 2 3 2" xfId="15235" xr:uid="{00000000-0005-0000-0000-00000A3C0000}"/>
    <cellStyle name="Percent 2 6 3 3" xfId="3531" xr:uid="{00000000-0005-0000-0000-00000B3C0000}"/>
    <cellStyle name="Percent 2 6 3 3 2" xfId="4647" xr:uid="{00000000-0005-0000-0000-00000C3C0000}"/>
    <cellStyle name="Percent 2 6 3 3 3" xfId="11039" xr:uid="{00000000-0005-0000-0000-00000D3C0000}"/>
    <cellStyle name="Percent 2 6 3 4" xfId="5095" xr:uid="{00000000-0005-0000-0000-00000E3C0000}"/>
    <cellStyle name="Percent 2 6 3 4 2" xfId="7077" xr:uid="{00000000-0005-0000-0000-00000F3C0000}"/>
    <cellStyle name="Percent 2 6 3 4 3" xfId="12373" xr:uid="{00000000-0005-0000-0000-0000103C0000}"/>
    <cellStyle name="Percent 2 6 3 5" xfId="5676" xr:uid="{00000000-0005-0000-0000-0000113C0000}"/>
    <cellStyle name="Percent 2 6 3 5 2" xfId="12954" xr:uid="{00000000-0005-0000-0000-0000123C0000}"/>
    <cellStyle name="Percent 2 6 3 6" xfId="7562" xr:uid="{00000000-0005-0000-0000-0000133C0000}"/>
    <cellStyle name="Percent 2 6 3 6 2" xfId="14654" xr:uid="{00000000-0005-0000-0000-0000143C0000}"/>
    <cellStyle name="Percent 2 6 4" xfId="1683" xr:uid="{00000000-0005-0000-0000-0000153C0000}"/>
    <cellStyle name="Percent 2 6 4 2" xfId="7854" xr:uid="{00000000-0005-0000-0000-0000163C0000}"/>
    <cellStyle name="Percent 2 6 4 2 2" xfId="14946" xr:uid="{00000000-0005-0000-0000-0000173C0000}"/>
    <cellStyle name="Percent 2 6 5" xfId="1684" xr:uid="{00000000-0005-0000-0000-0000183C0000}"/>
    <cellStyle name="Percent 2 6 5 2" xfId="2974" xr:uid="{00000000-0005-0000-0000-0000193C0000}"/>
    <cellStyle name="Percent 2 6 6" xfId="3229" xr:uid="{00000000-0005-0000-0000-00001A3C0000}"/>
    <cellStyle name="Percent 2 6 6 2" xfId="4648" xr:uid="{00000000-0005-0000-0000-00001B3C0000}"/>
    <cellStyle name="Percent 2 6 6 3" xfId="10740" xr:uid="{00000000-0005-0000-0000-00001C3C0000}"/>
    <cellStyle name="Percent 2 6 7" xfId="4806" xr:uid="{00000000-0005-0000-0000-00001D3C0000}"/>
    <cellStyle name="Percent 2 6 7 2" xfId="7078" xr:uid="{00000000-0005-0000-0000-00001E3C0000}"/>
    <cellStyle name="Percent 2 6 7 3" xfId="12084" xr:uid="{00000000-0005-0000-0000-00001F3C0000}"/>
    <cellStyle name="Percent 2 6 8" xfId="5387" xr:uid="{00000000-0005-0000-0000-0000203C0000}"/>
    <cellStyle name="Percent 2 6 8 2" xfId="12665" xr:uid="{00000000-0005-0000-0000-0000213C0000}"/>
    <cellStyle name="Percent 2 6 9" xfId="7273" xr:uid="{00000000-0005-0000-0000-0000223C0000}"/>
    <cellStyle name="Percent 2 6 9 2" xfId="14365" xr:uid="{00000000-0005-0000-0000-0000233C0000}"/>
    <cellStyle name="Percent 2 7" xfId="1685" xr:uid="{00000000-0005-0000-0000-0000243C0000}"/>
    <cellStyle name="Percent 2 7 2" xfId="1686" xr:uid="{00000000-0005-0000-0000-0000253C0000}"/>
    <cellStyle name="Percent 2 7 2 2" xfId="1687" xr:uid="{00000000-0005-0000-0000-0000263C0000}"/>
    <cellStyle name="Percent 2 7 2 2 2" xfId="2975" xr:uid="{00000000-0005-0000-0000-0000273C0000}"/>
    <cellStyle name="Percent 2 7 2 2 3" xfId="8163" xr:uid="{00000000-0005-0000-0000-0000283C0000}"/>
    <cellStyle name="Percent 2 7 2 2 3 2" xfId="15255" xr:uid="{00000000-0005-0000-0000-0000293C0000}"/>
    <cellStyle name="Percent 2 7 2 3" xfId="3551" xr:uid="{00000000-0005-0000-0000-00002A3C0000}"/>
    <cellStyle name="Percent 2 7 2 3 2" xfId="4649" xr:uid="{00000000-0005-0000-0000-00002B3C0000}"/>
    <cellStyle name="Percent 2 7 2 3 3" xfId="11059" xr:uid="{00000000-0005-0000-0000-00002C3C0000}"/>
    <cellStyle name="Percent 2 7 2 4" xfId="5115" xr:uid="{00000000-0005-0000-0000-00002D3C0000}"/>
    <cellStyle name="Percent 2 7 2 4 2" xfId="7079" xr:uid="{00000000-0005-0000-0000-00002E3C0000}"/>
    <cellStyle name="Percent 2 7 2 4 3" xfId="12393" xr:uid="{00000000-0005-0000-0000-00002F3C0000}"/>
    <cellStyle name="Percent 2 7 2 5" xfId="5696" xr:uid="{00000000-0005-0000-0000-0000303C0000}"/>
    <cellStyle name="Percent 2 7 2 5 2" xfId="12974" xr:uid="{00000000-0005-0000-0000-0000313C0000}"/>
    <cellStyle name="Percent 2 7 2 6" xfId="7582" xr:uid="{00000000-0005-0000-0000-0000323C0000}"/>
    <cellStyle name="Percent 2 7 2 6 2" xfId="14674" xr:uid="{00000000-0005-0000-0000-0000333C0000}"/>
    <cellStyle name="Percent 2 7 3" xfId="1688" xr:uid="{00000000-0005-0000-0000-0000343C0000}"/>
    <cellStyle name="Percent 2 7 3 2" xfId="2976" xr:uid="{00000000-0005-0000-0000-0000353C0000}"/>
    <cellStyle name="Percent 2 7 3 3" xfId="7874" xr:uid="{00000000-0005-0000-0000-0000363C0000}"/>
    <cellStyle name="Percent 2 7 3 3 2" xfId="14966" xr:uid="{00000000-0005-0000-0000-0000373C0000}"/>
    <cellStyle name="Percent 2 7 4" xfId="3251" xr:uid="{00000000-0005-0000-0000-0000383C0000}"/>
    <cellStyle name="Percent 2 7 4 2" xfId="4650" xr:uid="{00000000-0005-0000-0000-0000393C0000}"/>
    <cellStyle name="Percent 2 7 4 3" xfId="10762" xr:uid="{00000000-0005-0000-0000-00003A3C0000}"/>
    <cellStyle name="Percent 2 7 5" xfId="4826" xr:uid="{00000000-0005-0000-0000-00003B3C0000}"/>
    <cellStyle name="Percent 2 7 5 2" xfId="7080" xr:uid="{00000000-0005-0000-0000-00003C3C0000}"/>
    <cellStyle name="Percent 2 7 5 3" xfId="12104" xr:uid="{00000000-0005-0000-0000-00003D3C0000}"/>
    <cellStyle name="Percent 2 7 6" xfId="5407" xr:uid="{00000000-0005-0000-0000-00003E3C0000}"/>
    <cellStyle name="Percent 2 7 6 2" xfId="12685" xr:uid="{00000000-0005-0000-0000-00003F3C0000}"/>
    <cellStyle name="Percent 2 7 7" xfId="7293" xr:uid="{00000000-0005-0000-0000-0000403C0000}"/>
    <cellStyle name="Percent 2 7 7 2" xfId="14385" xr:uid="{00000000-0005-0000-0000-0000413C0000}"/>
    <cellStyle name="Percent 2 8" xfId="1689" xr:uid="{00000000-0005-0000-0000-0000423C0000}"/>
    <cellStyle name="Percent 2 8 2" xfId="1690" xr:uid="{00000000-0005-0000-0000-0000433C0000}"/>
    <cellStyle name="Percent 2 8 2 2" xfId="2977" xr:uid="{00000000-0005-0000-0000-0000443C0000}"/>
    <cellStyle name="Percent 2 8 2 3" xfId="8020" xr:uid="{00000000-0005-0000-0000-0000453C0000}"/>
    <cellStyle name="Percent 2 8 2 3 2" xfId="15112" xr:uid="{00000000-0005-0000-0000-0000463C0000}"/>
    <cellStyle name="Percent 2 8 3" xfId="3408" xr:uid="{00000000-0005-0000-0000-0000473C0000}"/>
    <cellStyle name="Percent 2 8 3 2" xfId="4651" xr:uid="{00000000-0005-0000-0000-0000483C0000}"/>
    <cellStyle name="Percent 2 8 3 3" xfId="10916" xr:uid="{00000000-0005-0000-0000-0000493C0000}"/>
    <cellStyle name="Percent 2 8 4" xfId="4972" xr:uid="{00000000-0005-0000-0000-00004A3C0000}"/>
    <cellStyle name="Percent 2 8 4 2" xfId="7081" xr:uid="{00000000-0005-0000-0000-00004B3C0000}"/>
    <cellStyle name="Percent 2 8 4 3" xfId="12250" xr:uid="{00000000-0005-0000-0000-00004C3C0000}"/>
    <cellStyle name="Percent 2 8 5" xfId="5553" xr:uid="{00000000-0005-0000-0000-00004D3C0000}"/>
    <cellStyle name="Percent 2 8 5 2" xfId="12831" xr:uid="{00000000-0005-0000-0000-00004E3C0000}"/>
    <cellStyle name="Percent 2 8 6" xfId="7439" xr:uid="{00000000-0005-0000-0000-00004F3C0000}"/>
    <cellStyle name="Percent 2 8 6 2" xfId="14531" xr:uid="{00000000-0005-0000-0000-0000503C0000}"/>
    <cellStyle name="Percent 2 9" xfId="1691" xr:uid="{00000000-0005-0000-0000-0000513C0000}"/>
    <cellStyle name="Percent 2 9 2" xfId="1692" xr:uid="{00000000-0005-0000-0000-0000523C0000}"/>
    <cellStyle name="Percent 2 9 2 2" xfId="2978" xr:uid="{00000000-0005-0000-0000-0000533C0000}"/>
    <cellStyle name="Percent 2 9 2 3" xfId="8025" xr:uid="{00000000-0005-0000-0000-0000543C0000}"/>
    <cellStyle name="Percent 2 9 2 3 2" xfId="15117" xr:uid="{00000000-0005-0000-0000-0000553C0000}"/>
    <cellStyle name="Percent 2 9 3" xfId="3413" xr:uid="{00000000-0005-0000-0000-0000563C0000}"/>
    <cellStyle name="Percent 2 9 3 2" xfId="4652" xr:uid="{00000000-0005-0000-0000-0000573C0000}"/>
    <cellStyle name="Percent 2 9 3 3" xfId="10921" xr:uid="{00000000-0005-0000-0000-0000583C0000}"/>
    <cellStyle name="Percent 2 9 4" xfId="4977" xr:uid="{00000000-0005-0000-0000-0000593C0000}"/>
    <cellStyle name="Percent 2 9 4 2" xfId="7082" xr:uid="{00000000-0005-0000-0000-00005A3C0000}"/>
    <cellStyle name="Percent 2 9 4 3" xfId="12255" xr:uid="{00000000-0005-0000-0000-00005B3C0000}"/>
    <cellStyle name="Percent 2 9 5" xfId="5558" xr:uid="{00000000-0005-0000-0000-00005C3C0000}"/>
    <cellStyle name="Percent 2 9 5 2" xfId="12836" xr:uid="{00000000-0005-0000-0000-00005D3C0000}"/>
    <cellStyle name="Percent 2 9 6" xfId="7444" xr:uid="{00000000-0005-0000-0000-00005E3C0000}"/>
    <cellStyle name="Percent 2 9 6 2" xfId="14536" xr:uid="{00000000-0005-0000-0000-00005F3C0000}"/>
    <cellStyle name="Percent 3" xfId="1693" xr:uid="{00000000-0005-0000-0000-0000603C0000}"/>
    <cellStyle name="Percent 3 2" xfId="1694" xr:uid="{00000000-0005-0000-0000-0000613C0000}"/>
    <cellStyle name="Percent 3 3" xfId="1695" xr:uid="{00000000-0005-0000-0000-0000623C0000}"/>
    <cellStyle name="Percent 3 4" xfId="8664" xr:uid="{00000000-0005-0000-0000-0000633C0000}"/>
    <cellStyle name="Percent 4" xfId="1696" xr:uid="{00000000-0005-0000-0000-0000643C0000}"/>
    <cellStyle name="Percent 4 2" xfId="1697" xr:uid="{00000000-0005-0000-0000-0000653C0000}"/>
    <cellStyle name="Percent 4 3" xfId="4653" xr:uid="{00000000-0005-0000-0000-0000663C0000}"/>
    <cellStyle name="Percent 5" xfId="1698" xr:uid="{00000000-0005-0000-0000-0000673C0000}"/>
    <cellStyle name="Percent 6" xfId="1699" xr:uid="{00000000-0005-0000-0000-0000683C0000}"/>
    <cellStyle name="Percent 6 2" xfId="1700" xr:uid="{00000000-0005-0000-0000-0000693C0000}"/>
    <cellStyle name="Percent 6 2 2" xfId="1701" xr:uid="{00000000-0005-0000-0000-00006A3C0000}"/>
    <cellStyle name="Percent 6 2 2 2" xfId="1702" xr:uid="{00000000-0005-0000-0000-00006B3C0000}"/>
    <cellStyle name="Percent 6 2 2 2 2" xfId="2983" xr:uid="{00000000-0005-0000-0000-00006C3C0000}"/>
    <cellStyle name="Percent 6 2 2 2 3" xfId="8226" xr:uid="{00000000-0005-0000-0000-00006D3C0000}"/>
    <cellStyle name="Percent 6 2 2 2 3 2" xfId="15318" xr:uid="{00000000-0005-0000-0000-00006E3C0000}"/>
    <cellStyle name="Percent 6 2 2 3" xfId="3614" xr:uid="{00000000-0005-0000-0000-00006F3C0000}"/>
    <cellStyle name="Percent 6 2 2 3 2" xfId="4654" xr:uid="{00000000-0005-0000-0000-0000703C0000}"/>
    <cellStyle name="Percent 6 2 2 3 3" xfId="11122" xr:uid="{00000000-0005-0000-0000-0000713C0000}"/>
    <cellStyle name="Percent 6 2 2 4" xfId="5178" xr:uid="{00000000-0005-0000-0000-0000723C0000}"/>
    <cellStyle name="Percent 6 2 2 4 2" xfId="7083" xr:uid="{00000000-0005-0000-0000-0000733C0000}"/>
    <cellStyle name="Percent 6 2 2 4 3" xfId="12456" xr:uid="{00000000-0005-0000-0000-0000743C0000}"/>
    <cellStyle name="Percent 6 2 2 5" xfId="5759" xr:uid="{00000000-0005-0000-0000-0000753C0000}"/>
    <cellStyle name="Percent 6 2 2 5 2" xfId="13037" xr:uid="{00000000-0005-0000-0000-0000763C0000}"/>
    <cellStyle name="Percent 6 2 2 6" xfId="7645" xr:uid="{00000000-0005-0000-0000-0000773C0000}"/>
    <cellStyle name="Percent 6 2 2 6 2" xfId="14737" xr:uid="{00000000-0005-0000-0000-0000783C0000}"/>
    <cellStyle name="Percent 6 2 3" xfId="1703" xr:uid="{00000000-0005-0000-0000-0000793C0000}"/>
    <cellStyle name="Percent 6 2 3 2" xfId="2984" xr:uid="{00000000-0005-0000-0000-00007A3C0000}"/>
    <cellStyle name="Percent 6 2 3 3" xfId="7937" xr:uid="{00000000-0005-0000-0000-00007B3C0000}"/>
    <cellStyle name="Percent 6 2 3 3 2" xfId="15029" xr:uid="{00000000-0005-0000-0000-00007C3C0000}"/>
    <cellStyle name="Percent 6 2 4" xfId="3314" xr:uid="{00000000-0005-0000-0000-00007D3C0000}"/>
    <cellStyle name="Percent 6 2 4 2" xfId="4655" xr:uid="{00000000-0005-0000-0000-00007E3C0000}"/>
    <cellStyle name="Percent 6 2 4 3" xfId="10825" xr:uid="{00000000-0005-0000-0000-00007F3C0000}"/>
    <cellStyle name="Percent 6 2 5" xfId="4889" xr:uid="{00000000-0005-0000-0000-0000803C0000}"/>
    <cellStyle name="Percent 6 2 5 2" xfId="7084" xr:uid="{00000000-0005-0000-0000-0000813C0000}"/>
    <cellStyle name="Percent 6 2 5 3" xfId="12167" xr:uid="{00000000-0005-0000-0000-0000823C0000}"/>
    <cellStyle name="Percent 6 2 6" xfId="5470" xr:uid="{00000000-0005-0000-0000-0000833C0000}"/>
    <cellStyle name="Percent 6 2 6 2" xfId="12748" xr:uid="{00000000-0005-0000-0000-0000843C0000}"/>
    <cellStyle name="Percent 6 2 7" xfId="7356" xr:uid="{00000000-0005-0000-0000-0000853C0000}"/>
    <cellStyle name="Percent 6 2 7 2" xfId="14448" xr:uid="{00000000-0005-0000-0000-0000863C0000}"/>
    <cellStyle name="Percent 6 3" xfId="1704" xr:uid="{00000000-0005-0000-0000-0000873C0000}"/>
    <cellStyle name="Percent 6 3 2" xfId="1705" xr:uid="{00000000-0005-0000-0000-0000883C0000}"/>
    <cellStyle name="Percent 6 3 2 2" xfId="2985" xr:uid="{00000000-0005-0000-0000-0000893C0000}"/>
    <cellStyle name="Percent 6 3 2 3" xfId="8083" xr:uid="{00000000-0005-0000-0000-00008A3C0000}"/>
    <cellStyle name="Percent 6 3 2 3 2" xfId="15175" xr:uid="{00000000-0005-0000-0000-00008B3C0000}"/>
    <cellStyle name="Percent 6 3 3" xfId="3471" xr:uid="{00000000-0005-0000-0000-00008C3C0000}"/>
    <cellStyle name="Percent 6 3 3 2" xfId="4656" xr:uid="{00000000-0005-0000-0000-00008D3C0000}"/>
    <cellStyle name="Percent 6 3 3 3" xfId="10979" xr:uid="{00000000-0005-0000-0000-00008E3C0000}"/>
    <cellStyle name="Percent 6 3 4" xfId="5035" xr:uid="{00000000-0005-0000-0000-00008F3C0000}"/>
    <cellStyle name="Percent 6 3 4 2" xfId="7085" xr:uid="{00000000-0005-0000-0000-0000903C0000}"/>
    <cellStyle name="Percent 6 3 4 3" xfId="12313" xr:uid="{00000000-0005-0000-0000-0000913C0000}"/>
    <cellStyle name="Percent 6 3 5" xfId="5616" xr:uid="{00000000-0005-0000-0000-0000923C0000}"/>
    <cellStyle name="Percent 6 3 5 2" xfId="12894" xr:uid="{00000000-0005-0000-0000-0000933C0000}"/>
    <cellStyle name="Percent 6 3 6" xfId="7502" xr:uid="{00000000-0005-0000-0000-0000943C0000}"/>
    <cellStyle name="Percent 6 3 6 2" xfId="14594" xr:uid="{00000000-0005-0000-0000-0000953C0000}"/>
    <cellStyle name="Percent 6 4" xfId="1706" xr:uid="{00000000-0005-0000-0000-0000963C0000}"/>
    <cellStyle name="Percent 6 4 2" xfId="2986" xr:uid="{00000000-0005-0000-0000-0000973C0000}"/>
    <cellStyle name="Percent 6 4 3" xfId="8430" xr:uid="{00000000-0005-0000-0000-0000983C0000}"/>
    <cellStyle name="Percent 6 4 3 2" xfId="15473" xr:uid="{00000000-0005-0000-0000-0000993C0000}"/>
    <cellStyle name="Percent 6 5" xfId="3166" xr:uid="{00000000-0005-0000-0000-00009A3C0000}"/>
    <cellStyle name="Percent 6 5 2" xfId="4657" xr:uid="{00000000-0005-0000-0000-00009B3C0000}"/>
    <cellStyle name="Percent 6 5 3" xfId="8519" xr:uid="{00000000-0005-0000-0000-00009C3C0000}"/>
    <cellStyle name="Percent 6 5 3 2" xfId="15562" xr:uid="{00000000-0005-0000-0000-00009D3C0000}"/>
    <cellStyle name="Percent 6 5 4" xfId="10677" xr:uid="{00000000-0005-0000-0000-00009E3C0000}"/>
    <cellStyle name="Percent 6 6" xfId="4746" xr:uid="{00000000-0005-0000-0000-00009F3C0000}"/>
    <cellStyle name="Percent 6 6 2" xfId="7086" xr:uid="{00000000-0005-0000-0000-0000A03C0000}"/>
    <cellStyle name="Percent 6 6 3" xfId="7794" xr:uid="{00000000-0005-0000-0000-0000A13C0000}"/>
    <cellStyle name="Percent 6 6 3 2" xfId="14886" xr:uid="{00000000-0005-0000-0000-0000A23C0000}"/>
    <cellStyle name="Percent 6 6 4" xfId="12024" xr:uid="{00000000-0005-0000-0000-0000A33C0000}"/>
    <cellStyle name="Percent 6 7" xfId="5327" xr:uid="{00000000-0005-0000-0000-0000A43C0000}"/>
    <cellStyle name="Percent 6 7 2" xfId="12605" xr:uid="{00000000-0005-0000-0000-0000A53C0000}"/>
    <cellStyle name="Percent 6 8" xfId="7213" xr:uid="{00000000-0005-0000-0000-0000A63C0000}"/>
    <cellStyle name="Percent 6 8 2" xfId="14305" xr:uid="{00000000-0005-0000-0000-0000A73C0000}"/>
    <cellStyle name="Percent 7" xfId="1707" xr:uid="{00000000-0005-0000-0000-0000A83C0000}"/>
    <cellStyle name="Percent 8" xfId="1708" xr:uid="{00000000-0005-0000-0000-0000A93C0000}"/>
    <cellStyle name="Percent 8 2" xfId="1709" xr:uid="{00000000-0005-0000-0000-0000AA3C0000}"/>
    <cellStyle name="Percent 8 3" xfId="4658" xr:uid="{00000000-0005-0000-0000-0000AB3C0000}"/>
    <cellStyle name="Percent 9" xfId="1812" xr:uid="{00000000-0005-0000-0000-0000AC3C0000}"/>
    <cellStyle name="Percent 9 2" xfId="4660" xr:uid="{00000000-0005-0000-0000-0000AD3C0000}"/>
    <cellStyle name="Percent 9 3" xfId="4659" xr:uid="{00000000-0005-0000-0000-0000AE3C0000}"/>
    <cellStyle name="SAPBEXaggData" xfId="8345" xr:uid="{00000000-0005-0000-0000-0000AF3C0000}"/>
    <cellStyle name="SAPBEXaggDataEmph" xfId="8346" xr:uid="{00000000-0005-0000-0000-0000B03C0000}"/>
    <cellStyle name="SAPBEXaggItem" xfId="8347" xr:uid="{00000000-0005-0000-0000-0000B13C0000}"/>
    <cellStyle name="SAPBEXaggItemX" xfId="8348" xr:uid="{00000000-0005-0000-0000-0000B23C0000}"/>
    <cellStyle name="SAPBEXchaText" xfId="8349" xr:uid="{00000000-0005-0000-0000-0000B33C0000}"/>
    <cellStyle name="SAPBEXexcBad7" xfId="8350" xr:uid="{00000000-0005-0000-0000-0000B43C0000}"/>
    <cellStyle name="SAPBEXexcBad8" xfId="8351" xr:uid="{00000000-0005-0000-0000-0000B53C0000}"/>
    <cellStyle name="SAPBEXexcBad9" xfId="8352" xr:uid="{00000000-0005-0000-0000-0000B63C0000}"/>
    <cellStyle name="SAPBEXexcCritical4" xfId="8353" xr:uid="{00000000-0005-0000-0000-0000B73C0000}"/>
    <cellStyle name="SAPBEXexcCritical5" xfId="8354" xr:uid="{00000000-0005-0000-0000-0000B83C0000}"/>
    <cellStyle name="SAPBEXexcCritical6" xfId="8355" xr:uid="{00000000-0005-0000-0000-0000B93C0000}"/>
    <cellStyle name="SAPBEXexcGood1" xfId="8356" xr:uid="{00000000-0005-0000-0000-0000BA3C0000}"/>
    <cellStyle name="SAPBEXexcGood2" xfId="8357" xr:uid="{00000000-0005-0000-0000-0000BB3C0000}"/>
    <cellStyle name="SAPBEXexcGood3" xfId="8358" xr:uid="{00000000-0005-0000-0000-0000BC3C0000}"/>
    <cellStyle name="SAPBEXfilterDrill" xfId="8359" xr:uid="{00000000-0005-0000-0000-0000BD3C0000}"/>
    <cellStyle name="SAPBEXfilterItem" xfId="8360" xr:uid="{00000000-0005-0000-0000-0000BE3C0000}"/>
    <cellStyle name="SAPBEXfilterText" xfId="8361" xr:uid="{00000000-0005-0000-0000-0000BF3C0000}"/>
    <cellStyle name="SAPBEXformats" xfId="8362" xr:uid="{00000000-0005-0000-0000-0000C03C0000}"/>
    <cellStyle name="SAPBEXheaderItem" xfId="8363" xr:uid="{00000000-0005-0000-0000-0000C13C0000}"/>
    <cellStyle name="SAPBEXheaderText" xfId="8364" xr:uid="{00000000-0005-0000-0000-0000C23C0000}"/>
    <cellStyle name="SAPBEXHLevel0" xfId="8365" xr:uid="{00000000-0005-0000-0000-0000C33C0000}"/>
    <cellStyle name="SAPBEXHLevel0X" xfId="8366" xr:uid="{00000000-0005-0000-0000-0000C43C0000}"/>
    <cellStyle name="SAPBEXHLevel1" xfId="8367" xr:uid="{00000000-0005-0000-0000-0000C53C0000}"/>
    <cellStyle name="SAPBEXHLevel1X" xfId="8368" xr:uid="{00000000-0005-0000-0000-0000C63C0000}"/>
    <cellStyle name="SAPBEXHLevel2" xfId="8369" xr:uid="{00000000-0005-0000-0000-0000C73C0000}"/>
    <cellStyle name="SAPBEXHLevel2X" xfId="8370" xr:uid="{00000000-0005-0000-0000-0000C83C0000}"/>
    <cellStyle name="SAPBEXHLevel3" xfId="8371" xr:uid="{00000000-0005-0000-0000-0000C93C0000}"/>
    <cellStyle name="SAPBEXHLevel3X" xfId="8372" xr:uid="{00000000-0005-0000-0000-0000CA3C0000}"/>
    <cellStyle name="SAPBEXinputData" xfId="8373" xr:uid="{00000000-0005-0000-0000-0000CB3C0000}"/>
    <cellStyle name="SAPBEXresData" xfId="8374" xr:uid="{00000000-0005-0000-0000-0000CC3C0000}"/>
    <cellStyle name="SAPBEXresDataEmph" xfId="8375" xr:uid="{00000000-0005-0000-0000-0000CD3C0000}"/>
    <cellStyle name="SAPBEXresItem" xfId="8376" xr:uid="{00000000-0005-0000-0000-0000CE3C0000}"/>
    <cellStyle name="SAPBEXresItemX" xfId="8377" xr:uid="{00000000-0005-0000-0000-0000CF3C0000}"/>
    <cellStyle name="SAPBEXstdData" xfId="8378" xr:uid="{00000000-0005-0000-0000-0000D03C0000}"/>
    <cellStyle name="SAPBEXstdDataEmph" xfId="8379" xr:uid="{00000000-0005-0000-0000-0000D13C0000}"/>
    <cellStyle name="SAPBEXstdItem" xfId="8380" xr:uid="{00000000-0005-0000-0000-0000D23C0000}"/>
    <cellStyle name="SAPBEXstdItemX" xfId="8381" xr:uid="{00000000-0005-0000-0000-0000D33C0000}"/>
    <cellStyle name="SAPBEXtitle" xfId="8382" xr:uid="{00000000-0005-0000-0000-0000D43C0000}"/>
    <cellStyle name="SAPBEXundefined" xfId="8383" xr:uid="{00000000-0005-0000-0000-0000D53C0000}"/>
    <cellStyle name="Sheet Title" xfId="8384" xr:uid="{00000000-0005-0000-0000-0000D63C0000}"/>
    <cellStyle name="Style 1" xfId="8676" xr:uid="{00000000-0005-0000-0000-0000D73C0000}"/>
    <cellStyle name="Style 2" xfId="8677" xr:uid="{00000000-0005-0000-0000-0000D83C0000}"/>
    <cellStyle name="TableStyleLight1" xfId="1710" xr:uid="{00000000-0005-0000-0000-0000D93C0000}"/>
    <cellStyle name="Title" xfId="3" builtinId="15" customBuiltin="1"/>
    <cellStyle name="Title 10" xfId="1712" xr:uid="{00000000-0005-0000-0000-0000DB3C0000}"/>
    <cellStyle name="Title 10 2" xfId="2989" xr:uid="{00000000-0005-0000-0000-0000DC3C0000}"/>
    <cellStyle name="Title 11" xfId="1713" xr:uid="{00000000-0005-0000-0000-0000DD3C0000}"/>
    <cellStyle name="Title 11 2" xfId="7087" xr:uid="{00000000-0005-0000-0000-0000DE3C0000}"/>
    <cellStyle name="Title 12" xfId="1788" xr:uid="{00000000-0005-0000-0000-0000DF3C0000}"/>
    <cellStyle name="Title 12 2" xfId="7088" xr:uid="{00000000-0005-0000-0000-0000E03C0000}"/>
    <cellStyle name="Title 13" xfId="2988" xr:uid="{00000000-0005-0000-0000-0000E13C0000}"/>
    <cellStyle name="Title 14" xfId="1711" xr:uid="{00000000-0005-0000-0000-0000E23C0000}"/>
    <cellStyle name="Title 2" xfId="1714" xr:uid="{00000000-0005-0000-0000-0000E33C0000}"/>
    <cellStyle name="Title 2 2" xfId="1715" xr:uid="{00000000-0005-0000-0000-0000E43C0000}"/>
    <cellStyle name="Title 2 3" xfId="4661" xr:uid="{00000000-0005-0000-0000-0000E53C0000}"/>
    <cellStyle name="Title 3" xfId="1716" xr:uid="{00000000-0005-0000-0000-0000E63C0000}"/>
    <cellStyle name="Title 3 2" xfId="1717" xr:uid="{00000000-0005-0000-0000-0000E73C0000}"/>
    <cellStyle name="Title 3 3" xfId="4663" xr:uid="{00000000-0005-0000-0000-0000E83C0000}"/>
    <cellStyle name="Title 3 4" xfId="4662" xr:uid="{00000000-0005-0000-0000-0000E93C0000}"/>
    <cellStyle name="Title 4" xfId="1718" xr:uid="{00000000-0005-0000-0000-0000EA3C0000}"/>
    <cellStyle name="Title 4 2" xfId="1719" xr:uid="{00000000-0005-0000-0000-0000EB3C0000}"/>
    <cellStyle name="Title 4 2 2" xfId="2991" xr:uid="{00000000-0005-0000-0000-0000EC3C0000}"/>
    <cellStyle name="Title 4 3" xfId="2990" xr:uid="{00000000-0005-0000-0000-0000ED3C0000}"/>
    <cellStyle name="Title 4 4" xfId="4664" xr:uid="{00000000-0005-0000-0000-0000EE3C0000}"/>
    <cellStyle name="Title 4 5" xfId="7089" xr:uid="{00000000-0005-0000-0000-0000EF3C0000}"/>
    <cellStyle name="Title 5" xfId="1720" xr:uid="{00000000-0005-0000-0000-0000F03C0000}"/>
    <cellStyle name="Title 5 2" xfId="1721" xr:uid="{00000000-0005-0000-0000-0000F13C0000}"/>
    <cellStyle name="Title 5 2 2" xfId="2993" xr:uid="{00000000-0005-0000-0000-0000F23C0000}"/>
    <cellStyle name="Title 5 3" xfId="2992" xr:uid="{00000000-0005-0000-0000-0000F33C0000}"/>
    <cellStyle name="Title 6" xfId="1722" xr:uid="{00000000-0005-0000-0000-0000F43C0000}"/>
    <cellStyle name="Title 6 2" xfId="2994" xr:uid="{00000000-0005-0000-0000-0000F53C0000}"/>
    <cellStyle name="Title 7" xfId="1723" xr:uid="{00000000-0005-0000-0000-0000F63C0000}"/>
    <cellStyle name="Title 7 2" xfId="2995" xr:uid="{00000000-0005-0000-0000-0000F73C0000}"/>
    <cellStyle name="Title 8" xfId="1724" xr:uid="{00000000-0005-0000-0000-0000F83C0000}"/>
    <cellStyle name="Title 8 2" xfId="2996" xr:uid="{00000000-0005-0000-0000-0000F93C0000}"/>
    <cellStyle name="Title 9" xfId="1725" xr:uid="{00000000-0005-0000-0000-0000FA3C0000}"/>
    <cellStyle name="Title 9 2" xfId="2997" xr:uid="{00000000-0005-0000-0000-0000FB3C0000}"/>
    <cellStyle name="Total" xfId="18" builtinId="25" customBuiltin="1"/>
    <cellStyle name="Total 2" xfId="1727" xr:uid="{00000000-0005-0000-0000-0000FD3C0000}"/>
    <cellStyle name="Total 2 10" xfId="1728" xr:uid="{00000000-0005-0000-0000-0000FE3C0000}"/>
    <cellStyle name="Total 2 11" xfId="1729" xr:uid="{00000000-0005-0000-0000-0000FF3C0000}"/>
    <cellStyle name="Total 2 12" xfId="1730" xr:uid="{00000000-0005-0000-0000-0000003D0000}"/>
    <cellStyle name="Total 2 13" xfId="1731" xr:uid="{00000000-0005-0000-0000-0000013D0000}"/>
    <cellStyle name="Total 2 14" xfId="1789" xr:uid="{00000000-0005-0000-0000-0000023D0000}"/>
    <cellStyle name="Total 2 14 2" xfId="7090" xr:uid="{00000000-0005-0000-0000-0000033D0000}"/>
    <cellStyle name="Total 2 15" xfId="2998" xr:uid="{00000000-0005-0000-0000-0000043D0000}"/>
    <cellStyle name="Total 2 16" xfId="8627" xr:uid="{00000000-0005-0000-0000-0000053D0000}"/>
    <cellStyle name="Total 2 2" xfId="1732" xr:uid="{00000000-0005-0000-0000-0000063D0000}"/>
    <cellStyle name="Total 2 2 2" xfId="1733" xr:uid="{00000000-0005-0000-0000-0000073D0000}"/>
    <cellStyle name="Total 2 2 3" xfId="3023" xr:uid="{00000000-0005-0000-0000-0000083D0000}"/>
    <cellStyle name="Total 2 2 3 2" xfId="7091" xr:uid="{00000000-0005-0000-0000-0000093D0000}"/>
    <cellStyle name="Total 2 2 4" xfId="3391" xr:uid="{00000000-0005-0000-0000-00000A3D0000}"/>
    <cellStyle name="Total 2 3" xfId="1734" xr:uid="{00000000-0005-0000-0000-00000B3D0000}"/>
    <cellStyle name="Total 2 3 2" xfId="1735" xr:uid="{00000000-0005-0000-0000-00000C3D0000}"/>
    <cellStyle name="Total 2 4" xfId="1736" xr:uid="{00000000-0005-0000-0000-00000D3D0000}"/>
    <cellStyle name="Total 2 4 2" xfId="1737" xr:uid="{00000000-0005-0000-0000-00000E3D0000}"/>
    <cellStyle name="Total 2 5" xfId="1738" xr:uid="{00000000-0005-0000-0000-00000F3D0000}"/>
    <cellStyle name="Total 2 5 2" xfId="4666" xr:uid="{00000000-0005-0000-0000-0000103D0000}"/>
    <cellStyle name="Total 2 5 3" xfId="4665" xr:uid="{00000000-0005-0000-0000-0000113D0000}"/>
    <cellStyle name="Total 2 6" xfId="1739" xr:uid="{00000000-0005-0000-0000-0000123D0000}"/>
    <cellStyle name="Total 2 7" xfId="1740" xr:uid="{00000000-0005-0000-0000-0000133D0000}"/>
    <cellStyle name="Total 2 7 2" xfId="1741" xr:uid="{00000000-0005-0000-0000-0000143D0000}"/>
    <cellStyle name="Total 2 8" xfId="1742" xr:uid="{00000000-0005-0000-0000-0000153D0000}"/>
    <cellStyle name="Total 2 9" xfId="1743" xr:uid="{00000000-0005-0000-0000-0000163D0000}"/>
    <cellStyle name="Total 3" xfId="1744" xr:uid="{00000000-0005-0000-0000-0000173D0000}"/>
    <cellStyle name="Total 3 2" xfId="8660" xr:uid="{00000000-0005-0000-0000-0000183D0000}"/>
    <cellStyle name="Total 4" xfId="1745" xr:uid="{00000000-0005-0000-0000-0000193D0000}"/>
    <cellStyle name="Total 5" xfId="1746" xr:uid="{00000000-0005-0000-0000-00001A3D0000}"/>
    <cellStyle name="Total 6" xfId="1747" xr:uid="{00000000-0005-0000-0000-00001B3D0000}"/>
    <cellStyle name="Total 7" xfId="1748" xr:uid="{00000000-0005-0000-0000-00001C3D0000}"/>
    <cellStyle name="Total 8" xfId="1726" xr:uid="{00000000-0005-0000-0000-00001D3D0000}"/>
    <cellStyle name="Warning Text" xfId="16" builtinId="11" customBuiltin="1"/>
    <cellStyle name="Warning Text 2" xfId="8624"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339090</xdr:colOff>
      <xdr:row>14</xdr:row>
      <xdr:rowOff>141310</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4"/>
  <sheetViews>
    <sheetView workbookViewId="0">
      <selection activeCell="D98" sqref="D98"/>
    </sheetView>
  </sheetViews>
  <sheetFormatPr baseColWidth="10" defaultColWidth="8.83203125" defaultRowHeight="13"/>
  <cols>
    <col min="1" max="1" width="4.83203125" style="461" customWidth="1"/>
    <col min="2" max="2" width="110.6640625" customWidth="1"/>
  </cols>
  <sheetData>
    <row r="1" spans="1:2" ht="16">
      <c r="A1" s="483" t="s">
        <v>535</v>
      </c>
      <c r="B1" s="483"/>
    </row>
    <row r="3" spans="1:2">
      <c r="A3" s="484" t="s">
        <v>673</v>
      </c>
      <c r="B3" s="484"/>
    </row>
    <row r="4" spans="1:2">
      <c r="A4" s="469"/>
      <c r="B4" s="63"/>
    </row>
    <row r="5" spans="1:2" ht="24.75" customHeight="1">
      <c r="A5" s="485" t="s">
        <v>629</v>
      </c>
    </row>
    <row r="6" spans="1:2" ht="6" customHeight="1">
      <c r="A6" s="469"/>
      <c r="B6" s="288"/>
    </row>
    <row r="7" spans="1:2" ht="15.75" customHeight="1">
      <c r="A7" s="486" t="s">
        <v>675</v>
      </c>
      <c r="B7" s="486"/>
    </row>
    <row r="8" spans="1:2" ht="14.25" customHeight="1">
      <c r="A8" s="487" t="s">
        <v>674</v>
      </c>
      <c r="B8" s="457"/>
    </row>
    <row r="9" spans="1:2">
      <c r="A9" s="470" t="s">
        <v>633</v>
      </c>
      <c r="B9" s="63"/>
    </row>
    <row r="10" spans="1:2">
      <c r="A10" s="469"/>
      <c r="B10" s="63" t="s">
        <v>569</v>
      </c>
    </row>
    <row r="11" spans="1:2">
      <c r="A11" s="469"/>
      <c r="B11" s="63" t="s">
        <v>579</v>
      </c>
    </row>
    <row r="12" spans="1:2">
      <c r="A12" s="469"/>
      <c r="B12" t="s">
        <v>567</v>
      </c>
    </row>
    <row r="13" spans="1:2" ht="14" thickBot="1"/>
    <row r="14" spans="1:2" ht="16.5" customHeight="1">
      <c r="A14" s="488" t="s">
        <v>563</v>
      </c>
      <c r="B14" s="489"/>
    </row>
    <row r="15" spans="1:2">
      <c r="A15" s="459">
        <v>1</v>
      </c>
      <c r="B15" s="490" t="s">
        <v>565</v>
      </c>
    </row>
    <row r="16" spans="1:2" ht="15.75" customHeight="1">
      <c r="A16" s="459">
        <v>2</v>
      </c>
      <c r="B16" s="491" t="s">
        <v>610</v>
      </c>
    </row>
    <row r="17" spans="1:2" ht="24.75" customHeight="1">
      <c r="A17" s="459">
        <v>3</v>
      </c>
      <c r="B17" s="492" t="s">
        <v>635</v>
      </c>
    </row>
    <row r="18" spans="1:2" ht="26.25" customHeight="1">
      <c r="A18" s="459">
        <v>4</v>
      </c>
      <c r="B18" s="492" t="s">
        <v>636</v>
      </c>
    </row>
    <row r="19" spans="1:2" ht="25.5" customHeight="1">
      <c r="A19" s="459">
        <v>5</v>
      </c>
      <c r="B19" s="492" t="s">
        <v>630</v>
      </c>
    </row>
    <row r="20" spans="1:2" ht="29.25" customHeight="1">
      <c r="A20" s="459">
        <v>6</v>
      </c>
      <c r="B20" s="492" t="s">
        <v>631</v>
      </c>
    </row>
    <row r="21" spans="1:2" ht="14" thickBot="1">
      <c r="A21" s="460">
        <v>7</v>
      </c>
      <c r="B21" s="494" t="s">
        <v>632</v>
      </c>
    </row>
    <row r="22" spans="1:2" ht="14" thickBot="1"/>
    <row r="23" spans="1:2" ht="15" customHeight="1">
      <c r="A23" s="495" t="s">
        <v>566</v>
      </c>
      <c r="B23" s="496"/>
    </row>
    <row r="24" spans="1:2" ht="37.5" customHeight="1">
      <c r="A24" s="459">
        <v>1</v>
      </c>
      <c r="B24" s="492" t="s">
        <v>637</v>
      </c>
    </row>
    <row r="25" spans="1:2">
      <c r="A25" s="459">
        <v>2</v>
      </c>
      <c r="B25" s="497" t="s">
        <v>638</v>
      </c>
    </row>
    <row r="26" spans="1:2">
      <c r="A26" s="459">
        <v>3</v>
      </c>
      <c r="B26" s="490" t="s">
        <v>639</v>
      </c>
    </row>
    <row r="27" spans="1:2" ht="41.25" customHeight="1">
      <c r="A27" s="459">
        <v>4</v>
      </c>
      <c r="B27" s="493" t="s">
        <v>640</v>
      </c>
    </row>
    <row r="28" spans="1:2" ht="12.75" customHeight="1">
      <c r="A28" s="459">
        <v>5</v>
      </c>
      <c r="B28" s="493" t="s">
        <v>641</v>
      </c>
    </row>
    <row r="29" spans="1:2">
      <c r="A29" s="459">
        <v>6</v>
      </c>
      <c r="B29" s="462" t="s">
        <v>568</v>
      </c>
    </row>
    <row r="30" spans="1:2" ht="26.25" customHeight="1" thickBot="1">
      <c r="A30" s="460">
        <v>7</v>
      </c>
      <c r="B30" s="499" t="s">
        <v>719</v>
      </c>
    </row>
    <row r="31" spans="1:2" ht="14" thickBot="1"/>
    <row r="32" spans="1:2">
      <c r="A32" s="495" t="s">
        <v>570</v>
      </c>
      <c r="B32" s="496"/>
    </row>
    <row r="33" spans="1:2">
      <c r="A33" s="459">
        <v>1</v>
      </c>
      <c r="B33" s="463" t="s">
        <v>642</v>
      </c>
    </row>
    <row r="34" spans="1:2">
      <c r="A34" s="459">
        <v>2</v>
      </c>
      <c r="B34" s="463" t="s">
        <v>643</v>
      </c>
    </row>
    <row r="35" spans="1:2" ht="25.5" customHeight="1">
      <c r="A35" s="459">
        <v>3</v>
      </c>
      <c r="B35" s="492" t="s">
        <v>644</v>
      </c>
    </row>
    <row r="36" spans="1:2" ht="25.5" customHeight="1">
      <c r="A36" s="459">
        <v>4</v>
      </c>
      <c r="B36" s="492" t="s">
        <v>645</v>
      </c>
    </row>
    <row r="37" spans="1:2">
      <c r="A37" s="459">
        <v>5</v>
      </c>
      <c r="B37" s="462" t="s">
        <v>572</v>
      </c>
    </row>
    <row r="38" spans="1:2">
      <c r="A38" s="459">
        <v>6</v>
      </c>
      <c r="B38" s="462" t="s">
        <v>574</v>
      </c>
    </row>
    <row r="39" spans="1:2" ht="26.25" customHeight="1">
      <c r="A39" s="459">
        <v>7</v>
      </c>
      <c r="B39" s="492" t="s">
        <v>646</v>
      </c>
    </row>
    <row r="40" spans="1:2" ht="14" thickBot="1">
      <c r="A40" s="460">
        <v>8</v>
      </c>
      <c r="B40" s="464" t="s">
        <v>575</v>
      </c>
    </row>
    <row r="41" spans="1:2" ht="14" thickBot="1"/>
    <row r="42" spans="1:2">
      <c r="A42" s="473" t="s">
        <v>576</v>
      </c>
      <c r="B42" s="465"/>
    </row>
    <row r="43" spans="1:2" ht="19.5" customHeight="1">
      <c r="A43" s="459">
        <v>1</v>
      </c>
      <c r="B43" s="466" t="s">
        <v>647</v>
      </c>
    </row>
    <row r="44" spans="1:2" ht="21" customHeight="1">
      <c r="A44" s="459">
        <v>2</v>
      </c>
      <c r="B44" s="467" t="s">
        <v>577</v>
      </c>
    </row>
    <row r="45" spans="1:2" ht="24.75" customHeight="1">
      <c r="A45" s="459">
        <v>3</v>
      </c>
      <c r="B45" s="498" t="s">
        <v>648</v>
      </c>
    </row>
    <row r="46" spans="1:2" ht="27.75" customHeight="1">
      <c r="A46" s="459">
        <v>4</v>
      </c>
      <c r="B46" s="492" t="s">
        <v>649</v>
      </c>
    </row>
    <row r="47" spans="1:2" ht="28.5" customHeight="1">
      <c r="A47" s="459">
        <v>5</v>
      </c>
      <c r="B47" s="492" t="s">
        <v>650</v>
      </c>
    </row>
    <row r="48" spans="1:2" ht="27" customHeight="1">
      <c r="A48" s="459">
        <v>6</v>
      </c>
      <c r="B48" s="492" t="s">
        <v>651</v>
      </c>
    </row>
    <row r="49" spans="1:2" ht="27.75" customHeight="1">
      <c r="A49" s="459">
        <v>7</v>
      </c>
      <c r="B49" s="492" t="s">
        <v>652</v>
      </c>
    </row>
    <row r="50" spans="1:2" ht="41.25" customHeight="1">
      <c r="A50" s="459">
        <v>8</v>
      </c>
      <c r="B50" s="492" t="s">
        <v>653</v>
      </c>
    </row>
    <row r="51" spans="1:2" ht="25.5" customHeight="1">
      <c r="A51" s="459">
        <v>9</v>
      </c>
      <c r="B51" s="492" t="s">
        <v>654</v>
      </c>
    </row>
    <row r="52" spans="1:2" ht="24.75" customHeight="1">
      <c r="A52" s="459">
        <v>10</v>
      </c>
      <c r="B52" s="492" t="s">
        <v>655</v>
      </c>
    </row>
    <row r="53" spans="1:2" ht="39.75" customHeight="1" thickBot="1">
      <c r="A53" s="460">
        <v>11</v>
      </c>
      <c r="B53" s="499" t="s">
        <v>656</v>
      </c>
    </row>
    <row r="54" spans="1:2" ht="14" thickBot="1"/>
    <row r="55" spans="1:2">
      <c r="A55" s="495" t="s">
        <v>578</v>
      </c>
      <c r="B55" s="496"/>
    </row>
    <row r="56" spans="1:2" ht="14" thickBot="1">
      <c r="A56" s="460">
        <v>1</v>
      </c>
      <c r="B56" s="468" t="s">
        <v>657</v>
      </c>
    </row>
    <row r="57" spans="1:2" ht="14" thickBot="1"/>
    <row r="58" spans="1:2">
      <c r="A58" s="500" t="s">
        <v>598</v>
      </c>
      <c r="B58" s="501"/>
    </row>
    <row r="59" spans="1:2">
      <c r="A59" s="459"/>
      <c r="B59" s="502" t="s">
        <v>6</v>
      </c>
    </row>
    <row r="60" spans="1:2" ht="20.25" customHeight="1">
      <c r="A60" s="459">
        <v>1</v>
      </c>
      <c r="B60" s="466" t="s">
        <v>658</v>
      </c>
    </row>
    <row r="61" spans="1:2" ht="18.75" customHeight="1">
      <c r="A61" s="459">
        <v>2</v>
      </c>
      <c r="B61" s="467" t="s">
        <v>571</v>
      </c>
    </row>
    <row r="62" spans="1:2" ht="25.5" customHeight="1">
      <c r="A62" s="459">
        <v>3</v>
      </c>
      <c r="B62" s="492" t="s">
        <v>644</v>
      </c>
    </row>
    <row r="63" spans="1:2" ht="27.75" customHeight="1">
      <c r="A63" s="459">
        <v>4</v>
      </c>
      <c r="B63" s="503" t="s">
        <v>645</v>
      </c>
    </row>
    <row r="64" spans="1:2">
      <c r="A64" s="459"/>
      <c r="B64" s="471" t="s">
        <v>572</v>
      </c>
    </row>
    <row r="65" spans="1:2">
      <c r="A65" s="459">
        <v>5</v>
      </c>
      <c r="B65" s="462" t="s">
        <v>574</v>
      </c>
    </row>
    <row r="66" spans="1:2" ht="27.75" customHeight="1">
      <c r="A66" s="459">
        <v>6</v>
      </c>
      <c r="B66" s="492" t="s">
        <v>659</v>
      </c>
    </row>
    <row r="67" spans="1:2">
      <c r="A67" s="459">
        <v>7</v>
      </c>
      <c r="B67" s="490" t="s">
        <v>575</v>
      </c>
    </row>
    <row r="68" spans="1:2" ht="15.75" customHeight="1">
      <c r="A68" s="459">
        <v>8</v>
      </c>
      <c r="B68" s="466" t="s">
        <v>660</v>
      </c>
    </row>
    <row r="69" spans="1:2" ht="18.75" customHeight="1">
      <c r="A69" s="459">
        <v>9</v>
      </c>
      <c r="B69" s="467" t="s">
        <v>580</v>
      </c>
    </row>
    <row r="70" spans="1:2" ht="28.5" customHeight="1">
      <c r="A70" s="459">
        <v>10</v>
      </c>
      <c r="B70" s="492" t="s">
        <v>661</v>
      </c>
    </row>
    <row r="71" spans="1:2" ht="26.25" customHeight="1">
      <c r="A71" s="459">
        <v>11</v>
      </c>
      <c r="B71" s="492" t="s">
        <v>662</v>
      </c>
    </row>
    <row r="72" spans="1:2" ht="27" customHeight="1" thickBot="1">
      <c r="A72" s="460">
        <v>12</v>
      </c>
      <c r="B72" s="499" t="s">
        <v>663</v>
      </c>
    </row>
    <row r="73" spans="1:2" ht="14" thickBot="1"/>
    <row r="74" spans="1:2">
      <c r="A74" s="500" t="s">
        <v>581</v>
      </c>
      <c r="B74" s="501"/>
    </row>
    <row r="75" spans="1:2">
      <c r="A75" s="459"/>
      <c r="B75" s="471" t="s">
        <v>0</v>
      </c>
    </row>
    <row r="76" spans="1:2">
      <c r="A76" s="459">
        <v>1</v>
      </c>
      <c r="B76" s="462" t="s">
        <v>599</v>
      </c>
    </row>
    <row r="77" spans="1:2">
      <c r="A77" s="459">
        <v>2</v>
      </c>
      <c r="B77" s="462" t="s">
        <v>582</v>
      </c>
    </row>
    <row r="78" spans="1:2">
      <c r="A78" s="459">
        <v>3</v>
      </c>
      <c r="B78" s="462" t="s">
        <v>583</v>
      </c>
    </row>
    <row r="79" spans="1:2">
      <c r="A79" s="459">
        <v>4</v>
      </c>
      <c r="B79" s="462" t="s">
        <v>587</v>
      </c>
    </row>
    <row r="80" spans="1:2">
      <c r="A80" s="459">
        <v>5</v>
      </c>
      <c r="B80" s="462" t="s">
        <v>589</v>
      </c>
    </row>
    <row r="81" spans="1:2">
      <c r="A81" s="459">
        <v>6</v>
      </c>
      <c r="B81" s="462" t="s">
        <v>588</v>
      </c>
    </row>
    <row r="82" spans="1:2">
      <c r="A82" s="459">
        <v>7</v>
      </c>
      <c r="B82" s="462" t="s">
        <v>590</v>
      </c>
    </row>
    <row r="83" spans="1:2">
      <c r="A83" s="459">
        <v>8</v>
      </c>
      <c r="B83" s="462" t="s">
        <v>591</v>
      </c>
    </row>
    <row r="84" spans="1:2">
      <c r="A84" s="459">
        <v>9</v>
      </c>
      <c r="B84" s="462" t="s">
        <v>592</v>
      </c>
    </row>
    <row r="85" spans="1:2">
      <c r="A85" s="459">
        <v>10</v>
      </c>
      <c r="B85" s="462" t="s">
        <v>593</v>
      </c>
    </row>
    <row r="86" spans="1:2">
      <c r="A86" s="459">
        <v>11</v>
      </c>
      <c r="B86" s="462" t="s">
        <v>594</v>
      </c>
    </row>
    <row r="87" spans="1:2" ht="14" thickBot="1">
      <c r="A87" s="460">
        <v>12</v>
      </c>
      <c r="B87" s="464" t="s">
        <v>595</v>
      </c>
    </row>
    <row r="88" spans="1:2" ht="14" thickBot="1"/>
    <row r="89" spans="1:2">
      <c r="A89" s="473" t="s">
        <v>1</v>
      </c>
      <c r="B89" s="474"/>
    </row>
    <row r="90" spans="1:2">
      <c r="A90" s="459"/>
      <c r="B90" s="471" t="s">
        <v>2</v>
      </c>
    </row>
    <row r="91" spans="1:2">
      <c r="A91" s="459">
        <v>1</v>
      </c>
      <c r="B91" s="462" t="s">
        <v>3</v>
      </c>
    </row>
    <row r="92" spans="1:2">
      <c r="A92" s="459">
        <v>2</v>
      </c>
      <c r="B92" s="462" t="s">
        <v>600</v>
      </c>
    </row>
    <row r="93" spans="1:2" ht="25.5" customHeight="1">
      <c r="A93" s="459">
        <v>3</v>
      </c>
      <c r="B93" s="492" t="s">
        <v>664</v>
      </c>
    </row>
    <row r="94" spans="1:2" ht="27" customHeight="1">
      <c r="A94" s="459">
        <v>4</v>
      </c>
      <c r="B94" s="492" t="s">
        <v>665</v>
      </c>
    </row>
    <row r="95" spans="1:2" ht="27.75" customHeight="1">
      <c r="A95" s="459">
        <v>5</v>
      </c>
      <c r="B95" s="492" t="s">
        <v>666</v>
      </c>
    </row>
    <row r="96" spans="1:2">
      <c r="A96" s="459">
        <v>6</v>
      </c>
      <c r="B96" s="462" t="s">
        <v>7</v>
      </c>
    </row>
    <row r="97" spans="1:2">
      <c r="A97" s="459">
        <v>7</v>
      </c>
      <c r="B97" s="462" t="s">
        <v>8</v>
      </c>
    </row>
    <row r="98" spans="1:2">
      <c r="A98" s="459">
        <v>8</v>
      </c>
      <c r="B98" s="462" t="s">
        <v>10</v>
      </c>
    </row>
    <row r="99" spans="1:2">
      <c r="A99" s="459">
        <v>9</v>
      </c>
      <c r="B99" s="462" t="s">
        <v>9</v>
      </c>
    </row>
    <row r="100" spans="1:2" ht="14" thickBot="1">
      <c r="A100" s="460">
        <v>10</v>
      </c>
      <c r="B100" s="464" t="s">
        <v>11</v>
      </c>
    </row>
    <row r="101" spans="1:2" ht="14" thickBot="1"/>
    <row r="102" spans="1:2">
      <c r="A102" s="500" t="s">
        <v>542</v>
      </c>
      <c r="B102" s="501"/>
    </row>
    <row r="103" spans="1:2">
      <c r="A103" s="459"/>
      <c r="B103" s="471" t="s">
        <v>12</v>
      </c>
    </row>
    <row r="104" spans="1:2">
      <c r="A104" s="459">
        <v>1</v>
      </c>
      <c r="B104" s="462" t="s">
        <v>601</v>
      </c>
    </row>
    <row r="105" spans="1:2">
      <c r="A105" s="459">
        <v>2</v>
      </c>
      <c r="B105" s="462" t="s">
        <v>13</v>
      </c>
    </row>
    <row r="106" spans="1:2">
      <c r="A106" s="459">
        <v>3</v>
      </c>
      <c r="B106" s="462" t="s">
        <v>602</v>
      </c>
    </row>
    <row r="107" spans="1:2">
      <c r="A107" s="459">
        <v>4</v>
      </c>
      <c r="B107" s="462" t="s">
        <v>14</v>
      </c>
    </row>
    <row r="108" spans="1:2">
      <c r="A108" s="459">
        <v>5</v>
      </c>
      <c r="B108" s="462" t="s">
        <v>603</v>
      </c>
    </row>
    <row r="109" spans="1:2">
      <c r="A109" s="459">
        <v>6</v>
      </c>
      <c r="B109" s="462" t="s">
        <v>16</v>
      </c>
    </row>
    <row r="110" spans="1:2">
      <c r="A110" s="459">
        <v>7</v>
      </c>
      <c r="B110" s="462" t="s">
        <v>604</v>
      </c>
    </row>
    <row r="111" spans="1:2">
      <c r="A111" s="459">
        <v>8</v>
      </c>
      <c r="B111" s="462" t="s">
        <v>17</v>
      </c>
    </row>
    <row r="112" spans="1:2" ht="14" thickBot="1">
      <c r="A112" s="460">
        <v>9</v>
      </c>
      <c r="B112" s="464" t="s">
        <v>15</v>
      </c>
    </row>
    <row r="113" spans="1:2" ht="14" thickBot="1"/>
    <row r="114" spans="1:2" ht="12.75" customHeight="1">
      <c r="A114" s="500" t="s">
        <v>720</v>
      </c>
      <c r="B114" s="616"/>
    </row>
    <row r="115" spans="1:2">
      <c r="A115" s="459"/>
      <c r="B115" s="471" t="s">
        <v>18</v>
      </c>
    </row>
    <row r="116" spans="1:2">
      <c r="A116" s="459">
        <v>1</v>
      </c>
      <c r="B116" s="462" t="s">
        <v>21</v>
      </c>
    </row>
    <row r="117" spans="1:2">
      <c r="A117" s="459">
        <v>2</v>
      </c>
      <c r="B117" s="462" t="s">
        <v>19</v>
      </c>
    </row>
    <row r="118" spans="1:2">
      <c r="A118" s="459">
        <v>3</v>
      </c>
      <c r="B118" s="462" t="s">
        <v>20</v>
      </c>
    </row>
    <row r="119" spans="1:2">
      <c r="A119" s="459">
        <v>4</v>
      </c>
      <c r="B119" s="462" t="s">
        <v>22</v>
      </c>
    </row>
    <row r="120" spans="1:2">
      <c r="A120" s="459">
        <v>5</v>
      </c>
      <c r="B120" s="462" t="s">
        <v>23</v>
      </c>
    </row>
    <row r="121" spans="1:2">
      <c r="A121" s="459">
        <v>6</v>
      </c>
      <c r="B121" s="462" t="s">
        <v>24</v>
      </c>
    </row>
    <row r="122" spans="1:2">
      <c r="A122" s="459">
        <v>7</v>
      </c>
      <c r="B122" s="462" t="s">
        <v>25</v>
      </c>
    </row>
    <row r="123" spans="1:2">
      <c r="A123" s="459">
        <v>8</v>
      </c>
      <c r="B123" s="497" t="s">
        <v>667</v>
      </c>
    </row>
    <row r="124" spans="1:2">
      <c r="A124" s="459">
        <v>9</v>
      </c>
      <c r="B124" s="462" t="s">
        <v>27</v>
      </c>
    </row>
    <row r="125" spans="1:2" ht="14" thickBot="1">
      <c r="A125" s="460">
        <v>10</v>
      </c>
      <c r="B125" s="464" t="s">
        <v>26</v>
      </c>
    </row>
    <row r="126" spans="1:2" ht="14" thickBot="1"/>
    <row r="127" spans="1:2">
      <c r="A127" s="500" t="s">
        <v>28</v>
      </c>
      <c r="B127" s="501"/>
    </row>
    <row r="128" spans="1:2">
      <c r="A128" s="459">
        <v>1</v>
      </c>
      <c r="B128" s="462" t="s">
        <v>30</v>
      </c>
    </row>
    <row r="129" spans="1:2">
      <c r="A129" s="459">
        <v>2</v>
      </c>
      <c r="B129" s="462" t="s">
        <v>29</v>
      </c>
    </row>
    <row r="130" spans="1:2">
      <c r="A130" s="459">
        <v>3</v>
      </c>
      <c r="B130" s="497" t="s">
        <v>668</v>
      </c>
    </row>
    <row r="131" spans="1:2">
      <c r="A131" s="459">
        <v>4</v>
      </c>
      <c r="B131" s="462" t="s">
        <v>605</v>
      </c>
    </row>
    <row r="132" spans="1:2">
      <c r="A132" s="459">
        <v>5</v>
      </c>
      <c r="B132" s="462" t="s">
        <v>597</v>
      </c>
    </row>
    <row r="133" spans="1:2">
      <c r="A133" s="459">
        <v>6</v>
      </c>
      <c r="B133" s="463" t="s">
        <v>669</v>
      </c>
    </row>
    <row r="134" spans="1:2" ht="27.75" customHeight="1" thickBot="1">
      <c r="A134" s="460">
        <v>7</v>
      </c>
      <c r="B134" s="499" t="s">
        <v>670</v>
      </c>
    </row>
  </sheetData>
  <phoneticPr fontId="15"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0"/>
  <sheetViews>
    <sheetView topLeftCell="A28" workbookViewId="0">
      <selection activeCell="B9" sqref="B9"/>
    </sheetView>
  </sheetViews>
  <sheetFormatPr baseColWidth="10" defaultColWidth="9.1640625" defaultRowHeight="13"/>
  <cols>
    <col min="1" max="1" width="10.33203125" style="250" customWidth="1"/>
    <col min="2" max="2" width="9.1640625" style="250"/>
    <col min="3" max="3" width="10.5" style="250" customWidth="1"/>
    <col min="4" max="4" width="4.83203125" style="250" customWidth="1"/>
    <col min="5" max="5" width="3" style="250" customWidth="1"/>
    <col min="6" max="6" width="4.83203125" style="250" customWidth="1"/>
    <col min="7" max="7" width="16" style="250" customWidth="1"/>
    <col min="8" max="8" width="10.5" style="250" customWidth="1"/>
    <col min="9" max="9" width="2.6640625" style="250" customWidth="1"/>
    <col min="10" max="10" width="18.5" style="250" customWidth="1"/>
    <col min="11" max="14" width="9.1640625" style="250"/>
    <col min="15" max="19" width="8.83203125" customWidth="1"/>
    <col min="20" max="16384" width="9.1640625" style="250"/>
  </cols>
  <sheetData>
    <row r="1" spans="1:11" ht="24.75" customHeight="1" thickBot="1">
      <c r="B1" s="548"/>
      <c r="C1" s="548"/>
      <c r="D1" s="548" t="str">
        <f>"L O B B Y   E X P E N S E S   "&amp;TEXT('Form 1 Cover'!D137, "MM/DD/YY")</f>
        <v>L O B B Y   E X P E N S E S   2021-2022</v>
      </c>
      <c r="E1" s="548"/>
      <c r="F1" s="548"/>
      <c r="G1" s="548"/>
      <c r="H1" s="548"/>
      <c r="I1" s="548"/>
      <c r="J1" s="548"/>
    </row>
    <row r="2" spans="1:11" ht="18" customHeight="1" thickTop="1">
      <c r="A2" s="251"/>
    </row>
    <row r="3" spans="1:11" ht="18" customHeight="1">
      <c r="A3" s="250" t="s">
        <v>275</v>
      </c>
    </row>
    <row r="4" spans="1:11" ht="18" customHeight="1">
      <c r="A4" s="250" t="s">
        <v>266</v>
      </c>
    </row>
    <row r="5" spans="1:11" ht="18" customHeight="1">
      <c r="A5" s="250" t="s">
        <v>267</v>
      </c>
    </row>
    <row r="6" spans="1:11" ht="18" customHeight="1"/>
    <row r="7" spans="1:11" ht="18" customHeight="1">
      <c r="A7" s="549"/>
      <c r="B7" s="549"/>
      <c r="C7" s="549"/>
      <c r="D7" s="549"/>
      <c r="E7" s="549"/>
      <c r="F7" s="549"/>
      <c r="G7" s="549"/>
      <c r="H7" s="549"/>
      <c r="I7" s="549"/>
      <c r="J7" s="549"/>
    </row>
    <row r="8" spans="1:11" ht="18" customHeight="1"/>
    <row r="9" spans="1:11" ht="18" customHeight="1">
      <c r="A9" s="250" t="s">
        <v>268</v>
      </c>
      <c r="B9" s="454"/>
      <c r="C9" s="454"/>
      <c r="D9" s="454"/>
      <c r="E9" s="454"/>
      <c r="F9" s="454"/>
      <c r="G9" s="454"/>
      <c r="H9" s="454"/>
      <c r="I9" s="454"/>
      <c r="J9" s="454"/>
      <c r="K9" s="73"/>
    </row>
    <row r="10" spans="1:11" ht="18" customHeight="1">
      <c r="K10" s="73"/>
    </row>
    <row r="11" spans="1:11" ht="18" customHeight="1">
      <c r="A11" s="250" t="s">
        <v>269</v>
      </c>
      <c r="C11" s="454"/>
      <c r="D11" s="454"/>
      <c r="E11" s="454"/>
      <c r="F11" s="454"/>
      <c r="G11" s="454"/>
      <c r="H11" s="454"/>
      <c r="I11" s="454"/>
      <c r="J11" s="454"/>
      <c r="K11" s="73"/>
    </row>
    <row r="12" spans="1:11" ht="18" customHeight="1">
      <c r="K12" s="73"/>
    </row>
    <row r="13" spans="1:11" ht="18" customHeight="1">
      <c r="A13" s="250" t="s">
        <v>270</v>
      </c>
      <c r="I13" s="252" t="s">
        <v>41</v>
      </c>
      <c r="J13" s="455"/>
      <c r="K13" s="73"/>
    </row>
    <row r="14" spans="1:11" ht="18" customHeight="1">
      <c r="J14" s="253"/>
      <c r="K14" s="73"/>
    </row>
    <row r="15" spans="1:11" ht="18" customHeight="1">
      <c r="A15" s="250" t="s">
        <v>278</v>
      </c>
      <c r="I15" s="252" t="s">
        <v>41</v>
      </c>
      <c r="J15" s="455"/>
      <c r="K15" s="73"/>
    </row>
    <row r="16" spans="1:11" ht="18" customHeight="1">
      <c r="J16" s="253"/>
      <c r="K16" s="73"/>
    </row>
    <row r="17" spans="1:12" ht="18" customHeight="1">
      <c r="A17" s="250" t="s">
        <v>271</v>
      </c>
      <c r="I17" s="252" t="s">
        <v>41</v>
      </c>
      <c r="J17" s="455"/>
      <c r="K17" s="73"/>
    </row>
    <row r="18" spans="1:12" ht="18" customHeight="1">
      <c r="J18" s="253"/>
      <c r="K18" s="73"/>
    </row>
    <row r="19" spans="1:12" ht="18" customHeight="1">
      <c r="A19" s="250" t="s">
        <v>279</v>
      </c>
      <c r="I19" s="252" t="s">
        <v>41</v>
      </c>
      <c r="J19" s="455"/>
      <c r="K19" s="73"/>
    </row>
    <row r="20" spans="1:12" ht="18" customHeight="1">
      <c r="J20" s="253"/>
      <c r="K20" s="73"/>
    </row>
    <row r="21" spans="1:12" ht="18" customHeight="1">
      <c r="A21" s="250" t="s">
        <v>280</v>
      </c>
      <c r="I21" s="252" t="s">
        <v>41</v>
      </c>
      <c r="J21" s="455"/>
      <c r="K21" s="73"/>
    </row>
    <row r="22" spans="1:12" ht="18" customHeight="1">
      <c r="J22" s="253"/>
      <c r="K22" s="73"/>
    </row>
    <row r="23" spans="1:12" ht="18" customHeight="1">
      <c r="A23" s="250" t="s">
        <v>272</v>
      </c>
      <c r="I23" s="252" t="s">
        <v>41</v>
      </c>
      <c r="J23" s="455"/>
      <c r="K23" s="73"/>
      <c r="L23" s="73"/>
    </row>
    <row r="24" spans="1:12" ht="18" customHeight="1">
      <c r="A24" s="250" t="s">
        <v>273</v>
      </c>
      <c r="J24" s="253"/>
      <c r="K24" s="73"/>
    </row>
    <row r="25" spans="1:12" ht="18" customHeight="1">
      <c r="K25" s="73"/>
    </row>
    <row r="26" spans="1:12" ht="18" customHeight="1" thickBot="1">
      <c r="A26" s="254" t="s">
        <v>274</v>
      </c>
      <c r="I26" s="252" t="s">
        <v>41</v>
      </c>
      <c r="J26" s="255">
        <f>SUM(J13,J15,J17,J19,J21,J23)</f>
        <v>0</v>
      </c>
    </row>
    <row r="27" spans="1:12" ht="18" customHeight="1" thickTop="1"/>
    <row r="28" spans="1:12" ht="18" customHeight="1"/>
    <row r="29" spans="1:12" ht="18" customHeight="1"/>
    <row r="30" spans="1:12" ht="18" customHeight="1"/>
    <row r="31" spans="1:12" ht="18" customHeight="1">
      <c r="A31" s="250" t="s">
        <v>254</v>
      </c>
      <c r="B31" s="454"/>
      <c r="C31" s="454"/>
      <c r="D31" s="454"/>
      <c r="E31" s="454"/>
      <c r="F31" s="454"/>
      <c r="G31" s="454"/>
      <c r="J31" s="256"/>
    </row>
    <row r="32" spans="1:12" ht="18" customHeight="1"/>
    <row r="33" spans="1:10" ht="18" customHeight="1">
      <c r="A33" s="250" t="s">
        <v>481</v>
      </c>
    </row>
    <row r="35" spans="1:10">
      <c r="I35" s="1"/>
    </row>
    <row r="36" spans="1:10" ht="14">
      <c r="A36" s="121" t="str">
        <f>'Form 1 Cover'!B20</f>
        <v>TEACH- Las Vegas</v>
      </c>
      <c r="B36" s="38"/>
      <c r="C36" s="38"/>
      <c r="D36" s="58"/>
      <c r="E36" s="38"/>
      <c r="H36" s="3" t="str">
        <f>"Budget Fiscal Year "&amp;TEXT('Form 1 Cover'!$D$137, "mm/dd/yy")</f>
        <v>Budget Fiscal Year 2021-2022</v>
      </c>
    </row>
    <row r="40" spans="1:10">
      <c r="A40" s="251" t="s">
        <v>543</v>
      </c>
      <c r="J40" s="30">
        <f>'Form 1 Cover'!$D$146</f>
        <v>44270</v>
      </c>
    </row>
  </sheetData>
  <sheetProtection sheet="1" objects="1" scenarios="1"/>
  <phoneticPr fontId="15" type="noConversion"/>
  <pageMargins left="0.86" right="0" top="1" bottom="0.5" header="0.5" footer="0"/>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490D2-6900-4005-919D-768BB5DF1495}">
  <sheetPr>
    <pageSetUpPr fitToPage="1"/>
  </sheetPr>
  <dimension ref="A1:AA73"/>
  <sheetViews>
    <sheetView topLeftCell="A52" zoomScale="90" zoomScaleNormal="90" workbookViewId="0">
      <selection activeCell="M39" sqref="M39"/>
    </sheetView>
  </sheetViews>
  <sheetFormatPr baseColWidth="10" defaultColWidth="9.1640625" defaultRowHeight="14"/>
  <cols>
    <col min="1" max="1" width="29.6640625" style="554" bestFit="1" customWidth="1"/>
    <col min="2" max="13" width="13.33203125" style="554" customWidth="1"/>
    <col min="14" max="14" width="15.1640625" style="554" customWidth="1"/>
    <col min="15" max="15" width="15.33203125" style="554" customWidth="1"/>
    <col min="16" max="16" width="10.5" style="554" bestFit="1" customWidth="1"/>
    <col min="17" max="16384" width="9.1640625" style="554"/>
  </cols>
  <sheetData>
    <row r="1" spans="1:27" s="553" customFormat="1" ht="15">
      <c r="A1" s="578" t="s">
        <v>678</v>
      </c>
      <c r="B1" s="257" t="str">
        <f>'Form 1 Cover'!B20</f>
        <v>TEACH- Las Vegas</v>
      </c>
      <c r="C1" s="551"/>
      <c r="D1" s="552"/>
      <c r="F1" s="552"/>
      <c r="I1" s="552"/>
      <c r="J1" s="552"/>
      <c r="K1" s="552"/>
      <c r="L1" s="552"/>
      <c r="M1" s="552"/>
      <c r="N1" s="552"/>
      <c r="O1" s="552"/>
      <c r="P1" s="552"/>
    </row>
    <row r="2" spans="1:27" s="553" customFormat="1" ht="15">
      <c r="A2" s="578" t="s">
        <v>704</v>
      </c>
      <c r="B2" s="615" t="s">
        <v>700</v>
      </c>
      <c r="C2" s="582"/>
      <c r="D2" s="582" t="s">
        <v>705</v>
      </c>
      <c r="F2" s="552"/>
      <c r="I2" s="552"/>
      <c r="J2" s="552"/>
      <c r="K2" s="552"/>
      <c r="L2" s="552"/>
      <c r="M2" s="552"/>
      <c r="N2" s="552"/>
      <c r="O2" s="552"/>
      <c r="P2" s="552"/>
      <c r="AA2" s="579" t="s">
        <v>700</v>
      </c>
    </row>
    <row r="3" spans="1:27" s="553" customFormat="1" ht="15">
      <c r="A3" s="578"/>
      <c r="B3" s="550"/>
      <c r="C3" s="580"/>
      <c r="D3" s="552"/>
      <c r="F3" s="552"/>
      <c r="I3" s="552"/>
      <c r="J3" s="552"/>
      <c r="K3" s="552"/>
      <c r="L3" s="552"/>
      <c r="M3" s="552"/>
      <c r="N3" s="552"/>
      <c r="O3" s="552"/>
      <c r="P3" s="552"/>
      <c r="AA3" s="579" t="s">
        <v>701</v>
      </c>
    </row>
    <row r="4" spans="1:27" ht="15" customHeight="1">
      <c r="A4" s="611" t="s">
        <v>707</v>
      </c>
      <c r="B4" s="611"/>
      <c r="C4" s="611"/>
      <c r="D4" s="611"/>
      <c r="E4" s="611"/>
      <c r="F4" s="611" t="s">
        <v>707</v>
      </c>
      <c r="G4" s="611"/>
      <c r="H4" s="611"/>
      <c r="I4" s="611"/>
      <c r="J4" s="611"/>
      <c r="K4" s="611"/>
      <c r="L4" s="611"/>
      <c r="M4" s="611"/>
      <c r="N4" s="611"/>
      <c r="AA4" s="579" t="s">
        <v>702</v>
      </c>
    </row>
    <row r="5" spans="1:27" ht="15" customHeight="1">
      <c r="A5" s="555"/>
      <c r="B5" s="556"/>
      <c r="C5" s="556"/>
      <c r="D5" s="557"/>
      <c r="E5" s="556"/>
      <c r="F5" s="557"/>
      <c r="G5" s="557"/>
      <c r="H5" s="557"/>
      <c r="I5" s="557"/>
      <c r="J5" s="557"/>
      <c r="K5" s="557"/>
      <c r="L5" s="557"/>
      <c r="M5" s="557"/>
      <c r="N5" s="557"/>
      <c r="O5" s="557"/>
      <c r="P5" s="557"/>
    </row>
    <row r="6" spans="1:27" ht="15" customHeight="1" thickBot="1">
      <c r="A6" s="555"/>
      <c r="B6" s="556"/>
      <c r="C6" s="556"/>
      <c r="D6" s="557"/>
      <c r="E6" s="556"/>
      <c r="F6" s="557"/>
      <c r="G6" s="557"/>
      <c r="H6" s="557"/>
      <c r="I6" s="557"/>
      <c r="J6" s="557"/>
      <c r="K6" s="557"/>
      <c r="L6" s="557"/>
      <c r="M6" s="557"/>
      <c r="N6" s="557"/>
      <c r="O6" s="557"/>
      <c r="P6" s="557"/>
    </row>
    <row r="7" spans="1:27" ht="38.25" customHeight="1" thickBot="1">
      <c r="A7" s="555" t="str">
        <f>'Form 1 Cover'!D137</f>
        <v>2021-2022</v>
      </c>
      <c r="B7" s="583" t="s">
        <v>482</v>
      </c>
      <c r="C7" s="583" t="s">
        <v>482</v>
      </c>
      <c r="D7" s="583" t="s">
        <v>482</v>
      </c>
      <c r="E7" s="583" t="s">
        <v>482</v>
      </c>
      <c r="F7" s="583" t="s">
        <v>482</v>
      </c>
      <c r="G7" s="583" t="s">
        <v>482</v>
      </c>
      <c r="H7" s="583" t="s">
        <v>482</v>
      </c>
      <c r="I7" s="583" t="s">
        <v>482</v>
      </c>
      <c r="J7" s="583" t="s">
        <v>482</v>
      </c>
      <c r="K7" s="583" t="s">
        <v>482</v>
      </c>
      <c r="L7" s="583" t="s">
        <v>482</v>
      </c>
      <c r="M7" s="583" t="s">
        <v>482</v>
      </c>
      <c r="N7" s="609" t="s">
        <v>709</v>
      </c>
      <c r="O7" s="609" t="s">
        <v>712</v>
      </c>
      <c r="P7" s="557"/>
    </row>
    <row r="8" spans="1:27" ht="15" customHeight="1" thickBot="1">
      <c r="A8" s="555"/>
      <c r="B8" s="584" t="s">
        <v>483</v>
      </c>
      <c r="C8" s="584" t="s">
        <v>484</v>
      </c>
      <c r="D8" s="584" t="s">
        <v>485</v>
      </c>
      <c r="E8" s="584" t="s">
        <v>486</v>
      </c>
      <c r="F8" s="584" t="s">
        <v>487</v>
      </c>
      <c r="G8" s="584" t="s">
        <v>488</v>
      </c>
      <c r="H8" s="584" t="s">
        <v>489</v>
      </c>
      <c r="I8" s="584" t="s">
        <v>490</v>
      </c>
      <c r="J8" s="584" t="s">
        <v>491</v>
      </c>
      <c r="K8" s="584" t="s">
        <v>492</v>
      </c>
      <c r="L8" s="584" t="s">
        <v>493</v>
      </c>
      <c r="M8" s="584" t="s">
        <v>494</v>
      </c>
      <c r="N8" s="610" t="s">
        <v>710</v>
      </c>
      <c r="O8" s="610" t="s">
        <v>711</v>
      </c>
      <c r="P8" s="581" t="s">
        <v>699</v>
      </c>
    </row>
    <row r="9" spans="1:27" ht="15" customHeight="1">
      <c r="A9" s="558" t="s">
        <v>69</v>
      </c>
      <c r="B9" s="559"/>
      <c r="C9" s="560"/>
      <c r="D9" s="560"/>
      <c r="E9" s="560"/>
      <c r="F9" s="560"/>
      <c r="G9" s="560"/>
      <c r="H9" s="560"/>
      <c r="I9" s="560"/>
      <c r="J9" s="560"/>
      <c r="K9" s="560"/>
      <c r="L9" s="560"/>
      <c r="M9" s="560"/>
      <c r="N9" s="561"/>
      <c r="O9" s="561"/>
      <c r="P9" s="561"/>
    </row>
    <row r="10" spans="1:27" ht="15" customHeight="1">
      <c r="A10" s="596" t="s">
        <v>706</v>
      </c>
      <c r="B10" s="597">
        <v>200525</v>
      </c>
      <c r="C10" s="597">
        <v>200525</v>
      </c>
      <c r="D10" s="597">
        <v>200525</v>
      </c>
      <c r="E10" s="597">
        <v>200525</v>
      </c>
      <c r="F10" s="597">
        <v>200525</v>
      </c>
      <c r="G10" s="597">
        <v>200525</v>
      </c>
      <c r="H10" s="597">
        <v>200525</v>
      </c>
      <c r="I10" s="597">
        <v>200525</v>
      </c>
      <c r="J10" s="597">
        <v>200525</v>
      </c>
      <c r="K10" s="597">
        <v>200525</v>
      </c>
      <c r="L10" s="597">
        <v>200525</v>
      </c>
      <c r="M10" s="597">
        <v>200525</v>
      </c>
      <c r="N10" s="598">
        <f t="shared" ref="N10:N20" si="0">SUM(B10:M10)</f>
        <v>2406300</v>
      </c>
      <c r="O10" s="598"/>
      <c r="P10" s="598"/>
    </row>
    <row r="11" spans="1:27" ht="15" customHeight="1">
      <c r="A11" s="596" t="s">
        <v>679</v>
      </c>
      <c r="B11" s="597">
        <v>-2506.58</v>
      </c>
      <c r="C11" s="597">
        <v>-2506.58</v>
      </c>
      <c r="D11" s="597">
        <v>-2506.58</v>
      </c>
      <c r="E11" s="597">
        <v>-2506.58</v>
      </c>
      <c r="F11" s="597">
        <v>-2506.58</v>
      </c>
      <c r="G11" s="597">
        <v>-2506.58</v>
      </c>
      <c r="H11" s="597">
        <v>-2506.58</v>
      </c>
      <c r="I11" s="597">
        <v>-2506.58</v>
      </c>
      <c r="J11" s="597">
        <v>-2506.58</v>
      </c>
      <c r="K11" s="597">
        <v>-2506.58</v>
      </c>
      <c r="L11" s="597">
        <v>-2506.58</v>
      </c>
      <c r="M11" s="597">
        <v>-2506.58</v>
      </c>
      <c r="N11" s="598">
        <f t="shared" si="0"/>
        <v>-30078.960000000006</v>
      </c>
      <c r="O11" s="598"/>
      <c r="P11" s="598"/>
    </row>
    <row r="12" spans="1:27" ht="15" customHeight="1">
      <c r="A12" s="596" t="s">
        <v>680</v>
      </c>
      <c r="B12" s="597"/>
      <c r="C12" s="597"/>
      <c r="D12" s="597"/>
      <c r="E12" s="597"/>
      <c r="F12" s="597"/>
      <c r="G12" s="597"/>
      <c r="H12" s="597"/>
      <c r="I12" s="597"/>
      <c r="J12" s="597"/>
      <c r="K12" s="597"/>
      <c r="L12" s="597"/>
      <c r="M12" s="597">
        <v>147875</v>
      </c>
      <c r="N12" s="598">
        <f t="shared" si="0"/>
        <v>147875</v>
      </c>
      <c r="O12" s="598"/>
      <c r="P12" s="598"/>
    </row>
    <row r="13" spans="1:27" ht="15" customHeight="1">
      <c r="A13" s="596" t="s">
        <v>681</v>
      </c>
      <c r="B13" s="599"/>
      <c r="C13" s="597"/>
      <c r="D13" s="597"/>
      <c r="E13" s="597"/>
      <c r="F13" s="599"/>
      <c r="G13" s="597"/>
      <c r="H13" s="597"/>
      <c r="I13" s="597"/>
      <c r="J13" s="599"/>
      <c r="K13" s="597"/>
      <c r="L13" s="597"/>
      <c r="M13" s="597"/>
      <c r="N13" s="598">
        <f t="shared" si="0"/>
        <v>0</v>
      </c>
      <c r="O13" s="598"/>
      <c r="P13" s="598"/>
    </row>
    <row r="14" spans="1:27" ht="15" customHeight="1">
      <c r="A14" s="596" t="s">
        <v>682</v>
      </c>
      <c r="B14" s="599"/>
      <c r="C14" s="597"/>
      <c r="D14" s="597"/>
      <c r="E14" s="597"/>
      <c r="F14" s="599"/>
      <c r="G14" s="597"/>
      <c r="H14" s="597"/>
      <c r="I14" s="597"/>
      <c r="J14" s="599"/>
      <c r="K14" s="597"/>
      <c r="L14" s="597"/>
      <c r="M14" s="597">
        <v>62010</v>
      </c>
      <c r="N14" s="598">
        <f t="shared" si="0"/>
        <v>62010</v>
      </c>
      <c r="O14" s="598"/>
      <c r="P14" s="598"/>
    </row>
    <row r="15" spans="1:27" ht="15" customHeight="1">
      <c r="A15" s="596" t="s">
        <v>683</v>
      </c>
      <c r="B15" s="599"/>
      <c r="C15" s="597"/>
      <c r="D15" s="597"/>
      <c r="E15" s="597"/>
      <c r="F15" s="599"/>
      <c r="G15" s="597"/>
      <c r="H15" s="597"/>
      <c r="I15" s="597"/>
      <c r="J15" s="599"/>
      <c r="K15" s="597"/>
      <c r="L15" s="597"/>
      <c r="M15" s="597">
        <v>209300</v>
      </c>
      <c r="N15" s="598">
        <f t="shared" si="0"/>
        <v>209300</v>
      </c>
      <c r="O15" s="598"/>
      <c r="P15" s="598"/>
    </row>
    <row r="16" spans="1:27" ht="15" customHeight="1">
      <c r="A16" s="596" t="s">
        <v>684</v>
      </c>
      <c r="B16" s="599"/>
      <c r="C16" s="597"/>
      <c r="D16" s="597"/>
      <c r="E16" s="597"/>
      <c r="F16" s="599"/>
      <c r="G16" s="597"/>
      <c r="H16" s="597"/>
      <c r="I16" s="597"/>
      <c r="J16" s="599"/>
      <c r="K16" s="597"/>
      <c r="L16" s="597"/>
      <c r="M16" s="597">
        <v>1138</v>
      </c>
      <c r="N16" s="598">
        <f t="shared" si="0"/>
        <v>1138</v>
      </c>
      <c r="O16" s="598"/>
      <c r="P16" s="598"/>
    </row>
    <row r="17" spans="1:17" ht="15" customHeight="1">
      <c r="A17" s="596" t="s">
        <v>685</v>
      </c>
      <c r="B17" s="599"/>
      <c r="C17" s="597"/>
      <c r="D17" s="597"/>
      <c r="E17" s="597"/>
      <c r="F17" s="599"/>
      <c r="G17" s="597"/>
      <c r="H17" s="597"/>
      <c r="I17" s="597"/>
      <c r="J17" s="599"/>
      <c r="K17" s="597"/>
      <c r="L17" s="597"/>
      <c r="M17" s="597"/>
      <c r="N17" s="598">
        <f t="shared" si="0"/>
        <v>0</v>
      </c>
      <c r="O17" s="598"/>
      <c r="P17" s="598"/>
    </row>
    <row r="18" spans="1:17" ht="15" customHeight="1">
      <c r="A18" s="596" t="s">
        <v>686</v>
      </c>
      <c r="B18" s="599"/>
      <c r="C18" s="597"/>
      <c r="D18" s="597"/>
      <c r="E18" s="597"/>
      <c r="F18" s="599"/>
      <c r="G18" s="597"/>
      <c r="H18" s="597"/>
      <c r="I18" s="597"/>
      <c r="J18" s="599"/>
      <c r="K18" s="597"/>
      <c r="L18" s="597"/>
      <c r="M18" s="597"/>
      <c r="N18" s="598">
        <f t="shared" si="0"/>
        <v>0</v>
      </c>
      <c r="O18" s="598"/>
      <c r="P18" s="598"/>
    </row>
    <row r="19" spans="1:17" ht="15" customHeight="1">
      <c r="A19" s="596" t="s">
        <v>687</v>
      </c>
      <c r="B19" s="599"/>
      <c r="C19" s="597"/>
      <c r="D19" s="597"/>
      <c r="E19" s="597"/>
      <c r="F19" s="599"/>
      <c r="G19" s="597"/>
      <c r="H19" s="597"/>
      <c r="I19" s="597"/>
      <c r="J19" s="599"/>
      <c r="K19" s="597"/>
      <c r="L19" s="597"/>
      <c r="M19" s="597"/>
      <c r="N19" s="598">
        <f t="shared" si="0"/>
        <v>0</v>
      </c>
      <c r="O19" s="598"/>
      <c r="P19" s="598"/>
    </row>
    <row r="20" spans="1:17" ht="15" customHeight="1">
      <c r="A20" s="596" t="s">
        <v>359</v>
      </c>
      <c r="B20" s="597"/>
      <c r="C20" s="597"/>
      <c r="D20" s="597"/>
      <c r="E20" s="597"/>
      <c r="F20" s="597"/>
      <c r="G20" s="597"/>
      <c r="H20" s="597"/>
      <c r="I20" s="597"/>
      <c r="J20" s="597"/>
      <c r="K20" s="597"/>
      <c r="L20" s="597"/>
      <c r="M20" s="597"/>
      <c r="N20" s="598">
        <f t="shared" si="0"/>
        <v>0</v>
      </c>
      <c r="O20" s="598"/>
      <c r="P20" s="598"/>
    </row>
    <row r="21" spans="1:17" ht="15" customHeight="1">
      <c r="A21" s="596" t="s">
        <v>688</v>
      </c>
      <c r="B21" s="597"/>
      <c r="C21" s="597"/>
      <c r="D21" s="597"/>
      <c r="E21" s="597"/>
      <c r="F21" s="597"/>
      <c r="G21" s="597"/>
      <c r="H21" s="597"/>
      <c r="I21" s="597"/>
      <c r="J21" s="597"/>
      <c r="K21" s="597"/>
      <c r="L21" s="597"/>
      <c r="M21" s="597"/>
      <c r="N21" s="598">
        <f t="shared" ref="N21:N22" si="1">SUM(B21:M21)</f>
        <v>0</v>
      </c>
      <c r="O21" s="598"/>
      <c r="P21" s="598"/>
    </row>
    <row r="22" spans="1:17" ht="15" customHeight="1">
      <c r="A22" s="596" t="s">
        <v>689</v>
      </c>
      <c r="B22" s="599"/>
      <c r="C22" s="597"/>
      <c r="D22" s="597"/>
      <c r="E22" s="597"/>
      <c r="F22" s="599"/>
      <c r="G22" s="597"/>
      <c r="H22" s="597"/>
      <c r="I22" s="597"/>
      <c r="J22" s="599"/>
      <c r="K22" s="597"/>
      <c r="L22" s="597"/>
      <c r="M22" s="597"/>
      <c r="N22" s="598">
        <f t="shared" si="1"/>
        <v>0</v>
      </c>
      <c r="O22" s="598"/>
      <c r="P22" s="598"/>
    </row>
    <row r="23" spans="1:17" ht="15" customHeight="1">
      <c r="A23" s="600"/>
      <c r="B23" s="597"/>
      <c r="C23" s="597"/>
      <c r="D23" s="597"/>
      <c r="E23" s="597"/>
      <c r="F23" s="597"/>
      <c r="G23" s="597"/>
      <c r="H23" s="597"/>
      <c r="I23" s="597"/>
      <c r="J23" s="597"/>
      <c r="K23" s="597"/>
      <c r="L23" s="597"/>
      <c r="M23" s="597"/>
      <c r="N23" s="598">
        <f>SUM(B23:M23)</f>
        <v>0</v>
      </c>
      <c r="O23" s="598"/>
      <c r="P23" s="598"/>
    </row>
    <row r="24" spans="1:17" ht="15" customHeight="1">
      <c r="A24" s="600"/>
      <c r="B24" s="599"/>
      <c r="C24" s="597"/>
      <c r="D24" s="597"/>
      <c r="E24" s="597"/>
      <c r="F24" s="599"/>
      <c r="G24" s="597"/>
      <c r="H24" s="597"/>
      <c r="I24" s="597"/>
      <c r="J24" s="599"/>
      <c r="K24" s="597"/>
      <c r="L24" s="597"/>
      <c r="M24" s="597"/>
      <c r="N24" s="598">
        <f t="shared" ref="N24:N27" si="2">SUM(B24:M24)</f>
        <v>0</v>
      </c>
      <c r="O24" s="598"/>
      <c r="P24" s="598"/>
    </row>
    <row r="25" spans="1:17" ht="15" customHeight="1">
      <c r="A25" s="600"/>
      <c r="B25" s="599"/>
      <c r="C25" s="597"/>
      <c r="D25" s="597"/>
      <c r="E25" s="597"/>
      <c r="F25" s="599"/>
      <c r="G25" s="597"/>
      <c r="H25" s="597"/>
      <c r="I25" s="597"/>
      <c r="J25" s="599"/>
      <c r="K25" s="597"/>
      <c r="L25" s="597"/>
      <c r="M25" s="597"/>
      <c r="N25" s="598">
        <f t="shared" si="2"/>
        <v>0</v>
      </c>
      <c r="O25" s="598"/>
      <c r="P25" s="598"/>
    </row>
    <row r="26" spans="1:17" ht="15" customHeight="1">
      <c r="A26" s="600"/>
      <c r="B26" s="599"/>
      <c r="C26" s="597"/>
      <c r="D26" s="597"/>
      <c r="E26" s="597"/>
      <c r="F26" s="599"/>
      <c r="G26" s="597"/>
      <c r="H26" s="597"/>
      <c r="I26" s="597"/>
      <c r="J26" s="599"/>
      <c r="K26" s="597"/>
      <c r="L26" s="597"/>
      <c r="M26" s="597"/>
      <c r="N26" s="598">
        <f t="shared" si="2"/>
        <v>0</v>
      </c>
      <c r="O26" s="598"/>
      <c r="P26" s="598"/>
    </row>
    <row r="27" spans="1:17" ht="15" customHeight="1">
      <c r="A27" s="600"/>
      <c r="B27" s="599"/>
      <c r="C27" s="597"/>
      <c r="D27" s="597"/>
      <c r="E27" s="597"/>
      <c r="F27" s="599"/>
      <c r="G27" s="597"/>
      <c r="H27" s="597"/>
      <c r="I27" s="597"/>
      <c r="J27" s="599"/>
      <c r="K27" s="597"/>
      <c r="L27" s="597"/>
      <c r="M27" s="597"/>
      <c r="N27" s="598">
        <f t="shared" si="2"/>
        <v>0</v>
      </c>
      <c r="O27" s="598"/>
      <c r="P27" s="598"/>
    </row>
    <row r="28" spans="1:17" ht="15" customHeight="1" thickBot="1">
      <c r="A28" s="555" t="s">
        <v>495</v>
      </c>
      <c r="B28" s="593">
        <f t="shared" ref="B28:N28" si="3">SUM(B10:B27)</f>
        <v>198018.42</v>
      </c>
      <c r="C28" s="593">
        <f t="shared" si="3"/>
        <v>198018.42</v>
      </c>
      <c r="D28" s="593">
        <f t="shared" si="3"/>
        <v>198018.42</v>
      </c>
      <c r="E28" s="593">
        <f t="shared" si="3"/>
        <v>198018.42</v>
      </c>
      <c r="F28" s="593">
        <f t="shared" si="3"/>
        <v>198018.42</v>
      </c>
      <c r="G28" s="593">
        <f t="shared" si="3"/>
        <v>198018.42</v>
      </c>
      <c r="H28" s="593">
        <f t="shared" si="3"/>
        <v>198018.42</v>
      </c>
      <c r="I28" s="593">
        <f t="shared" si="3"/>
        <v>198018.42</v>
      </c>
      <c r="J28" s="593">
        <f t="shared" si="3"/>
        <v>198018.42</v>
      </c>
      <c r="K28" s="593">
        <f t="shared" si="3"/>
        <v>198018.42</v>
      </c>
      <c r="L28" s="593">
        <f t="shared" si="3"/>
        <v>198018.42</v>
      </c>
      <c r="M28" s="593">
        <f t="shared" si="3"/>
        <v>618341.42000000004</v>
      </c>
      <c r="N28" s="594">
        <f t="shared" si="3"/>
        <v>2796544.04</v>
      </c>
      <c r="O28" s="595">
        <f>IF(B2="Tentative",('Form 3 Revenues'!F102-'Form 3 Revenues'!F99),IF(B2="Final",('Form 3 Revenues'!G102-'Form 3 Revenues'!G99),('Form 3 Revenues'!H102-'Form 3 Revenues'!H99)))</f>
        <v>2796544</v>
      </c>
      <c r="P28" s="594">
        <f>N28-O28</f>
        <v>4.0000000037252903E-2</v>
      </c>
    </row>
    <row r="29" spans="1:17" ht="15" customHeight="1" thickTop="1">
      <c r="A29" s="555" t="s">
        <v>496</v>
      </c>
      <c r="B29" s="563">
        <f>B28</f>
        <v>198018.42</v>
      </c>
      <c r="C29" s="563">
        <f>B29+C28</f>
        <v>396036.84</v>
      </c>
      <c r="D29" s="563">
        <f t="shared" ref="D29:M29" si="4">C29+D28</f>
        <v>594055.26</v>
      </c>
      <c r="E29" s="563">
        <f t="shared" si="4"/>
        <v>792073.68</v>
      </c>
      <c r="F29" s="563">
        <f t="shared" si="4"/>
        <v>990092.10000000009</v>
      </c>
      <c r="G29" s="563">
        <f t="shared" si="4"/>
        <v>1188110.52</v>
      </c>
      <c r="H29" s="563">
        <f t="shared" si="4"/>
        <v>1386128.94</v>
      </c>
      <c r="I29" s="563">
        <f t="shared" si="4"/>
        <v>1584147.3599999999</v>
      </c>
      <c r="J29" s="563">
        <f t="shared" si="4"/>
        <v>1782165.7799999998</v>
      </c>
      <c r="K29" s="563">
        <f t="shared" si="4"/>
        <v>1980184.1999999997</v>
      </c>
      <c r="L29" s="563">
        <f t="shared" si="4"/>
        <v>2178202.6199999996</v>
      </c>
      <c r="M29" s="563">
        <f t="shared" si="4"/>
        <v>2796544.0399999996</v>
      </c>
      <c r="N29" s="567"/>
      <c r="O29" s="567"/>
      <c r="P29" s="567"/>
    </row>
    <row r="30" spans="1:17" ht="15" customHeight="1">
      <c r="A30" s="564" t="s">
        <v>690</v>
      </c>
      <c r="B30" s="565">
        <f>IFERROR(B29/$N$28,"")</f>
        <v>7.0808260899048819E-2</v>
      </c>
      <c r="C30" s="565">
        <f>IFERROR(C29/$N$28,"")</f>
        <v>0.14161652179809764</v>
      </c>
      <c r="D30" s="565">
        <f t="shared" ref="D30:M30" si="5">IFERROR(D29/$N$28,"")</f>
        <v>0.21242478269714643</v>
      </c>
      <c r="E30" s="565">
        <f t="shared" si="5"/>
        <v>0.28323304359619528</v>
      </c>
      <c r="F30" s="565">
        <f t="shared" si="5"/>
        <v>0.35404130449524407</v>
      </c>
      <c r="G30" s="565">
        <f t="shared" si="5"/>
        <v>0.42484956539429286</v>
      </c>
      <c r="H30" s="565">
        <f t="shared" si="5"/>
        <v>0.49565782629334165</v>
      </c>
      <c r="I30" s="565">
        <f t="shared" si="5"/>
        <v>0.56646608719239044</v>
      </c>
      <c r="J30" s="565">
        <f t="shared" si="5"/>
        <v>0.63727434809143924</v>
      </c>
      <c r="K30" s="565">
        <f t="shared" si="5"/>
        <v>0.70808260899048803</v>
      </c>
      <c r="L30" s="565">
        <f t="shared" si="5"/>
        <v>0.77889086988953682</v>
      </c>
      <c r="M30" s="565">
        <f t="shared" si="5"/>
        <v>0.99999999999999989</v>
      </c>
      <c r="N30" s="567"/>
      <c r="O30" s="567"/>
      <c r="P30" s="567"/>
    </row>
    <row r="31" spans="1:17" ht="15" customHeight="1" thickBot="1">
      <c r="A31" s="564"/>
      <c r="B31" s="586"/>
      <c r="C31" s="587"/>
      <c r="D31" s="587"/>
      <c r="E31" s="587"/>
      <c r="F31" s="587"/>
      <c r="G31" s="587"/>
      <c r="H31" s="587"/>
      <c r="I31" s="587"/>
      <c r="J31" s="587"/>
      <c r="K31" s="587"/>
      <c r="L31" s="587"/>
      <c r="M31" s="587"/>
      <c r="N31" s="588"/>
      <c r="O31" s="588"/>
      <c r="P31" s="588"/>
      <c r="Q31" s="592"/>
    </row>
    <row r="32" spans="1:17" ht="24" customHeight="1" thickBot="1">
      <c r="A32" s="555"/>
      <c r="B32" s="583" t="s">
        <v>482</v>
      </c>
      <c r="C32" s="583" t="s">
        <v>482</v>
      </c>
      <c r="D32" s="583" t="s">
        <v>482</v>
      </c>
      <c r="E32" s="583" t="s">
        <v>482</v>
      </c>
      <c r="F32" s="583" t="s">
        <v>482</v>
      </c>
      <c r="G32" s="583" t="s">
        <v>482</v>
      </c>
      <c r="H32" s="583" t="s">
        <v>482</v>
      </c>
      <c r="I32" s="583" t="s">
        <v>482</v>
      </c>
      <c r="J32" s="583" t="s">
        <v>482</v>
      </c>
      <c r="K32" s="583" t="s">
        <v>482</v>
      </c>
      <c r="L32" s="583" t="s">
        <v>482</v>
      </c>
      <c r="M32" s="583" t="s">
        <v>482</v>
      </c>
      <c r="N32" s="609" t="s">
        <v>709</v>
      </c>
      <c r="O32" s="609" t="s">
        <v>552</v>
      </c>
      <c r="P32" s="591"/>
      <c r="Q32" s="592"/>
    </row>
    <row r="33" spans="1:16" ht="15" customHeight="1" thickBot="1">
      <c r="A33" s="557"/>
      <c r="B33" s="584" t="s">
        <v>483</v>
      </c>
      <c r="C33" s="584" t="s">
        <v>484</v>
      </c>
      <c r="D33" s="584" t="s">
        <v>485</v>
      </c>
      <c r="E33" s="584" t="s">
        <v>486</v>
      </c>
      <c r="F33" s="584" t="s">
        <v>487</v>
      </c>
      <c r="G33" s="584" t="s">
        <v>488</v>
      </c>
      <c r="H33" s="584" t="s">
        <v>489</v>
      </c>
      <c r="I33" s="584" t="s">
        <v>490</v>
      </c>
      <c r="J33" s="584" t="s">
        <v>491</v>
      </c>
      <c r="K33" s="584" t="s">
        <v>492</v>
      </c>
      <c r="L33" s="584" t="s">
        <v>493</v>
      </c>
      <c r="M33" s="584" t="s">
        <v>494</v>
      </c>
      <c r="N33" s="610" t="s">
        <v>710</v>
      </c>
      <c r="O33" s="610" t="s">
        <v>713</v>
      </c>
      <c r="P33" s="581" t="s">
        <v>699</v>
      </c>
    </row>
    <row r="34" spans="1:16" ht="15" customHeight="1">
      <c r="A34" s="558" t="s">
        <v>71</v>
      </c>
      <c r="B34" s="585">
        <v>0</v>
      </c>
      <c r="C34" s="590"/>
      <c r="D34" s="590"/>
      <c r="E34" s="590"/>
      <c r="F34" s="590"/>
      <c r="G34" s="590"/>
      <c r="H34" s="590"/>
      <c r="I34" s="590"/>
      <c r="J34" s="590"/>
      <c r="K34" s="590"/>
      <c r="L34" s="590"/>
      <c r="M34" s="590"/>
      <c r="N34" s="562">
        <f>SUM(B34:M34)</f>
        <v>0</v>
      </c>
      <c r="O34" s="562"/>
      <c r="P34" s="562"/>
    </row>
    <row r="35" spans="1:16" ht="15" customHeight="1">
      <c r="A35" s="602" t="s">
        <v>82</v>
      </c>
      <c r="B35" s="597">
        <v>15833</v>
      </c>
      <c r="C35" s="597">
        <v>85606</v>
      </c>
      <c r="D35" s="597">
        <v>85606</v>
      </c>
      <c r="E35" s="597">
        <v>85606</v>
      </c>
      <c r="F35" s="597">
        <v>85606</v>
      </c>
      <c r="G35" s="597">
        <v>85606</v>
      </c>
      <c r="H35" s="597">
        <v>85606</v>
      </c>
      <c r="I35" s="597">
        <v>85606</v>
      </c>
      <c r="J35" s="597">
        <v>85606</v>
      </c>
      <c r="K35" s="597">
        <v>85606</v>
      </c>
      <c r="L35" s="597">
        <v>85606</v>
      </c>
      <c r="M35" s="597">
        <v>85606</v>
      </c>
      <c r="N35" s="598">
        <f>SUM(B35:M35)</f>
        <v>957499</v>
      </c>
      <c r="O35" s="598"/>
      <c r="P35" s="598"/>
    </row>
    <row r="36" spans="1:16" ht="15" customHeight="1">
      <c r="A36" s="602" t="s">
        <v>84</v>
      </c>
      <c r="B36" s="597">
        <v>18886</v>
      </c>
      <c r="C36" s="597">
        <v>41073</v>
      </c>
      <c r="D36" s="597">
        <v>41073</v>
      </c>
      <c r="E36" s="597">
        <v>41073</v>
      </c>
      <c r="F36" s="597">
        <v>41073</v>
      </c>
      <c r="G36" s="597">
        <v>41073</v>
      </c>
      <c r="H36" s="597">
        <v>41073</v>
      </c>
      <c r="I36" s="597">
        <v>41073</v>
      </c>
      <c r="J36" s="597">
        <v>41073</v>
      </c>
      <c r="K36" s="597">
        <v>41073</v>
      </c>
      <c r="L36" s="597">
        <v>41073</v>
      </c>
      <c r="M36" s="597">
        <v>41073</v>
      </c>
      <c r="N36" s="598">
        <f>SUM(B36:M36)</f>
        <v>470689</v>
      </c>
      <c r="O36" s="598"/>
      <c r="P36" s="598"/>
    </row>
    <row r="37" spans="1:16" ht="15" customHeight="1">
      <c r="A37" s="602" t="s">
        <v>703</v>
      </c>
      <c r="B37" s="597">
        <v>20902.330000000002</v>
      </c>
      <c r="C37" s="597">
        <v>20902.330000000002</v>
      </c>
      <c r="D37" s="597">
        <v>20902.330000000002</v>
      </c>
      <c r="E37" s="597">
        <v>20902.330000000002</v>
      </c>
      <c r="F37" s="597">
        <v>20902.330000000002</v>
      </c>
      <c r="G37" s="597">
        <v>20902.330000000002</v>
      </c>
      <c r="H37" s="597">
        <v>20902.330000000002</v>
      </c>
      <c r="I37" s="597">
        <v>20902.330000000002</v>
      </c>
      <c r="J37" s="597">
        <v>20902.330000000002</v>
      </c>
      <c r="K37" s="597">
        <v>20902.330000000002</v>
      </c>
      <c r="L37" s="597">
        <v>20902.330000000002</v>
      </c>
      <c r="M37" s="597">
        <v>20902.330000000002</v>
      </c>
      <c r="N37" s="598">
        <f>SUM(B37:M37)</f>
        <v>250827.96000000008</v>
      </c>
      <c r="O37" s="598"/>
      <c r="P37" s="598"/>
    </row>
    <row r="38" spans="1:16" ht="15" customHeight="1">
      <c r="A38" s="602" t="s">
        <v>86</v>
      </c>
      <c r="B38" s="597">
        <v>38830</v>
      </c>
      <c r="C38" s="597">
        <v>38830</v>
      </c>
      <c r="D38" s="597">
        <v>38830</v>
      </c>
      <c r="E38" s="597">
        <v>10063</v>
      </c>
      <c r="F38" s="597">
        <v>10063</v>
      </c>
      <c r="G38" s="597">
        <v>10063</v>
      </c>
      <c r="H38" s="597">
        <v>10063</v>
      </c>
      <c r="I38" s="597">
        <v>10063</v>
      </c>
      <c r="J38" s="597">
        <v>10063</v>
      </c>
      <c r="K38" s="597">
        <v>10063</v>
      </c>
      <c r="L38" s="597">
        <v>10063</v>
      </c>
      <c r="M38" s="597">
        <v>10062</v>
      </c>
      <c r="N38" s="598">
        <f t="shared" ref="N38:N48" si="6">SUM(B38:M38)</f>
        <v>207056</v>
      </c>
      <c r="O38" s="598"/>
      <c r="P38" s="598"/>
    </row>
    <row r="39" spans="1:16" ht="15" customHeight="1">
      <c r="A39" s="602" t="s">
        <v>88</v>
      </c>
      <c r="B39" s="597"/>
      <c r="C39" s="597"/>
      <c r="D39" s="597"/>
      <c r="E39" s="597"/>
      <c r="F39" s="597"/>
      <c r="G39" s="597"/>
      <c r="H39" s="597"/>
      <c r="I39" s="597"/>
      <c r="J39" s="597"/>
      <c r="K39" s="597"/>
      <c r="L39" s="597"/>
      <c r="M39" s="597"/>
      <c r="N39" s="598">
        <f t="shared" si="6"/>
        <v>0</v>
      </c>
      <c r="O39" s="598"/>
      <c r="P39" s="598"/>
    </row>
    <row r="40" spans="1:16" ht="15" customHeight="1">
      <c r="A40" s="600" t="s">
        <v>727</v>
      </c>
      <c r="B40" s="597">
        <v>40450</v>
      </c>
      <c r="C40" s="597">
        <v>40450</v>
      </c>
      <c r="D40" s="597">
        <v>40450</v>
      </c>
      <c r="E40" s="597">
        <v>40450</v>
      </c>
      <c r="F40" s="597">
        <v>40450</v>
      </c>
      <c r="G40" s="597">
        <v>40450</v>
      </c>
      <c r="H40" s="597">
        <v>40450</v>
      </c>
      <c r="I40" s="597">
        <v>40450</v>
      </c>
      <c r="J40" s="597">
        <v>40450</v>
      </c>
      <c r="K40" s="597">
        <v>40450</v>
      </c>
      <c r="L40" s="597">
        <v>40450</v>
      </c>
      <c r="M40" s="597">
        <v>40450</v>
      </c>
      <c r="N40" s="598">
        <f t="shared" si="6"/>
        <v>485400</v>
      </c>
      <c r="O40" s="598"/>
      <c r="P40" s="598"/>
    </row>
    <row r="41" spans="1:16" ht="15" customHeight="1">
      <c r="A41" s="600" t="s">
        <v>726</v>
      </c>
      <c r="B41" s="597">
        <v>6256.5</v>
      </c>
      <c r="C41" s="597">
        <v>6256.5</v>
      </c>
      <c r="D41" s="597">
        <v>6256.5</v>
      </c>
      <c r="E41" s="597">
        <v>6256.5</v>
      </c>
      <c r="F41" s="597">
        <v>6256.5</v>
      </c>
      <c r="G41" s="597">
        <v>6256.5</v>
      </c>
      <c r="H41" s="597">
        <v>6256.5</v>
      </c>
      <c r="I41" s="597">
        <v>6256.5</v>
      </c>
      <c r="J41" s="597">
        <v>6256.5</v>
      </c>
      <c r="K41" s="597">
        <v>6256.5</v>
      </c>
      <c r="L41" s="597">
        <v>6256.5</v>
      </c>
      <c r="M41" s="597">
        <v>6256.5</v>
      </c>
      <c r="N41" s="598">
        <f t="shared" si="6"/>
        <v>75078</v>
      </c>
      <c r="O41" s="598"/>
      <c r="P41" s="598"/>
    </row>
    <row r="42" spans="1:16" ht="15" customHeight="1">
      <c r="A42" s="600" t="s">
        <v>728</v>
      </c>
      <c r="B42" s="597">
        <v>3333.34</v>
      </c>
      <c r="C42" s="597">
        <v>3333.34</v>
      </c>
      <c r="D42" s="597">
        <v>3333.34</v>
      </c>
      <c r="E42" s="597">
        <v>3333.34</v>
      </c>
      <c r="F42" s="597">
        <v>3333.34</v>
      </c>
      <c r="G42" s="597">
        <v>3333.34</v>
      </c>
      <c r="H42" s="597">
        <v>3333.34</v>
      </c>
      <c r="I42" s="597">
        <v>3333.34</v>
      </c>
      <c r="J42" s="597">
        <v>3333.34</v>
      </c>
      <c r="K42" s="597">
        <v>3333.34</v>
      </c>
      <c r="L42" s="597">
        <v>3333.34</v>
      </c>
      <c r="M42" s="597">
        <v>3333.34</v>
      </c>
      <c r="N42" s="598">
        <f t="shared" si="6"/>
        <v>40000.080000000002</v>
      </c>
      <c r="O42" s="598"/>
      <c r="P42" s="598"/>
    </row>
    <row r="43" spans="1:16" ht="15" customHeight="1">
      <c r="A43" s="600" t="s">
        <v>725</v>
      </c>
      <c r="B43" s="597">
        <v>2354.16</v>
      </c>
      <c r="C43" s="597">
        <v>2354.16</v>
      </c>
      <c r="D43" s="597">
        <v>2354.16</v>
      </c>
      <c r="E43" s="597">
        <v>2354.16</v>
      </c>
      <c r="F43" s="597">
        <v>2354.16</v>
      </c>
      <c r="G43" s="597">
        <v>2354.16</v>
      </c>
      <c r="H43" s="597">
        <v>2354.16</v>
      </c>
      <c r="I43" s="597">
        <v>2354.16</v>
      </c>
      <c r="J43" s="597">
        <v>2354.16</v>
      </c>
      <c r="K43" s="597">
        <v>2354.16</v>
      </c>
      <c r="L43" s="597">
        <v>2354.16</v>
      </c>
      <c r="M43" s="597">
        <v>2354.16</v>
      </c>
      <c r="N43" s="598">
        <f t="shared" si="6"/>
        <v>28249.919999999998</v>
      </c>
      <c r="O43" s="598"/>
      <c r="P43" s="598"/>
    </row>
    <row r="44" spans="1:16" ht="15" customHeight="1">
      <c r="A44" s="600" t="s">
        <v>729</v>
      </c>
      <c r="B44" s="597">
        <v>1557.33</v>
      </c>
      <c r="C44" s="597">
        <v>1557.33</v>
      </c>
      <c r="D44" s="597">
        <v>1557.33</v>
      </c>
      <c r="E44" s="597">
        <v>1557.33</v>
      </c>
      <c r="F44" s="597">
        <v>1557.33</v>
      </c>
      <c r="G44" s="597">
        <v>1557.33</v>
      </c>
      <c r="H44" s="597">
        <v>1557.33</v>
      </c>
      <c r="I44" s="597">
        <v>1557.33</v>
      </c>
      <c r="J44" s="597">
        <v>1557.33</v>
      </c>
      <c r="K44" s="597">
        <v>1557.33</v>
      </c>
      <c r="L44" s="597">
        <v>1557.33</v>
      </c>
      <c r="M44" s="597">
        <v>1557.33</v>
      </c>
      <c r="N44" s="598">
        <f t="shared" si="6"/>
        <v>18687.96</v>
      </c>
      <c r="O44" s="598"/>
      <c r="P44" s="598"/>
    </row>
    <row r="45" spans="1:16" ht="15" customHeight="1">
      <c r="A45" s="600" t="s">
        <v>730</v>
      </c>
      <c r="B45" s="597">
        <v>11652.25</v>
      </c>
      <c r="C45" s="597">
        <v>11652.25</v>
      </c>
      <c r="D45" s="597">
        <v>11652.25</v>
      </c>
      <c r="E45" s="597">
        <v>11652.25</v>
      </c>
      <c r="F45" s="597">
        <v>11652.25</v>
      </c>
      <c r="G45" s="597">
        <v>11652.25</v>
      </c>
      <c r="H45" s="597">
        <v>11652.25</v>
      </c>
      <c r="I45" s="597">
        <v>11652.25</v>
      </c>
      <c r="J45" s="597">
        <v>11652.25</v>
      </c>
      <c r="K45" s="597">
        <v>11652.25</v>
      </c>
      <c r="L45" s="597">
        <v>11652.25</v>
      </c>
      <c r="M45" s="597">
        <v>11652.25</v>
      </c>
      <c r="N45" s="598">
        <f t="shared" si="6"/>
        <v>139827</v>
      </c>
      <c r="O45" s="598"/>
      <c r="P45" s="598"/>
    </row>
    <row r="46" spans="1:16" ht="15" customHeight="1">
      <c r="A46" s="600" t="s">
        <v>732</v>
      </c>
      <c r="B46" s="597">
        <v>87.5</v>
      </c>
      <c r="C46" s="597">
        <v>87.5</v>
      </c>
      <c r="D46" s="597">
        <v>87.5</v>
      </c>
      <c r="E46" s="597">
        <v>87.5</v>
      </c>
      <c r="F46" s="597">
        <v>87.5</v>
      </c>
      <c r="G46" s="597">
        <v>87.5</v>
      </c>
      <c r="H46" s="597">
        <v>87.5</v>
      </c>
      <c r="I46" s="597">
        <v>87.5</v>
      </c>
      <c r="J46" s="597">
        <v>87.5</v>
      </c>
      <c r="K46" s="597">
        <v>87.5</v>
      </c>
      <c r="L46" s="597">
        <v>87.5</v>
      </c>
      <c r="M46" s="597">
        <v>87.5</v>
      </c>
      <c r="N46" s="598">
        <f t="shared" si="6"/>
        <v>1050</v>
      </c>
      <c r="O46" s="598"/>
      <c r="P46" s="598"/>
    </row>
    <row r="47" spans="1:16" ht="15" customHeight="1">
      <c r="A47" s="600" t="s">
        <v>731</v>
      </c>
      <c r="B47" s="597">
        <v>20</v>
      </c>
      <c r="C47" s="597">
        <v>20</v>
      </c>
      <c r="D47" s="597">
        <v>20</v>
      </c>
      <c r="E47" s="597">
        <v>20</v>
      </c>
      <c r="F47" s="597">
        <v>20</v>
      </c>
      <c r="G47" s="597">
        <v>20</v>
      </c>
      <c r="H47" s="597">
        <v>20</v>
      </c>
      <c r="I47" s="597">
        <v>20</v>
      </c>
      <c r="J47" s="597">
        <v>20</v>
      </c>
      <c r="K47" s="597">
        <v>20</v>
      </c>
      <c r="L47" s="597">
        <v>20</v>
      </c>
      <c r="M47" s="597">
        <v>20</v>
      </c>
      <c r="N47" s="598">
        <f t="shared" si="6"/>
        <v>240</v>
      </c>
      <c r="O47" s="598"/>
      <c r="P47" s="598"/>
    </row>
    <row r="48" spans="1:16" ht="15" customHeight="1">
      <c r="A48" s="600"/>
      <c r="B48" s="597"/>
      <c r="C48" s="597"/>
      <c r="D48" s="597"/>
      <c r="E48" s="597"/>
      <c r="F48" s="597"/>
      <c r="G48" s="597"/>
      <c r="H48" s="597"/>
      <c r="I48" s="597"/>
      <c r="J48" s="597"/>
      <c r="K48" s="597"/>
      <c r="L48" s="597"/>
      <c r="M48" s="597"/>
      <c r="N48" s="598">
        <f t="shared" si="6"/>
        <v>0</v>
      </c>
      <c r="O48" s="598"/>
      <c r="P48" s="598"/>
    </row>
    <row r="49" spans="1:16" ht="15" customHeight="1" thickBot="1">
      <c r="A49" s="555" t="s">
        <v>691</v>
      </c>
      <c r="B49" s="563">
        <f t="shared" ref="B49:N49" si="7">SUM(B34:B48)</f>
        <v>160162.41</v>
      </c>
      <c r="C49" s="563">
        <f t="shared" si="7"/>
        <v>252122.41</v>
      </c>
      <c r="D49" s="563">
        <f t="shared" si="7"/>
        <v>252122.41</v>
      </c>
      <c r="E49" s="563">
        <f t="shared" si="7"/>
        <v>223355.41</v>
      </c>
      <c r="F49" s="563">
        <f t="shared" si="7"/>
        <v>223355.41</v>
      </c>
      <c r="G49" s="563">
        <f t="shared" si="7"/>
        <v>223355.41</v>
      </c>
      <c r="H49" s="563">
        <f t="shared" si="7"/>
        <v>223355.41</v>
      </c>
      <c r="I49" s="563">
        <f t="shared" si="7"/>
        <v>223355.41</v>
      </c>
      <c r="J49" s="563">
        <f t="shared" si="7"/>
        <v>223355.41</v>
      </c>
      <c r="K49" s="563">
        <f t="shared" si="7"/>
        <v>223355.41</v>
      </c>
      <c r="L49" s="563">
        <f t="shared" si="7"/>
        <v>223355.41</v>
      </c>
      <c r="M49" s="563">
        <f t="shared" si="7"/>
        <v>223354.41</v>
      </c>
      <c r="N49" s="601">
        <f t="shared" si="7"/>
        <v>2674604.92</v>
      </c>
      <c r="O49" s="595">
        <f>IF(B2="Tentative",SUM('Form 5 Exp Summary'!C22:E22),IF(B2="Final",SUM('Form 5 Exp Summary'!C45:E45),SUM('Form 5 Exp Summary'!C72:E72)))</f>
        <v>2674605</v>
      </c>
      <c r="P49" s="594">
        <f>N49-O49</f>
        <v>-8.0000000074505806E-2</v>
      </c>
    </row>
    <row r="50" spans="1:16" ht="15" customHeight="1" thickTop="1">
      <c r="A50" s="555" t="s">
        <v>692</v>
      </c>
      <c r="B50" s="603">
        <f>B49</f>
        <v>160162.41</v>
      </c>
      <c r="C50" s="603">
        <f>B50+C49</f>
        <v>412284.82</v>
      </c>
      <c r="D50" s="603">
        <f t="shared" ref="D50:M50" si="8">C50+D49</f>
        <v>664407.23</v>
      </c>
      <c r="E50" s="603">
        <f t="shared" si="8"/>
        <v>887762.64</v>
      </c>
      <c r="F50" s="603">
        <f t="shared" si="8"/>
        <v>1111118.05</v>
      </c>
      <c r="G50" s="603">
        <f t="shared" si="8"/>
        <v>1334473.46</v>
      </c>
      <c r="H50" s="603">
        <f t="shared" si="8"/>
        <v>1557828.8699999999</v>
      </c>
      <c r="I50" s="603">
        <f t="shared" si="8"/>
        <v>1781184.2799999998</v>
      </c>
      <c r="J50" s="603">
        <f t="shared" si="8"/>
        <v>2004539.6899999997</v>
      </c>
      <c r="K50" s="603">
        <f t="shared" si="8"/>
        <v>2227895.0999999996</v>
      </c>
      <c r="L50" s="603">
        <f t="shared" si="8"/>
        <v>2451250.5099999998</v>
      </c>
      <c r="M50" s="603">
        <f t="shared" si="8"/>
        <v>2674604.92</v>
      </c>
      <c r="N50" s="567"/>
      <c r="O50" s="567"/>
      <c r="P50" s="567"/>
    </row>
    <row r="51" spans="1:16" ht="15" customHeight="1">
      <c r="A51" s="564" t="s">
        <v>693</v>
      </c>
      <c r="B51" s="565">
        <f>IFERROR(B50/$N$49,"")</f>
        <v>5.9882642405368794E-2</v>
      </c>
      <c r="C51" s="565">
        <f>IFERROR(C50/$N$49,"")</f>
        <v>0.15414793299639934</v>
      </c>
      <c r="D51" s="565">
        <f t="shared" ref="D51:M51" si="9">IFERROR(D50/$N$49,"")</f>
        <v>0.24841322358742987</v>
      </c>
      <c r="E51" s="565">
        <f t="shared" si="9"/>
        <v>0.33192290695404841</v>
      </c>
      <c r="F51" s="565">
        <f t="shared" si="9"/>
        <v>0.41543259032066693</v>
      </c>
      <c r="G51" s="565">
        <f t="shared" si="9"/>
        <v>0.49894227368728539</v>
      </c>
      <c r="H51" s="565">
        <f t="shared" si="9"/>
        <v>0.58245195705390385</v>
      </c>
      <c r="I51" s="565">
        <f t="shared" si="9"/>
        <v>0.66596164042052231</v>
      </c>
      <c r="J51" s="565">
        <f t="shared" si="9"/>
        <v>0.74947132378714076</v>
      </c>
      <c r="K51" s="565">
        <f t="shared" si="9"/>
        <v>0.83298100715375922</v>
      </c>
      <c r="L51" s="565">
        <f t="shared" si="9"/>
        <v>0.91649069052037779</v>
      </c>
      <c r="M51" s="565">
        <f t="shared" si="9"/>
        <v>1</v>
      </c>
      <c r="N51" s="567"/>
      <c r="O51" s="567"/>
      <c r="P51" s="567"/>
    </row>
    <row r="52" spans="1:16" ht="15" customHeight="1">
      <c r="A52" s="557"/>
      <c r="B52" s="557"/>
      <c r="C52" s="557"/>
      <c r="D52" s="557"/>
      <c r="E52" s="557"/>
      <c r="F52" s="568"/>
      <c r="G52" s="568"/>
      <c r="H52" s="568"/>
      <c r="I52" s="568"/>
      <c r="J52" s="568"/>
      <c r="K52" s="568"/>
      <c r="L52" s="568"/>
      <c r="M52" s="568"/>
      <c r="N52" s="567"/>
      <c r="O52" s="567"/>
      <c r="P52" s="567"/>
    </row>
    <row r="53" spans="1:16" ht="15" customHeight="1" thickBot="1">
      <c r="A53" s="555" t="s">
        <v>696</v>
      </c>
      <c r="B53" s="604">
        <f t="shared" ref="B53:P53" si="10">B28-B49</f>
        <v>37856.010000000009</v>
      </c>
      <c r="C53" s="604">
        <f t="shared" si="10"/>
        <v>-54103.989999999991</v>
      </c>
      <c r="D53" s="604">
        <f t="shared" si="10"/>
        <v>-54103.989999999991</v>
      </c>
      <c r="E53" s="604">
        <f t="shared" si="10"/>
        <v>-25336.989999999991</v>
      </c>
      <c r="F53" s="604">
        <f t="shared" si="10"/>
        <v>-25336.989999999991</v>
      </c>
      <c r="G53" s="604">
        <f t="shared" si="10"/>
        <v>-25336.989999999991</v>
      </c>
      <c r="H53" s="604">
        <f t="shared" si="10"/>
        <v>-25336.989999999991</v>
      </c>
      <c r="I53" s="604">
        <f t="shared" si="10"/>
        <v>-25336.989999999991</v>
      </c>
      <c r="J53" s="604">
        <f t="shared" si="10"/>
        <v>-25336.989999999991</v>
      </c>
      <c r="K53" s="604">
        <f t="shared" si="10"/>
        <v>-25336.989999999991</v>
      </c>
      <c r="L53" s="604">
        <f t="shared" si="10"/>
        <v>-25336.989999999991</v>
      </c>
      <c r="M53" s="604">
        <f t="shared" si="10"/>
        <v>394987.01</v>
      </c>
      <c r="N53" s="569">
        <f t="shared" si="10"/>
        <v>121939.12000000011</v>
      </c>
      <c r="O53" s="569">
        <f t="shared" si="10"/>
        <v>121939</v>
      </c>
      <c r="P53" s="569">
        <f t="shared" si="10"/>
        <v>0.12000000011175871</v>
      </c>
    </row>
    <row r="54" spans="1:16" ht="15" customHeight="1" thickTop="1">
      <c r="A54" s="555" t="s">
        <v>697</v>
      </c>
      <c r="B54" s="603">
        <f>B53</f>
        <v>37856.010000000009</v>
      </c>
      <c r="C54" s="603">
        <f>C53+B54</f>
        <v>-16247.979999999981</v>
      </c>
      <c r="D54" s="603">
        <f t="shared" ref="D54:M54" si="11">D53+C54</f>
        <v>-70351.969999999972</v>
      </c>
      <c r="E54" s="603">
        <f t="shared" si="11"/>
        <v>-95688.959999999963</v>
      </c>
      <c r="F54" s="603">
        <f t="shared" si="11"/>
        <v>-121025.94999999995</v>
      </c>
      <c r="G54" s="603">
        <f t="shared" si="11"/>
        <v>-146362.93999999994</v>
      </c>
      <c r="H54" s="603">
        <f t="shared" si="11"/>
        <v>-171699.92999999993</v>
      </c>
      <c r="I54" s="603">
        <f t="shared" si="11"/>
        <v>-197036.91999999993</v>
      </c>
      <c r="J54" s="603">
        <f t="shared" si="11"/>
        <v>-222373.90999999992</v>
      </c>
      <c r="K54" s="603">
        <f t="shared" si="11"/>
        <v>-247710.89999999991</v>
      </c>
      <c r="L54" s="603">
        <f t="shared" si="11"/>
        <v>-273047.8899999999</v>
      </c>
      <c r="M54" s="603">
        <f t="shared" si="11"/>
        <v>121939.12000000011</v>
      </c>
      <c r="N54" s="567"/>
      <c r="O54" s="567"/>
      <c r="P54" s="567"/>
    </row>
    <row r="55" spans="1:16" ht="15" customHeight="1">
      <c r="A55" s="564" t="s">
        <v>698</v>
      </c>
      <c r="B55" s="605">
        <f>IFERROR(B54/$N$53,"")</f>
        <v>0.31045008361549581</v>
      </c>
      <c r="C55" s="605">
        <f t="shared" ref="C55:M55" si="12">IFERROR(C54/$N$53,"")</f>
        <v>-0.13324665620024129</v>
      </c>
      <c r="D55" s="605">
        <f t="shared" si="12"/>
        <v>-0.57694339601597833</v>
      </c>
      <c r="E55" s="605">
        <f t="shared" si="12"/>
        <v>-0.7847273295067233</v>
      </c>
      <c r="F55" s="605">
        <f t="shared" si="12"/>
        <v>-0.99251126299746828</v>
      </c>
      <c r="G55" s="605">
        <f t="shared" si="12"/>
        <v>-1.2002951964882131</v>
      </c>
      <c r="H55" s="605">
        <f t="shared" si="12"/>
        <v>-1.4080791299789581</v>
      </c>
      <c r="I55" s="605">
        <f t="shared" si="12"/>
        <v>-1.6158630634697031</v>
      </c>
      <c r="J55" s="605">
        <f t="shared" si="12"/>
        <v>-1.8236469969604481</v>
      </c>
      <c r="K55" s="605">
        <f t="shared" si="12"/>
        <v>-2.0314309304511928</v>
      </c>
      <c r="L55" s="605">
        <f t="shared" si="12"/>
        <v>-2.239214863941938</v>
      </c>
      <c r="M55" s="605">
        <f t="shared" si="12"/>
        <v>1</v>
      </c>
      <c r="N55" s="567"/>
      <c r="O55" s="567"/>
      <c r="P55" s="567"/>
    </row>
    <row r="56" spans="1:16" ht="15" customHeight="1">
      <c r="A56" s="564"/>
      <c r="B56" s="557"/>
      <c r="C56" s="557"/>
      <c r="D56" s="557"/>
      <c r="E56" s="557"/>
      <c r="F56" s="568"/>
      <c r="G56" s="568"/>
      <c r="H56" s="568"/>
      <c r="I56" s="568"/>
      <c r="J56" s="568"/>
      <c r="K56" s="568"/>
      <c r="L56" s="568"/>
      <c r="M56" s="568"/>
      <c r="N56" s="567"/>
      <c r="O56" s="567"/>
      <c r="P56" s="567"/>
    </row>
    <row r="57" spans="1:16" ht="15" customHeight="1">
      <c r="A57" s="564"/>
      <c r="B57" s="557"/>
      <c r="C57" s="557"/>
      <c r="D57" s="557"/>
      <c r="E57" s="557"/>
      <c r="F57" s="568"/>
      <c r="G57" s="568"/>
      <c r="H57" s="568"/>
      <c r="I57" s="568"/>
      <c r="J57" s="568"/>
      <c r="K57" s="568"/>
      <c r="L57" s="568"/>
      <c r="M57" s="568"/>
      <c r="N57" s="567"/>
      <c r="O57" s="567"/>
      <c r="P57" s="567"/>
    </row>
    <row r="58" spans="1:16" ht="15" customHeight="1">
      <c r="A58" s="612" t="s">
        <v>694</v>
      </c>
      <c r="B58" s="612"/>
      <c r="C58" s="612"/>
      <c r="D58" s="612"/>
      <c r="E58" s="612"/>
      <c r="F58" s="612" t="s">
        <v>694</v>
      </c>
      <c r="G58" s="612"/>
      <c r="H58" s="612"/>
      <c r="I58" s="612"/>
      <c r="J58" s="612"/>
      <c r="K58" s="612"/>
      <c r="L58" s="612"/>
      <c r="M58" s="612"/>
      <c r="N58" s="612"/>
    </row>
    <row r="59" spans="1:16" ht="15" customHeight="1" thickBot="1">
      <c r="A59" s="557"/>
      <c r="B59" s="570"/>
      <c r="C59" s="570"/>
      <c r="D59" s="570"/>
      <c r="E59" s="570"/>
      <c r="F59" s="570"/>
      <c r="G59" s="570"/>
      <c r="H59" s="570"/>
      <c r="I59" s="570"/>
      <c r="J59" s="570"/>
      <c r="K59" s="570"/>
      <c r="L59" s="570"/>
      <c r="M59" s="570"/>
      <c r="N59" s="571"/>
      <c r="O59" s="571"/>
      <c r="P59" s="571"/>
    </row>
    <row r="60" spans="1:16" ht="30.75" customHeight="1">
      <c r="A60" s="557"/>
      <c r="B60" s="589" t="s">
        <v>482</v>
      </c>
      <c r="C60" s="589" t="s">
        <v>482</v>
      </c>
      <c r="D60" s="589" t="s">
        <v>482</v>
      </c>
      <c r="E60" s="589" t="s">
        <v>482</v>
      </c>
      <c r="F60" s="589" t="s">
        <v>482</v>
      </c>
      <c r="G60" s="589" t="s">
        <v>482</v>
      </c>
      <c r="H60" s="589" t="s">
        <v>482</v>
      </c>
      <c r="I60" s="589" t="s">
        <v>482</v>
      </c>
      <c r="J60" s="589" t="s">
        <v>482</v>
      </c>
      <c r="K60" s="589" t="s">
        <v>482</v>
      </c>
      <c r="L60" s="589" t="s">
        <v>482</v>
      </c>
      <c r="M60" s="589" t="s">
        <v>482</v>
      </c>
      <c r="N60" s="609" t="s">
        <v>709</v>
      </c>
      <c r="O60" s="577"/>
      <c r="P60" s="577"/>
    </row>
    <row r="61" spans="1:16" ht="24" customHeight="1" thickBot="1">
      <c r="A61" s="557"/>
      <c r="B61" s="606" t="s">
        <v>483</v>
      </c>
      <c r="C61" s="606" t="s">
        <v>484</v>
      </c>
      <c r="D61" s="606" t="s">
        <v>485</v>
      </c>
      <c r="E61" s="606" t="s">
        <v>486</v>
      </c>
      <c r="F61" s="606" t="s">
        <v>487</v>
      </c>
      <c r="G61" s="606" t="s">
        <v>488</v>
      </c>
      <c r="H61" s="606" t="s">
        <v>489</v>
      </c>
      <c r="I61" s="606" t="s">
        <v>490</v>
      </c>
      <c r="J61" s="606" t="s">
        <v>491</v>
      </c>
      <c r="K61" s="606" t="s">
        <v>492</v>
      </c>
      <c r="L61" s="606" t="s">
        <v>493</v>
      </c>
      <c r="M61" s="606" t="s">
        <v>494</v>
      </c>
      <c r="N61" s="610" t="s">
        <v>710</v>
      </c>
      <c r="O61" s="577"/>
      <c r="P61" s="577"/>
    </row>
    <row r="62" spans="1:16" ht="15" customHeight="1">
      <c r="A62" s="557" t="s">
        <v>695</v>
      </c>
      <c r="B62" s="607">
        <f>B53</f>
        <v>37856.010000000009</v>
      </c>
      <c r="C62" s="607">
        <f t="shared" ref="C62:N62" si="13">C53</f>
        <v>-54103.989999999991</v>
      </c>
      <c r="D62" s="607">
        <f t="shared" si="13"/>
        <v>-54103.989999999991</v>
      </c>
      <c r="E62" s="607">
        <f t="shared" si="13"/>
        <v>-25336.989999999991</v>
      </c>
      <c r="F62" s="607">
        <f t="shared" si="13"/>
        <v>-25336.989999999991</v>
      </c>
      <c r="G62" s="607">
        <f t="shared" si="13"/>
        <v>-25336.989999999991</v>
      </c>
      <c r="H62" s="607">
        <f t="shared" si="13"/>
        <v>-25336.989999999991</v>
      </c>
      <c r="I62" s="607">
        <f t="shared" si="13"/>
        <v>-25336.989999999991</v>
      </c>
      <c r="J62" s="607">
        <f t="shared" si="13"/>
        <v>-25336.989999999991</v>
      </c>
      <c r="K62" s="607">
        <f t="shared" si="13"/>
        <v>-25336.989999999991</v>
      </c>
      <c r="L62" s="607">
        <f t="shared" si="13"/>
        <v>-25336.989999999991</v>
      </c>
      <c r="M62" s="607">
        <f t="shared" si="13"/>
        <v>394987.01</v>
      </c>
      <c r="N62" s="572">
        <f t="shared" si="13"/>
        <v>121939.12000000011</v>
      </c>
      <c r="O62" s="577"/>
      <c r="P62" s="577"/>
    </row>
    <row r="63" spans="1:16" ht="15" customHeight="1">
      <c r="A63" s="557"/>
      <c r="B63" s="607"/>
      <c r="C63" s="607"/>
      <c r="D63" s="607"/>
      <c r="E63" s="607"/>
      <c r="F63" s="607"/>
      <c r="G63" s="607"/>
      <c r="H63" s="607"/>
      <c r="I63" s="607"/>
      <c r="J63" s="607"/>
      <c r="K63" s="607"/>
      <c r="L63" s="607"/>
      <c r="M63" s="607"/>
      <c r="N63" s="562"/>
      <c r="O63" s="577"/>
      <c r="P63" s="577"/>
    </row>
    <row r="64" spans="1:16" ht="15" customHeight="1">
      <c r="A64" s="557" t="s">
        <v>497</v>
      </c>
      <c r="B64" s="608">
        <f>IF(B2="Tentative",'Form 3 Revenues'!F99,IF(B2="Final",'Form 3 Revenues'!G99,'Form 3 Revenues'!H99))</f>
        <v>0</v>
      </c>
      <c r="C64" s="607">
        <f>B66</f>
        <v>37856.010000000009</v>
      </c>
      <c r="D64" s="607">
        <f t="shared" ref="D64:M64" si="14">C66</f>
        <v>-16247.979999999981</v>
      </c>
      <c r="E64" s="607">
        <f t="shared" si="14"/>
        <v>-70351.969999999972</v>
      </c>
      <c r="F64" s="607">
        <f t="shared" si="14"/>
        <v>-95688.959999999963</v>
      </c>
      <c r="G64" s="607">
        <f t="shared" si="14"/>
        <v>-121025.94999999995</v>
      </c>
      <c r="H64" s="607">
        <f t="shared" si="14"/>
        <v>-146362.93999999994</v>
      </c>
      <c r="I64" s="607">
        <f t="shared" si="14"/>
        <v>-171699.92999999993</v>
      </c>
      <c r="J64" s="607">
        <f t="shared" si="14"/>
        <v>-197036.91999999993</v>
      </c>
      <c r="K64" s="607">
        <f t="shared" si="14"/>
        <v>-222373.90999999992</v>
      </c>
      <c r="L64" s="607">
        <f t="shared" si="14"/>
        <v>-247710.89999999991</v>
      </c>
      <c r="M64" s="607">
        <f t="shared" si="14"/>
        <v>-273047.8899999999</v>
      </c>
      <c r="N64" s="573"/>
      <c r="O64" s="577"/>
      <c r="P64" s="577"/>
    </row>
    <row r="65" spans="1:16" ht="15" customHeight="1">
      <c r="A65" s="557"/>
      <c r="B65" s="607"/>
      <c r="C65" s="607"/>
      <c r="D65" s="607"/>
      <c r="E65" s="607"/>
      <c r="F65" s="607"/>
      <c r="G65" s="607"/>
      <c r="H65" s="607"/>
      <c r="I65" s="607"/>
      <c r="J65" s="607"/>
      <c r="K65" s="607"/>
      <c r="L65" s="607"/>
      <c r="M65" s="607"/>
      <c r="N65" s="574"/>
      <c r="O65" s="577"/>
      <c r="P65" s="577"/>
    </row>
    <row r="66" spans="1:16" ht="15" customHeight="1" thickBot="1">
      <c r="A66" s="555" t="s">
        <v>498</v>
      </c>
      <c r="B66" s="566">
        <f>SUM(B64,B62)</f>
        <v>37856.010000000009</v>
      </c>
      <c r="C66" s="566">
        <f>SUM(C64,C62)</f>
        <v>-16247.979999999981</v>
      </c>
      <c r="D66" s="566">
        <f t="shared" ref="D66:N66" si="15">SUM(D64,D62)</f>
        <v>-70351.969999999972</v>
      </c>
      <c r="E66" s="566">
        <f t="shared" si="15"/>
        <v>-95688.959999999963</v>
      </c>
      <c r="F66" s="566">
        <f t="shared" si="15"/>
        <v>-121025.94999999995</v>
      </c>
      <c r="G66" s="566">
        <f t="shared" si="15"/>
        <v>-146362.93999999994</v>
      </c>
      <c r="H66" s="566">
        <f t="shared" si="15"/>
        <v>-171699.92999999993</v>
      </c>
      <c r="I66" s="566">
        <f t="shared" si="15"/>
        <v>-197036.91999999993</v>
      </c>
      <c r="J66" s="566">
        <f t="shared" si="15"/>
        <v>-222373.90999999992</v>
      </c>
      <c r="K66" s="566">
        <f t="shared" si="15"/>
        <v>-247710.89999999991</v>
      </c>
      <c r="L66" s="566">
        <f t="shared" si="15"/>
        <v>-273047.8899999999</v>
      </c>
      <c r="M66" s="566">
        <f t="shared" si="15"/>
        <v>121939.12000000011</v>
      </c>
      <c r="N66" s="569">
        <f t="shared" si="15"/>
        <v>121939.12000000011</v>
      </c>
      <c r="O66" s="577"/>
      <c r="P66" s="577"/>
    </row>
    <row r="67" spans="1:16" s="576" customFormat="1" ht="15" customHeight="1" thickTop="1">
      <c r="A67" s="555"/>
      <c r="B67" s="575"/>
      <c r="C67" s="575"/>
      <c r="D67" s="575"/>
      <c r="E67" s="575"/>
      <c r="F67" s="575"/>
      <c r="G67" s="575"/>
      <c r="H67" s="575"/>
      <c r="I67" s="575"/>
      <c r="J67" s="575"/>
      <c r="K67" s="575"/>
      <c r="L67" s="575"/>
      <c r="M67" s="575"/>
      <c r="N67" s="575"/>
      <c r="O67" s="577"/>
      <c r="P67" s="577"/>
    </row>
    <row r="68" spans="1:16" s="576" customFormat="1" ht="15" customHeight="1">
      <c r="N68" s="577"/>
      <c r="O68" s="577"/>
      <c r="P68" s="577"/>
    </row>
    <row r="69" spans="1:16" s="576" customFormat="1" ht="13"/>
    <row r="70" spans="1:16" s="576" customFormat="1" ht="13"/>
    <row r="71" spans="1:16" s="576" customFormat="1" ht="13"/>
    <row r="72" spans="1:16" s="576" customFormat="1" ht="13"/>
    <row r="73" spans="1:16" s="576" customFormat="1" ht="13"/>
  </sheetData>
  <sheetProtection password="F4A0" sheet="1" objects="1" scenarios="1" selectLockedCells="1"/>
  <dataValidations disablePrompts="1" count="1">
    <dataValidation type="list" showInputMessage="1" showErrorMessage="1" sqref="B2:B3" xr:uid="{5AE0F262-7F84-40BB-BFB7-854945EDF9AC}">
      <formula1>$AA$2:$AA$4</formula1>
    </dataValidation>
  </dataValidations>
  <pageMargins left="0.5" right="0.5" top="0.5" bottom="0.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A2" sqref="A2"/>
    </sheetView>
  </sheetViews>
  <sheetFormatPr baseColWidth="10" defaultColWidth="9.1640625" defaultRowHeight="14"/>
  <cols>
    <col min="1" max="1" width="30.83203125" style="38" customWidth="1"/>
    <col min="2" max="2" width="28.6640625" style="38" customWidth="1"/>
    <col min="3" max="3" width="18.6640625" style="38" customWidth="1"/>
    <col min="4" max="4" width="2.5" style="38" customWidth="1"/>
    <col min="5" max="5" width="28.83203125" style="38" customWidth="1"/>
    <col min="6" max="6" width="18.6640625" style="38" customWidth="1"/>
    <col min="7" max="16384" width="9.1640625" style="38"/>
  </cols>
  <sheetData>
    <row r="1" spans="1:6">
      <c r="A1" s="36" t="str">
        <f>'Form 1 Cover'!B20</f>
        <v>TEACH- Las Vegas</v>
      </c>
    </row>
    <row r="3" spans="1:6">
      <c r="A3" s="258" t="str">
        <f>"FUND TRANSFERS "&amp;TEXT('Form 1 Cover'!D137, "MM/DD/YY")</f>
        <v>FUND TRANSFERS 2021-2022</v>
      </c>
      <c r="B3" s="546" t="s">
        <v>54</v>
      </c>
      <c r="C3" s="545"/>
      <c r="D3" s="259"/>
      <c r="E3" s="546" t="s">
        <v>55</v>
      </c>
      <c r="F3" s="547"/>
    </row>
    <row r="4" spans="1:6">
      <c r="A4" s="146"/>
      <c r="B4" s="260"/>
      <c r="C4" s="51"/>
      <c r="D4" s="47"/>
      <c r="E4" s="260"/>
      <c r="F4" s="51"/>
    </row>
    <row r="5" spans="1:6">
      <c r="A5" s="261">
        <f>-1</f>
        <v>-1</v>
      </c>
      <c r="B5" s="262">
        <f>A5-1</f>
        <v>-2</v>
      </c>
      <c r="C5" s="262">
        <v>-3</v>
      </c>
      <c r="D5" s="263"/>
      <c r="E5" s="262">
        <f>C5-1</f>
        <v>-4</v>
      </c>
      <c r="F5" s="262">
        <v>-5</v>
      </c>
    </row>
    <row r="6" spans="1:6" ht="18" customHeight="1" thickBot="1">
      <c r="A6" s="236" t="s">
        <v>56</v>
      </c>
      <c r="B6" s="236" t="s">
        <v>57</v>
      </c>
      <c r="C6" s="236" t="s">
        <v>58</v>
      </c>
      <c r="D6" s="264"/>
      <c r="E6" s="236" t="s">
        <v>59</v>
      </c>
      <c r="F6" s="236" t="s">
        <v>58</v>
      </c>
    </row>
    <row r="7" spans="1:6" ht="21.75" customHeight="1">
      <c r="A7" s="384" t="s">
        <v>60</v>
      </c>
      <c r="B7" s="449"/>
      <c r="C7" s="449"/>
      <c r="D7" s="265"/>
      <c r="E7" s="449"/>
      <c r="F7" s="449"/>
    </row>
    <row r="8" spans="1:6">
      <c r="A8" s="453"/>
      <c r="B8" s="443"/>
      <c r="C8" s="443"/>
      <c r="D8" s="265"/>
      <c r="E8" s="443"/>
      <c r="F8" s="443"/>
    </row>
    <row r="9" spans="1:6">
      <c r="A9" s="453"/>
      <c r="B9" s="443"/>
      <c r="C9" s="443"/>
      <c r="D9" s="265"/>
      <c r="E9" s="443"/>
      <c r="F9" s="443"/>
    </row>
    <row r="10" spans="1:6">
      <c r="A10" s="453"/>
      <c r="B10" s="443"/>
      <c r="C10" s="443"/>
      <c r="D10" s="265"/>
      <c r="E10" s="443"/>
      <c r="F10" s="443"/>
    </row>
    <row r="11" spans="1:6">
      <c r="A11" s="453"/>
      <c r="B11" s="443"/>
      <c r="C11" s="443"/>
      <c r="D11" s="265"/>
      <c r="E11" s="443"/>
      <c r="F11" s="443"/>
    </row>
    <row r="12" spans="1:6">
      <c r="A12" s="453"/>
      <c r="B12" s="443"/>
      <c r="C12" s="443"/>
      <c r="D12" s="265"/>
      <c r="E12" s="443"/>
      <c r="F12" s="443"/>
    </row>
    <row r="13" spans="1:6">
      <c r="A13" s="453"/>
      <c r="B13" s="443"/>
      <c r="C13" s="443"/>
      <c r="D13" s="265"/>
      <c r="E13" s="443"/>
      <c r="F13" s="443"/>
    </row>
    <row r="14" spans="1:6">
      <c r="A14" s="453"/>
      <c r="B14" s="443"/>
      <c r="C14" s="443"/>
      <c r="D14" s="265"/>
      <c r="E14" s="443"/>
      <c r="F14" s="443"/>
    </row>
    <row r="15" spans="1:6">
      <c r="A15" s="453"/>
      <c r="B15" s="443"/>
      <c r="C15" s="443"/>
      <c r="D15" s="265"/>
      <c r="E15" s="443"/>
      <c r="F15" s="443"/>
    </row>
    <row r="16" spans="1:6">
      <c r="A16" s="453"/>
      <c r="B16" s="443"/>
      <c r="C16" s="443"/>
      <c r="D16" s="265"/>
      <c r="E16" s="443"/>
      <c r="F16" s="443"/>
    </row>
    <row r="17" spans="1:6">
      <c r="A17" s="453"/>
      <c r="B17" s="443"/>
      <c r="C17" s="443"/>
      <c r="D17" s="265"/>
      <c r="E17" s="443"/>
      <c r="F17" s="443"/>
    </row>
    <row r="18" spans="1:6">
      <c r="A18" s="453"/>
      <c r="B18" s="443"/>
      <c r="C18" s="443"/>
      <c r="D18" s="265"/>
      <c r="E18" s="443"/>
      <c r="F18" s="443"/>
    </row>
    <row r="19" spans="1:6" ht="18" customHeight="1" thickBot="1">
      <c r="A19" s="385" t="s">
        <v>61</v>
      </c>
      <c r="B19" s="54">
        <f>SUM(B8:B18)</f>
        <v>0</v>
      </c>
      <c r="C19" s="54">
        <f>SUM(C8:C18)</f>
        <v>0</v>
      </c>
      <c r="D19" s="266"/>
      <c r="E19" s="54">
        <f>SUM(E8:E18)</f>
        <v>0</v>
      </c>
      <c r="F19" s="54">
        <f>SUM(F8:F18)</f>
        <v>0</v>
      </c>
    </row>
    <row r="20" spans="1:6" ht="20.25" customHeight="1">
      <c r="A20" s="384" t="s">
        <v>62</v>
      </c>
      <c r="B20" s="202"/>
      <c r="C20" s="202"/>
      <c r="D20" s="265"/>
      <c r="E20" s="202"/>
      <c r="F20" s="202"/>
    </row>
    <row r="21" spans="1:6">
      <c r="A21" s="453"/>
      <c r="B21" s="443"/>
      <c r="C21" s="443"/>
      <c r="D21" s="265"/>
      <c r="E21" s="443"/>
      <c r="F21" s="443"/>
    </row>
    <row r="22" spans="1:6">
      <c r="A22" s="453"/>
      <c r="B22" s="443"/>
      <c r="C22" s="443"/>
      <c r="D22" s="265"/>
      <c r="E22" s="443"/>
      <c r="F22" s="443"/>
    </row>
    <row r="23" spans="1:6">
      <c r="A23" s="453"/>
      <c r="B23" s="443"/>
      <c r="C23" s="443"/>
      <c r="D23" s="265"/>
      <c r="E23" s="443"/>
      <c r="F23" s="443"/>
    </row>
    <row r="24" spans="1:6">
      <c r="A24" s="453"/>
      <c r="B24" s="443"/>
      <c r="C24" s="443"/>
      <c r="D24" s="265"/>
      <c r="E24" s="443"/>
      <c r="F24" s="443"/>
    </row>
    <row r="25" spans="1:6">
      <c r="A25" s="453"/>
      <c r="B25" s="443"/>
      <c r="C25" s="443"/>
      <c r="D25" s="265"/>
      <c r="E25" s="443"/>
      <c r="F25" s="443"/>
    </row>
    <row r="26" spans="1:6">
      <c r="A26" s="453"/>
      <c r="B26" s="443"/>
      <c r="C26" s="443"/>
      <c r="D26" s="265"/>
      <c r="E26" s="443"/>
      <c r="F26" s="443"/>
    </row>
    <row r="27" spans="1:6">
      <c r="A27" s="453"/>
      <c r="B27" s="443"/>
      <c r="C27" s="443"/>
      <c r="D27" s="265"/>
      <c r="E27" s="443"/>
      <c r="F27" s="443"/>
    </row>
    <row r="28" spans="1:6">
      <c r="A28" s="453"/>
      <c r="B28" s="443"/>
      <c r="C28" s="443"/>
      <c r="D28" s="265"/>
      <c r="E28" s="443"/>
      <c r="F28" s="443"/>
    </row>
    <row r="29" spans="1:6">
      <c r="A29" s="453"/>
      <c r="B29" s="443"/>
      <c r="C29" s="443"/>
      <c r="D29" s="265"/>
      <c r="E29" s="443"/>
      <c r="F29" s="443"/>
    </row>
    <row r="30" spans="1:6">
      <c r="A30" s="453"/>
      <c r="B30" s="443"/>
      <c r="C30" s="443"/>
      <c r="D30" s="265"/>
      <c r="E30" s="443"/>
      <c r="F30" s="443"/>
    </row>
    <row r="31" spans="1:6">
      <c r="A31" s="453"/>
      <c r="B31" s="443"/>
      <c r="C31" s="443"/>
      <c r="D31" s="265"/>
      <c r="E31" s="443"/>
      <c r="F31" s="443"/>
    </row>
    <row r="32" spans="1:6" ht="18" customHeight="1" thickBot="1">
      <c r="A32" s="385" t="s">
        <v>61</v>
      </c>
      <c r="B32" s="54">
        <f>SUM(B21:B31)</f>
        <v>0</v>
      </c>
      <c r="C32" s="54">
        <f>SUM(C21:C31)</f>
        <v>0</v>
      </c>
      <c r="D32" s="266"/>
      <c r="E32" s="54">
        <f>SUM(E21:E31)</f>
        <v>0</v>
      </c>
      <c r="F32" s="54">
        <f>SUM(F21:F31)</f>
        <v>0</v>
      </c>
    </row>
    <row r="33" spans="1:6" ht="21.75" customHeight="1" thickBot="1">
      <c r="A33" s="386" t="s">
        <v>63</v>
      </c>
      <c r="B33" s="267">
        <f>B19+B32</f>
        <v>0</v>
      </c>
      <c r="C33" s="267">
        <f>C19+C32</f>
        <v>0</v>
      </c>
      <c r="D33" s="268"/>
      <c r="E33" s="267">
        <f>E19+E32</f>
        <v>0</v>
      </c>
      <c r="F33" s="267">
        <f>F19+F32</f>
        <v>0</v>
      </c>
    </row>
    <row r="34" spans="1:6" ht="15" thickTop="1"/>
    <row r="35" spans="1:6" ht="13.5" customHeight="1">
      <c r="A35" s="434" t="str">
        <f>'Form 1 Cover'!B20</f>
        <v>TEACH- Las Vegas</v>
      </c>
      <c r="C35" s="58"/>
      <c r="E35" s="3" t="str">
        <f>"Budget Fiscal Year "&amp;TEXT('Form 1 Cover'!$D$137, "mm/dd/yy")</f>
        <v>Budget Fiscal Year 2021-2022</v>
      </c>
    </row>
    <row r="36" spans="1:6">
      <c r="F36" s="23"/>
    </row>
    <row r="37" spans="1:6">
      <c r="A37" s="38" t="s">
        <v>542</v>
      </c>
      <c r="F37" s="2">
        <f>'Form 1 Cover'!$D$146</f>
        <v>44270</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T33" sqref="T33"/>
    </sheetView>
  </sheetViews>
  <sheetFormatPr baseColWidth="10" defaultColWidth="8.83203125" defaultRowHeight="1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tabSelected="1" topLeftCell="B21" zoomScaleNormal="100" workbookViewId="0">
      <selection activeCell="D29" sqref="D29"/>
    </sheetView>
  </sheetViews>
  <sheetFormatPr baseColWidth="10" defaultColWidth="9.1640625" defaultRowHeight="12"/>
  <cols>
    <col min="1" max="1" width="2.1640625" style="63" customWidth="1"/>
    <col min="2" max="2" width="9.6640625" style="63" customWidth="1"/>
    <col min="3" max="3" width="8.6640625" style="63" customWidth="1"/>
    <col min="4" max="4" width="12.5" style="63" customWidth="1"/>
    <col min="5" max="5" width="13" style="63" customWidth="1"/>
    <col min="6" max="6" width="9.1640625" style="63" customWidth="1"/>
    <col min="7" max="7" width="9.1640625" style="63"/>
    <col min="8" max="8" width="8" style="63" customWidth="1"/>
    <col min="9" max="9" width="12.1640625" style="63" customWidth="1"/>
    <col min="10" max="10" width="11.1640625" style="63" customWidth="1"/>
    <col min="11" max="11" width="12" style="63" customWidth="1"/>
    <col min="12" max="16384" width="9.1640625" style="63"/>
  </cols>
  <sheetData>
    <row r="3" spans="2:3">
      <c r="B3" s="404"/>
      <c r="C3" s="405"/>
    </row>
    <row r="17" spans="2:12" ht="21" customHeight="1">
      <c r="B17" s="504" t="s">
        <v>425</v>
      </c>
      <c r="C17" s="504"/>
      <c r="D17" s="504"/>
      <c r="E17" s="504"/>
      <c r="F17" s="504"/>
      <c r="G17" s="504"/>
      <c r="H17" s="504"/>
      <c r="I17" s="504"/>
      <c r="J17" s="504"/>
      <c r="K17" s="504"/>
    </row>
    <row r="18" spans="2:12" ht="12" customHeight="1">
      <c r="B18" s="504"/>
      <c r="C18" s="504"/>
      <c r="D18" s="504"/>
      <c r="E18" s="504"/>
      <c r="F18" s="504"/>
      <c r="G18" s="504"/>
      <c r="H18" s="504"/>
      <c r="I18" s="504"/>
      <c r="J18" s="504"/>
      <c r="K18" s="504"/>
    </row>
    <row r="20" spans="2:12">
      <c r="B20" s="617" t="s">
        <v>734</v>
      </c>
      <c r="C20" s="505"/>
      <c r="D20" s="505"/>
      <c r="E20" s="505"/>
      <c r="F20" s="505"/>
      <c r="G20" s="1" t="s">
        <v>616</v>
      </c>
      <c r="I20" s="511" t="s">
        <v>700</v>
      </c>
      <c r="J20" s="511"/>
      <c r="K20" s="511"/>
    </row>
    <row r="21" spans="2:12">
      <c r="B21" s="387" t="s">
        <v>609</v>
      </c>
      <c r="C21" s="388"/>
      <c r="E21" s="65">
        <v>44742</v>
      </c>
    </row>
    <row r="23" spans="2:12">
      <c r="B23" s="63" t="s">
        <v>255</v>
      </c>
      <c r="D23" s="412">
        <v>2</v>
      </c>
      <c r="E23" s="63" t="s">
        <v>276</v>
      </c>
      <c r="J23" s="512">
        <v>0</v>
      </c>
      <c r="K23" s="512"/>
      <c r="L23" s="66"/>
    </row>
    <row r="24" spans="2:12">
      <c r="B24" s="412"/>
      <c r="C24" s="63" t="s">
        <v>277</v>
      </c>
      <c r="G24" s="512">
        <v>2674605</v>
      </c>
      <c r="H24" s="512"/>
      <c r="I24" s="63" t="s">
        <v>424</v>
      </c>
      <c r="L24" s="66"/>
    </row>
    <row r="25" spans="2:12">
      <c r="D25" s="66"/>
      <c r="E25" s="66"/>
      <c r="F25" s="66"/>
      <c r="G25" s="66"/>
      <c r="H25" s="66"/>
      <c r="I25" s="66"/>
      <c r="J25" s="66"/>
      <c r="K25" s="66"/>
      <c r="L25" s="66"/>
    </row>
    <row r="26" spans="2:12">
      <c r="B26" s="289" t="s">
        <v>721</v>
      </c>
      <c r="D26" s="66"/>
      <c r="E26" s="66"/>
      <c r="F26" s="66"/>
      <c r="G26" s="66"/>
      <c r="H26" s="66"/>
      <c r="I26" s="66"/>
      <c r="J26" s="66"/>
      <c r="K26" s="66"/>
      <c r="L26" s="66"/>
    </row>
    <row r="27" spans="2:12">
      <c r="D27" s="66"/>
      <c r="E27" s="66"/>
      <c r="F27" s="66"/>
      <c r="G27" s="66"/>
      <c r="H27" s="66"/>
      <c r="I27" s="66"/>
      <c r="J27" s="66"/>
      <c r="K27" s="66"/>
      <c r="L27" s="66"/>
    </row>
    <row r="28" spans="2:12">
      <c r="C28" s="288" t="s">
        <v>538</v>
      </c>
      <c r="D28" s="66"/>
      <c r="E28" s="66"/>
      <c r="F28" s="66"/>
      <c r="G28" s="66"/>
      <c r="H28" s="66"/>
      <c r="I28" s="66"/>
      <c r="J28" s="66"/>
      <c r="K28" s="66"/>
      <c r="L28" s="66"/>
    </row>
    <row r="29" spans="2:12">
      <c r="C29" s="288"/>
      <c r="D29" s="66" t="s">
        <v>539</v>
      </c>
      <c r="E29" s="66"/>
      <c r="F29" s="66"/>
      <c r="G29" s="66"/>
      <c r="H29" s="66"/>
      <c r="I29" s="66"/>
      <c r="J29" s="66"/>
      <c r="K29" s="66"/>
      <c r="L29" s="66"/>
    </row>
    <row r="30" spans="2:12">
      <c r="D30" s="66"/>
      <c r="E30" s="66"/>
      <c r="F30" s="66"/>
      <c r="G30" s="67"/>
      <c r="H30" s="66"/>
      <c r="I30" s="66"/>
      <c r="J30" s="66"/>
      <c r="K30" s="66"/>
      <c r="L30" s="66"/>
    </row>
    <row r="31" spans="2:12">
      <c r="C31" s="288" t="s">
        <v>564</v>
      </c>
    </row>
    <row r="32" spans="2:12">
      <c r="D32" s="288" t="s">
        <v>537</v>
      </c>
    </row>
    <row r="33" spans="2:11">
      <c r="D33" s="63" t="s">
        <v>536</v>
      </c>
    </row>
    <row r="36" spans="2:11">
      <c r="B36" s="63" t="s">
        <v>256</v>
      </c>
      <c r="H36" s="63" t="s">
        <v>257</v>
      </c>
    </row>
    <row r="38" spans="2:11" ht="13" thickBot="1">
      <c r="B38" s="68" t="s">
        <v>423</v>
      </c>
      <c r="C38" s="505"/>
      <c r="D38" s="505"/>
      <c r="E38" s="505"/>
      <c r="F38" s="505"/>
      <c r="H38" s="406"/>
      <c r="I38" s="406"/>
      <c r="J38" s="406"/>
      <c r="K38" s="406"/>
    </row>
    <row r="39" spans="2:11">
      <c r="C39" s="387" t="s">
        <v>614</v>
      </c>
      <c r="D39" s="387"/>
      <c r="E39" s="387"/>
      <c r="F39" s="387"/>
      <c r="H39" s="407"/>
      <c r="I39" s="407"/>
      <c r="J39" s="407"/>
      <c r="K39" s="407"/>
    </row>
    <row r="40" spans="2:11" ht="13" thickBot="1">
      <c r="C40" s="505"/>
      <c r="D40" s="505"/>
      <c r="E40" s="505"/>
      <c r="F40" s="456"/>
      <c r="H40" s="406"/>
      <c r="I40" s="406"/>
      <c r="J40" s="406"/>
      <c r="K40" s="406"/>
    </row>
    <row r="41" spans="2:11">
      <c r="C41" s="506" t="s">
        <v>615</v>
      </c>
      <c r="D41" s="507"/>
      <c r="E41" s="507"/>
      <c r="F41" s="507"/>
      <c r="H41" s="407"/>
      <c r="I41" s="407"/>
      <c r="J41" s="407"/>
      <c r="K41" s="407"/>
    </row>
    <row r="42" spans="2:11" ht="13" thickBot="1">
      <c r="H42" s="406"/>
      <c r="I42" s="406"/>
      <c r="J42" s="406"/>
      <c r="K42" s="406"/>
    </row>
    <row r="43" spans="2:11">
      <c r="C43" s="63" t="s">
        <v>258</v>
      </c>
      <c r="H43" s="407"/>
      <c r="I43" s="407"/>
      <c r="J43" s="407"/>
      <c r="K43" s="407"/>
    </row>
    <row r="44" spans="2:11" ht="13" thickBot="1">
      <c r="C44" s="63" t="s">
        <v>259</v>
      </c>
      <c r="H44" s="406"/>
      <c r="I44" s="406"/>
      <c r="J44" s="406"/>
      <c r="K44" s="406"/>
    </row>
    <row r="45" spans="2:11">
      <c r="C45" s="63" t="s">
        <v>260</v>
      </c>
      <c r="H45" s="407"/>
      <c r="I45" s="407"/>
      <c r="J45" s="407"/>
      <c r="K45" s="407"/>
    </row>
    <row r="46" spans="2:11" ht="13" thickBot="1">
      <c r="H46" s="406"/>
      <c r="I46" s="406"/>
      <c r="J46" s="406"/>
      <c r="K46" s="406"/>
    </row>
    <row r="47" spans="2:11" ht="13" thickBot="1">
      <c r="C47" s="63" t="s">
        <v>261</v>
      </c>
      <c r="D47" s="409"/>
      <c r="E47" s="409"/>
      <c r="F47" s="409"/>
      <c r="H47" s="408"/>
      <c r="I47" s="408"/>
      <c r="J47" s="408"/>
      <c r="K47" s="408"/>
    </row>
    <row r="48" spans="2:11" ht="13" thickBot="1">
      <c r="H48" s="409"/>
      <c r="I48" s="409"/>
      <c r="J48" s="409"/>
      <c r="K48" s="409"/>
    </row>
    <row r="49" spans="2:11">
      <c r="D49" s="66"/>
      <c r="E49" s="66"/>
      <c r="H49" s="408"/>
      <c r="I49" s="408"/>
      <c r="J49" s="408"/>
      <c r="K49" s="408"/>
    </row>
    <row r="50" spans="2:11" ht="13" thickBot="1">
      <c r="C50" s="63" t="s">
        <v>262</v>
      </c>
      <c r="D50" s="505"/>
      <c r="E50" s="505"/>
      <c r="F50" s="505"/>
      <c r="H50" s="409"/>
      <c r="I50" s="409"/>
      <c r="J50" s="409"/>
      <c r="K50" s="409"/>
    </row>
    <row r="51" spans="2:11">
      <c r="H51" s="408"/>
      <c r="I51" s="408"/>
      <c r="J51" s="408"/>
      <c r="K51" s="408"/>
    </row>
    <row r="52" spans="2:11" ht="13" thickBot="1">
      <c r="H52" s="409"/>
      <c r="I52" s="409"/>
      <c r="J52" s="409"/>
      <c r="K52" s="409"/>
    </row>
    <row r="54" spans="2:11" ht="13" thickBot="1">
      <c r="B54" s="69"/>
      <c r="C54" s="69"/>
      <c r="D54" s="69"/>
      <c r="E54" s="69"/>
      <c r="F54" s="69"/>
      <c r="G54" s="69"/>
      <c r="H54" s="69"/>
      <c r="I54" s="69"/>
      <c r="J54" s="69"/>
      <c r="K54" s="69"/>
    </row>
    <row r="55" spans="2:11">
      <c r="B55" s="66"/>
      <c r="C55" s="66"/>
      <c r="D55" s="66"/>
      <c r="E55" s="66"/>
      <c r="F55" s="66"/>
      <c r="G55" s="66"/>
      <c r="H55" s="66"/>
      <c r="I55" s="66"/>
      <c r="J55" s="66"/>
      <c r="K55" s="66"/>
    </row>
    <row r="56" spans="2:11">
      <c r="B56" s="63" t="s">
        <v>263</v>
      </c>
    </row>
    <row r="58" spans="2:11" ht="12.75" customHeight="1">
      <c r="B58" s="405" t="s">
        <v>426</v>
      </c>
      <c r="C58" s="405"/>
      <c r="D58" s="508"/>
      <c r="E58" s="508"/>
      <c r="F58" s="508"/>
      <c r="G58" s="508"/>
      <c r="I58" s="475" t="s">
        <v>264</v>
      </c>
      <c r="J58" s="505"/>
      <c r="K58" s="505"/>
    </row>
    <row r="59" spans="2:11" ht="12.75" customHeight="1">
      <c r="B59" s="70"/>
      <c r="C59" s="70"/>
      <c r="D59" s="71"/>
      <c r="E59" s="71"/>
      <c r="F59" s="71"/>
      <c r="H59" s="68"/>
      <c r="I59" s="68"/>
      <c r="J59" s="72"/>
      <c r="K59" s="72"/>
    </row>
    <row r="60" spans="2:11" ht="16.5" customHeight="1">
      <c r="B60" s="64" t="s">
        <v>265</v>
      </c>
      <c r="C60" s="505"/>
      <c r="D60" s="505"/>
      <c r="E60" s="505"/>
      <c r="F60" s="505"/>
      <c r="G60" s="505"/>
      <c r="H60" s="68"/>
      <c r="I60" s="68"/>
      <c r="J60" s="72"/>
      <c r="K60" s="72"/>
    </row>
    <row r="61" spans="2:11" ht="17.25" customHeight="1">
      <c r="C61" s="509"/>
      <c r="D61" s="509"/>
      <c r="E61" s="509"/>
      <c r="F61" s="509"/>
      <c r="G61" s="509"/>
      <c r="H61" s="66"/>
      <c r="J61" s="68"/>
      <c r="K61" s="72" t="s">
        <v>427</v>
      </c>
    </row>
    <row r="62" spans="2:11">
      <c r="H62" s="66"/>
      <c r="I62" s="66"/>
      <c r="J62" s="66"/>
      <c r="K62" s="410">
        <f>D146</f>
        <v>44270</v>
      </c>
    </row>
    <row r="63" spans="2:11">
      <c r="H63" s="66"/>
      <c r="I63" s="66"/>
      <c r="J63" s="66"/>
      <c r="K63" s="66"/>
    </row>
    <row r="122" spans="2:11">
      <c r="B122" s="66"/>
      <c r="C122" s="66"/>
      <c r="D122" s="66"/>
      <c r="E122" s="66"/>
      <c r="F122" s="66"/>
      <c r="G122" s="66"/>
      <c r="H122" s="66"/>
      <c r="I122" s="66"/>
      <c r="J122" s="66"/>
      <c r="K122" s="66"/>
    </row>
    <row r="123" spans="2:11" ht="13">
      <c r="B123" s="513"/>
      <c r="C123" s="66"/>
      <c r="D123" s="66"/>
      <c r="E123" s="66"/>
      <c r="F123" s="66"/>
      <c r="G123" s="66"/>
      <c r="H123" s="66"/>
      <c r="I123" s="66"/>
      <c r="J123" s="66"/>
      <c r="K123" s="66"/>
    </row>
    <row r="124" spans="2:11" ht="13">
      <c r="B124" s="73"/>
      <c r="C124" s="73"/>
      <c r="D124" s="73"/>
      <c r="E124" s="66"/>
      <c r="F124" s="66"/>
      <c r="G124" s="66"/>
      <c r="H124" s="66"/>
      <c r="I124" s="66"/>
      <c r="J124" s="66"/>
      <c r="K124" s="66"/>
    </row>
    <row r="125" spans="2:11" ht="13">
      <c r="B125" s="73"/>
      <c r="C125" s="73"/>
      <c r="D125" s="73"/>
      <c r="E125" s="66"/>
      <c r="F125" s="66"/>
      <c r="G125" s="66"/>
      <c r="H125" s="66"/>
      <c r="I125" s="66"/>
      <c r="J125" s="66"/>
      <c r="K125" s="66"/>
    </row>
    <row r="126" spans="2:11" ht="14">
      <c r="B126" s="514" t="s">
        <v>281</v>
      </c>
      <c r="C126" s="515"/>
      <c r="D126" s="515"/>
      <c r="E126" s="515"/>
      <c r="F126" s="515"/>
      <c r="G126" s="515"/>
      <c r="H126" s="66"/>
      <c r="I126" s="66"/>
      <c r="J126" s="66"/>
      <c r="K126" s="66"/>
    </row>
    <row r="127" spans="2:11">
      <c r="B127" s="66"/>
      <c r="C127" s="66"/>
      <c r="D127" s="66"/>
      <c r="E127" s="66"/>
      <c r="F127" s="66"/>
      <c r="G127" s="66"/>
      <c r="H127" s="66"/>
      <c r="I127" s="66"/>
      <c r="J127" s="66"/>
      <c r="K127" s="66"/>
    </row>
    <row r="128" spans="2:11">
      <c r="B128" s="66"/>
      <c r="C128" s="66"/>
      <c r="D128" s="66"/>
      <c r="E128" s="66"/>
      <c r="F128" s="66"/>
      <c r="G128" s="66"/>
      <c r="H128" s="66"/>
      <c r="I128" s="66"/>
      <c r="J128" s="66"/>
      <c r="K128" s="66"/>
    </row>
    <row r="129" spans="2:11">
      <c r="B129" s="66"/>
      <c r="C129" s="66"/>
      <c r="D129" s="66"/>
      <c r="E129" s="66"/>
      <c r="F129" s="66"/>
      <c r="G129" s="66"/>
      <c r="H129" s="66"/>
      <c r="I129" s="66"/>
      <c r="J129" s="66"/>
      <c r="K129" s="66"/>
    </row>
    <row r="130" spans="2:11" ht="13">
      <c r="B130" s="73" t="s">
        <v>618</v>
      </c>
      <c r="C130" s="73"/>
      <c r="D130" s="74"/>
      <c r="E130" s="12" t="s">
        <v>619</v>
      </c>
      <c r="F130" s="392">
        <v>44377</v>
      </c>
      <c r="G130" s="398" t="s">
        <v>617</v>
      </c>
      <c r="H130" s="66"/>
      <c r="I130" s="66"/>
      <c r="J130" s="66"/>
      <c r="K130" s="66"/>
    </row>
    <row r="131" spans="2:11" ht="13">
      <c r="B131" s="73"/>
      <c r="C131" s="73"/>
      <c r="D131" s="73"/>
      <c r="E131" s="66"/>
      <c r="F131" s="66"/>
      <c r="G131" s="66"/>
      <c r="H131" s="66"/>
      <c r="I131" s="66"/>
      <c r="J131" s="66"/>
      <c r="K131" s="66"/>
    </row>
    <row r="132" spans="2:11">
      <c r="B132" s="66"/>
      <c r="C132" s="66"/>
      <c r="D132" s="66"/>
      <c r="E132" s="66"/>
      <c r="F132" s="66"/>
      <c r="G132" s="66"/>
      <c r="H132" s="66"/>
      <c r="I132" s="66"/>
      <c r="J132" s="66"/>
      <c r="K132" s="66"/>
    </row>
    <row r="133" spans="2:11" ht="13">
      <c r="B133" s="73" t="s">
        <v>282</v>
      </c>
      <c r="C133" s="73"/>
      <c r="D133" s="12"/>
      <c r="E133" s="66"/>
      <c r="F133" s="66"/>
      <c r="G133" s="66"/>
      <c r="H133" s="66"/>
      <c r="I133" s="66"/>
      <c r="J133" s="66"/>
      <c r="K133" s="66"/>
    </row>
    <row r="134" spans="2:11" ht="13">
      <c r="B134" s="516" t="s">
        <v>612</v>
      </c>
      <c r="C134" s="73"/>
      <c r="D134" s="75"/>
      <c r="E134" s="66"/>
      <c r="F134" s="66"/>
      <c r="G134" s="66"/>
      <c r="H134" s="66"/>
      <c r="I134" s="66"/>
      <c r="J134" s="66"/>
      <c r="K134" s="66"/>
    </row>
    <row r="135" spans="2:11" ht="13">
      <c r="B135" s="73"/>
      <c r="C135" s="73"/>
      <c r="D135" s="73"/>
      <c r="E135" s="66"/>
      <c r="F135" s="66"/>
      <c r="G135" s="66"/>
      <c r="H135" s="66"/>
      <c r="I135" s="66"/>
      <c r="J135" s="66"/>
      <c r="K135" s="66"/>
    </row>
    <row r="136" spans="2:11" ht="13">
      <c r="B136" s="66"/>
      <c r="C136" s="73"/>
      <c r="D136" s="73"/>
      <c r="E136" s="66"/>
      <c r="F136" s="66"/>
      <c r="G136" s="66"/>
      <c r="H136" s="66"/>
      <c r="I136" s="66"/>
      <c r="J136" s="66"/>
      <c r="K136" s="66"/>
    </row>
    <row r="137" spans="2:11" ht="13">
      <c r="B137" s="73" t="s">
        <v>283</v>
      </c>
      <c r="C137" s="73"/>
      <c r="D137" s="517" t="s">
        <v>722</v>
      </c>
      <c r="E137" s="66"/>
      <c r="F137" s="66"/>
      <c r="G137" s="66"/>
      <c r="H137" s="66"/>
      <c r="I137" s="66"/>
      <c r="J137" s="66"/>
      <c r="K137" s="66"/>
    </row>
    <row r="138" spans="2:11" ht="13">
      <c r="B138" s="516" t="s">
        <v>613</v>
      </c>
      <c r="C138" s="73"/>
      <c r="D138" s="402" t="s">
        <v>723</v>
      </c>
      <c r="E138" s="66"/>
      <c r="F138" s="66"/>
      <c r="G138" s="66"/>
      <c r="H138" s="66"/>
      <c r="I138" s="66"/>
      <c r="J138" s="66"/>
      <c r="K138" s="66"/>
    </row>
    <row r="139" spans="2:11" ht="13">
      <c r="B139" s="516" t="s">
        <v>613</v>
      </c>
      <c r="C139" s="73"/>
      <c r="D139" s="75">
        <v>44742</v>
      </c>
      <c r="E139" s="66"/>
      <c r="F139" s="66"/>
      <c r="G139" s="66"/>
      <c r="H139" s="66"/>
      <c r="I139" s="66"/>
      <c r="J139" s="66"/>
      <c r="K139" s="66"/>
    </row>
    <row r="140" spans="2:11" ht="13">
      <c r="B140" s="73"/>
      <c r="C140" s="73"/>
      <c r="D140" s="73"/>
      <c r="E140" s="66"/>
      <c r="F140" s="66"/>
      <c r="G140" s="66"/>
      <c r="H140" s="66"/>
      <c r="I140" s="66"/>
      <c r="J140" s="66"/>
      <c r="K140" s="66"/>
    </row>
    <row r="141" spans="2:11" ht="13">
      <c r="B141" s="73"/>
      <c r="C141" s="73"/>
      <c r="D141" s="73"/>
      <c r="E141" s="66"/>
      <c r="F141" s="66"/>
      <c r="G141" s="66"/>
      <c r="H141" s="66"/>
      <c r="I141" s="66"/>
      <c r="J141" s="66"/>
      <c r="K141" s="66"/>
    </row>
    <row r="142" spans="2:11" ht="13">
      <c r="B142" s="73" t="s">
        <v>507</v>
      </c>
      <c r="C142" s="73"/>
      <c r="D142" s="402" t="s">
        <v>724</v>
      </c>
      <c r="E142" s="66"/>
      <c r="F142" s="510" t="s">
        <v>291</v>
      </c>
      <c r="G142" s="510"/>
      <c r="H142" s="510"/>
      <c r="I142" s="66"/>
      <c r="J142" s="66"/>
      <c r="K142" s="66"/>
    </row>
    <row r="143" spans="2:11">
      <c r="B143" s="66"/>
      <c r="C143" s="66"/>
      <c r="D143" s="76">
        <v>43647</v>
      </c>
      <c r="E143" s="66"/>
      <c r="F143" s="510"/>
      <c r="G143" s="510"/>
      <c r="H143" s="510"/>
      <c r="I143" s="66"/>
      <c r="J143" s="66"/>
      <c r="K143" s="66"/>
    </row>
    <row r="144" spans="2:11">
      <c r="B144" s="66"/>
      <c r="C144" s="66"/>
      <c r="D144" s="66"/>
      <c r="E144" s="66"/>
      <c r="F144" s="66"/>
      <c r="G144" s="66"/>
      <c r="H144" s="66"/>
      <c r="I144" s="66"/>
      <c r="J144" s="66"/>
      <c r="K144" s="66"/>
    </row>
    <row r="145" spans="2:11">
      <c r="B145" s="66"/>
      <c r="C145" s="66"/>
      <c r="D145" s="66"/>
      <c r="E145" s="66"/>
      <c r="F145" s="66"/>
      <c r="G145" s="66"/>
      <c r="H145" s="66"/>
      <c r="I145" s="66"/>
      <c r="J145" s="66"/>
      <c r="K145" s="66"/>
    </row>
    <row r="146" spans="2:11">
      <c r="B146" s="77" t="s">
        <v>295</v>
      </c>
      <c r="C146" s="77"/>
      <c r="D146" s="78">
        <v>44270</v>
      </c>
      <c r="E146" s="392">
        <f>D146</f>
        <v>44270</v>
      </c>
      <c r="F146" s="66"/>
      <c r="G146" s="66"/>
      <c r="H146" s="66"/>
      <c r="I146" s="66"/>
      <c r="J146" s="66"/>
      <c r="K146" s="66"/>
    </row>
    <row r="147" spans="2:11">
      <c r="B147" s="66"/>
      <c r="C147" s="66"/>
      <c r="D147" s="66"/>
      <c r="E147" s="66"/>
      <c r="F147" s="66"/>
      <c r="G147" s="66"/>
      <c r="H147" s="66"/>
      <c r="I147" s="66"/>
      <c r="J147" s="66"/>
      <c r="K147" s="66"/>
    </row>
    <row r="148" spans="2:11">
      <c r="B148" s="12" t="s">
        <v>708</v>
      </c>
      <c r="C148" s="66"/>
      <c r="D148" s="12" t="s">
        <v>733</v>
      </c>
      <c r="E148" s="66"/>
      <c r="F148" s="66"/>
      <c r="G148" s="66"/>
      <c r="H148" s="66"/>
      <c r="I148" s="66"/>
      <c r="J148" s="66"/>
      <c r="K148" s="66"/>
    </row>
    <row r="149" spans="2:11">
      <c r="B149" s="66"/>
      <c r="C149" s="66"/>
      <c r="D149" s="66"/>
      <c r="E149" s="66"/>
      <c r="F149" s="66"/>
      <c r="G149" s="66"/>
      <c r="H149" s="66"/>
      <c r="I149" s="66"/>
      <c r="J149" s="66"/>
      <c r="K149" s="66"/>
    </row>
    <row r="150" spans="2:11">
      <c r="B150" s="66"/>
      <c r="C150" s="66"/>
      <c r="D150" s="66"/>
      <c r="E150" s="66"/>
      <c r="F150" s="66"/>
      <c r="G150" s="66"/>
      <c r="H150" s="66"/>
      <c r="I150" s="66"/>
      <c r="J150" s="66"/>
      <c r="K150" s="66"/>
    </row>
  </sheetData>
  <phoneticPr fontId="15" type="noConversion"/>
  <dataValidations count="4">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0"/>
  <sheetViews>
    <sheetView zoomScale="110" zoomScaleNormal="110" workbookViewId="0">
      <selection activeCell="N70" sqref="N70"/>
    </sheetView>
  </sheetViews>
  <sheetFormatPr baseColWidth="10" defaultColWidth="9.1640625" defaultRowHeight="12"/>
  <cols>
    <col min="1" max="1" width="4.6640625" style="7" customWidth="1"/>
    <col min="2" max="2" width="10.6640625" style="1" customWidth="1"/>
    <col min="3" max="3" width="2.1640625" style="1" customWidth="1"/>
    <col min="4" max="4" width="12.5" style="1" customWidth="1"/>
    <col min="5" max="5" width="4.5" style="1" customWidth="1"/>
    <col min="6" max="6" width="14" style="1" customWidth="1"/>
    <col min="7" max="7" width="2.5" style="1" customWidth="1"/>
    <col min="8" max="8" width="14.5" style="1" customWidth="1"/>
    <col min="9" max="9" width="4.5" style="1" customWidth="1"/>
    <col min="10" max="10" width="14.33203125" style="1" customWidth="1"/>
    <col min="11" max="11" width="3.5" style="1" customWidth="1"/>
    <col min="12" max="12" width="16.1640625" style="1" customWidth="1"/>
    <col min="13" max="13" width="4.33203125" style="1" customWidth="1"/>
    <col min="14" max="14" width="16.5" style="1" customWidth="1"/>
    <col min="15" max="16384" width="9.1640625" style="1"/>
  </cols>
  <sheetData>
    <row r="1" spans="1:14">
      <c r="A1" s="485" t="s">
        <v>31</v>
      </c>
      <c r="B1" s="485"/>
      <c r="C1" s="485"/>
      <c r="D1" s="485"/>
      <c r="E1" s="485"/>
      <c r="F1" s="485"/>
      <c r="G1" s="485"/>
      <c r="H1" s="485"/>
      <c r="I1" s="485"/>
      <c r="J1" s="485"/>
      <c r="K1" s="485"/>
      <c r="L1" s="485"/>
      <c r="M1" s="485"/>
      <c r="N1" s="485"/>
    </row>
    <row r="2" spans="1:14">
      <c r="N2" s="8" t="s">
        <v>596</v>
      </c>
    </row>
    <row r="3" spans="1:14">
      <c r="F3" s="8" t="s">
        <v>596</v>
      </c>
      <c r="H3" s="389"/>
      <c r="J3" s="8" t="s">
        <v>596</v>
      </c>
      <c r="L3" s="389"/>
      <c r="N3" s="8" t="s">
        <v>32</v>
      </c>
    </row>
    <row r="4" spans="1:14">
      <c r="F4" s="476" t="s">
        <v>620</v>
      </c>
      <c r="H4" s="389"/>
      <c r="J4" s="476" t="s">
        <v>621</v>
      </c>
      <c r="L4" s="389"/>
      <c r="N4" s="476" t="s">
        <v>623</v>
      </c>
    </row>
    <row r="5" spans="1:14">
      <c r="F5" s="9" t="str">
        <f>"ENDING "&amp;TEXT('Form 1 Cover'!D130,"MM/DD/YY")</f>
        <v>ENDING 01/00/00</v>
      </c>
      <c r="H5" s="389"/>
      <c r="J5" s="9" t="str">
        <f>"ADE ENDING "&amp;TEXT('Form 1 Cover'!D134, "MM/DD/YY")</f>
        <v>ADE ENDING 01/00/00</v>
      </c>
      <c r="L5" s="389"/>
      <c r="N5" s="477" t="str">
        <f>"ENDING "&amp;TEXT('Form 1 Cover'!D139, "MM/DD/YY")</f>
        <v>ENDING 06/30/22</v>
      </c>
    </row>
    <row r="6" spans="1:14">
      <c r="H6" s="389"/>
      <c r="L6" s="389"/>
    </row>
    <row r="7" spans="1:14">
      <c r="A7" s="7" t="s">
        <v>42</v>
      </c>
      <c r="B7" s="1" t="s">
        <v>33</v>
      </c>
      <c r="H7" s="389"/>
      <c r="J7" s="10"/>
      <c r="L7" s="389"/>
    </row>
    <row r="8" spans="1:14">
      <c r="B8" s="1" t="s">
        <v>672</v>
      </c>
      <c r="D8" s="411"/>
      <c r="E8" s="279" t="s">
        <v>34</v>
      </c>
      <c r="F8" s="284">
        <f>D8*0.6</f>
        <v>0</v>
      </c>
      <c r="G8" s="280"/>
      <c r="H8" s="413"/>
      <c r="I8" s="279" t="s">
        <v>34</v>
      </c>
      <c r="J8" s="284">
        <f>H8*0.6</f>
        <v>0</v>
      </c>
      <c r="K8" s="281"/>
      <c r="L8" s="413"/>
      <c r="M8" s="279" t="s">
        <v>34</v>
      </c>
      <c r="N8" s="284">
        <f>L8*0.6</f>
        <v>0</v>
      </c>
    </row>
    <row r="9" spans="1:14">
      <c r="D9" s="281"/>
      <c r="E9" s="281"/>
      <c r="F9" s="286"/>
      <c r="G9" s="280"/>
      <c r="H9" s="390"/>
      <c r="I9" s="281"/>
      <c r="J9" s="287"/>
      <c r="K9" s="281"/>
      <c r="L9" s="390"/>
      <c r="M9" s="281"/>
      <c r="N9" s="287"/>
    </row>
    <row r="10" spans="1:14">
      <c r="A10" s="7" t="s">
        <v>304</v>
      </c>
      <c r="B10" s="1" t="s">
        <v>35</v>
      </c>
      <c r="D10" s="411"/>
      <c r="E10" s="279" t="s">
        <v>34</v>
      </c>
      <c r="F10" s="284">
        <f>D10*0.6</f>
        <v>0</v>
      </c>
      <c r="G10" s="280"/>
      <c r="H10" s="413"/>
      <c r="I10" s="279" t="s">
        <v>34</v>
      </c>
      <c r="J10" s="284">
        <f>H10*0.6</f>
        <v>0</v>
      </c>
      <c r="K10" s="281"/>
      <c r="L10" s="413">
        <v>0</v>
      </c>
      <c r="M10" s="279" t="s">
        <v>34</v>
      </c>
      <c r="N10" s="284">
        <f>L10*0.6</f>
        <v>0</v>
      </c>
    </row>
    <row r="11" spans="1:14">
      <c r="B11" s="1" t="s">
        <v>35</v>
      </c>
      <c r="D11" s="411"/>
      <c r="E11" s="279" t="s">
        <v>717</v>
      </c>
      <c r="F11" s="284">
        <f>D11*1</f>
        <v>0</v>
      </c>
      <c r="G11" s="280"/>
      <c r="H11" s="413"/>
      <c r="I11" s="279" t="s">
        <v>718</v>
      </c>
      <c r="J11" s="284">
        <f>H11*1</f>
        <v>0</v>
      </c>
      <c r="K11" s="281"/>
      <c r="L11" s="413">
        <v>75</v>
      </c>
      <c r="M11" s="279" t="s">
        <v>718</v>
      </c>
      <c r="N11" s="284">
        <f>L11*1</f>
        <v>75</v>
      </c>
    </row>
    <row r="12" spans="1:14">
      <c r="A12" s="7" t="s">
        <v>43</v>
      </c>
      <c r="B12" s="1" t="s">
        <v>36</v>
      </c>
      <c r="D12" s="281"/>
      <c r="E12" s="281"/>
      <c r="F12" s="414"/>
      <c r="G12" s="280"/>
      <c r="H12" s="390"/>
      <c r="I12" s="281"/>
      <c r="J12" s="414"/>
      <c r="K12" s="281"/>
      <c r="L12" s="390"/>
      <c r="M12" s="281"/>
      <c r="N12" s="414">
        <f>50+25+25+25+25</f>
        <v>150</v>
      </c>
    </row>
    <row r="13" spans="1:14">
      <c r="D13" s="281"/>
      <c r="E13" s="281"/>
      <c r="F13" s="280"/>
      <c r="G13" s="280"/>
      <c r="H13" s="390"/>
      <c r="I13" s="281"/>
      <c r="J13" s="281"/>
      <c r="K13" s="281"/>
      <c r="L13" s="390"/>
      <c r="M13" s="281"/>
      <c r="N13" s="281"/>
    </row>
    <row r="14" spans="1:14">
      <c r="A14" s="7" t="s">
        <v>44</v>
      </c>
      <c r="B14" s="1" t="s">
        <v>37</v>
      </c>
      <c r="D14" s="281"/>
      <c r="E14" s="281"/>
      <c r="F14" s="414"/>
      <c r="G14" s="280"/>
      <c r="H14" s="390"/>
      <c r="I14" s="281"/>
      <c r="J14" s="414"/>
      <c r="K14" s="281"/>
      <c r="L14" s="390"/>
      <c r="M14" s="281"/>
      <c r="N14" s="414">
        <f>50+50</f>
        <v>100</v>
      </c>
    </row>
    <row r="15" spans="1:14">
      <c r="D15" s="281"/>
      <c r="E15" s="281"/>
      <c r="F15" s="280"/>
      <c r="G15" s="280"/>
      <c r="H15" s="390"/>
      <c r="I15" s="281"/>
      <c r="J15" s="281"/>
      <c r="K15" s="281"/>
      <c r="L15" s="390"/>
      <c r="M15" s="281"/>
      <c r="N15" s="281"/>
    </row>
    <row r="16" spans="1:14">
      <c r="A16" s="7" t="s">
        <v>45</v>
      </c>
      <c r="B16" s="1" t="s">
        <v>38</v>
      </c>
      <c r="D16" s="281"/>
      <c r="E16" s="281"/>
      <c r="F16" s="414"/>
      <c r="G16" s="280"/>
      <c r="H16" s="390"/>
      <c r="I16" s="281"/>
      <c r="J16" s="414"/>
      <c r="K16" s="281"/>
      <c r="L16" s="390"/>
      <c r="M16" s="281"/>
      <c r="N16" s="414"/>
    </row>
    <row r="17" spans="1:14">
      <c r="D17" s="281"/>
      <c r="E17" s="281"/>
      <c r="F17" s="282"/>
      <c r="G17" s="280"/>
      <c r="H17" s="390"/>
      <c r="I17" s="281"/>
      <c r="J17" s="281"/>
      <c r="K17" s="281"/>
      <c r="L17" s="390"/>
      <c r="M17" s="281"/>
      <c r="N17" s="281"/>
    </row>
    <row r="18" spans="1:14">
      <c r="A18" s="11" t="s">
        <v>428</v>
      </c>
      <c r="B18" s="1" t="s">
        <v>429</v>
      </c>
      <c r="D18" s="281"/>
      <c r="E18" s="281"/>
      <c r="F18" s="284">
        <f>F8+F10+F12+F14+F16+F11</f>
        <v>0</v>
      </c>
      <c r="G18" s="282"/>
      <c r="H18" s="391"/>
      <c r="I18" s="282"/>
      <c r="J18" s="284">
        <f>J8+J10+J12+J14+J16+J11</f>
        <v>0</v>
      </c>
      <c r="K18" s="282"/>
      <c r="L18" s="391"/>
      <c r="M18" s="282"/>
      <c r="N18" s="284">
        <f>N8+N10+N12+N14+N16+N11</f>
        <v>325</v>
      </c>
    </row>
    <row r="19" spans="1:14">
      <c r="D19" s="281"/>
      <c r="E19" s="281"/>
      <c r="F19" s="280"/>
      <c r="G19" s="280"/>
      <c r="H19" s="390"/>
      <c r="I19" s="281"/>
      <c r="J19" s="281"/>
      <c r="K19" s="281"/>
      <c r="L19" s="390"/>
      <c r="M19" s="281"/>
      <c r="N19" s="281"/>
    </row>
    <row r="20" spans="1:14">
      <c r="A20" s="7" t="s">
        <v>292</v>
      </c>
      <c r="B20" s="1" t="s">
        <v>606</v>
      </c>
      <c r="D20" s="281"/>
      <c r="E20" s="281"/>
      <c r="F20" s="280"/>
      <c r="G20" s="280"/>
      <c r="H20" s="390"/>
      <c r="I20" s="281"/>
      <c r="J20" s="281"/>
      <c r="K20" s="281"/>
      <c r="L20" s="390"/>
      <c r="M20" s="281"/>
      <c r="N20" s="281"/>
    </row>
    <row r="21" spans="1:14">
      <c r="B21" s="1" t="s">
        <v>39</v>
      </c>
      <c r="D21" s="281"/>
      <c r="E21" s="281"/>
      <c r="F21" s="414">
        <v>0</v>
      </c>
      <c r="G21" s="280"/>
      <c r="H21" s="390"/>
      <c r="I21" s="281"/>
      <c r="J21" s="411">
        <v>0</v>
      </c>
      <c r="K21" s="281"/>
      <c r="L21" s="390"/>
      <c r="M21" s="281"/>
      <c r="N21" s="411">
        <v>0</v>
      </c>
    </row>
    <row r="22" spans="1:14">
      <c r="D22" s="281"/>
      <c r="E22" s="281"/>
      <c r="F22" s="280"/>
      <c r="G22" s="280"/>
      <c r="H22" s="390"/>
      <c r="I22" s="281"/>
      <c r="J22" s="281"/>
      <c r="K22" s="281"/>
      <c r="L22" s="390"/>
      <c r="M22" s="281"/>
      <c r="N22" s="281"/>
    </row>
    <row r="23" spans="1:14">
      <c r="A23" s="7" t="s">
        <v>305</v>
      </c>
      <c r="B23" s="1" t="s">
        <v>607</v>
      </c>
      <c r="D23" s="281"/>
      <c r="E23" s="281"/>
      <c r="F23" s="280"/>
      <c r="G23" s="280"/>
      <c r="H23" s="390"/>
      <c r="I23" s="281"/>
      <c r="J23" s="281"/>
      <c r="K23" s="281"/>
      <c r="L23" s="390"/>
      <c r="M23" s="281"/>
      <c r="N23" s="281"/>
    </row>
    <row r="24" spans="1:14">
      <c r="B24" s="1" t="s">
        <v>40</v>
      </c>
      <c r="D24" s="281"/>
      <c r="E24" s="281"/>
      <c r="F24" s="414">
        <v>0</v>
      </c>
      <c r="G24" s="280"/>
      <c r="H24" s="390"/>
      <c r="I24" s="281"/>
      <c r="J24" s="411">
        <v>0</v>
      </c>
      <c r="K24" s="281"/>
      <c r="L24" s="390"/>
      <c r="M24" s="281"/>
      <c r="N24" s="411">
        <v>0</v>
      </c>
    </row>
    <row r="25" spans="1:14">
      <c r="D25" s="281"/>
      <c r="E25" s="281"/>
      <c r="F25" s="280"/>
      <c r="G25" s="280"/>
      <c r="H25" s="390"/>
      <c r="I25" s="281"/>
      <c r="J25" s="281"/>
      <c r="K25" s="281"/>
      <c r="L25" s="390"/>
      <c r="M25" s="281"/>
      <c r="N25" s="281"/>
    </row>
    <row r="26" spans="1:14">
      <c r="A26" s="7" t="s">
        <v>293</v>
      </c>
      <c r="B26" s="1" t="s">
        <v>430</v>
      </c>
      <c r="D26" s="281"/>
      <c r="E26" s="281"/>
      <c r="F26" s="284">
        <f>F18+F21-F24</f>
        <v>0</v>
      </c>
      <c r="G26" s="280"/>
      <c r="H26" s="390"/>
      <c r="I26" s="281"/>
      <c r="J26" s="284">
        <f>J18+J21-J24</f>
        <v>0</v>
      </c>
      <c r="K26" s="281"/>
      <c r="L26" s="390"/>
      <c r="M26" s="281"/>
      <c r="N26" s="284">
        <f>N18+N21-N24</f>
        <v>325</v>
      </c>
    </row>
    <row r="27" spans="1:14">
      <c r="D27" s="281"/>
      <c r="E27" s="281"/>
      <c r="F27" s="282"/>
      <c r="G27" s="280"/>
      <c r="H27" s="390"/>
      <c r="I27" s="281"/>
      <c r="J27" s="283"/>
      <c r="K27" s="281"/>
      <c r="L27" s="390"/>
      <c r="M27" s="281"/>
      <c r="N27" s="283"/>
    </row>
    <row r="28" spans="1:14">
      <c r="A28" s="7" t="s">
        <v>303</v>
      </c>
      <c r="B28" s="1" t="s">
        <v>431</v>
      </c>
      <c r="D28" s="281"/>
      <c r="E28" s="281"/>
      <c r="F28" s="282"/>
      <c r="G28" s="280"/>
      <c r="H28" s="390"/>
      <c r="I28" s="281"/>
      <c r="J28" s="283"/>
      <c r="K28" s="281"/>
      <c r="L28" s="390"/>
      <c r="M28" s="281"/>
      <c r="N28" s="415"/>
    </row>
    <row r="29" spans="1:14" ht="13" thickBot="1">
      <c r="A29" s="13"/>
      <c r="B29" s="14"/>
      <c r="C29" s="14"/>
      <c r="D29" s="14"/>
      <c r="E29" s="14"/>
      <c r="F29" s="14"/>
      <c r="G29" s="14"/>
      <c r="H29" s="14"/>
      <c r="I29" s="14"/>
      <c r="J29" s="14"/>
      <c r="K29" s="14"/>
      <c r="L29" s="14"/>
      <c r="M29" s="14"/>
      <c r="N29" s="15"/>
    </row>
    <row r="30" spans="1:14" ht="13" thickTop="1"/>
    <row r="31" spans="1:14">
      <c r="A31" s="7" t="s">
        <v>296</v>
      </c>
      <c r="B31" s="16" t="str">
        <f>"Basic support per pupil amount, Year " &amp;PROPER(N5)</f>
        <v>Basic support per pupil amount, Year Ending 06/30/22</v>
      </c>
      <c r="C31" s="8"/>
      <c r="D31" s="8"/>
      <c r="E31" s="8"/>
      <c r="F31" s="8"/>
      <c r="G31" s="16"/>
      <c r="H31" s="8"/>
      <c r="I31" s="8"/>
      <c r="J31" s="81">
        <f>L53</f>
        <v>6135</v>
      </c>
      <c r="N31" s="12"/>
    </row>
    <row r="32" spans="1:14">
      <c r="B32" s="16" t="s">
        <v>715</v>
      </c>
      <c r="C32" s="8"/>
      <c r="D32" s="8"/>
      <c r="E32" s="8"/>
      <c r="F32" s="8"/>
      <c r="G32" s="16"/>
      <c r="H32" s="8" t="s">
        <v>596</v>
      </c>
      <c r="I32" s="8"/>
      <c r="J32" s="17"/>
      <c r="L32" s="1" t="s">
        <v>453</v>
      </c>
      <c r="N32" s="12"/>
    </row>
    <row r="33" spans="2:17" ht="13">
      <c r="B33" s="16"/>
      <c r="C33" s="8"/>
      <c r="D33" s="8"/>
      <c r="E33" s="8"/>
      <c r="G33" s="16"/>
      <c r="H33" s="8" t="s">
        <v>716</v>
      </c>
      <c r="I33" s="8"/>
      <c r="J33" s="17"/>
      <c r="N33" s="18" t="s">
        <v>458</v>
      </c>
      <c r="Q33"/>
    </row>
    <row r="34" spans="2:17" ht="13">
      <c r="C34" s="8"/>
      <c r="D34" s="19" t="s">
        <v>64</v>
      </c>
      <c r="E34" s="20"/>
      <c r="F34" s="8">
        <v>2020</v>
      </c>
      <c r="G34" s="21"/>
      <c r="H34" s="458" t="s">
        <v>634</v>
      </c>
      <c r="I34" s="20"/>
      <c r="J34" s="22" t="s">
        <v>429</v>
      </c>
      <c r="N34" s="18" t="s">
        <v>608</v>
      </c>
      <c r="Q34"/>
    </row>
    <row r="35" spans="2:17" ht="16">
      <c r="B35" s="16"/>
      <c r="C35" s="8"/>
      <c r="D35" s="23" t="s">
        <v>434</v>
      </c>
      <c r="E35" s="8"/>
      <c r="F35" s="613">
        <v>7198</v>
      </c>
      <c r="G35" s="16"/>
      <c r="H35" s="416"/>
      <c r="I35" s="8"/>
      <c r="J35" s="17">
        <f>F35*H35</f>
        <v>0</v>
      </c>
      <c r="N35" s="614">
        <v>1165</v>
      </c>
      <c r="Q35"/>
    </row>
    <row r="36" spans="2:17" ht="16">
      <c r="B36" s="16"/>
      <c r="C36" s="8"/>
      <c r="D36" s="23" t="s">
        <v>435</v>
      </c>
      <c r="E36" s="8"/>
      <c r="F36" s="613">
        <v>7223</v>
      </c>
      <c r="G36" s="16"/>
      <c r="H36" s="416"/>
      <c r="I36" s="8"/>
      <c r="J36" s="17">
        <f t="shared" ref="J36:J51" si="0">F36*H36</f>
        <v>0</v>
      </c>
      <c r="N36" s="614">
        <v>1213</v>
      </c>
      <c r="Q36"/>
    </row>
    <row r="37" spans="2:17" ht="16">
      <c r="B37" s="16"/>
      <c r="C37" s="8"/>
      <c r="D37" s="618" t="s">
        <v>436</v>
      </c>
      <c r="E37" s="619"/>
      <c r="F37" s="620">
        <v>6135</v>
      </c>
      <c r="G37" s="621"/>
      <c r="H37" s="622">
        <v>325</v>
      </c>
      <c r="I37" s="619"/>
      <c r="J37" s="623">
        <f t="shared" si="0"/>
        <v>1993875</v>
      </c>
      <c r="K37" s="624"/>
      <c r="L37" s="624">
        <v>325</v>
      </c>
      <c r="M37" s="624"/>
      <c r="N37" s="625">
        <v>1269</v>
      </c>
      <c r="Q37"/>
    </row>
    <row r="38" spans="2:17" ht="16">
      <c r="B38" s="16"/>
      <c r="C38" s="8"/>
      <c r="D38" s="23" t="s">
        <v>437</v>
      </c>
      <c r="E38" s="8"/>
      <c r="F38" s="613">
        <v>6289</v>
      </c>
      <c r="G38" s="16"/>
      <c r="H38" s="416"/>
      <c r="I38" s="8"/>
      <c r="J38" s="17">
        <f t="shared" si="0"/>
        <v>0</v>
      </c>
      <c r="N38" s="614">
        <v>3035</v>
      </c>
      <c r="Q38"/>
    </row>
    <row r="39" spans="2:17" ht="16">
      <c r="B39" s="16"/>
      <c r="C39" s="8"/>
      <c r="D39" s="23" t="s">
        <v>438</v>
      </c>
      <c r="E39" s="8"/>
      <c r="F39" s="613">
        <v>8087</v>
      </c>
      <c r="G39" s="16"/>
      <c r="H39" s="416"/>
      <c r="I39" s="8"/>
      <c r="J39" s="17">
        <f t="shared" si="0"/>
        <v>0</v>
      </c>
      <c r="N39" s="614">
        <v>1517</v>
      </c>
      <c r="Q39"/>
    </row>
    <row r="40" spans="2:17" ht="16">
      <c r="B40" s="16"/>
      <c r="C40" s="8"/>
      <c r="D40" s="23" t="s">
        <v>439</v>
      </c>
      <c r="E40" s="8"/>
      <c r="F40" s="613">
        <v>21365</v>
      </c>
      <c r="G40" s="16"/>
      <c r="H40" s="416"/>
      <c r="I40" s="8"/>
      <c r="J40" s="17">
        <f t="shared" si="0"/>
        <v>0</v>
      </c>
      <c r="N40" s="614">
        <v>8329</v>
      </c>
      <c r="Q40"/>
    </row>
    <row r="41" spans="2:17" ht="16">
      <c r="B41" s="16"/>
      <c r="C41" s="8"/>
      <c r="D41" s="23" t="s">
        <v>440</v>
      </c>
      <c r="E41" s="8"/>
      <c r="F41" s="613">
        <v>14125</v>
      </c>
      <c r="G41" s="16"/>
      <c r="H41" s="416"/>
      <c r="I41" s="8"/>
      <c r="J41" s="17">
        <f t="shared" si="0"/>
        <v>0</v>
      </c>
      <c r="N41" s="614">
        <v>22465</v>
      </c>
      <c r="Q41"/>
    </row>
    <row r="42" spans="2:17" ht="16">
      <c r="B42" s="16"/>
      <c r="C42" s="8"/>
      <c r="D42" s="23" t="s">
        <v>441</v>
      </c>
      <c r="E42" s="8"/>
      <c r="F42" s="613">
        <v>7324</v>
      </c>
      <c r="G42" s="16"/>
      <c r="H42" s="416"/>
      <c r="I42" s="8"/>
      <c r="J42" s="17">
        <f t="shared" si="0"/>
        <v>0</v>
      </c>
      <c r="N42" s="614">
        <v>2544</v>
      </c>
      <c r="Q42"/>
    </row>
    <row r="43" spans="2:17" ht="16">
      <c r="B43" s="16"/>
      <c r="C43" s="8"/>
      <c r="D43" s="23" t="s">
        <v>442</v>
      </c>
      <c r="E43" s="8"/>
      <c r="F43" s="613">
        <v>3567</v>
      </c>
      <c r="G43" s="16"/>
      <c r="H43" s="416"/>
      <c r="I43" s="8"/>
      <c r="J43" s="17">
        <f t="shared" si="0"/>
        <v>0</v>
      </c>
      <c r="N43" s="614">
        <v>10082</v>
      </c>
      <c r="Q43"/>
    </row>
    <row r="44" spans="2:17" ht="16">
      <c r="B44" s="16"/>
      <c r="C44" s="8"/>
      <c r="D44" s="23" t="s">
        <v>443</v>
      </c>
      <c r="E44" s="8"/>
      <c r="F44" s="613">
        <v>10910</v>
      </c>
      <c r="G44" s="16"/>
      <c r="H44" s="416"/>
      <c r="I44" s="8"/>
      <c r="J44" s="17">
        <f t="shared" si="0"/>
        <v>0</v>
      </c>
      <c r="N44" s="614">
        <v>1586</v>
      </c>
      <c r="Q44"/>
    </row>
    <row r="45" spans="2:17" ht="16">
      <c r="B45" s="16"/>
      <c r="C45" s="8"/>
      <c r="D45" s="23" t="s">
        <v>444</v>
      </c>
      <c r="E45" s="8"/>
      <c r="F45" s="613">
        <v>7513</v>
      </c>
      <c r="G45" s="16"/>
      <c r="H45" s="416"/>
      <c r="I45" s="8"/>
      <c r="J45" s="17">
        <f t="shared" si="0"/>
        <v>0</v>
      </c>
      <c r="N45" s="614">
        <v>938</v>
      </c>
      <c r="Q45"/>
    </row>
    <row r="46" spans="2:17" ht="16">
      <c r="B46" s="16"/>
      <c r="C46" s="8"/>
      <c r="D46" s="23" t="s">
        <v>445</v>
      </c>
      <c r="E46" s="8"/>
      <c r="F46" s="613">
        <v>9704</v>
      </c>
      <c r="G46" s="16"/>
      <c r="H46" s="416"/>
      <c r="I46" s="8"/>
      <c r="J46" s="17">
        <f t="shared" si="0"/>
        <v>0</v>
      </c>
      <c r="N46" s="614">
        <v>1626</v>
      </c>
      <c r="Q46"/>
    </row>
    <row r="47" spans="2:17" ht="16">
      <c r="B47" s="16"/>
      <c r="C47" s="8"/>
      <c r="D47" s="23" t="s">
        <v>446</v>
      </c>
      <c r="E47" s="8"/>
      <c r="F47" s="613">
        <v>8214</v>
      </c>
      <c r="G47" s="16"/>
      <c r="H47" s="416"/>
      <c r="I47" s="8"/>
      <c r="J47" s="17">
        <f t="shared" si="0"/>
        <v>0</v>
      </c>
      <c r="N47" s="614">
        <v>1742</v>
      </c>
      <c r="Q47"/>
    </row>
    <row r="48" spans="2:17" ht="16">
      <c r="B48" s="16"/>
      <c r="C48" s="8"/>
      <c r="D48" s="23" t="s">
        <v>447</v>
      </c>
      <c r="E48" s="8"/>
      <c r="F48" s="613">
        <v>9316</v>
      </c>
      <c r="G48" s="16"/>
      <c r="H48" s="416"/>
      <c r="I48" s="8"/>
      <c r="J48" s="17">
        <f t="shared" si="0"/>
        <v>0</v>
      </c>
      <c r="N48" s="614">
        <v>2587</v>
      </c>
      <c r="Q48"/>
    </row>
    <row r="49" spans="1:17" ht="16">
      <c r="B49" s="16"/>
      <c r="C49" s="8"/>
      <c r="D49" s="23" t="s">
        <v>448</v>
      </c>
      <c r="E49" s="8"/>
      <c r="F49" s="613">
        <v>7718</v>
      </c>
      <c r="G49" s="16"/>
      <c r="H49" s="416"/>
      <c r="I49" s="8"/>
      <c r="J49" s="17">
        <f t="shared" si="0"/>
        <v>0</v>
      </c>
      <c r="N49" s="614">
        <v>8459</v>
      </c>
      <c r="Q49"/>
    </row>
    <row r="50" spans="1:17" ht="16">
      <c r="B50" s="16"/>
      <c r="C50" s="8"/>
      <c r="D50" s="23" t="s">
        <v>449</v>
      </c>
      <c r="E50" s="8"/>
      <c r="F50" s="613">
        <v>5764</v>
      </c>
      <c r="G50" s="16"/>
      <c r="H50" s="416"/>
      <c r="I50" s="8"/>
      <c r="J50" s="17">
        <f t="shared" si="0"/>
        <v>0</v>
      </c>
      <c r="N50" s="614">
        <v>1345</v>
      </c>
      <c r="Q50"/>
    </row>
    <row r="51" spans="1:17" ht="16">
      <c r="B51" s="16"/>
      <c r="C51" s="8"/>
      <c r="D51" s="23" t="s">
        <v>450</v>
      </c>
      <c r="E51" s="8"/>
      <c r="F51" s="613">
        <v>8035</v>
      </c>
      <c r="G51" s="16"/>
      <c r="H51" s="416"/>
      <c r="I51" s="8"/>
      <c r="J51" s="17">
        <f t="shared" si="0"/>
        <v>0</v>
      </c>
      <c r="N51" s="614">
        <v>2196</v>
      </c>
      <c r="Q51"/>
    </row>
    <row r="52" spans="1:17" ht="13">
      <c r="B52" s="16"/>
      <c r="C52" s="8"/>
      <c r="D52" s="23"/>
      <c r="E52" s="8"/>
      <c r="F52" s="8" t="s">
        <v>252</v>
      </c>
      <c r="G52" s="16"/>
      <c r="H52" s="24"/>
      <c r="I52" s="8"/>
      <c r="J52" s="17"/>
      <c r="N52" s="12"/>
      <c r="Q52"/>
    </row>
    <row r="53" spans="1:17" ht="13">
      <c r="B53" s="16"/>
      <c r="C53" s="8"/>
      <c r="D53" s="23" t="s">
        <v>451</v>
      </c>
      <c r="E53" s="8"/>
      <c r="G53" s="23"/>
      <c r="H53" s="285">
        <f>SUM(H35:H51)</f>
        <v>325</v>
      </c>
      <c r="I53" s="8"/>
      <c r="J53" s="17">
        <f>SUM(J35:J52)</f>
        <v>1993875</v>
      </c>
      <c r="L53" s="25">
        <f>J53/H53</f>
        <v>6135</v>
      </c>
      <c r="N53" s="12"/>
      <c r="Q53"/>
    </row>
    <row r="54" spans="1:17" ht="13">
      <c r="Q54"/>
    </row>
    <row r="55" spans="1:17" ht="13">
      <c r="A55" s="7" t="s">
        <v>294</v>
      </c>
      <c r="B55" s="1" t="s">
        <v>457</v>
      </c>
      <c r="J55" s="417">
        <v>1269</v>
      </c>
      <c r="Q55"/>
    </row>
    <row r="56" spans="1:17">
      <c r="B56" s="1" t="s">
        <v>456</v>
      </c>
      <c r="Q56" s="421"/>
    </row>
    <row r="57" spans="1:17">
      <c r="L57" s="1" t="s">
        <v>454</v>
      </c>
      <c r="N57" s="1" t="s">
        <v>455</v>
      </c>
    </row>
    <row r="58" spans="1:17">
      <c r="A58" s="7" t="s">
        <v>297</v>
      </c>
      <c r="B58" s="1" t="s">
        <v>505</v>
      </c>
      <c r="K58" s="12"/>
      <c r="L58" s="26">
        <f>N26*(J31+J55)</f>
        <v>2406300</v>
      </c>
      <c r="N58" s="27">
        <f>N28*(J31+J55)</f>
        <v>0</v>
      </c>
    </row>
    <row r="59" spans="1:17">
      <c r="K59" s="12"/>
      <c r="L59" s="28"/>
      <c r="N59" s="12"/>
    </row>
    <row r="60" spans="1:17" ht="12.75" customHeight="1">
      <c r="A60" s="7" t="s">
        <v>298</v>
      </c>
      <c r="B60" s="1" t="s">
        <v>671</v>
      </c>
      <c r="H60" s="472"/>
    </row>
    <row r="61" spans="1:17">
      <c r="H61" s="61"/>
      <c r="L61" s="60">
        <f>H60</f>
        <v>0</v>
      </c>
      <c r="N61" s="12"/>
    </row>
    <row r="62" spans="1:17">
      <c r="H62" s="61"/>
      <c r="L62" s="62"/>
      <c r="N62" s="12"/>
    </row>
    <row r="63" spans="1:17">
      <c r="L63" s="8" t="s">
        <v>506</v>
      </c>
      <c r="M63" s="8"/>
      <c r="N63" s="8" t="s">
        <v>431</v>
      </c>
    </row>
    <row r="64" spans="1:17">
      <c r="A64" s="7" t="s">
        <v>432</v>
      </c>
      <c r="B64" s="1" t="s">
        <v>433</v>
      </c>
      <c r="L64" s="59">
        <f>L58+L61</f>
        <v>2406300</v>
      </c>
      <c r="M64" s="23"/>
      <c r="N64" s="59">
        <f>N58+L61</f>
        <v>0</v>
      </c>
    </row>
    <row r="65" spans="1:14" ht="13" thickBot="1">
      <c r="A65" s="13"/>
      <c r="B65" s="14"/>
      <c r="C65" s="14"/>
      <c r="D65" s="14"/>
      <c r="E65" s="14"/>
      <c r="F65" s="14"/>
      <c r="G65" s="14"/>
      <c r="H65" s="14"/>
      <c r="I65" s="14"/>
      <c r="J65" s="14"/>
      <c r="K65" s="14"/>
      <c r="L65" s="14"/>
      <c r="M65" s="14"/>
      <c r="N65" s="14"/>
    </row>
    <row r="66" spans="1:14" ht="13" thickTop="1"/>
    <row r="68" spans="1:14" ht="12.75" customHeight="1">
      <c r="A68" s="7" t="str">
        <f>"Fiscal Year "&amp;TEXT('Form 1 Cover'!D137, "yy")</f>
        <v>Fiscal Year 2021-2022</v>
      </c>
      <c r="E68" s="23" t="s">
        <v>452</v>
      </c>
      <c r="F68" s="518" t="str">
        <f>'Form 1 Cover'!B20</f>
        <v>TEACH- Las Vegas</v>
      </c>
      <c r="G68" s="518"/>
      <c r="H68" s="518"/>
      <c r="I68" s="518"/>
      <c r="J68" s="518"/>
    </row>
    <row r="70" spans="1:14" ht="13">
      <c r="A70" s="29" t="s">
        <v>467</v>
      </c>
      <c r="N70" s="30">
        <f>'Form 1 Cover'!$D$146</f>
        <v>44270</v>
      </c>
    </row>
  </sheetData>
  <phoneticPr fontId="0" type="noConversion"/>
  <pageMargins left="0.55000000000000004" right="0" top="0.75" bottom="0.25" header="0.5" footer="0"/>
  <pageSetup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8"/>
  <sheetViews>
    <sheetView topLeftCell="A10" zoomScaleNormal="100" workbookViewId="0">
      <selection activeCell="H98" sqref="H98"/>
    </sheetView>
  </sheetViews>
  <sheetFormatPr baseColWidth="10" defaultColWidth="9.1640625" defaultRowHeight="14"/>
  <cols>
    <col min="1" max="1" width="1.5" style="106" customWidth="1"/>
    <col min="2" max="2" width="6.5" style="106" customWidth="1"/>
    <col min="3" max="3" width="40" style="38" customWidth="1"/>
    <col min="4" max="5" width="15.6640625" style="38" customWidth="1"/>
    <col min="6" max="6" width="15.1640625" style="38" customWidth="1"/>
    <col min="7" max="8" width="16.5" style="38" customWidth="1"/>
    <col min="9" max="10" width="9.1640625" style="38"/>
    <col min="11" max="11" width="5.5" style="38" customWidth="1"/>
    <col min="12" max="16384" width="9.1640625" style="38"/>
  </cols>
  <sheetData>
    <row r="1" spans="1:8">
      <c r="A1" s="321" t="s">
        <v>459</v>
      </c>
      <c r="B1" s="82"/>
      <c r="C1" s="83"/>
      <c r="D1" s="84">
        <v>-1</v>
      </c>
      <c r="E1" s="85">
        <v>-2</v>
      </c>
      <c r="F1" s="86">
        <v>-3</v>
      </c>
      <c r="G1" s="85">
        <v>-4</v>
      </c>
      <c r="H1" s="85">
        <v>-4</v>
      </c>
    </row>
    <row r="2" spans="1:8" ht="15" thickBot="1">
      <c r="A2" s="337"/>
      <c r="B2" s="87" t="s">
        <v>252</v>
      </c>
      <c r="C2" s="47"/>
      <c r="D2" s="146"/>
      <c r="E2" s="48" t="s">
        <v>32</v>
      </c>
      <c r="F2" s="519" t="str">
        <f>"BUDGET YEAR ENDING "&amp;TEXT('Form 1 Cover'!D139, "MM/DD/YY")</f>
        <v>BUDGET YEAR ENDING 06/30/22</v>
      </c>
      <c r="G2" s="520"/>
      <c r="H2" s="521"/>
    </row>
    <row r="3" spans="1:8" s="92" customFormat="1" ht="15.75" customHeight="1" thickBot="1">
      <c r="B3" s="418" t="str">
        <f>'Form 1 Cover'!B20</f>
        <v>TEACH- Las Vegas</v>
      </c>
      <c r="C3" s="419"/>
      <c r="D3" s="90" t="s">
        <v>284</v>
      </c>
      <c r="E3" s="90" t="s">
        <v>286</v>
      </c>
      <c r="F3" s="91"/>
      <c r="G3" s="123"/>
      <c r="H3" s="90" t="s">
        <v>611</v>
      </c>
    </row>
    <row r="4" spans="1:8" s="92" customFormat="1" ht="15.75" customHeight="1">
      <c r="A4" s="334"/>
      <c r="B4" s="478"/>
      <c r="C4" s="479" t="s">
        <v>196</v>
      </c>
      <c r="D4" s="93" t="s">
        <v>285</v>
      </c>
      <c r="E4" s="90" t="s">
        <v>285</v>
      </c>
      <c r="F4" s="93" t="s">
        <v>287</v>
      </c>
      <c r="G4" s="90" t="s">
        <v>111</v>
      </c>
      <c r="H4" s="90" t="s">
        <v>111</v>
      </c>
    </row>
    <row r="5" spans="1:8" s="92" customFormat="1" ht="15" customHeight="1">
      <c r="A5" s="335"/>
      <c r="B5" s="480"/>
      <c r="C5" s="481"/>
      <c r="D5" s="330">
        <f>'Form 1 Cover'!D130</f>
        <v>0</v>
      </c>
      <c r="E5" s="95">
        <f>'Form 1 Cover'!D134</f>
        <v>0</v>
      </c>
      <c r="F5" s="96" t="s">
        <v>288</v>
      </c>
      <c r="G5" s="164" t="s">
        <v>288</v>
      </c>
      <c r="H5" s="164" t="s">
        <v>288</v>
      </c>
    </row>
    <row r="6" spans="1:8" ht="21" customHeight="1">
      <c r="A6" s="309" t="s">
        <v>177</v>
      </c>
      <c r="B6" s="97"/>
      <c r="C6" s="98" t="s">
        <v>202</v>
      </c>
      <c r="D6" s="331"/>
      <c r="E6" s="99"/>
      <c r="F6" s="99"/>
      <c r="G6" s="99"/>
      <c r="H6" s="99"/>
    </row>
    <row r="7" spans="1:8">
      <c r="A7" s="116" t="s">
        <v>203</v>
      </c>
      <c r="B7" s="101"/>
      <c r="C7" s="51" t="s">
        <v>204</v>
      </c>
      <c r="D7" s="422"/>
      <c r="E7" s="425"/>
      <c r="F7" s="425"/>
      <c r="G7" s="425"/>
      <c r="H7" s="425"/>
    </row>
    <row r="8" spans="1:8">
      <c r="A8" s="311"/>
      <c r="B8" s="101" t="s">
        <v>129</v>
      </c>
      <c r="C8" s="51" t="s">
        <v>309</v>
      </c>
      <c r="D8" s="426"/>
      <c r="E8" s="427"/>
      <c r="F8" s="427">
        <v>1544323</v>
      </c>
      <c r="G8" s="427"/>
      <c r="H8" s="427"/>
    </row>
    <row r="9" spans="1:8">
      <c r="A9" s="311"/>
      <c r="B9" s="101" t="s">
        <v>205</v>
      </c>
      <c r="C9" s="51" t="s">
        <v>206</v>
      </c>
      <c r="D9" s="426"/>
      <c r="E9" s="427"/>
      <c r="F9" s="427"/>
      <c r="G9" s="427"/>
      <c r="H9" s="427"/>
    </row>
    <row r="10" spans="1:8">
      <c r="A10" s="311"/>
      <c r="B10" s="101" t="s">
        <v>207</v>
      </c>
      <c r="C10" s="51" t="s">
        <v>310</v>
      </c>
      <c r="D10" s="426"/>
      <c r="E10" s="427"/>
      <c r="F10" s="427">
        <v>752609</v>
      </c>
      <c r="G10" s="427"/>
      <c r="H10" s="427"/>
    </row>
    <row r="11" spans="1:8">
      <c r="A11" s="311"/>
      <c r="B11" s="101" t="s">
        <v>208</v>
      </c>
      <c r="C11" s="51" t="s">
        <v>311</v>
      </c>
      <c r="D11" s="426"/>
      <c r="E11" s="427"/>
      <c r="F11" s="427"/>
      <c r="G11" s="427"/>
      <c r="H11" s="427"/>
    </row>
    <row r="12" spans="1:8">
      <c r="A12" s="311"/>
      <c r="B12" s="101" t="s">
        <v>312</v>
      </c>
      <c r="C12" s="51" t="s">
        <v>313</v>
      </c>
      <c r="D12" s="426"/>
      <c r="E12" s="427"/>
      <c r="F12" s="427"/>
      <c r="G12" s="427"/>
      <c r="H12" s="427"/>
    </row>
    <row r="13" spans="1:8">
      <c r="A13" s="311"/>
      <c r="B13" s="101" t="s">
        <v>130</v>
      </c>
      <c r="C13" s="51" t="s">
        <v>88</v>
      </c>
      <c r="D13" s="426"/>
      <c r="E13" s="427"/>
      <c r="F13" s="427">
        <f>104+102931</f>
        <v>103035</v>
      </c>
      <c r="G13" s="427"/>
      <c r="H13" s="427"/>
    </row>
    <row r="14" spans="1:8" ht="25.5" customHeight="1">
      <c r="A14" s="311" t="s">
        <v>209</v>
      </c>
      <c r="B14" s="100"/>
      <c r="C14" s="104" t="s">
        <v>314</v>
      </c>
      <c r="D14" s="426"/>
      <c r="E14" s="427"/>
      <c r="F14" s="427"/>
      <c r="G14" s="427"/>
      <c r="H14" s="427"/>
    </row>
    <row r="15" spans="1:8">
      <c r="A15" s="311" t="s">
        <v>210</v>
      </c>
      <c r="B15" s="101"/>
      <c r="C15" s="51" t="s">
        <v>211</v>
      </c>
      <c r="D15" s="426"/>
      <c r="E15" s="427"/>
      <c r="F15" s="427"/>
      <c r="G15" s="427"/>
      <c r="H15" s="427"/>
    </row>
    <row r="16" spans="1:8">
      <c r="A16" s="311"/>
      <c r="B16" s="101" t="s">
        <v>212</v>
      </c>
      <c r="C16" s="51" t="s">
        <v>315</v>
      </c>
      <c r="D16" s="426"/>
      <c r="E16" s="427"/>
      <c r="F16" s="427"/>
      <c r="G16" s="427"/>
      <c r="H16" s="427"/>
    </row>
    <row r="17" spans="1:8">
      <c r="A17" s="311"/>
      <c r="B17" s="101" t="s">
        <v>213</v>
      </c>
      <c r="C17" s="51" t="s">
        <v>316</v>
      </c>
      <c r="D17" s="426"/>
      <c r="E17" s="427"/>
      <c r="F17" s="427"/>
      <c r="G17" s="427"/>
      <c r="H17" s="427"/>
    </row>
    <row r="18" spans="1:8">
      <c r="A18" s="311"/>
      <c r="B18" s="101" t="s">
        <v>214</v>
      </c>
      <c r="C18" s="51" t="s">
        <v>317</v>
      </c>
      <c r="D18" s="426"/>
      <c r="E18" s="427"/>
      <c r="F18" s="427"/>
      <c r="G18" s="427"/>
      <c r="H18" s="427"/>
    </row>
    <row r="19" spans="1:8">
      <c r="A19" s="311" t="s">
        <v>215</v>
      </c>
      <c r="B19" s="101"/>
      <c r="C19" s="51" t="s">
        <v>216</v>
      </c>
      <c r="D19" s="426"/>
      <c r="E19" s="427"/>
      <c r="F19" s="427"/>
      <c r="G19" s="427"/>
      <c r="H19" s="427"/>
    </row>
    <row r="20" spans="1:8">
      <c r="A20" s="311"/>
      <c r="B20" s="101" t="s">
        <v>217</v>
      </c>
      <c r="C20" s="51" t="s">
        <v>318</v>
      </c>
      <c r="D20" s="426"/>
      <c r="E20" s="427"/>
      <c r="F20" s="427"/>
      <c r="G20" s="427"/>
      <c r="H20" s="427"/>
    </row>
    <row r="21" spans="1:8">
      <c r="A21" s="311"/>
      <c r="B21" s="101" t="s">
        <v>218</v>
      </c>
      <c r="C21" s="51" t="s">
        <v>321</v>
      </c>
      <c r="D21" s="426"/>
      <c r="E21" s="427"/>
      <c r="F21" s="427"/>
      <c r="G21" s="427"/>
      <c r="H21" s="427"/>
    </row>
    <row r="22" spans="1:8">
      <c r="A22" s="311"/>
      <c r="B22" s="101" t="s">
        <v>319</v>
      </c>
      <c r="C22" s="51" t="s">
        <v>322</v>
      </c>
      <c r="D22" s="426"/>
      <c r="E22" s="427"/>
      <c r="F22" s="427"/>
      <c r="G22" s="427"/>
      <c r="H22" s="427"/>
    </row>
    <row r="23" spans="1:8">
      <c r="A23" s="311"/>
      <c r="B23" s="101" t="s">
        <v>320</v>
      </c>
      <c r="C23" s="51" t="s">
        <v>323</v>
      </c>
      <c r="D23" s="426"/>
      <c r="E23" s="427"/>
      <c r="F23" s="427"/>
      <c r="G23" s="427"/>
      <c r="H23" s="427"/>
    </row>
    <row r="24" spans="1:8">
      <c r="A24" s="311" t="s">
        <v>90</v>
      </c>
      <c r="B24" s="101"/>
      <c r="C24" s="51" t="s">
        <v>324</v>
      </c>
      <c r="D24" s="426"/>
      <c r="E24" s="427"/>
      <c r="F24" s="427"/>
      <c r="G24" s="427"/>
      <c r="H24" s="427"/>
    </row>
    <row r="25" spans="1:8">
      <c r="A25" s="311" t="s">
        <v>80</v>
      </c>
      <c r="B25" s="101"/>
      <c r="C25" s="51" t="s">
        <v>325</v>
      </c>
      <c r="D25" s="426"/>
      <c r="E25" s="427"/>
      <c r="F25" s="427"/>
      <c r="G25" s="427"/>
      <c r="H25" s="427"/>
    </row>
    <row r="26" spans="1:8">
      <c r="A26" s="311"/>
      <c r="B26" s="101" t="s">
        <v>219</v>
      </c>
      <c r="C26" s="51" t="s">
        <v>326</v>
      </c>
      <c r="D26" s="426"/>
      <c r="E26" s="427"/>
      <c r="F26" s="427"/>
      <c r="G26" s="427"/>
      <c r="H26" s="427"/>
    </row>
    <row r="27" spans="1:8">
      <c r="A27" s="311"/>
      <c r="B27" s="101" t="s">
        <v>220</v>
      </c>
      <c r="C27" s="51" t="s">
        <v>327</v>
      </c>
      <c r="D27" s="426"/>
      <c r="E27" s="427"/>
      <c r="F27" s="427"/>
      <c r="G27" s="427"/>
      <c r="H27" s="427"/>
    </row>
    <row r="28" spans="1:8">
      <c r="A28" s="311"/>
      <c r="B28" s="101" t="s">
        <v>221</v>
      </c>
      <c r="C28" s="51" t="s">
        <v>328</v>
      </c>
      <c r="D28" s="426"/>
      <c r="E28" s="427"/>
      <c r="F28" s="427"/>
      <c r="G28" s="427"/>
      <c r="H28" s="427"/>
    </row>
    <row r="29" spans="1:8">
      <c r="A29" s="311"/>
      <c r="B29" s="101" t="s">
        <v>329</v>
      </c>
      <c r="C29" s="51" t="s">
        <v>330</v>
      </c>
      <c r="D29" s="426"/>
      <c r="E29" s="427"/>
      <c r="F29" s="427"/>
      <c r="G29" s="427"/>
      <c r="H29" s="427"/>
    </row>
    <row r="30" spans="1:8">
      <c r="A30" s="116" t="s">
        <v>222</v>
      </c>
      <c r="B30" s="101"/>
      <c r="C30" s="51" t="s">
        <v>331</v>
      </c>
      <c r="D30" s="426"/>
      <c r="E30" s="427"/>
      <c r="F30" s="427"/>
      <c r="G30" s="427"/>
      <c r="H30" s="427"/>
    </row>
    <row r="31" spans="1:8">
      <c r="A31" s="116" t="s">
        <v>223</v>
      </c>
      <c r="B31" s="101"/>
      <c r="C31" s="51" t="s">
        <v>224</v>
      </c>
      <c r="D31" s="426"/>
      <c r="E31" s="427"/>
      <c r="F31" s="427"/>
      <c r="G31" s="427"/>
      <c r="H31" s="427"/>
    </row>
    <row r="32" spans="1:8">
      <c r="A32" s="116" t="s">
        <v>225</v>
      </c>
      <c r="B32" s="101"/>
      <c r="C32" s="51" t="s">
        <v>226</v>
      </c>
      <c r="D32" s="426"/>
      <c r="E32" s="427"/>
      <c r="F32" s="427"/>
      <c r="G32" s="427"/>
      <c r="H32" s="427"/>
    </row>
    <row r="33" spans="1:8">
      <c r="A33" s="311"/>
      <c r="B33" s="101" t="s">
        <v>227</v>
      </c>
      <c r="C33" s="51" t="s">
        <v>228</v>
      </c>
      <c r="D33" s="426"/>
      <c r="E33" s="427"/>
      <c r="F33" s="427"/>
      <c r="G33" s="427"/>
      <c r="H33" s="427"/>
    </row>
    <row r="34" spans="1:8">
      <c r="A34" s="116"/>
      <c r="B34" s="100" t="s">
        <v>229</v>
      </c>
      <c r="C34" s="105" t="s">
        <v>230</v>
      </c>
      <c r="D34" s="422"/>
      <c r="E34" s="425"/>
      <c r="F34" s="425"/>
      <c r="G34" s="425"/>
      <c r="H34" s="425"/>
    </row>
    <row r="35" spans="1:8">
      <c r="A35" s="116"/>
      <c r="B35" s="101" t="s">
        <v>333</v>
      </c>
      <c r="C35" s="51" t="s">
        <v>334</v>
      </c>
      <c r="D35" s="426"/>
      <c r="E35" s="427"/>
      <c r="F35" s="427"/>
      <c r="G35" s="427"/>
      <c r="H35" s="427"/>
    </row>
    <row r="36" spans="1:8">
      <c r="A36" s="116"/>
      <c r="B36" s="101" t="s">
        <v>335</v>
      </c>
      <c r="C36" s="51" t="s">
        <v>336</v>
      </c>
      <c r="D36" s="426"/>
      <c r="E36" s="427"/>
      <c r="F36" s="427"/>
      <c r="G36" s="427"/>
      <c r="H36" s="427"/>
    </row>
    <row r="37" spans="1:8">
      <c r="A37" s="116"/>
      <c r="B37" s="101" t="s">
        <v>337</v>
      </c>
      <c r="C37" s="51" t="s">
        <v>338</v>
      </c>
      <c r="D37" s="426"/>
      <c r="E37" s="427"/>
      <c r="F37" s="427"/>
      <c r="G37" s="427"/>
      <c r="H37" s="427"/>
    </row>
    <row r="38" spans="1:8">
      <c r="A38" s="420"/>
      <c r="B38" s="424">
        <v>1951</v>
      </c>
      <c r="C38" s="423" t="s">
        <v>624</v>
      </c>
      <c r="D38" s="426"/>
      <c r="E38" s="427"/>
      <c r="F38" s="427">
        <v>-30079</v>
      </c>
      <c r="G38" s="427"/>
      <c r="H38" s="427">
        <v>0</v>
      </c>
    </row>
    <row r="39" spans="1:8">
      <c r="A39" s="116"/>
      <c r="B39" s="101" t="s">
        <v>339</v>
      </c>
      <c r="C39" s="51" t="s">
        <v>342</v>
      </c>
      <c r="D39" s="426"/>
      <c r="E39" s="427"/>
      <c r="F39" s="427"/>
      <c r="G39" s="427"/>
      <c r="H39" s="427"/>
    </row>
    <row r="40" spans="1:8">
      <c r="A40" s="116"/>
      <c r="B40" s="101" t="s">
        <v>340</v>
      </c>
      <c r="C40" s="51" t="s">
        <v>343</v>
      </c>
      <c r="D40" s="426"/>
      <c r="E40" s="427"/>
      <c r="F40" s="427"/>
      <c r="G40" s="427"/>
      <c r="H40" s="427"/>
    </row>
    <row r="41" spans="1:8">
      <c r="A41" s="116"/>
      <c r="B41" s="101" t="s">
        <v>341</v>
      </c>
      <c r="C41" s="51" t="s">
        <v>344</v>
      </c>
      <c r="D41" s="426"/>
      <c r="E41" s="427"/>
      <c r="F41" s="427"/>
      <c r="G41" s="427"/>
      <c r="H41" s="427"/>
    </row>
    <row r="42" spans="1:8">
      <c r="A42" s="311"/>
      <c r="B42" s="100" t="s">
        <v>231</v>
      </c>
      <c r="C42" s="51" t="s">
        <v>332</v>
      </c>
      <c r="D42" s="426"/>
      <c r="E42" s="427"/>
      <c r="F42" s="427"/>
      <c r="G42" s="427"/>
      <c r="H42" s="427"/>
    </row>
    <row r="43" spans="1:8" ht="15" thickBot="1">
      <c r="A43" s="322" t="s">
        <v>232</v>
      </c>
      <c r="B43" s="108"/>
      <c r="C43" s="109"/>
      <c r="D43" s="110">
        <f>SUM(D7:D42)</f>
        <v>0</v>
      </c>
      <c r="E43" s="110">
        <f>SUM(E7:E42)</f>
        <v>0</v>
      </c>
      <c r="F43" s="110">
        <f>SUM(F7:F42)</f>
        <v>2369888</v>
      </c>
      <c r="G43" s="110">
        <f>SUM(G7:G42)</f>
        <v>0</v>
      </c>
      <c r="H43" s="110">
        <f>SUM(H7:H42)</f>
        <v>0</v>
      </c>
    </row>
    <row r="44" spans="1:8" ht="21.75" customHeight="1" thickTop="1">
      <c r="A44" s="313" t="s">
        <v>233</v>
      </c>
      <c r="B44" s="112"/>
      <c r="C44" s="113" t="s">
        <v>234</v>
      </c>
      <c r="D44" s="332"/>
      <c r="E44" s="332"/>
      <c r="F44" s="332"/>
      <c r="G44" s="332"/>
      <c r="H44" s="332"/>
    </row>
    <row r="45" spans="1:8">
      <c r="A45" s="115" t="s">
        <v>179</v>
      </c>
      <c r="B45" s="116"/>
      <c r="C45" s="117" t="s">
        <v>345</v>
      </c>
      <c r="D45" s="422"/>
      <c r="E45" s="425"/>
      <c r="F45" s="425"/>
      <c r="G45" s="425"/>
      <c r="H45" s="425"/>
    </row>
    <row r="46" spans="1:8">
      <c r="A46" s="116"/>
      <c r="B46" s="100" t="s">
        <v>347</v>
      </c>
      <c r="C46" s="118" t="s">
        <v>348</v>
      </c>
      <c r="D46" s="427"/>
      <c r="E46" s="427"/>
      <c r="F46" s="427">
        <v>6333</v>
      </c>
      <c r="G46" s="427">
        <v>0</v>
      </c>
      <c r="H46" s="427"/>
    </row>
    <row r="47" spans="1:8">
      <c r="A47" s="116"/>
      <c r="B47" s="100" t="s">
        <v>349</v>
      </c>
      <c r="C47" s="118" t="s">
        <v>350</v>
      </c>
      <c r="D47" s="427"/>
      <c r="E47" s="427"/>
      <c r="F47" s="427">
        <v>147875</v>
      </c>
      <c r="G47" s="427">
        <v>0</v>
      </c>
      <c r="H47" s="427"/>
    </row>
    <row r="48" spans="1:8">
      <c r="A48" s="115" t="s">
        <v>235</v>
      </c>
      <c r="B48" s="116"/>
      <c r="C48" s="118" t="s">
        <v>346</v>
      </c>
      <c r="D48" s="427"/>
      <c r="E48" s="427"/>
      <c r="F48" s="427"/>
      <c r="G48" s="427"/>
      <c r="H48" s="427"/>
    </row>
    <row r="49" spans="1:11">
      <c r="A49" s="116"/>
      <c r="B49" s="100" t="s">
        <v>351</v>
      </c>
      <c r="C49" s="118" t="s">
        <v>354</v>
      </c>
      <c r="D49" s="427"/>
      <c r="E49" s="427"/>
      <c r="F49" s="427"/>
      <c r="G49" s="427">
        <v>0</v>
      </c>
      <c r="H49" s="427"/>
    </row>
    <row r="50" spans="1:11">
      <c r="A50" s="116"/>
      <c r="B50" s="100" t="s">
        <v>352</v>
      </c>
      <c r="C50" s="118" t="s">
        <v>355</v>
      </c>
      <c r="D50" s="427"/>
      <c r="E50" s="427"/>
      <c r="F50" s="427"/>
      <c r="G50" s="427"/>
      <c r="H50" s="427"/>
    </row>
    <row r="51" spans="1:11">
      <c r="A51" s="116"/>
      <c r="B51" s="100" t="s">
        <v>353</v>
      </c>
      <c r="C51" s="118" t="s">
        <v>356</v>
      </c>
      <c r="D51" s="427"/>
      <c r="E51" s="427"/>
      <c r="F51" s="427"/>
      <c r="G51" s="427"/>
      <c r="H51" s="427"/>
      <c r="K51" s="119"/>
    </row>
    <row r="52" spans="1:11">
      <c r="A52" s="115" t="s">
        <v>236</v>
      </c>
      <c r="B52" s="116"/>
      <c r="C52" s="118" t="s">
        <v>200</v>
      </c>
      <c r="D52" s="427"/>
      <c r="E52" s="427"/>
      <c r="F52" s="427"/>
      <c r="G52" s="427"/>
      <c r="H52" s="427"/>
      <c r="K52" s="119"/>
    </row>
    <row r="53" spans="1:11">
      <c r="A53" s="115" t="s">
        <v>237</v>
      </c>
      <c r="B53" s="116"/>
      <c r="C53" s="118" t="s">
        <v>357</v>
      </c>
      <c r="D53" s="427"/>
      <c r="E53" s="427"/>
      <c r="F53" s="427"/>
      <c r="G53" s="427"/>
      <c r="H53" s="427"/>
    </row>
    <row r="54" spans="1:11" ht="20.25" customHeight="1" thickBot="1">
      <c r="A54" s="312" t="s">
        <v>238</v>
      </c>
      <c r="B54" s="120"/>
      <c r="C54" s="109"/>
      <c r="D54" s="110">
        <f>SUM(D45:D53)</f>
        <v>0</v>
      </c>
      <c r="E54" s="110">
        <f>SUM(E45:E53)</f>
        <v>0</v>
      </c>
      <c r="F54" s="110">
        <f>SUM(F45:F53)</f>
        <v>154208</v>
      </c>
      <c r="G54" s="110">
        <f>SUM(G45:G53)</f>
        <v>0</v>
      </c>
      <c r="H54" s="110">
        <f>SUM(H45:H53)</f>
        <v>0</v>
      </c>
    </row>
    <row r="55" spans="1:11" ht="20.25" customHeight="1" thickTop="1">
      <c r="A55" s="144"/>
      <c r="B55" s="145"/>
      <c r="C55" s="58"/>
      <c r="D55" s="142"/>
      <c r="E55" s="142"/>
      <c r="F55" s="142"/>
      <c r="G55" s="142"/>
      <c r="H55" s="142"/>
    </row>
    <row r="56" spans="1:11">
      <c r="A56" s="121" t="str">
        <f>B3</f>
        <v>TEACH- Las Vegas</v>
      </c>
      <c r="B56" s="393"/>
      <c r="C56" s="394"/>
      <c r="E56" s="58"/>
      <c r="G56" s="38" t="str">
        <f>"Budget Fiscal Year "&amp;TEXT('Form 1 Cover'!$D$137, "mm/dd/yy")</f>
        <v>Budget Fiscal Year 2021-2022</v>
      </c>
    </row>
    <row r="57" spans="1:11" ht="14.25" customHeight="1">
      <c r="A57" s="87"/>
      <c r="B57" s="87"/>
      <c r="C57" s="58"/>
      <c r="D57" s="106"/>
    </row>
    <row r="58" spans="1:11" ht="17.25" customHeight="1">
      <c r="A58" s="106" t="s">
        <v>466</v>
      </c>
      <c r="D58" s="38" t="s">
        <v>461</v>
      </c>
      <c r="G58" s="30"/>
      <c r="H58" s="30">
        <f>'Form 1 Cover'!D146</f>
        <v>44270</v>
      </c>
    </row>
    <row r="59" spans="1:11" ht="17.25" customHeight="1">
      <c r="G59" s="30"/>
      <c r="H59" s="30"/>
    </row>
    <row r="60" spans="1:11" ht="17.25" customHeight="1">
      <c r="G60" s="30"/>
      <c r="H60" s="30"/>
    </row>
    <row r="61" spans="1:11">
      <c r="A61" s="321"/>
      <c r="B61" s="82"/>
      <c r="C61" s="122"/>
      <c r="D61" s="84">
        <v>-1</v>
      </c>
      <c r="E61" s="85">
        <v>-2</v>
      </c>
      <c r="F61" s="86">
        <v>-3</v>
      </c>
      <c r="G61" s="85">
        <v>-4</v>
      </c>
      <c r="H61" s="85">
        <v>-4</v>
      </c>
    </row>
    <row r="62" spans="1:11" ht="16">
      <c r="A62" s="334"/>
      <c r="B62" s="478"/>
      <c r="C62" s="479"/>
      <c r="D62" s="91"/>
      <c r="E62" s="94" t="s">
        <v>32</v>
      </c>
      <c r="F62" s="519" t="str">
        <f>"BUDGET YEAR ENDING "&amp;TEXT('Form 1 Cover'!D139, "MM/DD/YY")</f>
        <v>BUDGET YEAR ENDING 06/30/22</v>
      </c>
      <c r="G62" s="520"/>
      <c r="H62" s="521"/>
    </row>
    <row r="63" spans="1:11" ht="16">
      <c r="A63" s="334"/>
      <c r="B63" s="478"/>
      <c r="C63" s="123"/>
      <c r="D63" s="93" t="s">
        <v>284</v>
      </c>
      <c r="E63" s="90" t="s">
        <v>286</v>
      </c>
      <c r="F63" s="91"/>
      <c r="G63" s="123"/>
      <c r="H63" s="90" t="s">
        <v>611</v>
      </c>
    </row>
    <row r="64" spans="1:11" ht="17">
      <c r="A64" s="334"/>
      <c r="B64" s="478"/>
      <c r="C64" s="479" t="s">
        <v>196</v>
      </c>
      <c r="D64" s="93" t="s">
        <v>285</v>
      </c>
      <c r="E64" s="90" t="s">
        <v>285</v>
      </c>
      <c r="F64" s="93" t="s">
        <v>287</v>
      </c>
      <c r="G64" s="90" t="s">
        <v>111</v>
      </c>
      <c r="H64" s="90" t="s">
        <v>111</v>
      </c>
    </row>
    <row r="65" spans="1:8" ht="16">
      <c r="A65" s="335"/>
      <c r="B65" s="480"/>
      <c r="C65" s="481"/>
      <c r="D65" s="330">
        <f>'Form 1 Cover'!D130</f>
        <v>0</v>
      </c>
      <c r="E65" s="95">
        <f>'Form 1 Cover'!D134</f>
        <v>0</v>
      </c>
      <c r="F65" s="96" t="s">
        <v>288</v>
      </c>
      <c r="G65" s="164" t="s">
        <v>288</v>
      </c>
      <c r="H65" s="164" t="s">
        <v>288</v>
      </c>
    </row>
    <row r="66" spans="1:8" ht="15">
      <c r="A66" s="314" t="s">
        <v>91</v>
      </c>
      <c r="B66" s="124"/>
      <c r="C66" s="125" t="s">
        <v>197</v>
      </c>
      <c r="D66" s="146"/>
      <c r="E66" s="47"/>
      <c r="F66" s="47"/>
      <c r="G66" s="47"/>
      <c r="H66" s="47"/>
    </row>
    <row r="67" spans="1:8" ht="30">
      <c r="A67" s="315" t="s">
        <v>165</v>
      </c>
      <c r="B67" s="126"/>
      <c r="C67" s="104" t="s">
        <v>362</v>
      </c>
      <c r="D67" s="428"/>
      <c r="E67" s="429"/>
      <c r="F67" s="429"/>
      <c r="G67" s="429"/>
      <c r="H67" s="429"/>
    </row>
    <row r="68" spans="1:8" ht="15">
      <c r="A68" s="316"/>
      <c r="B68" s="126" t="s">
        <v>358</v>
      </c>
      <c r="C68" s="104" t="s">
        <v>359</v>
      </c>
      <c r="D68" s="430"/>
      <c r="E68" s="431"/>
      <c r="F68" s="431"/>
      <c r="G68" s="431"/>
      <c r="H68" s="431"/>
    </row>
    <row r="69" spans="1:8" ht="30">
      <c r="A69" s="316" t="s">
        <v>147</v>
      </c>
      <c r="B69" s="126"/>
      <c r="C69" s="104" t="s">
        <v>478</v>
      </c>
      <c r="D69" s="430"/>
      <c r="E69" s="431"/>
      <c r="F69" s="431"/>
      <c r="G69" s="431"/>
      <c r="H69" s="431"/>
    </row>
    <row r="70" spans="1:8" ht="15">
      <c r="A70" s="316" t="s">
        <v>150</v>
      </c>
      <c r="B70" s="126"/>
      <c r="C70" s="104" t="s">
        <v>477</v>
      </c>
      <c r="D70" s="430"/>
      <c r="E70" s="431"/>
      <c r="F70" s="431"/>
      <c r="G70" s="431"/>
      <c r="H70" s="431"/>
    </row>
    <row r="71" spans="1:8" ht="30">
      <c r="A71" s="316" t="s">
        <v>153</v>
      </c>
      <c r="B71" s="126"/>
      <c r="C71" s="104" t="s">
        <v>479</v>
      </c>
      <c r="D71" s="430"/>
      <c r="E71" s="431"/>
      <c r="F71" s="431">
        <v>210438</v>
      </c>
      <c r="G71" s="431"/>
      <c r="H71" s="431"/>
    </row>
    <row r="72" spans="1:8" ht="30">
      <c r="A72" s="316" t="s">
        <v>360</v>
      </c>
      <c r="B72" s="126"/>
      <c r="C72" s="104" t="s">
        <v>361</v>
      </c>
      <c r="D72" s="430"/>
      <c r="E72" s="431"/>
      <c r="F72" s="431">
        <v>62010</v>
      </c>
      <c r="G72" s="431"/>
      <c r="H72" s="431"/>
    </row>
    <row r="73" spans="1:8" ht="15">
      <c r="A73" s="315" t="s">
        <v>199</v>
      </c>
      <c r="B73" s="126"/>
      <c r="C73" s="104" t="s">
        <v>200</v>
      </c>
      <c r="D73" s="430"/>
      <c r="E73" s="431"/>
      <c r="F73" s="431"/>
      <c r="G73" s="431"/>
      <c r="H73" s="431"/>
    </row>
    <row r="74" spans="1:8" ht="15">
      <c r="A74" s="316" t="s">
        <v>131</v>
      </c>
      <c r="B74" s="126"/>
      <c r="C74" s="104" t="s">
        <v>363</v>
      </c>
      <c r="D74" s="430"/>
      <c r="E74" s="431"/>
      <c r="F74" s="431"/>
      <c r="G74" s="431"/>
      <c r="H74" s="431"/>
    </row>
    <row r="75" spans="1:8" ht="21.75" customHeight="1" thickBot="1">
      <c r="A75" s="317" t="s">
        <v>201</v>
      </c>
      <c r="B75" s="130"/>
      <c r="C75" s="131"/>
      <c r="D75" s="157">
        <f>SUM(D67:D74)</f>
        <v>0</v>
      </c>
      <c r="E75" s="132">
        <f>SUM(E67:E74)</f>
        <v>0</v>
      </c>
      <c r="F75" s="132">
        <f>SUM(F67:F74)</f>
        <v>272448</v>
      </c>
      <c r="G75" s="132">
        <f>SUM(G67:G74)</f>
        <v>0</v>
      </c>
      <c r="H75" s="132">
        <f>SUM(H67:H74)</f>
        <v>0</v>
      </c>
    </row>
    <row r="76" spans="1:8" ht="15" thickTop="1">
      <c r="A76" s="336"/>
      <c r="B76" s="82"/>
      <c r="C76" s="83"/>
      <c r="D76" s="84">
        <v>-1</v>
      </c>
      <c r="E76" s="85">
        <v>-2</v>
      </c>
      <c r="F76" s="86">
        <v>-3</v>
      </c>
      <c r="G76" s="85">
        <v>-4</v>
      </c>
      <c r="H76" s="85">
        <v>-4</v>
      </c>
    </row>
    <row r="77" spans="1:8" ht="15">
      <c r="A77" s="334"/>
      <c r="B77" s="92"/>
      <c r="C77" s="123"/>
      <c r="D77" s="91"/>
      <c r="E77" s="94" t="s">
        <v>32</v>
      </c>
      <c r="F77" s="519" t="str">
        <f>"BUDGET YEAR ENDING "&amp;TEXT('Form 1 Cover'!D139, "MM/DD/YY")</f>
        <v>BUDGET YEAR ENDING 06/30/22</v>
      </c>
      <c r="G77" s="520"/>
      <c r="H77" s="521"/>
    </row>
    <row r="78" spans="1:8" ht="28.5" customHeight="1">
      <c r="A78" s="334"/>
      <c r="B78" s="522" t="s">
        <v>289</v>
      </c>
      <c r="C78" s="523"/>
      <c r="D78" s="93" t="s">
        <v>284</v>
      </c>
      <c r="E78" s="90" t="s">
        <v>286</v>
      </c>
      <c r="F78" s="91"/>
      <c r="G78" s="123"/>
      <c r="H78" s="90" t="s">
        <v>611</v>
      </c>
    </row>
    <row r="79" spans="1:8" ht="15" customHeight="1">
      <c r="A79" s="334"/>
      <c r="B79" s="522" t="s">
        <v>290</v>
      </c>
      <c r="C79" s="523"/>
      <c r="D79" s="93" t="s">
        <v>285</v>
      </c>
      <c r="E79" s="90" t="s">
        <v>285</v>
      </c>
      <c r="F79" s="93" t="s">
        <v>287</v>
      </c>
      <c r="G79" s="90" t="s">
        <v>111</v>
      </c>
      <c r="H79" s="90" t="s">
        <v>111</v>
      </c>
    </row>
    <row r="80" spans="1:8" ht="16">
      <c r="A80" s="335"/>
      <c r="B80" s="480"/>
      <c r="C80" s="481"/>
      <c r="D80" s="330">
        <f>D65</f>
        <v>0</v>
      </c>
      <c r="E80" s="95">
        <f>E65</f>
        <v>0</v>
      </c>
      <c r="F80" s="96" t="s">
        <v>288</v>
      </c>
      <c r="G80" s="164" t="s">
        <v>288</v>
      </c>
      <c r="H80" s="164" t="s">
        <v>288</v>
      </c>
    </row>
    <row r="81" spans="1:8" ht="15">
      <c r="A81" s="314" t="s">
        <v>186</v>
      </c>
      <c r="B81" s="124"/>
      <c r="C81" s="125" t="s">
        <v>364</v>
      </c>
      <c r="D81" s="333"/>
      <c r="E81" s="133"/>
      <c r="F81" s="133"/>
      <c r="G81" s="133"/>
      <c r="H81" s="133"/>
    </row>
    <row r="82" spans="1:8" ht="15">
      <c r="A82" s="315" t="s">
        <v>187</v>
      </c>
      <c r="B82" s="126"/>
      <c r="C82" s="104" t="s">
        <v>365</v>
      </c>
      <c r="D82" s="422"/>
      <c r="E82" s="425"/>
      <c r="F82" s="425"/>
      <c r="G82" s="425"/>
      <c r="H82" s="425"/>
    </row>
    <row r="83" spans="1:8" ht="15">
      <c r="A83" s="316"/>
      <c r="B83" s="126" t="s">
        <v>366</v>
      </c>
      <c r="C83" s="104" t="s">
        <v>367</v>
      </c>
      <c r="D83" s="426"/>
      <c r="E83" s="427"/>
      <c r="F83" s="427"/>
      <c r="G83" s="427"/>
      <c r="H83" s="427"/>
    </row>
    <row r="84" spans="1:8" ht="15">
      <c r="A84" s="316"/>
      <c r="B84" s="126" t="s">
        <v>368</v>
      </c>
      <c r="C84" s="104" t="s">
        <v>369</v>
      </c>
      <c r="D84" s="426"/>
      <c r="E84" s="427"/>
      <c r="F84" s="427"/>
      <c r="G84" s="427"/>
      <c r="H84" s="427"/>
    </row>
    <row r="85" spans="1:8" ht="15">
      <c r="A85" s="316" t="s">
        <v>136</v>
      </c>
      <c r="B85" s="126"/>
      <c r="C85" s="104" t="s">
        <v>370</v>
      </c>
      <c r="D85" s="426"/>
      <c r="E85" s="427"/>
      <c r="F85" s="427"/>
      <c r="G85" s="427"/>
      <c r="H85" s="427"/>
    </row>
    <row r="86" spans="1:8" ht="30">
      <c r="A86" s="316" t="s">
        <v>92</v>
      </c>
      <c r="B86" s="126"/>
      <c r="C86" s="104" t="s">
        <v>371</v>
      </c>
      <c r="D86" s="426"/>
      <c r="E86" s="427"/>
      <c r="F86" s="427"/>
      <c r="G86" s="427"/>
      <c r="H86" s="427"/>
    </row>
    <row r="87" spans="1:8" ht="15">
      <c r="A87" s="316" t="s">
        <v>188</v>
      </c>
      <c r="B87" s="126"/>
      <c r="C87" s="104" t="s">
        <v>374</v>
      </c>
      <c r="D87" s="426"/>
      <c r="E87" s="427"/>
      <c r="F87" s="427"/>
      <c r="G87" s="427"/>
      <c r="H87" s="427"/>
    </row>
    <row r="88" spans="1:8" ht="15">
      <c r="A88" s="316" t="s">
        <v>372</v>
      </c>
      <c r="B88" s="126"/>
      <c r="C88" s="104" t="s">
        <v>375</v>
      </c>
      <c r="D88" s="426"/>
      <c r="E88" s="427"/>
      <c r="F88" s="427"/>
      <c r="G88" s="427"/>
      <c r="H88" s="427"/>
    </row>
    <row r="89" spans="1:8" ht="15">
      <c r="A89" s="316" t="s">
        <v>373</v>
      </c>
      <c r="B89" s="126"/>
      <c r="C89" s="104" t="s">
        <v>376</v>
      </c>
      <c r="D89" s="426"/>
      <c r="E89" s="427"/>
      <c r="F89" s="427"/>
      <c r="G89" s="427"/>
      <c r="H89" s="427"/>
    </row>
    <row r="90" spans="1:8" ht="15">
      <c r="A90" s="318" t="s">
        <v>140</v>
      </c>
      <c r="B90" s="126"/>
      <c r="C90" s="135" t="s">
        <v>377</v>
      </c>
      <c r="D90" s="426"/>
      <c r="E90" s="427"/>
      <c r="F90" s="427"/>
      <c r="G90" s="427"/>
      <c r="H90" s="427"/>
    </row>
    <row r="91" spans="1:8" ht="15">
      <c r="A91" s="316" t="s">
        <v>378</v>
      </c>
      <c r="B91" s="126"/>
      <c r="C91" s="104" t="s">
        <v>382</v>
      </c>
      <c r="D91" s="426"/>
      <c r="E91" s="427"/>
      <c r="F91" s="427"/>
      <c r="G91" s="427"/>
      <c r="H91" s="427"/>
    </row>
    <row r="92" spans="1:8" ht="15">
      <c r="A92" s="316" t="s">
        <v>379</v>
      </c>
      <c r="B92" s="126"/>
      <c r="C92" s="104" t="s">
        <v>383</v>
      </c>
      <c r="D92" s="426"/>
      <c r="E92" s="427"/>
      <c r="F92" s="427"/>
      <c r="G92" s="427"/>
      <c r="H92" s="427"/>
    </row>
    <row r="93" spans="1:8" ht="15">
      <c r="A93" s="316" t="s">
        <v>380</v>
      </c>
      <c r="B93" s="126"/>
      <c r="C93" s="104" t="s">
        <v>573</v>
      </c>
      <c r="D93" s="426"/>
      <c r="E93" s="427"/>
      <c r="F93" s="427"/>
      <c r="G93" s="427"/>
      <c r="H93" s="427"/>
    </row>
    <row r="94" spans="1:8" ht="15">
      <c r="A94" s="316" t="s">
        <v>381</v>
      </c>
      <c r="B94" s="126"/>
      <c r="C94" s="104" t="s">
        <v>384</v>
      </c>
      <c r="D94" s="426"/>
      <c r="E94" s="427"/>
      <c r="F94" s="427"/>
      <c r="G94" s="427"/>
      <c r="H94" s="427"/>
    </row>
    <row r="95" spans="1:8" ht="15" thickBot="1">
      <c r="A95" s="319" t="s">
        <v>189</v>
      </c>
      <c r="B95" s="136"/>
      <c r="C95" s="53"/>
      <c r="D95" s="174">
        <f>SUM(D82:D94)</f>
        <v>0</v>
      </c>
      <c r="E95" s="137">
        <f>SUM(E82:E94)</f>
        <v>0</v>
      </c>
      <c r="F95" s="137">
        <f>SUM(F82:F94)</f>
        <v>0</v>
      </c>
      <c r="G95" s="137">
        <f>SUM(G82:G94)</f>
        <v>0</v>
      </c>
      <c r="H95" s="137">
        <f>SUM(H82:H94)</f>
        <v>0</v>
      </c>
    </row>
    <row r="96" spans="1:8">
      <c r="A96" s="318" t="s">
        <v>385</v>
      </c>
      <c r="B96" s="126"/>
      <c r="C96" s="51"/>
      <c r="D96" s="176"/>
      <c r="E96" s="103"/>
      <c r="F96" s="103"/>
      <c r="G96" s="103"/>
      <c r="H96" s="103"/>
    </row>
    <row r="97" spans="1:8">
      <c r="A97" s="315"/>
      <c r="B97" s="126" t="s">
        <v>190</v>
      </c>
      <c r="C97" s="51"/>
      <c r="D97" s="426"/>
      <c r="E97" s="427"/>
      <c r="F97" s="427"/>
      <c r="G97" s="427"/>
      <c r="H97" s="427"/>
    </row>
    <row r="98" spans="1:8">
      <c r="A98" s="316"/>
      <c r="B98" s="126" t="s">
        <v>191</v>
      </c>
      <c r="C98" s="51"/>
      <c r="D98" s="426"/>
      <c r="E98" s="427"/>
      <c r="F98" s="427"/>
      <c r="G98" s="427"/>
      <c r="H98" s="427"/>
    </row>
    <row r="99" spans="1:8" ht="15" thickBot="1">
      <c r="A99" s="319" t="s">
        <v>192</v>
      </c>
      <c r="B99" s="136"/>
      <c r="C99" s="53"/>
      <c r="D99" s="174">
        <f>SUM(D97:D98)</f>
        <v>0</v>
      </c>
      <c r="E99" s="137">
        <f>SUM(E97:E98)</f>
        <v>0</v>
      </c>
      <c r="F99" s="137">
        <f>SUM(F97:F98)</f>
        <v>0</v>
      </c>
      <c r="G99" s="137">
        <f>SUM(G97:G98)</f>
        <v>0</v>
      </c>
      <c r="H99" s="137">
        <f>SUM(H97:H98)</f>
        <v>0</v>
      </c>
    </row>
    <row r="100" spans="1:8">
      <c r="A100" s="316"/>
      <c r="B100" s="126" t="s">
        <v>193</v>
      </c>
      <c r="C100" s="51"/>
      <c r="D100" s="426"/>
      <c r="E100" s="427"/>
      <c r="F100" s="427"/>
      <c r="G100" s="427"/>
      <c r="H100" s="427"/>
    </row>
    <row r="101" spans="1:8">
      <c r="A101" s="315"/>
      <c r="B101" s="126" t="s">
        <v>194</v>
      </c>
      <c r="C101" s="51"/>
      <c r="D101" s="426"/>
      <c r="E101" s="427"/>
      <c r="F101" s="427"/>
      <c r="G101" s="427"/>
      <c r="H101" s="427"/>
    </row>
    <row r="102" spans="1:8" ht="15" thickBot="1">
      <c r="A102" s="317" t="s">
        <v>195</v>
      </c>
      <c r="B102" s="130"/>
      <c r="C102" s="109"/>
      <c r="D102" s="110">
        <f>D43+D54+D75+D95+D99</f>
        <v>0</v>
      </c>
      <c r="E102" s="110">
        <f>E43+E54+E75+E95+E99</f>
        <v>0</v>
      </c>
      <c r="F102" s="110">
        <f>F43+F54+F75+F95+F99</f>
        <v>2796544</v>
      </c>
      <c r="G102" s="110">
        <f>G43+G54+G75+G95+G99</f>
        <v>0</v>
      </c>
      <c r="H102" s="110">
        <f>H43+H54+H75+H95+H99</f>
        <v>0</v>
      </c>
    </row>
    <row r="103" spans="1:8" ht="15" thickTop="1">
      <c r="A103" s="141"/>
      <c r="B103" s="139"/>
      <c r="C103" s="58"/>
      <c r="D103" s="142"/>
      <c r="E103" s="142"/>
      <c r="F103" s="142"/>
      <c r="G103" s="142"/>
      <c r="H103" s="142"/>
    </row>
    <row r="104" spans="1:8">
      <c r="A104" s="141"/>
      <c r="B104" s="139"/>
      <c r="C104" s="58"/>
      <c r="D104" s="142"/>
      <c r="E104" s="142"/>
      <c r="F104" s="142"/>
      <c r="G104" s="142"/>
      <c r="H104" s="142"/>
    </row>
    <row r="105" spans="1:8">
      <c r="A105" s="305" t="e">
        <f>'Form 1 Cover'!B20:F20</f>
        <v>#VALUE!</v>
      </c>
      <c r="B105" s="126"/>
      <c r="C105" s="43"/>
      <c r="G105" s="38" t="str">
        <f>"Budget Fiscal Year "&amp;TEXT('Form 1 Cover'!$D$137, "mm/dd/yy")</f>
        <v>Budget Fiscal Year 2021-2022</v>
      </c>
    </row>
    <row r="106" spans="1:8">
      <c r="A106" s="139"/>
      <c r="B106" s="139"/>
      <c r="C106" s="58"/>
    </row>
    <row r="107" spans="1:8">
      <c r="A107" s="139"/>
      <c r="B107" s="87"/>
      <c r="C107" s="58"/>
      <c r="D107" s="87"/>
      <c r="E107" s="58"/>
      <c r="F107" s="58"/>
      <c r="G107" s="58"/>
      <c r="H107" s="58"/>
    </row>
    <row r="108" spans="1:8">
      <c r="A108" s="106" t="s">
        <v>466</v>
      </c>
      <c r="E108" s="38" t="s">
        <v>460</v>
      </c>
      <c r="G108" s="140"/>
      <c r="H108" s="140">
        <f>'Form 1 Cover'!D146</f>
        <v>44270</v>
      </c>
    </row>
  </sheetData>
  <sheetProtection sheet="1" objects="1" scenarios="1"/>
  <phoneticPr fontId="0" type="noConversion"/>
  <pageMargins left="0.55000000000000004" right="0" top="0.75" bottom="0.75" header="0.5" footer="0"/>
  <pageSetup scale="79" fitToHeight="2" orientation="portrait" r:id="rId1"/>
  <headerFooter alignWithMargins="0"/>
  <rowBreaks count="1" manualBreakCount="1">
    <brk id="5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10" zoomScaleNormal="100" workbookViewId="0">
      <selection activeCell="E21" sqref="E21"/>
    </sheetView>
  </sheetViews>
  <sheetFormatPr baseColWidth="10" defaultColWidth="9.1640625" defaultRowHeight="14"/>
  <cols>
    <col min="1" max="1" width="1.5" style="106" customWidth="1"/>
    <col min="2" max="2" width="6.5" style="106" customWidth="1"/>
    <col min="3" max="3" width="37" style="38" customWidth="1"/>
    <col min="4" max="5" width="15.6640625" style="38" customWidth="1"/>
    <col min="6" max="6" width="15.1640625" style="38" customWidth="1"/>
    <col min="7" max="7" width="17.6640625" style="38" customWidth="1"/>
    <col min="8" max="10" width="9.1640625" style="38"/>
    <col min="11" max="11" width="5.5" style="38" customWidth="1"/>
    <col min="12" max="16384" width="9.1640625" style="38"/>
  </cols>
  <sheetData>
    <row r="1" spans="1:7">
      <c r="A1" s="87" t="s">
        <v>507</v>
      </c>
      <c r="B1" s="87"/>
      <c r="D1" s="290" t="s">
        <v>4</v>
      </c>
    </row>
    <row r="2" spans="1:7">
      <c r="A2" s="87"/>
      <c r="B2" s="87" t="s">
        <v>252</v>
      </c>
    </row>
    <row r="3" spans="1:7">
      <c r="A3" s="47" t="str">
        <f>'Form 1 Cover'!B20</f>
        <v>TEACH- Las Vegas</v>
      </c>
    </row>
    <row r="4" spans="1:7">
      <c r="A4" s="368"/>
      <c r="B4" s="369"/>
      <c r="C4" s="83"/>
      <c r="D4" s="84">
        <v>-1</v>
      </c>
      <c r="E4" s="85">
        <v>-2</v>
      </c>
      <c r="F4" s="86">
        <v>-3</v>
      </c>
      <c r="G4" s="85">
        <v>-4</v>
      </c>
    </row>
    <row r="5" spans="1:7">
      <c r="A5" s="370"/>
      <c r="B5" s="58" t="s">
        <v>544</v>
      </c>
      <c r="C5" s="440"/>
      <c r="D5" s="47"/>
      <c r="E5" s="48" t="s">
        <v>32</v>
      </c>
      <c r="F5" s="541" t="str">
        <f>"BUDGET YEAR ENDING "&amp;TEXT('Form 1 Cover'!D139, "MM/DD/YY")</f>
        <v>BUDGET YEAR ENDING 06/30/22</v>
      </c>
      <c r="G5" s="542"/>
    </row>
    <row r="6" spans="1:7" s="92" customFormat="1" ht="15.75" customHeight="1">
      <c r="A6" s="371"/>
      <c r="B6" s="88"/>
      <c r="C6" s="89"/>
      <c r="D6" s="90" t="s">
        <v>284</v>
      </c>
      <c r="E6" s="90" t="s">
        <v>286</v>
      </c>
      <c r="F6" s="91"/>
      <c r="G6" s="123"/>
    </row>
    <row r="7" spans="1:7" s="92" customFormat="1" ht="15.75" customHeight="1">
      <c r="A7" s="334"/>
      <c r="B7" s="88"/>
      <c r="C7" s="89" t="s">
        <v>196</v>
      </c>
      <c r="D7" s="90" t="s">
        <v>285</v>
      </c>
      <c r="E7" s="90" t="s">
        <v>285</v>
      </c>
      <c r="F7" s="93" t="s">
        <v>287</v>
      </c>
      <c r="G7" s="90" t="s">
        <v>111</v>
      </c>
    </row>
    <row r="8" spans="1:7" s="92" customFormat="1" ht="15" customHeight="1">
      <c r="A8" s="335"/>
      <c r="B8" s="79"/>
      <c r="C8" s="80"/>
      <c r="D8" s="95">
        <f>'Form 1 Cover'!D130</f>
        <v>0</v>
      </c>
      <c r="E8" s="95">
        <f>'Form 1 Cover'!D134</f>
        <v>0</v>
      </c>
      <c r="F8" s="96" t="s">
        <v>288</v>
      </c>
      <c r="G8" s="164" t="s">
        <v>288</v>
      </c>
    </row>
    <row r="9" spans="1:7" ht="21" customHeight="1">
      <c r="A9" s="309" t="s">
        <v>177</v>
      </c>
      <c r="B9" s="97"/>
      <c r="C9" s="98" t="s">
        <v>202</v>
      </c>
      <c r="D9" s="310"/>
      <c r="E9" s="310"/>
      <c r="F9" s="372"/>
      <c r="G9" s="310"/>
    </row>
    <row r="10" spans="1:7">
      <c r="A10" s="311" t="s">
        <v>210</v>
      </c>
      <c r="B10" s="101"/>
      <c r="C10" s="51" t="s">
        <v>211</v>
      </c>
      <c r="D10" s="422"/>
      <c r="E10" s="425"/>
      <c r="F10" s="422"/>
      <c r="G10" s="425"/>
    </row>
    <row r="11" spans="1:7">
      <c r="A11" s="311" t="s">
        <v>215</v>
      </c>
      <c r="B11" s="101"/>
      <c r="C11" s="51" t="s">
        <v>216</v>
      </c>
      <c r="D11" s="427"/>
      <c r="E11" s="427"/>
      <c r="F11" s="426"/>
      <c r="G11" s="427"/>
    </row>
    <row r="12" spans="1:7">
      <c r="A12" s="311" t="s">
        <v>90</v>
      </c>
      <c r="B12" s="101"/>
      <c r="C12" s="51" t="s">
        <v>324</v>
      </c>
      <c r="D12" s="427"/>
      <c r="E12" s="427"/>
      <c r="F12" s="426"/>
      <c r="G12" s="427"/>
    </row>
    <row r="13" spans="1:7">
      <c r="A13" s="311" t="s">
        <v>80</v>
      </c>
      <c r="B13" s="101"/>
      <c r="C13" s="51" t="s">
        <v>325</v>
      </c>
      <c r="D13" s="427"/>
      <c r="E13" s="427"/>
      <c r="F13" s="426"/>
      <c r="G13" s="427"/>
    </row>
    <row r="14" spans="1:7">
      <c r="A14" s="116" t="s">
        <v>222</v>
      </c>
      <c r="B14" s="101"/>
      <c r="C14" s="51" t="s">
        <v>331</v>
      </c>
      <c r="D14" s="427"/>
      <c r="E14" s="427"/>
      <c r="F14" s="426"/>
      <c r="G14" s="427"/>
    </row>
    <row r="15" spans="1:7">
      <c r="A15" s="116" t="s">
        <v>223</v>
      </c>
      <c r="B15" s="101"/>
      <c r="C15" s="51" t="s">
        <v>224</v>
      </c>
      <c r="D15" s="427"/>
      <c r="E15" s="427"/>
      <c r="F15" s="426"/>
      <c r="G15" s="427"/>
    </row>
    <row r="16" spans="1:7">
      <c r="A16" s="116" t="s">
        <v>225</v>
      </c>
      <c r="B16" s="101"/>
      <c r="C16" s="51" t="s">
        <v>226</v>
      </c>
      <c r="D16" s="427"/>
      <c r="E16" s="427"/>
      <c r="F16" s="426"/>
      <c r="G16" s="427"/>
    </row>
    <row r="17" spans="1:7" ht="15" thickBot="1">
      <c r="A17" s="312" t="s">
        <v>232</v>
      </c>
      <c r="B17" s="108"/>
      <c r="C17" s="109"/>
      <c r="D17" s="110">
        <f>SUM(D10:D16)</f>
        <v>0</v>
      </c>
      <c r="E17" s="110">
        <f>SUM(E10:E16)</f>
        <v>0</v>
      </c>
      <c r="F17" s="373">
        <f>SUM(F10:F16)</f>
        <v>0</v>
      </c>
      <c r="G17" s="110">
        <f>SUM(G10:G16)</f>
        <v>0</v>
      </c>
    </row>
    <row r="18" spans="1:7" ht="21.75" customHeight="1" thickTop="1">
      <c r="A18" s="313" t="s">
        <v>233</v>
      </c>
      <c r="B18" s="112"/>
      <c r="C18" s="113" t="s">
        <v>234</v>
      </c>
      <c r="D18" s="114"/>
      <c r="E18" s="114"/>
      <c r="F18" s="374"/>
      <c r="G18" s="114"/>
    </row>
    <row r="19" spans="1:7">
      <c r="A19" s="115" t="s">
        <v>179</v>
      </c>
      <c r="B19" s="116"/>
      <c r="C19" s="117" t="s">
        <v>345</v>
      </c>
      <c r="D19" s="422"/>
      <c r="E19" s="425"/>
      <c r="F19" s="422"/>
      <c r="G19" s="425"/>
    </row>
    <row r="20" spans="1:7">
      <c r="A20" s="115" t="s">
        <v>235</v>
      </c>
      <c r="B20" s="116"/>
      <c r="C20" s="118" t="s">
        <v>346</v>
      </c>
      <c r="D20" s="427"/>
      <c r="E20" s="427"/>
      <c r="F20" s="426"/>
      <c r="G20" s="427"/>
    </row>
    <row r="21" spans="1:7" ht="20.25" customHeight="1" thickBot="1">
      <c r="A21" s="312" t="s">
        <v>238</v>
      </c>
      <c r="B21" s="120"/>
      <c r="C21" s="109"/>
      <c r="D21" s="110">
        <f>SUM(D19:D20)</f>
        <v>0</v>
      </c>
      <c r="E21" s="110">
        <f>SUM(E19:E20)</f>
        <v>0</v>
      </c>
      <c r="F21" s="373">
        <f>SUM(F19:F20)</f>
        <v>0</v>
      </c>
      <c r="G21" s="110">
        <f>SUM(G19:G20)</f>
        <v>0</v>
      </c>
    </row>
    <row r="22" spans="1:7" ht="16" thickTop="1">
      <c r="A22" s="314" t="s">
        <v>91</v>
      </c>
      <c r="B22" s="124"/>
      <c r="C22" s="125" t="s">
        <v>197</v>
      </c>
      <c r="D22" s="47"/>
      <c r="E22" s="47"/>
      <c r="F22" s="146"/>
      <c r="G22" s="47"/>
    </row>
    <row r="23" spans="1:7" ht="30">
      <c r="A23" s="315" t="s">
        <v>165</v>
      </c>
      <c r="B23" s="126"/>
      <c r="C23" s="104" t="s">
        <v>362</v>
      </c>
      <c r="D23" s="428"/>
      <c r="E23" s="429"/>
      <c r="F23" s="428"/>
      <c r="G23" s="429"/>
    </row>
    <row r="24" spans="1:7" ht="30">
      <c r="A24" s="316" t="s">
        <v>147</v>
      </c>
      <c r="B24" s="126"/>
      <c r="C24" s="104" t="s">
        <v>478</v>
      </c>
      <c r="D24" s="431"/>
      <c r="E24" s="431"/>
      <c r="F24" s="430"/>
      <c r="G24" s="431"/>
    </row>
    <row r="25" spans="1:7" ht="15">
      <c r="A25" s="316" t="s">
        <v>150</v>
      </c>
      <c r="B25" s="126"/>
      <c r="C25" s="104" t="s">
        <v>477</v>
      </c>
      <c r="D25" s="431"/>
      <c r="E25" s="431"/>
      <c r="F25" s="430"/>
      <c r="G25" s="431"/>
    </row>
    <row r="26" spans="1:7" ht="30">
      <c r="A26" s="316" t="s">
        <v>153</v>
      </c>
      <c r="B26" s="126"/>
      <c r="C26" s="104" t="s">
        <v>479</v>
      </c>
      <c r="D26" s="431"/>
      <c r="E26" s="431"/>
      <c r="F26" s="430"/>
      <c r="G26" s="431"/>
    </row>
    <row r="27" spans="1:7" ht="30">
      <c r="A27" s="316" t="s">
        <v>360</v>
      </c>
      <c r="B27" s="126"/>
      <c r="C27" s="104" t="s">
        <v>361</v>
      </c>
      <c r="D27" s="431"/>
      <c r="E27" s="431"/>
      <c r="F27" s="430"/>
      <c r="G27" s="431"/>
    </row>
    <row r="28" spans="1:7" ht="21.75" customHeight="1" thickBot="1">
      <c r="A28" s="317" t="s">
        <v>201</v>
      </c>
      <c r="B28" s="130"/>
      <c r="C28" s="131"/>
      <c r="D28" s="132">
        <f>SUM(D23:D27)</f>
        <v>0</v>
      </c>
      <c r="E28" s="132">
        <f>SUM(E23:E27)</f>
        <v>0</v>
      </c>
      <c r="F28" s="157">
        <f>SUM(F23:F27)</f>
        <v>0</v>
      </c>
      <c r="G28" s="132">
        <f>SUM(G23:G27)</f>
        <v>0</v>
      </c>
    </row>
    <row r="29" spans="1:7" ht="16" thickTop="1">
      <c r="A29" s="314" t="s">
        <v>186</v>
      </c>
      <c r="B29" s="124"/>
      <c r="C29" s="125" t="s">
        <v>364</v>
      </c>
      <c r="D29" s="133"/>
      <c r="E29" s="133"/>
      <c r="F29" s="333"/>
      <c r="G29" s="133"/>
    </row>
    <row r="30" spans="1:7" ht="15">
      <c r="A30" s="316" t="s">
        <v>136</v>
      </c>
      <c r="B30" s="126"/>
      <c r="C30" s="104" t="s">
        <v>370</v>
      </c>
      <c r="D30" s="422"/>
      <c r="E30" s="425"/>
      <c r="F30" s="422"/>
      <c r="G30" s="425"/>
    </row>
    <row r="31" spans="1:7" ht="30">
      <c r="A31" s="316" t="s">
        <v>92</v>
      </c>
      <c r="B31" s="126"/>
      <c r="C31" s="104" t="s">
        <v>371</v>
      </c>
      <c r="D31" s="427"/>
      <c r="E31" s="427"/>
      <c r="F31" s="426"/>
      <c r="G31" s="427"/>
    </row>
    <row r="32" spans="1:7" ht="15">
      <c r="A32" s="316" t="s">
        <v>188</v>
      </c>
      <c r="B32" s="126"/>
      <c r="C32" s="104" t="s">
        <v>374</v>
      </c>
      <c r="D32" s="427"/>
      <c r="E32" s="427"/>
      <c r="F32" s="426"/>
      <c r="G32" s="427"/>
    </row>
    <row r="33" spans="1:7" ht="15">
      <c r="A33" s="316" t="s">
        <v>372</v>
      </c>
      <c r="B33" s="126"/>
      <c r="C33" s="104" t="s">
        <v>375</v>
      </c>
      <c r="D33" s="427"/>
      <c r="E33" s="427"/>
      <c r="F33" s="426"/>
      <c r="G33" s="427"/>
    </row>
    <row r="34" spans="1:7" ht="15">
      <c r="A34" s="316" t="s">
        <v>373</v>
      </c>
      <c r="B34" s="126"/>
      <c r="C34" s="104" t="s">
        <v>376</v>
      </c>
      <c r="D34" s="427"/>
      <c r="E34" s="427"/>
      <c r="F34" s="426"/>
      <c r="G34" s="427"/>
    </row>
    <row r="35" spans="1:7" ht="15">
      <c r="A35" s="318" t="s">
        <v>140</v>
      </c>
      <c r="B35" s="126"/>
      <c r="C35" s="135" t="s">
        <v>377</v>
      </c>
      <c r="D35" s="427"/>
      <c r="E35" s="427"/>
      <c r="F35" s="426"/>
      <c r="G35" s="427"/>
    </row>
    <row r="36" spans="1:7" ht="15" thickBot="1">
      <c r="A36" s="319" t="s">
        <v>189</v>
      </c>
      <c r="B36" s="136"/>
      <c r="C36" s="53"/>
      <c r="D36" s="137">
        <f>SUM(D30:D35)</f>
        <v>0</v>
      </c>
      <c r="E36" s="137">
        <f>SUM(E30:E35)</f>
        <v>0</v>
      </c>
      <c r="F36" s="174">
        <f>SUM(F30:F35)</f>
        <v>0</v>
      </c>
      <c r="G36" s="137">
        <f>SUM(G30:G35)</f>
        <v>0</v>
      </c>
    </row>
    <row r="37" spans="1:7">
      <c r="A37" s="318" t="s">
        <v>385</v>
      </c>
      <c r="B37" s="126"/>
      <c r="C37" s="51"/>
      <c r="D37" s="103"/>
      <c r="E37" s="103"/>
      <c r="F37" s="176"/>
      <c r="G37" s="103"/>
    </row>
    <row r="38" spans="1:7">
      <c r="A38" s="315"/>
      <c r="B38" s="126" t="s">
        <v>190</v>
      </c>
      <c r="C38" s="51"/>
      <c r="D38" s="427"/>
      <c r="E38" s="427"/>
      <c r="F38" s="426"/>
      <c r="G38" s="427"/>
    </row>
    <row r="39" spans="1:7">
      <c r="A39" s="316"/>
      <c r="B39" s="126" t="s">
        <v>191</v>
      </c>
      <c r="C39" s="51"/>
      <c r="D39" s="427"/>
      <c r="E39" s="427"/>
      <c r="F39" s="426"/>
      <c r="G39" s="427"/>
    </row>
    <row r="40" spans="1:7" ht="15" thickBot="1">
      <c r="A40" s="319" t="s">
        <v>192</v>
      </c>
      <c r="B40" s="136"/>
      <c r="C40" s="53"/>
      <c r="D40" s="137">
        <f>SUM(D38:D39)</f>
        <v>0</v>
      </c>
      <c r="E40" s="137">
        <f>SUM(E38:E39)</f>
        <v>0</v>
      </c>
      <c r="F40" s="174">
        <f>SUM(F38:F39)</f>
        <v>0</v>
      </c>
      <c r="G40" s="137">
        <f>SUM(G38:G39)</f>
        <v>0</v>
      </c>
    </row>
    <row r="41" spans="1:7" ht="15" thickBot="1">
      <c r="A41" s="317" t="s">
        <v>195</v>
      </c>
      <c r="B41" s="130"/>
      <c r="C41" s="109"/>
      <c r="D41" s="110">
        <f>D17+D21+D28+D36+D40</f>
        <v>0</v>
      </c>
      <c r="E41" s="110">
        <f>E17+E21+E28+E36+E40</f>
        <v>0</v>
      </c>
      <c r="F41" s="373">
        <f>F17+F21+F28+F36+F40</f>
        <v>0</v>
      </c>
      <c r="G41" s="110">
        <f>G17+G21+G28+G36+G40</f>
        <v>0</v>
      </c>
    </row>
    <row r="42" spans="1:7" ht="15" thickTop="1">
      <c r="A42" s="375"/>
      <c r="B42" s="303"/>
      <c r="C42" s="304"/>
      <c r="D42" s="142"/>
      <c r="E42" s="142"/>
      <c r="F42" s="142"/>
      <c r="G42" s="142"/>
    </row>
    <row r="43" spans="1:7">
      <c r="A43" s="305" t="str">
        <f>'Form 1 Cover'!B20</f>
        <v>TEACH- Las Vegas</v>
      </c>
      <c r="B43" s="139"/>
      <c r="C43" s="58"/>
      <c r="F43" s="38" t="str">
        <f>"Budget Fiscal Year "&amp;TEXT('Form 1 Cover'!$D$137, "mm/dd/yy")</f>
        <v>Budget Fiscal Year 2021-2022</v>
      </c>
    </row>
    <row r="44" spans="1:7">
      <c r="A44" s="305"/>
      <c r="B44" s="139"/>
      <c r="C44" s="58"/>
    </row>
    <row r="45" spans="1:7">
      <c r="A45" s="106" t="s">
        <v>5</v>
      </c>
      <c r="D45" s="38" t="s">
        <v>461</v>
      </c>
      <c r="G45" s="140">
        <f>'Form 1 Cover'!D146</f>
        <v>44270</v>
      </c>
    </row>
    <row r="46" spans="1:7">
      <c r="A46" s="321" t="s">
        <v>5</v>
      </c>
      <c r="B46" s="82"/>
      <c r="C46" s="376"/>
      <c r="D46" s="186">
        <v>-1</v>
      </c>
      <c r="E46" s="186">
        <v>-2</v>
      </c>
      <c r="F46" s="295">
        <v>-3</v>
      </c>
      <c r="G46" s="187">
        <v>-4</v>
      </c>
    </row>
    <row r="47" spans="1:7">
      <c r="A47" s="370"/>
      <c r="B47" s="58"/>
      <c r="C47" s="47"/>
      <c r="D47" s="188"/>
      <c r="E47" s="33" t="s">
        <v>32</v>
      </c>
      <c r="F47" s="541" t="str">
        <f>"BUDGET YEAR ENDING "&amp;TEXT('Form 1 Cover'!D139, "MM/DD/YY")</f>
        <v>BUDGET YEAR ENDING 06/30/22</v>
      </c>
      <c r="G47" s="542"/>
    </row>
    <row r="48" spans="1:7" ht="15">
      <c r="A48" s="370"/>
      <c r="B48" s="58"/>
      <c r="C48" s="47"/>
      <c r="D48" s="191" t="s">
        <v>284</v>
      </c>
      <c r="E48" s="191" t="s">
        <v>286</v>
      </c>
      <c r="F48" s="194"/>
      <c r="G48" s="194"/>
    </row>
    <row r="49" spans="1:7" ht="15">
      <c r="A49" s="370"/>
      <c r="B49" s="58"/>
      <c r="C49" s="47"/>
      <c r="D49" s="191" t="s">
        <v>285</v>
      </c>
      <c r="E49" s="191" t="s">
        <v>285</v>
      </c>
      <c r="F49" s="191" t="s">
        <v>287</v>
      </c>
      <c r="G49" s="191" t="s">
        <v>111</v>
      </c>
    </row>
    <row r="50" spans="1:7" ht="16">
      <c r="A50" s="335"/>
      <c r="B50" s="377" t="s">
        <v>545</v>
      </c>
      <c r="C50" s="80"/>
      <c r="D50" s="95">
        <f>'Form 1 Cover'!D130</f>
        <v>0</v>
      </c>
      <c r="E50" s="294">
        <f>'Form 1 Cover'!D134</f>
        <v>0</v>
      </c>
      <c r="F50" s="192" t="s">
        <v>288</v>
      </c>
      <c r="G50" s="192" t="s">
        <v>288</v>
      </c>
    </row>
    <row r="51" spans="1:7">
      <c r="A51" s="309" t="s">
        <v>551</v>
      </c>
      <c r="B51" s="97"/>
      <c r="C51" s="291"/>
      <c r="D51" s="292"/>
      <c r="E51" s="320"/>
      <c r="F51" s="320"/>
      <c r="G51" s="320"/>
    </row>
    <row r="52" spans="1:7">
      <c r="A52" s="311"/>
      <c r="B52" s="101" t="s">
        <v>177</v>
      </c>
      <c r="C52" s="101" t="s">
        <v>178</v>
      </c>
      <c r="D52" s="293"/>
      <c r="E52" s="55"/>
      <c r="F52" s="55"/>
      <c r="G52" s="55"/>
    </row>
    <row r="53" spans="1:7">
      <c r="A53" s="311"/>
      <c r="B53" s="101"/>
      <c r="C53" s="101" t="s">
        <v>547</v>
      </c>
      <c r="D53" s="430"/>
      <c r="E53" s="431"/>
      <c r="F53" s="431"/>
      <c r="G53" s="431"/>
    </row>
    <row r="54" spans="1:7">
      <c r="A54" s="311"/>
      <c r="B54" s="101"/>
      <c r="C54" s="101" t="s">
        <v>546</v>
      </c>
      <c r="D54" s="430"/>
      <c r="E54" s="431"/>
      <c r="F54" s="431"/>
      <c r="G54" s="431"/>
    </row>
    <row r="55" spans="1:7">
      <c r="A55" s="311"/>
      <c r="B55" s="101"/>
      <c r="C55" s="101" t="s">
        <v>133</v>
      </c>
      <c r="D55" s="430"/>
      <c r="E55" s="431"/>
      <c r="F55" s="431"/>
      <c r="G55" s="431"/>
    </row>
    <row r="56" spans="1:7">
      <c r="A56" s="311"/>
      <c r="B56" s="101"/>
      <c r="C56" s="101" t="s">
        <v>548</v>
      </c>
      <c r="D56" s="430"/>
      <c r="E56" s="431"/>
      <c r="F56" s="431"/>
      <c r="G56" s="431"/>
    </row>
    <row r="57" spans="1:7">
      <c r="A57" s="311"/>
      <c r="B57" s="101"/>
      <c r="C57" s="101" t="s">
        <v>549</v>
      </c>
      <c r="D57" s="430"/>
      <c r="E57" s="431"/>
      <c r="F57" s="431"/>
      <c r="G57" s="431"/>
    </row>
    <row r="58" spans="1:7">
      <c r="A58" s="311"/>
      <c r="B58" s="101"/>
      <c r="C58" s="101" t="s">
        <v>550</v>
      </c>
      <c r="D58" s="430"/>
      <c r="E58" s="431"/>
      <c r="F58" s="431"/>
      <c r="G58" s="431"/>
    </row>
    <row r="59" spans="1:7">
      <c r="A59" s="116"/>
      <c r="B59" s="100" t="s">
        <v>553</v>
      </c>
      <c r="C59" s="105"/>
      <c r="D59" s="296">
        <f>SUM(D53:D58)</f>
        <v>0</v>
      </c>
      <c r="E59" s="296">
        <f>SUM(E53:E58)</f>
        <v>0</v>
      </c>
      <c r="F59" s="296">
        <f>SUM(F53:F58)</f>
        <v>0</v>
      </c>
      <c r="G59" s="296">
        <f>SUM(G53:G58)</f>
        <v>0</v>
      </c>
    </row>
    <row r="60" spans="1:7">
      <c r="A60" s="311"/>
      <c r="B60" s="101" t="s">
        <v>555</v>
      </c>
      <c r="C60" s="101"/>
      <c r="D60" s="154"/>
      <c r="E60" s="129"/>
      <c r="F60" s="129"/>
      <c r="G60" s="129"/>
    </row>
    <row r="61" spans="1:7">
      <c r="A61" s="311"/>
      <c r="B61" s="101"/>
      <c r="C61" s="101" t="s">
        <v>547</v>
      </c>
      <c r="D61" s="430"/>
      <c r="E61" s="431"/>
      <c r="F61" s="431"/>
      <c r="G61" s="431"/>
    </row>
    <row r="62" spans="1:7">
      <c r="A62" s="311"/>
      <c r="B62" s="101"/>
      <c r="C62" s="101" t="s">
        <v>546</v>
      </c>
      <c r="D62" s="430"/>
      <c r="E62" s="431"/>
      <c r="F62" s="431"/>
      <c r="G62" s="431"/>
    </row>
    <row r="63" spans="1:7">
      <c r="A63" s="311"/>
      <c r="B63" s="101"/>
      <c r="C63" s="101" t="s">
        <v>133</v>
      </c>
      <c r="D63" s="430"/>
      <c r="E63" s="431"/>
      <c r="F63" s="431"/>
      <c r="G63" s="431"/>
    </row>
    <row r="64" spans="1:7">
      <c r="A64" s="311"/>
      <c r="B64" s="101"/>
      <c r="C64" s="101" t="s">
        <v>548</v>
      </c>
      <c r="D64" s="430"/>
      <c r="E64" s="431"/>
      <c r="F64" s="431"/>
      <c r="G64" s="431"/>
    </row>
    <row r="65" spans="1:7">
      <c r="A65" s="311"/>
      <c r="B65" s="101"/>
      <c r="C65" s="101" t="s">
        <v>549</v>
      </c>
      <c r="D65" s="430"/>
      <c r="E65" s="431"/>
      <c r="F65" s="431"/>
      <c r="G65" s="431"/>
    </row>
    <row r="66" spans="1:7">
      <c r="A66" s="311"/>
      <c r="B66" s="101"/>
      <c r="C66" s="101" t="s">
        <v>550</v>
      </c>
      <c r="D66" s="430"/>
      <c r="E66" s="431"/>
      <c r="F66" s="431"/>
      <c r="G66" s="431"/>
    </row>
    <row r="67" spans="1:7">
      <c r="A67" s="116"/>
      <c r="B67" s="100" t="s">
        <v>554</v>
      </c>
      <c r="C67" s="210"/>
      <c r="D67" s="205">
        <f>SUM(D61:D66)</f>
        <v>0</v>
      </c>
      <c r="E67" s="296">
        <f>SUM(E61:E66)</f>
        <v>0</v>
      </c>
      <c r="F67" s="296">
        <f>SUM(F61:F66)</f>
        <v>0</v>
      </c>
      <c r="G67" s="296">
        <f>SUM(G61:G66)</f>
        <v>0</v>
      </c>
    </row>
    <row r="68" spans="1:7">
      <c r="A68" s="311"/>
      <c r="B68" s="101" t="s">
        <v>179</v>
      </c>
      <c r="C68" s="43" t="s">
        <v>251</v>
      </c>
      <c r="D68" s="176"/>
      <c r="E68" s="103"/>
      <c r="F68" s="103"/>
      <c r="G68" s="103"/>
    </row>
    <row r="69" spans="1:7">
      <c r="A69" s="311"/>
      <c r="B69" s="101"/>
      <c r="C69" s="101" t="s">
        <v>547</v>
      </c>
      <c r="D69" s="426"/>
      <c r="E69" s="427"/>
      <c r="F69" s="427"/>
      <c r="G69" s="427"/>
    </row>
    <row r="70" spans="1:7">
      <c r="A70" s="311"/>
      <c r="B70" s="101"/>
      <c r="C70" s="101" t="s">
        <v>546</v>
      </c>
      <c r="D70" s="426"/>
      <c r="E70" s="427"/>
      <c r="F70" s="427"/>
      <c r="G70" s="427"/>
    </row>
    <row r="71" spans="1:7">
      <c r="A71" s="311"/>
      <c r="B71" s="101"/>
      <c r="C71" s="101" t="s">
        <v>133</v>
      </c>
      <c r="D71" s="426"/>
      <c r="E71" s="427"/>
      <c r="F71" s="427"/>
      <c r="G71" s="427"/>
    </row>
    <row r="72" spans="1:7">
      <c r="A72" s="311"/>
      <c r="B72" s="101"/>
      <c r="C72" s="101" t="s">
        <v>548</v>
      </c>
      <c r="D72" s="426"/>
      <c r="E72" s="427"/>
      <c r="F72" s="427"/>
      <c r="G72" s="427"/>
    </row>
    <row r="73" spans="1:7">
      <c r="A73" s="311"/>
      <c r="B73" s="101"/>
      <c r="C73" s="101" t="s">
        <v>549</v>
      </c>
      <c r="D73" s="426"/>
      <c r="E73" s="427"/>
      <c r="F73" s="427"/>
      <c r="G73" s="427"/>
    </row>
    <row r="74" spans="1:7">
      <c r="A74" s="311"/>
      <c r="B74" s="101"/>
      <c r="C74" s="101" t="s">
        <v>550</v>
      </c>
      <c r="D74" s="426"/>
      <c r="E74" s="427"/>
      <c r="F74" s="427"/>
      <c r="G74" s="427"/>
    </row>
    <row r="75" spans="1:7">
      <c r="A75" s="247"/>
      <c r="B75" s="100" t="s">
        <v>556</v>
      </c>
      <c r="C75" s="105"/>
      <c r="D75" s="297">
        <f>SUM(D69:D74)</f>
        <v>0</v>
      </c>
      <c r="E75" s="297">
        <f>SUM(E69:E74)</f>
        <v>0</v>
      </c>
      <c r="F75" s="297">
        <f>SUM(F69:F74)</f>
        <v>0</v>
      </c>
      <c r="G75" s="297">
        <f>SUM(G69:G74)</f>
        <v>0</v>
      </c>
    </row>
    <row r="76" spans="1:7">
      <c r="A76" s="116"/>
      <c r="B76" s="100" t="s">
        <v>91</v>
      </c>
      <c r="C76" s="298" t="s">
        <v>557</v>
      </c>
      <c r="D76" s="299"/>
      <c r="E76" s="300"/>
      <c r="F76" s="300"/>
      <c r="G76" s="300"/>
    </row>
    <row r="77" spans="1:7">
      <c r="A77" s="116"/>
      <c r="B77" s="100"/>
      <c r="C77" s="101" t="s">
        <v>547</v>
      </c>
      <c r="D77" s="428"/>
      <c r="E77" s="428"/>
      <c r="F77" s="428"/>
      <c r="G77" s="428"/>
    </row>
    <row r="78" spans="1:7">
      <c r="A78" s="116"/>
      <c r="B78" s="100"/>
      <c r="C78" s="101" t="s">
        <v>546</v>
      </c>
      <c r="D78" s="428"/>
      <c r="E78" s="428"/>
      <c r="F78" s="428"/>
      <c r="G78" s="428"/>
    </row>
    <row r="79" spans="1:7">
      <c r="A79" s="116"/>
      <c r="B79" s="100"/>
      <c r="C79" s="101" t="s">
        <v>133</v>
      </c>
      <c r="D79" s="428"/>
      <c r="E79" s="428"/>
      <c r="F79" s="428"/>
      <c r="G79" s="428"/>
    </row>
    <row r="80" spans="1:7">
      <c r="A80" s="116"/>
      <c r="B80" s="100"/>
      <c r="C80" s="101" t="s">
        <v>548</v>
      </c>
      <c r="D80" s="428"/>
      <c r="E80" s="428"/>
      <c r="F80" s="428"/>
      <c r="G80" s="428"/>
    </row>
    <row r="81" spans="1:7">
      <c r="A81" s="116"/>
      <c r="B81" s="100"/>
      <c r="C81" s="101" t="s">
        <v>549</v>
      </c>
      <c r="D81" s="428"/>
      <c r="E81" s="428"/>
      <c r="F81" s="428"/>
      <c r="G81" s="428"/>
    </row>
    <row r="82" spans="1:7">
      <c r="A82" s="116"/>
      <c r="B82" s="100"/>
      <c r="C82" s="87" t="s">
        <v>550</v>
      </c>
      <c r="D82" s="428"/>
      <c r="E82" s="428"/>
      <c r="F82" s="428"/>
      <c r="G82" s="428"/>
    </row>
    <row r="83" spans="1:7">
      <c r="A83" s="116"/>
      <c r="B83" s="100" t="s">
        <v>556</v>
      </c>
      <c r="C83" s="298"/>
      <c r="D83" s="205">
        <f>SUM(D77:D82)</f>
        <v>0</v>
      </c>
      <c r="E83" s="205">
        <f>SUM(E77:E82)</f>
        <v>0</v>
      </c>
      <c r="F83" s="205">
        <f>SUM(F77:F82)</f>
        <v>0</v>
      </c>
      <c r="G83" s="205">
        <f>SUM(G77:G82)</f>
        <v>0</v>
      </c>
    </row>
    <row r="84" spans="1:7">
      <c r="A84" s="321"/>
      <c r="B84" s="82" t="s">
        <v>186</v>
      </c>
      <c r="C84" s="82" t="s">
        <v>253</v>
      </c>
      <c r="D84" s="441"/>
      <c r="E84" s="442"/>
      <c r="F84" s="442"/>
      <c r="G84" s="442"/>
    </row>
    <row r="85" spans="1:7">
      <c r="A85" s="321"/>
      <c r="B85" s="82" t="s">
        <v>140</v>
      </c>
      <c r="C85" s="82" t="s">
        <v>558</v>
      </c>
      <c r="D85" s="441"/>
      <c r="E85" s="442"/>
      <c r="F85" s="442"/>
      <c r="G85" s="442"/>
    </row>
    <row r="86" spans="1:7">
      <c r="A86" s="116"/>
      <c r="B86" s="100" t="s">
        <v>559</v>
      </c>
      <c r="C86" s="100"/>
      <c r="D86" s="205">
        <f>SUM(D84:D85)</f>
        <v>0</v>
      </c>
      <c r="E86" s="205">
        <f>SUM(E84:E85)</f>
        <v>0</v>
      </c>
      <c r="F86" s="205">
        <f>SUM(F84:F85)</f>
        <v>0</v>
      </c>
      <c r="G86" s="205">
        <f>SUM(G84:G85)</f>
        <v>0</v>
      </c>
    </row>
    <row r="87" spans="1:7" ht="15" thickBot="1">
      <c r="A87" s="322" t="s">
        <v>552</v>
      </c>
      <c r="B87" s="120"/>
      <c r="C87" s="120"/>
      <c r="D87" s="155">
        <f>D59+D67+D75+D83+D86</f>
        <v>0</v>
      </c>
      <c r="E87" s="155">
        <f>E59+E67+E75+E83+E86</f>
        <v>0</v>
      </c>
      <c r="F87" s="155">
        <f>F59+F67+F75+F83+F86</f>
        <v>0</v>
      </c>
      <c r="G87" s="155">
        <f>G59+G67+G75+G83+G86</f>
        <v>0</v>
      </c>
    </row>
    <row r="88" spans="1:7" ht="15" thickTop="1">
      <c r="A88" s="323"/>
      <c r="B88" s="101" t="s">
        <v>560</v>
      </c>
      <c r="C88" s="51" t="s">
        <v>561</v>
      </c>
      <c r="D88" s="129"/>
      <c r="E88" s="129"/>
      <c r="F88" s="129"/>
      <c r="G88" s="129"/>
    </row>
    <row r="89" spans="1:7">
      <c r="A89" s="247"/>
      <c r="B89" s="101"/>
      <c r="C89" s="101" t="s">
        <v>142</v>
      </c>
      <c r="D89" s="428"/>
      <c r="E89" s="431"/>
      <c r="F89" s="431"/>
      <c r="G89" s="431"/>
    </row>
    <row r="90" spans="1:7">
      <c r="A90" s="260"/>
      <c r="B90" s="101"/>
      <c r="C90" s="101" t="s">
        <v>143</v>
      </c>
      <c r="D90" s="428"/>
      <c r="E90" s="431"/>
      <c r="F90" s="431"/>
      <c r="G90" s="431"/>
    </row>
    <row r="91" spans="1:7" ht="15" thickBot="1">
      <c r="A91" s="324"/>
      <c r="B91" s="120" t="s">
        <v>144</v>
      </c>
      <c r="C91" s="57"/>
      <c r="D91" s="149">
        <f>SUM(D89:D90)</f>
        <v>0</v>
      </c>
      <c r="E91" s="149">
        <f>SUM(E89:E90)</f>
        <v>0</v>
      </c>
      <c r="F91" s="149">
        <f>SUM(F89:F90)</f>
        <v>0</v>
      </c>
      <c r="G91" s="149">
        <f>SUM(G89:G90)</f>
        <v>0</v>
      </c>
    </row>
    <row r="92" spans="1:7" ht="16" thickTop="1" thickBot="1">
      <c r="A92" s="325" t="s">
        <v>145</v>
      </c>
      <c r="B92" s="179"/>
      <c r="C92" s="301"/>
      <c r="D92" s="302">
        <f>D87+D91</f>
        <v>0</v>
      </c>
      <c r="E92" s="302">
        <f>E87+E91</f>
        <v>0</v>
      </c>
      <c r="F92" s="302">
        <f>F87+F91</f>
        <v>0</v>
      </c>
      <c r="G92" s="302">
        <f>G87+G91</f>
        <v>0</v>
      </c>
    </row>
    <row r="93" spans="1:7" ht="15" thickTop="1">
      <c r="A93" s="144"/>
      <c r="B93" s="145"/>
      <c r="C93" s="304"/>
      <c r="D93" s="153"/>
      <c r="E93" s="153"/>
      <c r="F93" s="153"/>
      <c r="G93" s="153"/>
    </row>
    <row r="94" spans="1:7">
      <c r="A94" s="305" t="str">
        <f>'Form 1 Cover'!B20</f>
        <v>TEACH- Las Vegas</v>
      </c>
      <c r="B94" s="139"/>
      <c r="C94" s="58"/>
      <c r="F94" s="38" t="str">
        <f>"Budget Fiscal Year "&amp;TEXT('Form 1 Cover'!$D$137, "mm/dd/yy")</f>
        <v>Budget Fiscal Year 2021-2022</v>
      </c>
    </row>
    <row r="95" spans="1:7">
      <c r="A95" s="305"/>
      <c r="B95" s="139"/>
      <c r="C95" s="58"/>
    </row>
    <row r="96" spans="1:7">
      <c r="A96" s="106" t="s">
        <v>5</v>
      </c>
      <c r="D96" s="38" t="s">
        <v>460</v>
      </c>
      <c r="G96" s="140">
        <f>'Form 1 Cover'!D146</f>
        <v>44270</v>
      </c>
    </row>
    <row r="98" spans="2:7">
      <c r="B98" s="306"/>
      <c r="C98" s="307" t="s">
        <v>562</v>
      </c>
      <c r="D98" s="308">
        <f>D41-D87</f>
        <v>0</v>
      </c>
      <c r="E98" s="308">
        <f>E41-E87</f>
        <v>0</v>
      </c>
      <c r="F98" s="308">
        <f>F41-F87</f>
        <v>0</v>
      </c>
      <c r="G98" s="308">
        <f>G41-G87</f>
        <v>0</v>
      </c>
    </row>
  </sheetData>
  <sheetProtection sheet="1" objects="1" scenarios="1"/>
  <phoneticPr fontId="15" type="noConversion"/>
  <pageMargins left="0.25" right="0.25" top="1" bottom="0.75" header="0.5" footer="0.5"/>
  <pageSetup scale="9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8"/>
  <sheetViews>
    <sheetView view="pageBreakPreview" topLeftCell="A10" zoomScaleNormal="75" zoomScaleSheetLayoutView="100" workbookViewId="0">
      <selection activeCell="G527" sqref="G527"/>
    </sheetView>
  </sheetViews>
  <sheetFormatPr baseColWidth="10" defaultColWidth="9.1640625" defaultRowHeight="14"/>
  <cols>
    <col min="1" max="1" width="2.83203125" style="106" customWidth="1"/>
    <col min="2" max="2" width="3.6640625" style="106" customWidth="1"/>
    <col min="3" max="3" width="5.5" style="106" customWidth="1"/>
    <col min="4" max="4" width="32.6640625" style="38" customWidth="1"/>
    <col min="5" max="6" width="17.6640625" style="38" customWidth="1"/>
    <col min="7" max="7" width="16.6640625" style="38" customWidth="1"/>
    <col min="8" max="9" width="17.6640625" style="38" customWidth="1"/>
    <col min="10" max="16384" width="9.1640625" style="38"/>
  </cols>
  <sheetData>
    <row r="1" spans="1:9">
      <c r="A1" s="433" t="str">
        <f>'Form 1 Cover'!B20</f>
        <v>TEACH- Las Vegas</v>
      </c>
      <c r="B1" s="82"/>
      <c r="C1" s="82"/>
      <c r="D1" s="83"/>
      <c r="E1" s="186">
        <v>-1</v>
      </c>
      <c r="F1" s="187">
        <v>-2</v>
      </c>
      <c r="G1" s="295">
        <v>-3</v>
      </c>
      <c r="H1" s="187">
        <v>-4</v>
      </c>
      <c r="I1" s="187">
        <v>-5</v>
      </c>
    </row>
    <row r="2" spans="1:9">
      <c r="A2" s="337"/>
      <c r="B2" s="87" t="s">
        <v>504</v>
      </c>
      <c r="C2" s="87"/>
      <c r="D2" s="47"/>
      <c r="E2" s="188"/>
      <c r="F2" s="338" t="s">
        <v>32</v>
      </c>
      <c r="G2" s="524" t="str">
        <f>"BUDGET YEAR ENDING "&amp;TEXT('Form 1 Cover'!D139, "MM/DD/YY")</f>
        <v>BUDGET YEAR ENDING 06/30/22</v>
      </c>
      <c r="H2" s="35"/>
      <c r="I2" s="525"/>
    </row>
    <row r="3" spans="1:9" ht="15">
      <c r="A3" s="337"/>
      <c r="B3" s="87"/>
      <c r="C3" s="87"/>
      <c r="D3" s="47"/>
      <c r="E3" s="189" t="s">
        <v>284</v>
      </c>
      <c r="F3" s="189" t="s">
        <v>286</v>
      </c>
      <c r="G3" s="190"/>
      <c r="H3" s="339"/>
      <c r="I3" s="189" t="s">
        <v>611</v>
      </c>
    </row>
    <row r="4" spans="1:9" ht="12.75" customHeight="1">
      <c r="A4" s="337"/>
      <c r="B4" s="147" t="s">
        <v>79</v>
      </c>
      <c r="C4" s="58"/>
      <c r="D4" s="47"/>
      <c r="E4" s="189" t="s">
        <v>285</v>
      </c>
      <c r="F4" s="189" t="s">
        <v>285</v>
      </c>
      <c r="G4" s="191" t="s">
        <v>287</v>
      </c>
      <c r="H4" s="189" t="s">
        <v>111</v>
      </c>
      <c r="I4" s="189" t="s">
        <v>111</v>
      </c>
    </row>
    <row r="5" spans="1:9" s="92" customFormat="1" ht="15.75" customHeight="1">
      <c r="A5" s="335"/>
      <c r="B5" s="526"/>
      <c r="C5" s="526"/>
      <c r="D5" s="527"/>
      <c r="E5" s="4">
        <f>'Form 1 Cover'!D130</f>
        <v>0</v>
      </c>
      <c r="F5" s="4">
        <f>'Form 1 Cover'!D134</f>
        <v>0</v>
      </c>
      <c r="G5" s="192" t="s">
        <v>288</v>
      </c>
      <c r="H5" s="340" t="s">
        <v>288</v>
      </c>
      <c r="I5" s="340" t="s">
        <v>288</v>
      </c>
    </row>
    <row r="6" spans="1:9" ht="18.75" customHeight="1">
      <c r="A6" s="309" t="s">
        <v>81</v>
      </c>
      <c r="B6" s="97"/>
      <c r="C6" s="98" t="s">
        <v>183</v>
      </c>
      <c r="D6" s="148"/>
      <c r="E6" s="114"/>
      <c r="F6" s="114"/>
      <c r="G6" s="114"/>
      <c r="H6" s="114"/>
      <c r="I6" s="114"/>
    </row>
    <row r="7" spans="1:9">
      <c r="A7" s="311"/>
      <c r="B7" s="101" t="s">
        <v>177</v>
      </c>
      <c r="C7" s="101"/>
      <c r="D7" s="51" t="s">
        <v>178</v>
      </c>
      <c r="E7" s="55"/>
      <c r="F7" s="55"/>
      <c r="G7" s="55"/>
      <c r="H7" s="55"/>
      <c r="I7" s="55"/>
    </row>
    <row r="8" spans="1:9">
      <c r="A8" s="311"/>
      <c r="B8" s="101"/>
      <c r="C8" s="101" t="s">
        <v>81</v>
      </c>
      <c r="D8" s="51" t="s">
        <v>82</v>
      </c>
      <c r="E8" s="431"/>
      <c r="F8" s="431"/>
      <c r="G8" s="431">
        <v>692500</v>
      </c>
      <c r="H8" s="431"/>
      <c r="I8" s="431"/>
    </row>
    <row r="9" spans="1:9">
      <c r="A9" s="311"/>
      <c r="B9" s="101"/>
      <c r="C9" s="101" t="s">
        <v>83</v>
      </c>
      <c r="D9" s="51" t="s">
        <v>84</v>
      </c>
      <c r="E9" s="431"/>
      <c r="F9" s="431"/>
      <c r="G9" s="431">
        <v>343863</v>
      </c>
      <c r="H9" s="431"/>
      <c r="I9" s="431"/>
    </row>
    <row r="10" spans="1:9">
      <c r="A10" s="311"/>
      <c r="B10" s="101"/>
      <c r="C10" s="101" t="s">
        <v>133</v>
      </c>
      <c r="D10" s="51"/>
      <c r="E10" s="431"/>
      <c r="F10" s="431"/>
      <c r="G10" s="431">
        <v>209414.92</v>
      </c>
      <c r="H10" s="431"/>
      <c r="I10" s="431"/>
    </row>
    <row r="11" spans="1:9">
      <c r="A11" s="311"/>
      <c r="B11" s="101"/>
      <c r="C11" s="101" t="s">
        <v>85</v>
      </c>
      <c r="D11" s="51" t="s">
        <v>86</v>
      </c>
      <c r="E11" s="431"/>
      <c r="F11" s="431"/>
      <c r="G11" s="431">
        <v>127236.22</v>
      </c>
      <c r="H11" s="431"/>
      <c r="I11" s="431"/>
    </row>
    <row r="12" spans="1:9">
      <c r="A12" s="311"/>
      <c r="B12" s="101"/>
      <c r="C12" s="101" t="s">
        <v>89</v>
      </c>
      <c r="D12" s="51" t="s">
        <v>134</v>
      </c>
      <c r="E12" s="431"/>
      <c r="F12" s="431"/>
      <c r="G12" s="431">
        <v>560478</v>
      </c>
      <c r="H12" s="431"/>
      <c r="I12" s="431"/>
    </row>
    <row r="13" spans="1:9">
      <c r="A13" s="311"/>
      <c r="B13" s="101"/>
      <c r="C13" s="101" t="s">
        <v>87</v>
      </c>
      <c r="D13" s="51" t="s">
        <v>88</v>
      </c>
      <c r="E13" s="431"/>
      <c r="F13" s="431"/>
      <c r="G13" s="431">
        <v>94201.56</v>
      </c>
      <c r="H13" s="431"/>
      <c r="I13" s="431"/>
    </row>
    <row r="14" spans="1:9">
      <c r="A14" s="311"/>
      <c r="B14" s="101" t="s">
        <v>403</v>
      </c>
      <c r="C14" s="101"/>
      <c r="D14" s="51"/>
      <c r="E14" s="129"/>
      <c r="F14" s="129"/>
      <c r="G14" s="129"/>
      <c r="H14" s="129"/>
      <c r="I14" s="129"/>
    </row>
    <row r="15" spans="1:9">
      <c r="A15" s="311"/>
      <c r="B15" s="101"/>
      <c r="C15" s="101" t="s">
        <v>81</v>
      </c>
      <c r="D15" s="51" t="s">
        <v>82</v>
      </c>
      <c r="E15" s="431"/>
      <c r="F15" s="431"/>
      <c r="G15" s="431"/>
      <c r="H15" s="431"/>
      <c r="I15" s="431"/>
    </row>
    <row r="16" spans="1:9">
      <c r="A16" s="311"/>
      <c r="B16" s="101"/>
      <c r="C16" s="101" t="s">
        <v>83</v>
      </c>
      <c r="D16" s="51" t="s">
        <v>84</v>
      </c>
      <c r="E16" s="431"/>
      <c r="F16" s="431"/>
      <c r="G16" s="431"/>
      <c r="H16" s="431"/>
      <c r="I16" s="431"/>
    </row>
    <row r="17" spans="1:9">
      <c r="A17" s="311"/>
      <c r="B17" s="101"/>
      <c r="C17" s="101" t="s">
        <v>133</v>
      </c>
      <c r="D17" s="51"/>
      <c r="E17" s="431"/>
      <c r="F17" s="431"/>
      <c r="G17" s="431"/>
      <c r="H17" s="431"/>
      <c r="I17" s="431"/>
    </row>
    <row r="18" spans="1:9">
      <c r="A18" s="311"/>
      <c r="B18" s="101"/>
      <c r="C18" s="101" t="s">
        <v>85</v>
      </c>
      <c r="D18" s="51" t="s">
        <v>86</v>
      </c>
      <c r="E18" s="431"/>
      <c r="F18" s="431"/>
      <c r="G18" s="431"/>
      <c r="H18" s="431"/>
      <c r="I18" s="431"/>
    </row>
    <row r="19" spans="1:9">
      <c r="A19" s="311"/>
      <c r="B19" s="101"/>
      <c r="C19" s="101" t="s">
        <v>89</v>
      </c>
      <c r="D19" s="51" t="s">
        <v>134</v>
      </c>
      <c r="E19" s="431"/>
      <c r="F19" s="431"/>
      <c r="G19" s="431"/>
      <c r="H19" s="431"/>
      <c r="I19" s="431"/>
    </row>
    <row r="20" spans="1:9">
      <c r="A20" s="311"/>
      <c r="B20" s="101"/>
      <c r="C20" s="101" t="s">
        <v>87</v>
      </c>
      <c r="D20" s="51" t="s">
        <v>88</v>
      </c>
      <c r="E20" s="431"/>
      <c r="F20" s="431"/>
      <c r="G20" s="431"/>
      <c r="H20" s="431"/>
      <c r="I20" s="431"/>
    </row>
    <row r="21" spans="1:9">
      <c r="A21" s="311"/>
      <c r="B21" s="101" t="s">
        <v>404</v>
      </c>
      <c r="C21" s="101"/>
      <c r="D21" s="51"/>
      <c r="E21" s="129"/>
      <c r="F21" s="129"/>
      <c r="G21" s="129"/>
      <c r="H21" s="129"/>
      <c r="I21" s="129"/>
    </row>
    <row r="22" spans="1:9">
      <c r="A22" s="311"/>
      <c r="B22" s="101"/>
      <c r="C22" s="101" t="s">
        <v>81</v>
      </c>
      <c r="D22" s="51" t="s">
        <v>82</v>
      </c>
      <c r="E22" s="431"/>
      <c r="F22" s="431"/>
      <c r="G22" s="431"/>
      <c r="H22" s="431"/>
      <c r="I22" s="431"/>
    </row>
    <row r="23" spans="1:9">
      <c r="A23" s="311"/>
      <c r="B23" s="101"/>
      <c r="C23" s="101" t="s">
        <v>83</v>
      </c>
      <c r="D23" s="51" t="s">
        <v>84</v>
      </c>
      <c r="E23" s="431"/>
      <c r="F23" s="431"/>
      <c r="G23" s="431"/>
      <c r="H23" s="431"/>
      <c r="I23" s="431"/>
    </row>
    <row r="24" spans="1:9">
      <c r="A24" s="311"/>
      <c r="B24" s="101"/>
      <c r="C24" s="101" t="s">
        <v>133</v>
      </c>
      <c r="D24" s="51"/>
      <c r="E24" s="431"/>
      <c r="F24" s="431"/>
      <c r="G24" s="431"/>
      <c r="H24" s="431"/>
      <c r="I24" s="431"/>
    </row>
    <row r="25" spans="1:9">
      <c r="A25" s="311"/>
      <c r="B25" s="101"/>
      <c r="C25" s="101" t="s">
        <v>85</v>
      </c>
      <c r="D25" s="51" t="s">
        <v>86</v>
      </c>
      <c r="E25" s="431"/>
      <c r="F25" s="431"/>
      <c r="G25" s="431"/>
      <c r="H25" s="431"/>
      <c r="I25" s="431"/>
    </row>
    <row r="26" spans="1:9">
      <c r="A26" s="311"/>
      <c r="B26" s="101"/>
      <c r="C26" s="101" t="s">
        <v>89</v>
      </c>
      <c r="D26" s="51" t="s">
        <v>134</v>
      </c>
      <c r="E26" s="431"/>
      <c r="F26" s="431"/>
      <c r="G26" s="431"/>
      <c r="H26" s="431"/>
      <c r="I26" s="431"/>
    </row>
    <row r="27" spans="1:9">
      <c r="A27" s="311"/>
      <c r="B27" s="101"/>
      <c r="C27" s="101" t="s">
        <v>87</v>
      </c>
      <c r="D27" s="51" t="s">
        <v>88</v>
      </c>
      <c r="E27" s="431"/>
      <c r="F27" s="431"/>
      <c r="G27" s="431"/>
      <c r="H27" s="431"/>
      <c r="I27" s="431"/>
    </row>
    <row r="28" spans="1:9" ht="18.75" customHeight="1" thickBot="1">
      <c r="A28" s="322" t="s">
        <v>184</v>
      </c>
      <c r="B28" s="120"/>
      <c r="C28" s="120"/>
      <c r="D28" s="57"/>
      <c r="E28" s="149">
        <f>SUM(E8:E27)</f>
        <v>0</v>
      </c>
      <c r="F28" s="149">
        <f>SUM(F8:F27)</f>
        <v>0</v>
      </c>
      <c r="G28" s="149">
        <f>SUM(G8:G27)</f>
        <v>2027693.7</v>
      </c>
      <c r="H28" s="149">
        <f>SUM(H8:H27)</f>
        <v>0</v>
      </c>
      <c r="I28" s="149">
        <f>SUM(I8:I27)</f>
        <v>0</v>
      </c>
    </row>
    <row r="29" spans="1:9" ht="18.75" customHeight="1" thickTop="1">
      <c r="A29" s="313" t="s">
        <v>386</v>
      </c>
      <c r="B29" s="111"/>
      <c r="C29" s="150" t="s">
        <v>387</v>
      </c>
      <c r="D29" s="151"/>
      <c r="E29" s="152"/>
      <c r="F29" s="152"/>
      <c r="G29" s="152"/>
      <c r="H29" s="152"/>
      <c r="I29" s="152"/>
    </row>
    <row r="30" spans="1:9">
      <c r="A30" s="311"/>
      <c r="B30" s="101" t="s">
        <v>177</v>
      </c>
      <c r="C30" s="101"/>
      <c r="D30" s="51" t="s">
        <v>178</v>
      </c>
      <c r="E30" s="154"/>
      <c r="F30" s="129"/>
      <c r="G30" s="129"/>
      <c r="H30" s="129"/>
      <c r="I30" s="129"/>
    </row>
    <row r="31" spans="1:9">
      <c r="A31" s="311"/>
      <c r="B31" s="101"/>
      <c r="C31" s="101" t="s">
        <v>81</v>
      </c>
      <c r="D31" s="51" t="s">
        <v>82</v>
      </c>
      <c r="E31" s="431"/>
      <c r="F31" s="431"/>
      <c r="G31" s="431"/>
      <c r="H31" s="431"/>
      <c r="I31" s="431"/>
    </row>
    <row r="32" spans="1:9">
      <c r="A32" s="311"/>
      <c r="B32" s="101"/>
      <c r="C32" s="101" t="s">
        <v>83</v>
      </c>
      <c r="D32" s="51" t="s">
        <v>84</v>
      </c>
      <c r="E32" s="428"/>
      <c r="F32" s="429"/>
      <c r="G32" s="429"/>
      <c r="H32" s="429"/>
      <c r="I32" s="429"/>
    </row>
    <row r="33" spans="1:12">
      <c r="A33" s="311"/>
      <c r="B33" s="101"/>
      <c r="C33" s="101" t="s">
        <v>133</v>
      </c>
      <c r="D33" s="51"/>
      <c r="E33" s="431"/>
      <c r="F33" s="431"/>
      <c r="G33" s="431"/>
      <c r="H33" s="431"/>
      <c r="I33" s="431"/>
    </row>
    <row r="34" spans="1:12">
      <c r="A34" s="311"/>
      <c r="B34" s="101"/>
      <c r="C34" s="101" t="s">
        <v>85</v>
      </c>
      <c r="D34" s="51" t="s">
        <v>86</v>
      </c>
      <c r="E34" s="431"/>
      <c r="F34" s="431"/>
      <c r="G34" s="431"/>
      <c r="H34" s="431"/>
      <c r="I34" s="431"/>
    </row>
    <row r="35" spans="1:12">
      <c r="A35" s="311"/>
      <c r="B35" s="101"/>
      <c r="C35" s="101" t="s">
        <v>89</v>
      </c>
      <c r="D35" s="51" t="s">
        <v>134</v>
      </c>
      <c r="E35" s="431"/>
      <c r="F35" s="431"/>
      <c r="G35" s="431"/>
      <c r="H35" s="431"/>
      <c r="I35" s="431"/>
    </row>
    <row r="36" spans="1:12">
      <c r="A36" s="311"/>
      <c r="B36" s="101"/>
      <c r="C36" s="101" t="s">
        <v>87</v>
      </c>
      <c r="D36" s="51" t="s">
        <v>88</v>
      </c>
      <c r="E36" s="428"/>
      <c r="F36" s="429"/>
      <c r="G36" s="429"/>
      <c r="H36" s="429"/>
      <c r="I36" s="429"/>
    </row>
    <row r="37" spans="1:12">
      <c r="A37" s="311"/>
      <c r="B37" s="101" t="s">
        <v>403</v>
      </c>
      <c r="C37" s="101"/>
      <c r="D37" s="51"/>
      <c r="E37" s="127"/>
      <c r="F37" s="128"/>
      <c r="G37" s="128"/>
      <c r="H37" s="128"/>
      <c r="I37" s="128"/>
    </row>
    <row r="38" spans="1:12">
      <c r="A38" s="311"/>
      <c r="B38" s="101"/>
      <c r="C38" s="101" t="s">
        <v>81</v>
      </c>
      <c r="D38" s="51" t="s">
        <v>82</v>
      </c>
      <c r="E38" s="431"/>
      <c r="F38" s="431"/>
      <c r="G38" s="431"/>
      <c r="H38" s="431"/>
      <c r="I38" s="431"/>
    </row>
    <row r="39" spans="1:12">
      <c r="A39" s="311"/>
      <c r="B39" s="101"/>
      <c r="C39" s="101" t="s">
        <v>83</v>
      </c>
      <c r="D39" s="51" t="s">
        <v>84</v>
      </c>
      <c r="E39" s="431"/>
      <c r="F39" s="431"/>
      <c r="G39" s="431"/>
      <c r="H39" s="431"/>
      <c r="I39" s="431"/>
    </row>
    <row r="40" spans="1:12">
      <c r="A40" s="311"/>
      <c r="B40" s="101"/>
      <c r="C40" s="101" t="s">
        <v>133</v>
      </c>
      <c r="D40" s="51"/>
      <c r="E40" s="431"/>
      <c r="F40" s="431"/>
      <c r="G40" s="431"/>
      <c r="H40" s="431"/>
      <c r="I40" s="431"/>
    </row>
    <row r="41" spans="1:12">
      <c r="A41" s="311"/>
      <c r="B41" s="101"/>
      <c r="C41" s="101" t="s">
        <v>85</v>
      </c>
      <c r="D41" s="51" t="s">
        <v>86</v>
      </c>
      <c r="E41" s="431"/>
      <c r="F41" s="431"/>
      <c r="G41" s="431"/>
      <c r="H41" s="431"/>
      <c r="I41" s="431"/>
    </row>
    <row r="42" spans="1:12">
      <c r="A42" s="311"/>
      <c r="B42" s="101"/>
      <c r="C42" s="101" t="s">
        <v>89</v>
      </c>
      <c r="D42" s="51" t="s">
        <v>134</v>
      </c>
      <c r="E42" s="431"/>
      <c r="F42" s="431"/>
      <c r="G42" s="431"/>
      <c r="H42" s="431"/>
      <c r="I42" s="431"/>
    </row>
    <row r="43" spans="1:12">
      <c r="A43" s="311"/>
      <c r="B43" s="101"/>
      <c r="C43" s="101" t="s">
        <v>87</v>
      </c>
      <c r="D43" s="51" t="s">
        <v>88</v>
      </c>
      <c r="E43" s="431"/>
      <c r="F43" s="431"/>
      <c r="G43" s="431"/>
      <c r="H43" s="431"/>
      <c r="I43" s="431"/>
    </row>
    <row r="44" spans="1:12">
      <c r="A44" s="311"/>
      <c r="B44" s="101" t="s">
        <v>404</v>
      </c>
      <c r="C44" s="101"/>
      <c r="D44" s="51"/>
      <c r="E44" s="129"/>
      <c r="F44" s="129"/>
      <c r="G44" s="129"/>
      <c r="H44" s="129"/>
      <c r="I44" s="129"/>
      <c r="L44" s="119"/>
    </row>
    <row r="45" spans="1:12">
      <c r="A45" s="311"/>
      <c r="B45" s="101"/>
      <c r="C45" s="101" t="s">
        <v>81</v>
      </c>
      <c r="D45" s="51" t="s">
        <v>82</v>
      </c>
      <c r="E45" s="431"/>
      <c r="F45" s="431"/>
      <c r="G45" s="431"/>
      <c r="H45" s="431"/>
      <c r="I45" s="431"/>
    </row>
    <row r="46" spans="1:12" ht="13.5" customHeight="1">
      <c r="A46" s="311"/>
      <c r="B46" s="101"/>
      <c r="C46" s="101" t="s">
        <v>83</v>
      </c>
      <c r="D46" s="51" t="s">
        <v>84</v>
      </c>
      <c r="E46" s="430"/>
      <c r="F46" s="431"/>
      <c r="G46" s="431"/>
      <c r="H46" s="431"/>
      <c r="I46" s="431"/>
    </row>
    <row r="47" spans="1:12">
      <c r="A47" s="311"/>
      <c r="B47" s="101"/>
      <c r="C47" s="101" t="s">
        <v>133</v>
      </c>
      <c r="D47" s="51"/>
      <c r="E47" s="428"/>
      <c r="F47" s="429"/>
      <c r="G47" s="429"/>
      <c r="H47" s="429"/>
      <c r="I47" s="429"/>
    </row>
    <row r="48" spans="1:12">
      <c r="A48" s="311"/>
      <c r="B48" s="101"/>
      <c r="C48" s="101" t="s">
        <v>85</v>
      </c>
      <c r="D48" s="51" t="s">
        <v>86</v>
      </c>
      <c r="E48" s="430"/>
      <c r="F48" s="431"/>
      <c r="G48" s="431"/>
      <c r="H48" s="431"/>
      <c r="I48" s="431"/>
    </row>
    <row r="49" spans="1:9">
      <c r="A49" s="311"/>
      <c r="B49" s="101"/>
      <c r="C49" s="101" t="s">
        <v>89</v>
      </c>
      <c r="D49" s="51" t="s">
        <v>134</v>
      </c>
      <c r="E49" s="430"/>
      <c r="F49" s="431"/>
      <c r="G49" s="431"/>
      <c r="H49" s="431"/>
      <c r="I49" s="431"/>
    </row>
    <row r="50" spans="1:9" ht="15" customHeight="1">
      <c r="A50" s="311"/>
      <c r="B50" s="101"/>
      <c r="C50" s="101" t="s">
        <v>87</v>
      </c>
      <c r="D50" s="51" t="s">
        <v>88</v>
      </c>
      <c r="E50" s="430"/>
      <c r="F50" s="431"/>
      <c r="G50" s="431"/>
      <c r="H50" s="431"/>
      <c r="I50" s="431"/>
    </row>
    <row r="51" spans="1:9" ht="21" customHeight="1" thickBot="1">
      <c r="A51" s="322" t="s">
        <v>388</v>
      </c>
      <c r="B51" s="120"/>
      <c r="C51" s="120"/>
      <c r="D51" s="57"/>
      <c r="E51" s="155">
        <f>SUM(E31:E50)</f>
        <v>0</v>
      </c>
      <c r="F51" s="155">
        <f>SUM(F31:F50)</f>
        <v>0</v>
      </c>
      <c r="G51" s="155">
        <f>SUM(G31:G50)</f>
        <v>0</v>
      </c>
      <c r="H51" s="155">
        <f>SUM(H31:H50)</f>
        <v>0</v>
      </c>
      <c r="I51" s="155">
        <f>SUM(I31:I50)</f>
        <v>0</v>
      </c>
    </row>
    <row r="52" spans="1:9" ht="21" customHeight="1" thickTop="1">
      <c r="A52" s="144"/>
      <c r="B52" s="145"/>
      <c r="C52" s="145"/>
      <c r="D52" s="304"/>
      <c r="E52" s="347"/>
      <c r="F52" s="347"/>
      <c r="G52" s="347"/>
      <c r="H52" s="347"/>
      <c r="I52" s="347"/>
    </row>
    <row r="53" spans="1:9">
      <c r="A53" s="87"/>
      <c r="B53" s="434" t="str">
        <f>'Form 1 Cover'!B20</f>
        <v>TEACH- Las Vegas</v>
      </c>
      <c r="C53" s="121"/>
      <c r="D53" s="58"/>
      <c r="E53" s="58"/>
      <c r="F53" s="58"/>
      <c r="H53" s="58"/>
      <c r="I53" s="397" t="str">
        <f>"Budget Fiscal Year "&amp;TEXT('Form 1 Cover'!$D$137, "mm/dd/yy")</f>
        <v>Budget Fiscal Year 2021-2022</v>
      </c>
    </row>
    <row r="54" spans="1:9">
      <c r="A54" s="87"/>
      <c r="B54" s="87"/>
      <c r="C54" s="87"/>
      <c r="D54" s="58"/>
      <c r="E54" s="87"/>
      <c r="F54" s="58"/>
      <c r="G54" s="58"/>
      <c r="H54" s="58"/>
      <c r="I54" s="58"/>
    </row>
    <row r="55" spans="1:9" ht="18.75" customHeight="1">
      <c r="A55" s="87"/>
      <c r="B55" s="87" t="s">
        <v>465</v>
      </c>
      <c r="C55" s="87"/>
      <c r="D55" s="58"/>
      <c r="E55" s="58"/>
      <c r="F55" s="58"/>
      <c r="G55" s="58"/>
      <c r="H55" s="348"/>
      <c r="I55" s="348">
        <f>'Form 1 Cover'!$D$146</f>
        <v>44270</v>
      </c>
    </row>
    <row r="56" spans="1:9" ht="18.75" customHeight="1">
      <c r="A56" s="87"/>
      <c r="B56" s="87"/>
      <c r="C56" s="87"/>
      <c r="D56" s="58"/>
      <c r="E56" s="58"/>
      <c r="F56" s="58"/>
      <c r="G56" s="58"/>
      <c r="H56" s="348"/>
      <c r="I56" s="348"/>
    </row>
    <row r="57" spans="1:9" ht="18.75" customHeight="1">
      <c r="A57" s="87"/>
      <c r="B57" s="87"/>
      <c r="C57" s="87"/>
      <c r="D57" s="58"/>
      <c r="E57" s="58"/>
      <c r="F57" s="58"/>
      <c r="G57" s="58"/>
      <c r="H57" s="348"/>
      <c r="I57" s="348"/>
    </row>
    <row r="58" spans="1:9">
      <c r="A58" s="321"/>
      <c r="B58" s="349" t="str">
        <f>'Form 1 Cover'!B20</f>
        <v>TEACH- Las Vegas</v>
      </c>
      <c r="C58" s="82"/>
      <c r="D58" s="83"/>
      <c r="E58" s="186">
        <v>-1</v>
      </c>
      <c r="F58" s="187">
        <v>-2</v>
      </c>
      <c r="G58" s="295">
        <v>-3</v>
      </c>
      <c r="H58" s="187">
        <v>-4</v>
      </c>
      <c r="I58" s="187">
        <v>-5</v>
      </c>
    </row>
    <row r="59" spans="1:9">
      <c r="A59" s="337"/>
      <c r="B59" s="87"/>
      <c r="C59" s="87"/>
      <c r="D59" s="47"/>
      <c r="E59" s="193"/>
      <c r="F59" s="32" t="s">
        <v>32</v>
      </c>
      <c r="G59" s="524" t="str">
        <f>"BUDGET YEAR ENDING "&amp;TEXT('Form 1 Cover'!D139, "MM/DD/YY")</f>
        <v>BUDGET YEAR ENDING 06/30/22</v>
      </c>
      <c r="H59" s="35"/>
      <c r="I59" s="525"/>
    </row>
    <row r="60" spans="1:9" ht="15">
      <c r="A60" s="337"/>
      <c r="B60" s="87"/>
      <c r="C60" s="87"/>
      <c r="D60" s="47"/>
      <c r="E60" s="189" t="s">
        <v>284</v>
      </c>
      <c r="F60" s="189" t="s">
        <v>286</v>
      </c>
      <c r="G60" s="190"/>
      <c r="H60" s="339"/>
      <c r="I60" s="189" t="s">
        <v>611</v>
      </c>
    </row>
    <row r="61" spans="1:9" ht="16">
      <c r="A61" s="337"/>
      <c r="B61" s="147" t="s">
        <v>79</v>
      </c>
      <c r="C61" s="58"/>
      <c r="D61" s="47"/>
      <c r="E61" s="189" t="s">
        <v>285</v>
      </c>
      <c r="F61" s="189" t="s">
        <v>285</v>
      </c>
      <c r="G61" s="191" t="s">
        <v>287</v>
      </c>
      <c r="H61" s="189" t="s">
        <v>111</v>
      </c>
      <c r="I61" s="189" t="s">
        <v>111</v>
      </c>
    </row>
    <row r="62" spans="1:9" ht="16">
      <c r="A62" s="335"/>
      <c r="B62" s="526"/>
      <c r="C62" s="526"/>
      <c r="D62" s="527"/>
      <c r="E62" s="4">
        <f>'Form 1 Cover'!D130</f>
        <v>0</v>
      </c>
      <c r="F62" s="4">
        <f>'Form 1 Cover'!D134</f>
        <v>0</v>
      </c>
      <c r="G62" s="192" t="s">
        <v>288</v>
      </c>
      <c r="H62" s="340" t="s">
        <v>288</v>
      </c>
      <c r="I62" s="340" t="s">
        <v>288</v>
      </c>
    </row>
    <row r="63" spans="1:9">
      <c r="A63" s="309" t="s">
        <v>83</v>
      </c>
      <c r="B63" s="97"/>
      <c r="C63" s="98" t="s">
        <v>185</v>
      </c>
      <c r="D63" s="148"/>
      <c r="E63" s="114"/>
      <c r="F63" s="114"/>
      <c r="G63" s="114"/>
      <c r="H63" s="114"/>
      <c r="I63" s="114"/>
    </row>
    <row r="64" spans="1:9">
      <c r="A64" s="311"/>
      <c r="B64" s="101" t="s">
        <v>177</v>
      </c>
      <c r="C64" s="101"/>
      <c r="D64" s="51" t="s">
        <v>178</v>
      </c>
      <c r="E64" s="129"/>
      <c r="F64" s="129"/>
      <c r="G64" s="129"/>
      <c r="H64" s="129"/>
      <c r="I64" s="129"/>
    </row>
    <row r="65" spans="1:9">
      <c r="A65" s="311"/>
      <c r="B65" s="101"/>
      <c r="C65" s="101" t="s">
        <v>81</v>
      </c>
      <c r="D65" s="51" t="s">
        <v>82</v>
      </c>
      <c r="E65" s="431"/>
      <c r="F65" s="431"/>
      <c r="G65" s="431">
        <v>142500</v>
      </c>
      <c r="H65" s="431"/>
      <c r="I65" s="431"/>
    </row>
    <row r="66" spans="1:9">
      <c r="A66" s="311"/>
      <c r="B66" s="101"/>
      <c r="C66" s="101" t="s">
        <v>83</v>
      </c>
      <c r="D66" s="51" t="s">
        <v>84</v>
      </c>
      <c r="E66" s="431"/>
      <c r="F66" s="431"/>
      <c r="G66" s="431">
        <v>66800</v>
      </c>
      <c r="H66" s="431"/>
      <c r="I66" s="431"/>
    </row>
    <row r="67" spans="1:9">
      <c r="A67" s="311"/>
      <c r="B67" s="101"/>
      <c r="C67" s="101" t="s">
        <v>133</v>
      </c>
      <c r="D67" s="51"/>
      <c r="E67" s="431"/>
      <c r="F67" s="431"/>
      <c r="G67" s="431">
        <v>1138.5</v>
      </c>
      <c r="H67" s="431"/>
      <c r="I67" s="431"/>
    </row>
    <row r="68" spans="1:9">
      <c r="A68" s="311"/>
      <c r="B68" s="101"/>
      <c r="C68" s="101" t="s">
        <v>85</v>
      </c>
      <c r="D68" s="51" t="s">
        <v>86</v>
      </c>
      <c r="E68" s="431"/>
      <c r="F68" s="431"/>
      <c r="G68" s="431"/>
      <c r="H68" s="431"/>
      <c r="I68" s="431"/>
    </row>
    <row r="69" spans="1:9">
      <c r="A69" s="311"/>
      <c r="B69" s="101"/>
      <c r="C69" s="101" t="s">
        <v>89</v>
      </c>
      <c r="D69" s="51" t="s">
        <v>134</v>
      </c>
      <c r="E69" s="431"/>
      <c r="F69" s="431"/>
      <c r="G69" s="431"/>
      <c r="H69" s="431"/>
      <c r="I69" s="431"/>
    </row>
    <row r="70" spans="1:9">
      <c r="A70" s="311"/>
      <c r="B70" s="101"/>
      <c r="C70" s="101" t="s">
        <v>87</v>
      </c>
      <c r="D70" s="51" t="s">
        <v>88</v>
      </c>
      <c r="E70" s="431"/>
      <c r="F70" s="431"/>
      <c r="G70" s="431"/>
      <c r="H70" s="431"/>
      <c r="I70" s="431"/>
    </row>
    <row r="71" spans="1:9">
      <c r="A71" s="311"/>
      <c r="B71" s="101" t="s">
        <v>403</v>
      </c>
      <c r="C71" s="101"/>
      <c r="D71" s="51"/>
      <c r="E71" s="129"/>
      <c r="F71" s="129"/>
      <c r="G71" s="129"/>
      <c r="H71" s="129"/>
      <c r="I71" s="129"/>
    </row>
    <row r="72" spans="1:9">
      <c r="A72" s="311"/>
      <c r="B72" s="101"/>
      <c r="C72" s="101" t="s">
        <v>81</v>
      </c>
      <c r="D72" s="51" t="s">
        <v>82</v>
      </c>
      <c r="E72" s="431"/>
      <c r="F72" s="431"/>
      <c r="G72" s="431">
        <v>122500</v>
      </c>
      <c r="H72" s="431"/>
      <c r="I72" s="431"/>
    </row>
    <row r="73" spans="1:9">
      <c r="A73" s="311"/>
      <c r="B73" s="101"/>
      <c r="C73" s="101" t="s">
        <v>83</v>
      </c>
      <c r="D73" s="51" t="s">
        <v>84</v>
      </c>
      <c r="E73" s="431"/>
      <c r="F73" s="431"/>
      <c r="G73" s="431">
        <v>60025</v>
      </c>
      <c r="H73" s="431"/>
      <c r="I73" s="431"/>
    </row>
    <row r="74" spans="1:9">
      <c r="A74" s="311"/>
      <c r="B74" s="101"/>
      <c r="C74" s="101" t="s">
        <v>133</v>
      </c>
      <c r="D74" s="51"/>
      <c r="E74" s="431"/>
      <c r="F74" s="431"/>
      <c r="G74" s="431">
        <v>128351.08</v>
      </c>
      <c r="H74" s="431"/>
      <c r="I74" s="431"/>
    </row>
    <row r="75" spans="1:9">
      <c r="A75" s="311"/>
      <c r="B75" s="101"/>
      <c r="C75" s="101" t="s">
        <v>85</v>
      </c>
      <c r="D75" s="51" t="s">
        <v>86</v>
      </c>
      <c r="E75" s="431"/>
      <c r="F75" s="431"/>
      <c r="G75" s="431">
        <v>78681.279999999999</v>
      </c>
      <c r="H75" s="431"/>
      <c r="I75" s="431"/>
    </row>
    <row r="76" spans="1:9">
      <c r="A76" s="311"/>
      <c r="B76" s="101"/>
      <c r="C76" s="101" t="s">
        <v>89</v>
      </c>
      <c r="D76" s="51" t="s">
        <v>134</v>
      </c>
      <c r="E76" s="431"/>
      <c r="F76" s="431"/>
      <c r="G76" s="431"/>
      <c r="H76" s="431"/>
      <c r="I76" s="431"/>
    </row>
    <row r="77" spans="1:9">
      <c r="A77" s="311"/>
      <c r="B77" s="101"/>
      <c r="C77" s="101" t="s">
        <v>87</v>
      </c>
      <c r="D77" s="51" t="s">
        <v>88</v>
      </c>
      <c r="E77" s="431"/>
      <c r="F77" s="431"/>
      <c r="G77" s="431">
        <v>46915.44</v>
      </c>
      <c r="H77" s="431"/>
      <c r="I77" s="431"/>
    </row>
    <row r="78" spans="1:9">
      <c r="A78" s="311"/>
      <c r="B78" s="101" t="s">
        <v>404</v>
      </c>
      <c r="C78" s="101"/>
      <c r="D78" s="51"/>
      <c r="E78" s="129"/>
      <c r="F78" s="129"/>
      <c r="G78" s="129"/>
      <c r="H78" s="129"/>
      <c r="I78" s="129"/>
    </row>
    <row r="79" spans="1:9">
      <c r="A79" s="311"/>
      <c r="B79" s="101"/>
      <c r="C79" s="101" t="s">
        <v>81</v>
      </c>
      <c r="D79" s="51" t="s">
        <v>82</v>
      </c>
      <c r="E79" s="431"/>
      <c r="F79" s="431"/>
      <c r="G79" s="431"/>
      <c r="H79" s="431"/>
      <c r="I79" s="431"/>
    </row>
    <row r="80" spans="1:9">
      <c r="A80" s="311"/>
      <c r="B80" s="101"/>
      <c r="C80" s="101" t="s">
        <v>83</v>
      </c>
      <c r="D80" s="51" t="s">
        <v>84</v>
      </c>
      <c r="E80" s="431"/>
      <c r="F80" s="431"/>
      <c r="G80" s="431"/>
      <c r="H80" s="431"/>
      <c r="I80" s="431"/>
    </row>
    <row r="81" spans="1:9">
      <c r="A81" s="311"/>
      <c r="B81" s="101"/>
      <c r="C81" s="101" t="s">
        <v>133</v>
      </c>
      <c r="D81" s="51"/>
      <c r="E81" s="431"/>
      <c r="F81" s="431"/>
      <c r="G81" s="431"/>
      <c r="H81" s="431"/>
      <c r="I81" s="431"/>
    </row>
    <row r="82" spans="1:9">
      <c r="A82" s="311"/>
      <c r="B82" s="101"/>
      <c r="C82" s="101" t="s">
        <v>85</v>
      </c>
      <c r="D82" s="51" t="s">
        <v>86</v>
      </c>
      <c r="E82" s="431"/>
      <c r="F82" s="431"/>
      <c r="G82" s="431"/>
      <c r="H82" s="431"/>
      <c r="I82" s="431"/>
    </row>
    <row r="83" spans="1:9">
      <c r="A83" s="311"/>
      <c r="B83" s="101"/>
      <c r="C83" s="101" t="s">
        <v>89</v>
      </c>
      <c r="D83" s="51" t="s">
        <v>134</v>
      </c>
      <c r="E83" s="431"/>
      <c r="F83" s="431"/>
      <c r="G83" s="431"/>
      <c r="H83" s="431"/>
      <c r="I83" s="431"/>
    </row>
    <row r="84" spans="1:9">
      <c r="A84" s="311"/>
      <c r="B84" s="101"/>
      <c r="C84" s="101" t="s">
        <v>87</v>
      </c>
      <c r="D84" s="51" t="s">
        <v>88</v>
      </c>
      <c r="E84" s="431"/>
      <c r="F84" s="431"/>
      <c r="G84" s="431"/>
      <c r="H84" s="431"/>
      <c r="I84" s="431"/>
    </row>
    <row r="85" spans="1:9" ht="15" thickBot="1">
      <c r="A85" s="322" t="s">
        <v>390</v>
      </c>
      <c r="B85" s="120"/>
      <c r="C85" s="120"/>
      <c r="D85" s="57"/>
      <c r="E85" s="149">
        <f>SUM(E65:E84)</f>
        <v>0</v>
      </c>
      <c r="F85" s="149">
        <f>SUM(F65:F84)</f>
        <v>0</v>
      </c>
      <c r="G85" s="149">
        <f>SUM(G65:G84)</f>
        <v>646911.30000000005</v>
      </c>
      <c r="H85" s="149">
        <f>SUM(H65:H84)</f>
        <v>0</v>
      </c>
      <c r="I85" s="149">
        <f>SUM(I65:I84)</f>
        <v>0</v>
      </c>
    </row>
    <row r="86" spans="1:9" ht="15" thickTop="1">
      <c r="A86" s="313" t="s">
        <v>389</v>
      </c>
      <c r="B86" s="111"/>
      <c r="C86" s="150" t="s">
        <v>391</v>
      </c>
      <c r="D86" s="151"/>
      <c r="E86" s="152"/>
      <c r="F86" s="152"/>
      <c r="G86" s="152"/>
      <c r="H86" s="152"/>
      <c r="I86" s="152"/>
    </row>
    <row r="87" spans="1:9">
      <c r="A87" s="311"/>
      <c r="B87" s="101" t="s">
        <v>177</v>
      </c>
      <c r="C87" s="101"/>
      <c r="D87" s="51" t="s">
        <v>178</v>
      </c>
      <c r="E87" s="154"/>
      <c r="F87" s="129"/>
      <c r="G87" s="129"/>
      <c r="H87" s="129"/>
      <c r="I87" s="129"/>
    </row>
    <row r="88" spans="1:9">
      <c r="A88" s="311"/>
      <c r="B88" s="101"/>
      <c r="C88" s="101" t="s">
        <v>81</v>
      </c>
      <c r="D88" s="51" t="s">
        <v>82</v>
      </c>
      <c r="E88" s="431"/>
      <c r="F88" s="431"/>
      <c r="G88" s="431"/>
      <c r="H88" s="431"/>
      <c r="I88" s="431"/>
    </row>
    <row r="89" spans="1:9">
      <c r="A89" s="311"/>
      <c r="B89" s="101"/>
      <c r="C89" s="101" t="s">
        <v>83</v>
      </c>
      <c r="D89" s="51" t="s">
        <v>84</v>
      </c>
      <c r="E89" s="428"/>
      <c r="F89" s="429"/>
      <c r="G89" s="429"/>
      <c r="H89" s="429"/>
      <c r="I89" s="429"/>
    </row>
    <row r="90" spans="1:9">
      <c r="A90" s="311"/>
      <c r="B90" s="101"/>
      <c r="C90" s="101" t="s">
        <v>133</v>
      </c>
      <c r="D90" s="51"/>
      <c r="E90" s="431"/>
      <c r="F90" s="431"/>
      <c r="G90" s="431"/>
      <c r="H90" s="431"/>
      <c r="I90" s="431"/>
    </row>
    <row r="91" spans="1:9">
      <c r="A91" s="311"/>
      <c r="B91" s="101"/>
      <c r="C91" s="101" t="s">
        <v>85</v>
      </c>
      <c r="D91" s="51" t="s">
        <v>86</v>
      </c>
      <c r="E91" s="431"/>
      <c r="F91" s="431"/>
      <c r="G91" s="431"/>
      <c r="H91" s="431"/>
      <c r="I91" s="431"/>
    </row>
    <row r="92" spans="1:9">
      <c r="A92" s="311"/>
      <c r="B92" s="101"/>
      <c r="C92" s="101" t="s">
        <v>89</v>
      </c>
      <c r="D92" s="51" t="s">
        <v>134</v>
      </c>
      <c r="E92" s="431"/>
      <c r="F92" s="431"/>
      <c r="G92" s="431"/>
      <c r="H92" s="431"/>
      <c r="I92" s="431"/>
    </row>
    <row r="93" spans="1:9">
      <c r="A93" s="311"/>
      <c r="B93" s="101"/>
      <c r="C93" s="101" t="s">
        <v>87</v>
      </c>
      <c r="D93" s="51" t="s">
        <v>88</v>
      </c>
      <c r="E93" s="428"/>
      <c r="F93" s="429"/>
      <c r="G93" s="429"/>
      <c r="H93" s="429"/>
      <c r="I93" s="429"/>
    </row>
    <row r="94" spans="1:9">
      <c r="A94" s="311"/>
      <c r="B94" s="101" t="s">
        <v>403</v>
      </c>
      <c r="C94" s="101"/>
      <c r="D94" s="51"/>
      <c r="E94" s="127"/>
      <c r="F94" s="128"/>
      <c r="G94" s="128"/>
      <c r="H94" s="128"/>
      <c r="I94" s="128"/>
    </row>
    <row r="95" spans="1:9">
      <c r="A95" s="311"/>
      <c r="B95" s="101"/>
      <c r="C95" s="101" t="s">
        <v>81</v>
      </c>
      <c r="D95" s="51" t="s">
        <v>82</v>
      </c>
      <c r="E95" s="431"/>
      <c r="F95" s="431"/>
      <c r="G95" s="431"/>
      <c r="H95" s="431"/>
      <c r="I95" s="431"/>
    </row>
    <row r="96" spans="1:9">
      <c r="A96" s="311"/>
      <c r="B96" s="101"/>
      <c r="C96" s="101" t="s">
        <v>83</v>
      </c>
      <c r="D96" s="51" t="s">
        <v>84</v>
      </c>
      <c r="E96" s="431"/>
      <c r="F96" s="431"/>
      <c r="G96" s="431"/>
      <c r="H96" s="431"/>
      <c r="I96" s="431"/>
    </row>
    <row r="97" spans="1:9">
      <c r="A97" s="311"/>
      <c r="B97" s="101"/>
      <c r="C97" s="101" t="s">
        <v>133</v>
      </c>
      <c r="D97" s="51"/>
      <c r="E97" s="431"/>
      <c r="F97" s="431"/>
      <c r="G97" s="431"/>
      <c r="H97" s="431"/>
      <c r="I97" s="431"/>
    </row>
    <row r="98" spans="1:9">
      <c r="A98" s="311"/>
      <c r="B98" s="101"/>
      <c r="C98" s="101" t="s">
        <v>85</v>
      </c>
      <c r="D98" s="51" t="s">
        <v>86</v>
      </c>
      <c r="E98" s="431"/>
      <c r="F98" s="431"/>
      <c r="G98" s="431"/>
      <c r="H98" s="431"/>
      <c r="I98" s="431"/>
    </row>
    <row r="99" spans="1:9">
      <c r="A99" s="311"/>
      <c r="B99" s="101"/>
      <c r="C99" s="101" t="s">
        <v>89</v>
      </c>
      <c r="D99" s="51" t="s">
        <v>134</v>
      </c>
      <c r="E99" s="431"/>
      <c r="F99" s="431"/>
      <c r="G99" s="431"/>
      <c r="H99" s="431"/>
      <c r="I99" s="431"/>
    </row>
    <row r="100" spans="1:9">
      <c r="A100" s="311"/>
      <c r="B100" s="101"/>
      <c r="C100" s="101" t="s">
        <v>87</v>
      </c>
      <c r="D100" s="51" t="s">
        <v>88</v>
      </c>
      <c r="E100" s="431"/>
      <c r="F100" s="431"/>
      <c r="G100" s="431"/>
      <c r="H100" s="431"/>
      <c r="I100" s="431"/>
    </row>
    <row r="101" spans="1:9">
      <c r="A101" s="311"/>
      <c r="B101" s="101" t="s">
        <v>404</v>
      </c>
      <c r="C101" s="101"/>
      <c r="D101" s="51"/>
      <c r="E101" s="129"/>
      <c r="F101" s="129"/>
      <c r="G101" s="129"/>
      <c r="H101" s="129"/>
      <c r="I101" s="129"/>
    </row>
    <row r="102" spans="1:9">
      <c r="A102" s="311"/>
      <c r="B102" s="101"/>
      <c r="C102" s="101" t="s">
        <v>81</v>
      </c>
      <c r="D102" s="51" t="s">
        <v>82</v>
      </c>
      <c r="E102" s="431"/>
      <c r="F102" s="431"/>
      <c r="G102" s="431"/>
      <c r="H102" s="431"/>
      <c r="I102" s="431"/>
    </row>
    <row r="103" spans="1:9">
      <c r="A103" s="311"/>
      <c r="B103" s="101"/>
      <c r="C103" s="101" t="s">
        <v>83</v>
      </c>
      <c r="D103" s="51" t="s">
        <v>84</v>
      </c>
      <c r="E103" s="430"/>
      <c r="F103" s="431"/>
      <c r="G103" s="431"/>
      <c r="H103" s="431"/>
      <c r="I103" s="431"/>
    </row>
    <row r="104" spans="1:9">
      <c r="A104" s="311"/>
      <c r="B104" s="101"/>
      <c r="C104" s="101" t="s">
        <v>133</v>
      </c>
      <c r="D104" s="51"/>
      <c r="E104" s="428"/>
      <c r="F104" s="429"/>
      <c r="G104" s="429"/>
      <c r="H104" s="429"/>
      <c r="I104" s="429"/>
    </row>
    <row r="105" spans="1:9">
      <c r="A105" s="311"/>
      <c r="B105" s="101"/>
      <c r="C105" s="101" t="s">
        <v>85</v>
      </c>
      <c r="D105" s="51" t="s">
        <v>86</v>
      </c>
      <c r="E105" s="430"/>
      <c r="F105" s="431"/>
      <c r="G105" s="431"/>
      <c r="H105" s="431"/>
      <c r="I105" s="431"/>
    </row>
    <row r="106" spans="1:9">
      <c r="A106" s="311"/>
      <c r="B106" s="101"/>
      <c r="C106" s="101" t="s">
        <v>89</v>
      </c>
      <c r="D106" s="51" t="s">
        <v>134</v>
      </c>
      <c r="E106" s="430"/>
      <c r="F106" s="431"/>
      <c r="G106" s="431"/>
      <c r="H106" s="431"/>
      <c r="I106" s="431"/>
    </row>
    <row r="107" spans="1:9">
      <c r="A107" s="311"/>
      <c r="B107" s="101"/>
      <c r="C107" s="101" t="s">
        <v>87</v>
      </c>
      <c r="D107" s="51" t="s">
        <v>88</v>
      </c>
      <c r="E107" s="430"/>
      <c r="F107" s="431"/>
      <c r="G107" s="431"/>
      <c r="H107" s="431"/>
      <c r="I107" s="431"/>
    </row>
    <row r="108" spans="1:9" ht="15" thickBot="1">
      <c r="A108" s="322" t="s">
        <v>392</v>
      </c>
      <c r="B108" s="120"/>
      <c r="C108" s="120"/>
      <c r="D108" s="57"/>
      <c r="E108" s="155">
        <f>SUM(E88:E107)</f>
        <v>0</v>
      </c>
      <c r="F108" s="155">
        <f>SUM(F88:F107)</f>
        <v>0</v>
      </c>
      <c r="G108" s="155">
        <f>SUM(G88:G107)</f>
        <v>0</v>
      </c>
      <c r="H108" s="155">
        <f>SUM(H88:H107)</f>
        <v>0</v>
      </c>
      <c r="I108" s="155">
        <f>SUM(I88:I107)</f>
        <v>0</v>
      </c>
    </row>
    <row r="109" spans="1:9" ht="15" thickTop="1">
      <c r="A109" s="144"/>
      <c r="B109" s="145"/>
      <c r="C109" s="145"/>
      <c r="D109" s="304"/>
      <c r="E109" s="347"/>
      <c r="F109" s="347"/>
      <c r="G109" s="347"/>
      <c r="H109" s="347"/>
      <c r="I109" s="347"/>
    </row>
    <row r="110" spans="1:9">
      <c r="A110" s="87"/>
      <c r="B110" s="432" t="str">
        <f>'Form 1 Cover'!B20</f>
        <v>TEACH- Las Vegas</v>
      </c>
      <c r="C110" s="396"/>
      <c r="D110" s="43"/>
      <c r="E110" s="58"/>
      <c r="F110" s="58"/>
      <c r="H110" s="58"/>
      <c r="I110" s="397" t="str">
        <f>"Budget Fiscal Year "&amp;TEXT('Form 1 Cover'!$D$137, "mm/dd/yy")</f>
        <v>Budget Fiscal Year 2021-2022</v>
      </c>
    </row>
    <row r="111" spans="1:9">
      <c r="A111" s="87"/>
      <c r="B111" s="87"/>
      <c r="C111" s="87"/>
      <c r="D111" s="58"/>
      <c r="E111" s="87"/>
      <c r="F111" s="58"/>
      <c r="G111" s="58"/>
      <c r="H111" s="58"/>
      <c r="I111" s="58"/>
    </row>
    <row r="112" spans="1:9">
      <c r="A112" s="87"/>
      <c r="B112" s="87" t="s">
        <v>465</v>
      </c>
      <c r="C112" s="87"/>
      <c r="D112" s="58"/>
      <c r="E112" s="58"/>
      <c r="F112" s="58"/>
      <c r="G112" s="58"/>
      <c r="H112" s="348"/>
      <c r="I112" s="348">
        <f>'Form 1 Cover'!$D$146</f>
        <v>44270</v>
      </c>
    </row>
    <row r="113" spans="1:11">
      <c r="A113" s="87"/>
      <c r="B113" s="87"/>
      <c r="C113" s="87"/>
      <c r="D113" s="58"/>
      <c r="E113" s="58"/>
      <c r="F113" s="58"/>
      <c r="G113" s="58"/>
      <c r="H113" s="348"/>
      <c r="I113" s="348"/>
    </row>
    <row r="114" spans="1:11">
      <c r="A114" s="87"/>
      <c r="B114" s="87"/>
      <c r="C114" s="87"/>
      <c r="D114" s="58"/>
      <c r="E114" s="58"/>
      <c r="F114" s="58"/>
      <c r="G114" s="58"/>
      <c r="H114" s="348"/>
      <c r="I114" s="348"/>
    </row>
    <row r="115" spans="1:11">
      <c r="A115" s="321"/>
      <c r="B115" s="82"/>
      <c r="C115" s="82"/>
      <c r="D115" s="83"/>
      <c r="E115" s="186">
        <v>-1</v>
      </c>
      <c r="F115" s="187">
        <v>-2</v>
      </c>
      <c r="G115" s="295">
        <v>-3</v>
      </c>
      <c r="H115" s="187">
        <v>-4</v>
      </c>
      <c r="I115" s="187">
        <v>-5</v>
      </c>
    </row>
    <row r="116" spans="1:11">
      <c r="A116" s="337"/>
      <c r="B116" s="87"/>
      <c r="C116" s="87"/>
      <c r="D116" s="47"/>
      <c r="E116" s="193"/>
      <c r="F116" s="32" t="s">
        <v>32</v>
      </c>
      <c r="G116" s="524" t="str">
        <f>"BUDGET YEAR ENDING "&amp;TEXT('Form 1 Cover'!D139, "MM/DD/YY")</f>
        <v>BUDGET YEAR ENDING 06/30/22</v>
      </c>
      <c r="H116" s="35"/>
      <c r="I116" s="525"/>
    </row>
    <row r="117" spans="1:11" ht="15">
      <c r="A117" s="337"/>
      <c r="B117" s="87"/>
      <c r="C117" s="87"/>
      <c r="D117" s="47"/>
      <c r="E117" s="189" t="s">
        <v>284</v>
      </c>
      <c r="F117" s="189" t="s">
        <v>286</v>
      </c>
      <c r="G117" s="190"/>
      <c r="H117" s="339"/>
      <c r="I117" s="189" t="s">
        <v>611</v>
      </c>
    </row>
    <row r="118" spans="1:11" ht="16">
      <c r="A118" s="337"/>
      <c r="B118" s="147" t="s">
        <v>79</v>
      </c>
      <c r="C118" s="58"/>
      <c r="D118" s="47"/>
      <c r="E118" s="189" t="s">
        <v>285</v>
      </c>
      <c r="F118" s="189" t="s">
        <v>285</v>
      </c>
      <c r="G118" s="191" t="s">
        <v>287</v>
      </c>
      <c r="H118" s="189" t="s">
        <v>111</v>
      </c>
      <c r="I118" s="189" t="s">
        <v>111</v>
      </c>
    </row>
    <row r="119" spans="1:11" ht="16">
      <c r="A119" s="335"/>
      <c r="B119" s="526"/>
      <c r="C119" s="526"/>
      <c r="D119" s="527"/>
      <c r="E119" s="4">
        <f>'Form 1 Cover'!D130</f>
        <v>0</v>
      </c>
      <c r="F119" s="4">
        <f>'Form 1 Cover'!D134</f>
        <v>0</v>
      </c>
      <c r="G119" s="192" t="s">
        <v>288</v>
      </c>
      <c r="H119" s="340" t="s">
        <v>288</v>
      </c>
      <c r="I119" s="340" t="s">
        <v>288</v>
      </c>
    </row>
    <row r="120" spans="1:11">
      <c r="A120" s="309" t="s">
        <v>393</v>
      </c>
      <c r="B120" s="97"/>
      <c r="C120" s="98" t="s">
        <v>394</v>
      </c>
      <c r="D120" s="148"/>
      <c r="E120" s="114"/>
      <c r="F120" s="114"/>
      <c r="G120" s="114"/>
      <c r="H120" s="114"/>
      <c r="I120" s="114"/>
    </row>
    <row r="121" spans="1:11">
      <c r="A121" s="311"/>
      <c r="B121" s="101" t="s">
        <v>177</v>
      </c>
      <c r="C121" s="101"/>
      <c r="D121" s="51" t="s">
        <v>178</v>
      </c>
      <c r="E121" s="55"/>
      <c r="F121" s="55"/>
      <c r="G121" s="55"/>
      <c r="H121" s="55"/>
      <c r="I121" s="55"/>
      <c r="K121" s="438"/>
    </row>
    <row r="122" spans="1:11">
      <c r="A122" s="311"/>
      <c r="B122" s="101"/>
      <c r="C122" s="101" t="s">
        <v>81</v>
      </c>
      <c r="D122" s="51" t="s">
        <v>82</v>
      </c>
      <c r="E122" s="431"/>
      <c r="F122" s="431"/>
      <c r="G122" s="431"/>
      <c r="H122" s="431"/>
      <c r="I122" s="431"/>
    </row>
    <row r="123" spans="1:11">
      <c r="A123" s="311"/>
      <c r="B123" s="101"/>
      <c r="C123" s="101" t="s">
        <v>83</v>
      </c>
      <c r="D123" s="51" t="s">
        <v>84</v>
      </c>
      <c r="E123" s="431"/>
      <c r="F123" s="431"/>
      <c r="G123" s="431"/>
      <c r="H123" s="431"/>
      <c r="I123" s="431"/>
    </row>
    <row r="124" spans="1:11">
      <c r="A124" s="311"/>
      <c r="B124" s="101"/>
      <c r="C124" s="101" t="s">
        <v>133</v>
      </c>
      <c r="D124" s="51"/>
      <c r="E124" s="431"/>
      <c r="F124" s="431"/>
      <c r="G124" s="431"/>
      <c r="H124" s="431"/>
      <c r="I124" s="431"/>
    </row>
    <row r="125" spans="1:11">
      <c r="A125" s="311"/>
      <c r="B125" s="101"/>
      <c r="C125" s="101" t="s">
        <v>85</v>
      </c>
      <c r="D125" s="51" t="s">
        <v>86</v>
      </c>
      <c r="E125" s="431"/>
      <c r="F125" s="431"/>
      <c r="G125" s="431"/>
      <c r="H125" s="431"/>
      <c r="I125" s="431"/>
    </row>
    <row r="126" spans="1:11">
      <c r="A126" s="311"/>
      <c r="B126" s="101"/>
      <c r="C126" s="101" t="s">
        <v>89</v>
      </c>
      <c r="D126" s="51" t="s">
        <v>134</v>
      </c>
      <c r="E126" s="431"/>
      <c r="F126" s="431"/>
      <c r="G126" s="431"/>
      <c r="H126" s="431"/>
      <c r="I126" s="431"/>
    </row>
    <row r="127" spans="1:11">
      <c r="A127" s="311"/>
      <c r="B127" s="101"/>
      <c r="C127" s="101" t="s">
        <v>87</v>
      </c>
      <c r="D127" s="51" t="s">
        <v>88</v>
      </c>
      <c r="E127" s="431"/>
      <c r="F127" s="431"/>
      <c r="G127" s="431"/>
      <c r="H127" s="431"/>
      <c r="I127" s="431"/>
    </row>
    <row r="128" spans="1:11">
      <c r="A128" s="311"/>
      <c r="B128" s="101" t="s">
        <v>403</v>
      </c>
      <c r="C128" s="101"/>
      <c r="D128" s="51"/>
      <c r="E128" s="129"/>
      <c r="F128" s="129"/>
      <c r="G128" s="129"/>
      <c r="H128" s="129"/>
      <c r="I128" s="129"/>
    </row>
    <row r="129" spans="1:9">
      <c r="A129" s="311"/>
      <c r="B129" s="101"/>
      <c r="C129" s="101" t="s">
        <v>81</v>
      </c>
      <c r="D129" s="51" t="s">
        <v>82</v>
      </c>
      <c r="E129" s="431"/>
      <c r="F129" s="431"/>
      <c r="G129" s="431"/>
      <c r="H129" s="431"/>
      <c r="I129" s="431"/>
    </row>
    <row r="130" spans="1:9">
      <c r="A130" s="311"/>
      <c r="B130" s="101"/>
      <c r="C130" s="101" t="s">
        <v>83</v>
      </c>
      <c r="D130" s="51" t="s">
        <v>84</v>
      </c>
      <c r="E130" s="431"/>
      <c r="F130" s="431"/>
      <c r="G130" s="431"/>
      <c r="H130" s="431"/>
      <c r="I130" s="431"/>
    </row>
    <row r="131" spans="1:9">
      <c r="A131" s="311"/>
      <c r="B131" s="101"/>
      <c r="C131" s="101" t="s">
        <v>133</v>
      </c>
      <c r="D131" s="51"/>
      <c r="E131" s="431"/>
      <c r="F131" s="431"/>
      <c r="G131" s="431"/>
      <c r="H131" s="431"/>
      <c r="I131" s="431"/>
    </row>
    <row r="132" spans="1:9">
      <c r="A132" s="311"/>
      <c r="B132" s="101"/>
      <c r="C132" s="101" t="s">
        <v>85</v>
      </c>
      <c r="D132" s="51" t="s">
        <v>86</v>
      </c>
      <c r="E132" s="431"/>
      <c r="F132" s="431"/>
      <c r="G132" s="431"/>
      <c r="H132" s="431"/>
      <c r="I132" s="431"/>
    </row>
    <row r="133" spans="1:9">
      <c r="A133" s="311"/>
      <c r="B133" s="101"/>
      <c r="C133" s="101" t="s">
        <v>89</v>
      </c>
      <c r="D133" s="51" t="s">
        <v>134</v>
      </c>
      <c r="E133" s="431"/>
      <c r="F133" s="431"/>
      <c r="G133" s="431"/>
      <c r="H133" s="431"/>
      <c r="I133" s="431"/>
    </row>
    <row r="134" spans="1:9">
      <c r="A134" s="311"/>
      <c r="B134" s="101"/>
      <c r="C134" s="101" t="s">
        <v>87</v>
      </c>
      <c r="D134" s="51" t="s">
        <v>88</v>
      </c>
      <c r="E134" s="431"/>
      <c r="F134" s="431"/>
      <c r="G134" s="431"/>
      <c r="H134" s="431"/>
      <c r="I134" s="431"/>
    </row>
    <row r="135" spans="1:9">
      <c r="A135" s="311"/>
      <c r="B135" s="101" t="s">
        <v>404</v>
      </c>
      <c r="C135" s="101"/>
      <c r="D135" s="51"/>
      <c r="E135" s="129"/>
      <c r="F135" s="129"/>
      <c r="G135" s="129"/>
      <c r="H135" s="129"/>
      <c r="I135" s="129"/>
    </row>
    <row r="136" spans="1:9">
      <c r="A136" s="311"/>
      <c r="B136" s="101"/>
      <c r="C136" s="101" t="s">
        <v>81</v>
      </c>
      <c r="D136" s="51" t="s">
        <v>82</v>
      </c>
      <c r="E136" s="431"/>
      <c r="F136" s="431"/>
      <c r="G136" s="431"/>
      <c r="H136" s="431"/>
      <c r="I136" s="431"/>
    </row>
    <row r="137" spans="1:9">
      <c r="A137" s="311"/>
      <c r="B137" s="101"/>
      <c r="C137" s="101" t="s">
        <v>83</v>
      </c>
      <c r="D137" s="51" t="s">
        <v>84</v>
      </c>
      <c r="E137" s="431"/>
      <c r="F137" s="431"/>
      <c r="G137" s="431"/>
      <c r="H137" s="431"/>
      <c r="I137" s="431"/>
    </row>
    <row r="138" spans="1:9">
      <c r="A138" s="311"/>
      <c r="B138" s="101"/>
      <c r="C138" s="101" t="s">
        <v>133</v>
      </c>
      <c r="D138" s="51"/>
      <c r="E138" s="431"/>
      <c r="F138" s="431"/>
      <c r="G138" s="431"/>
      <c r="H138" s="431"/>
      <c r="I138" s="431"/>
    </row>
    <row r="139" spans="1:9">
      <c r="A139" s="311"/>
      <c r="B139" s="101"/>
      <c r="C139" s="101" t="s">
        <v>85</v>
      </c>
      <c r="D139" s="51" t="s">
        <v>86</v>
      </c>
      <c r="E139" s="431"/>
      <c r="F139" s="431"/>
      <c r="G139" s="431"/>
      <c r="H139" s="431"/>
      <c r="I139" s="431"/>
    </row>
    <row r="140" spans="1:9">
      <c r="A140" s="311"/>
      <c r="B140" s="101"/>
      <c r="C140" s="101" t="s">
        <v>89</v>
      </c>
      <c r="D140" s="51" t="s">
        <v>134</v>
      </c>
      <c r="E140" s="431"/>
      <c r="F140" s="431"/>
      <c r="G140" s="431"/>
      <c r="H140" s="431"/>
      <c r="I140" s="431"/>
    </row>
    <row r="141" spans="1:9">
      <c r="A141" s="311"/>
      <c r="B141" s="101"/>
      <c r="C141" s="101" t="s">
        <v>87</v>
      </c>
      <c r="D141" s="51" t="s">
        <v>88</v>
      </c>
      <c r="E141" s="431"/>
      <c r="F141" s="431"/>
      <c r="G141" s="431"/>
      <c r="H141" s="431"/>
      <c r="I141" s="431"/>
    </row>
    <row r="142" spans="1:9" ht="15" thickBot="1">
      <c r="A142" s="322" t="s">
        <v>395</v>
      </c>
      <c r="B142" s="120"/>
      <c r="C142" s="120"/>
      <c r="D142" s="57"/>
      <c r="E142" s="149">
        <f>SUM(E122:E141)</f>
        <v>0</v>
      </c>
      <c r="F142" s="149">
        <f>SUM(F122:F141)</f>
        <v>0</v>
      </c>
      <c r="G142" s="149">
        <f>SUM(G122:G141)</f>
        <v>0</v>
      </c>
      <c r="H142" s="149">
        <f>SUM(H122:H141)</f>
        <v>0</v>
      </c>
      <c r="I142" s="149">
        <f>SUM(I122:I141)</f>
        <v>0</v>
      </c>
    </row>
    <row r="143" spans="1:9" ht="15" thickTop="1">
      <c r="A143" s="313" t="s">
        <v>182</v>
      </c>
      <c r="B143" s="111"/>
      <c r="C143" s="150" t="s">
        <v>396</v>
      </c>
      <c r="D143" s="151"/>
      <c r="E143" s="152"/>
      <c r="F143" s="152"/>
      <c r="G143" s="152"/>
      <c r="H143" s="152"/>
      <c r="I143" s="152"/>
    </row>
    <row r="144" spans="1:9">
      <c r="A144" s="311"/>
      <c r="B144" s="101" t="s">
        <v>177</v>
      </c>
      <c r="C144" s="101"/>
      <c r="D144" s="51" t="s">
        <v>178</v>
      </c>
      <c r="E144" s="154"/>
      <c r="F144" s="129"/>
      <c r="G144" s="129"/>
      <c r="H144" s="129"/>
      <c r="I144" s="129"/>
    </row>
    <row r="145" spans="1:9">
      <c r="A145" s="311"/>
      <c r="B145" s="101"/>
      <c r="C145" s="101" t="s">
        <v>81</v>
      </c>
      <c r="D145" s="51" t="s">
        <v>82</v>
      </c>
      <c r="E145" s="431"/>
      <c r="F145" s="431"/>
      <c r="G145" s="431"/>
      <c r="H145" s="431"/>
      <c r="I145" s="431"/>
    </row>
    <row r="146" spans="1:9">
      <c r="A146" s="311"/>
      <c r="B146" s="101"/>
      <c r="C146" s="101" t="s">
        <v>83</v>
      </c>
      <c r="D146" s="51" t="s">
        <v>84</v>
      </c>
      <c r="E146" s="428"/>
      <c r="F146" s="429"/>
      <c r="G146" s="429"/>
      <c r="H146" s="429"/>
      <c r="I146" s="429"/>
    </row>
    <row r="147" spans="1:9">
      <c r="A147" s="311"/>
      <c r="B147" s="101"/>
      <c r="C147" s="101" t="s">
        <v>133</v>
      </c>
      <c r="D147" s="51"/>
      <c r="E147" s="431"/>
      <c r="F147" s="431"/>
      <c r="G147" s="431"/>
      <c r="H147" s="431"/>
      <c r="I147" s="431"/>
    </row>
    <row r="148" spans="1:9">
      <c r="A148" s="311"/>
      <c r="B148" s="101"/>
      <c r="C148" s="101" t="s">
        <v>85</v>
      </c>
      <c r="D148" s="51" t="s">
        <v>86</v>
      </c>
      <c r="E148" s="431"/>
      <c r="F148" s="431"/>
      <c r="G148" s="431"/>
      <c r="H148" s="431"/>
      <c r="I148" s="431"/>
    </row>
    <row r="149" spans="1:9">
      <c r="A149" s="311"/>
      <c r="B149" s="101"/>
      <c r="C149" s="101" t="s">
        <v>89</v>
      </c>
      <c r="D149" s="51" t="s">
        <v>134</v>
      </c>
      <c r="E149" s="431"/>
      <c r="F149" s="431"/>
      <c r="G149" s="431"/>
      <c r="H149" s="431"/>
      <c r="I149" s="431"/>
    </row>
    <row r="150" spans="1:9">
      <c r="A150" s="311"/>
      <c r="B150" s="101"/>
      <c r="C150" s="101" t="s">
        <v>87</v>
      </c>
      <c r="D150" s="51" t="s">
        <v>88</v>
      </c>
      <c r="E150" s="428"/>
      <c r="F150" s="429"/>
      <c r="G150" s="429"/>
      <c r="H150" s="429"/>
      <c r="I150" s="429"/>
    </row>
    <row r="151" spans="1:9">
      <c r="A151" s="311"/>
      <c r="B151" s="101" t="s">
        <v>403</v>
      </c>
      <c r="C151" s="101"/>
      <c r="D151" s="51"/>
      <c r="E151" s="127"/>
      <c r="F151" s="128"/>
      <c r="G151" s="128"/>
      <c r="H151" s="128"/>
      <c r="I151" s="128"/>
    </row>
    <row r="152" spans="1:9">
      <c r="A152" s="311"/>
      <c r="B152" s="101"/>
      <c r="C152" s="101" t="s">
        <v>81</v>
      </c>
      <c r="D152" s="51" t="s">
        <v>82</v>
      </c>
      <c r="E152" s="431"/>
      <c r="F152" s="431"/>
      <c r="G152" s="431"/>
      <c r="H152" s="431"/>
      <c r="I152" s="431"/>
    </row>
    <row r="153" spans="1:9">
      <c r="A153" s="311"/>
      <c r="B153" s="101"/>
      <c r="C153" s="101" t="s">
        <v>83</v>
      </c>
      <c r="D153" s="51" t="s">
        <v>84</v>
      </c>
      <c r="E153" s="431"/>
      <c r="F153" s="431"/>
      <c r="G153" s="431"/>
      <c r="H153" s="431"/>
      <c r="I153" s="431"/>
    </row>
    <row r="154" spans="1:9">
      <c r="A154" s="311"/>
      <c r="B154" s="101"/>
      <c r="C154" s="101" t="s">
        <v>133</v>
      </c>
      <c r="D154" s="51"/>
      <c r="E154" s="431"/>
      <c r="F154" s="431"/>
      <c r="G154" s="431"/>
      <c r="H154" s="431"/>
      <c r="I154" s="431"/>
    </row>
    <row r="155" spans="1:9">
      <c r="A155" s="311"/>
      <c r="B155" s="101"/>
      <c r="C155" s="101" t="s">
        <v>85</v>
      </c>
      <c r="D155" s="51" t="s">
        <v>86</v>
      </c>
      <c r="E155" s="431"/>
      <c r="F155" s="431"/>
      <c r="G155" s="431"/>
      <c r="H155" s="431"/>
      <c r="I155" s="431"/>
    </row>
    <row r="156" spans="1:9">
      <c r="A156" s="311"/>
      <c r="B156" s="101"/>
      <c r="C156" s="101" t="s">
        <v>89</v>
      </c>
      <c r="D156" s="51" t="s">
        <v>134</v>
      </c>
      <c r="E156" s="431"/>
      <c r="F156" s="431"/>
      <c r="G156" s="431"/>
      <c r="H156" s="431"/>
      <c r="I156" s="431"/>
    </row>
    <row r="157" spans="1:9">
      <c r="A157" s="311"/>
      <c r="B157" s="101"/>
      <c r="C157" s="101" t="s">
        <v>87</v>
      </c>
      <c r="D157" s="51" t="s">
        <v>88</v>
      </c>
      <c r="E157" s="431"/>
      <c r="F157" s="431"/>
      <c r="G157" s="431"/>
      <c r="H157" s="431"/>
      <c r="I157" s="431"/>
    </row>
    <row r="158" spans="1:9">
      <c r="A158" s="311"/>
      <c r="B158" s="101" t="s">
        <v>404</v>
      </c>
      <c r="C158" s="101"/>
      <c r="D158" s="51"/>
      <c r="E158" s="129"/>
      <c r="F158" s="129"/>
      <c r="G158" s="129"/>
      <c r="H158" s="129"/>
      <c r="I158" s="129"/>
    </row>
    <row r="159" spans="1:9">
      <c r="A159" s="311"/>
      <c r="B159" s="101"/>
      <c r="C159" s="101" t="s">
        <v>81</v>
      </c>
      <c r="D159" s="51" t="s">
        <v>82</v>
      </c>
      <c r="E159" s="431"/>
      <c r="F159" s="431"/>
      <c r="G159" s="431"/>
      <c r="H159" s="431"/>
      <c r="I159" s="431"/>
    </row>
    <row r="160" spans="1:9">
      <c r="A160" s="311"/>
      <c r="B160" s="101"/>
      <c r="C160" s="101" t="s">
        <v>83</v>
      </c>
      <c r="D160" s="51" t="s">
        <v>84</v>
      </c>
      <c r="E160" s="430"/>
      <c r="F160" s="431"/>
      <c r="G160" s="431"/>
      <c r="H160" s="431"/>
      <c r="I160" s="431"/>
    </row>
    <row r="161" spans="1:9">
      <c r="A161" s="311"/>
      <c r="B161" s="101"/>
      <c r="C161" s="101" t="s">
        <v>133</v>
      </c>
      <c r="D161" s="51"/>
      <c r="E161" s="428"/>
      <c r="F161" s="429"/>
      <c r="G161" s="429"/>
      <c r="H161" s="429"/>
      <c r="I161" s="429"/>
    </row>
    <row r="162" spans="1:9">
      <c r="A162" s="311"/>
      <c r="B162" s="101"/>
      <c r="C162" s="101" t="s">
        <v>85</v>
      </c>
      <c r="D162" s="51" t="s">
        <v>86</v>
      </c>
      <c r="E162" s="430"/>
      <c r="F162" s="431"/>
      <c r="G162" s="431"/>
      <c r="H162" s="431"/>
      <c r="I162" s="431"/>
    </row>
    <row r="163" spans="1:9">
      <c r="A163" s="311"/>
      <c r="B163" s="101"/>
      <c r="C163" s="101" t="s">
        <v>89</v>
      </c>
      <c r="D163" s="51" t="s">
        <v>134</v>
      </c>
      <c r="E163" s="430"/>
      <c r="F163" s="431"/>
      <c r="G163" s="431"/>
      <c r="H163" s="431"/>
      <c r="I163" s="431"/>
    </row>
    <row r="164" spans="1:9">
      <c r="A164" s="311"/>
      <c r="B164" s="101"/>
      <c r="C164" s="100" t="s">
        <v>87</v>
      </c>
      <c r="D164" s="51" t="s">
        <v>88</v>
      </c>
      <c r="E164" s="430"/>
      <c r="F164" s="431"/>
      <c r="G164" s="431"/>
      <c r="H164" s="431"/>
      <c r="I164" s="431"/>
    </row>
    <row r="165" spans="1:9" ht="15" thickBot="1">
      <c r="A165" s="322" t="s">
        <v>182</v>
      </c>
      <c r="B165" s="120"/>
      <c r="C165" s="156" t="s">
        <v>397</v>
      </c>
      <c r="D165" s="57"/>
      <c r="E165" s="155">
        <f>SUM(E145:E164)</f>
        <v>0</v>
      </c>
      <c r="F165" s="155">
        <f>SUM(F145:F164)</f>
        <v>0</v>
      </c>
      <c r="G165" s="155">
        <f>SUM(G145:G164)</f>
        <v>0</v>
      </c>
      <c r="H165" s="155">
        <f>SUM(H145:H164)</f>
        <v>0</v>
      </c>
      <c r="I165" s="155">
        <f>SUM(I145:I164)</f>
        <v>0</v>
      </c>
    </row>
    <row r="166" spans="1:9" ht="15" thickTop="1">
      <c r="A166" s="144"/>
      <c r="B166" s="145"/>
      <c r="C166" s="199"/>
      <c r="D166" s="304"/>
      <c r="E166" s="347"/>
      <c r="F166" s="347"/>
      <c r="G166" s="347"/>
      <c r="H166" s="347"/>
      <c r="I166" s="347"/>
    </row>
    <row r="167" spans="1:9">
      <c r="A167" s="87"/>
      <c r="B167" s="432" t="str">
        <f>'Form 1 Cover'!B20</f>
        <v>TEACH- Las Vegas</v>
      </c>
      <c r="C167" s="396"/>
      <c r="D167" s="43"/>
      <c r="E167" s="58"/>
      <c r="F167" s="58"/>
      <c r="H167" s="58"/>
      <c r="I167" s="397" t="str">
        <f>"Budget Fiscal Year "&amp;TEXT('Form 1 Cover'!$D$137, "mm/dd/yy")</f>
        <v>Budget Fiscal Year 2021-2022</v>
      </c>
    </row>
    <row r="168" spans="1:9">
      <c r="A168" s="87"/>
      <c r="B168" s="87"/>
      <c r="C168" s="87"/>
      <c r="D168" s="58"/>
      <c r="E168" s="87"/>
      <c r="F168" s="58"/>
      <c r="G168" s="58"/>
      <c r="H168" s="58"/>
      <c r="I168" s="58"/>
    </row>
    <row r="169" spans="1:9">
      <c r="A169" s="87"/>
      <c r="B169" s="87" t="s">
        <v>465</v>
      </c>
      <c r="C169" s="87"/>
      <c r="D169" s="58"/>
      <c r="E169" s="58"/>
      <c r="F169" s="58"/>
      <c r="G169" s="58"/>
      <c r="H169" s="348"/>
      <c r="I169" s="348">
        <f>'Form 1 Cover'!$D$146</f>
        <v>44270</v>
      </c>
    </row>
    <row r="170" spans="1:9">
      <c r="A170" s="87"/>
      <c r="B170" s="87"/>
      <c r="C170" s="87"/>
      <c r="D170" s="58"/>
      <c r="E170" s="58"/>
      <c r="F170" s="58"/>
      <c r="G170" s="58"/>
      <c r="H170" s="348"/>
      <c r="I170" s="348"/>
    </row>
    <row r="171" spans="1:9">
      <c r="A171" s="321"/>
      <c r="B171" s="82"/>
      <c r="C171" s="82"/>
      <c r="D171" s="83"/>
      <c r="E171" s="186">
        <v>-1</v>
      </c>
      <c r="F171" s="187">
        <v>-2</v>
      </c>
      <c r="G171" s="295">
        <v>-3</v>
      </c>
      <c r="H171" s="187">
        <v>-4</v>
      </c>
      <c r="I171" s="187">
        <v>-5</v>
      </c>
    </row>
    <row r="172" spans="1:9">
      <c r="A172" s="337"/>
      <c r="B172" s="87"/>
      <c r="C172" s="87"/>
      <c r="D172" s="47"/>
      <c r="E172" s="193"/>
      <c r="F172" s="32" t="s">
        <v>32</v>
      </c>
      <c r="G172" s="524" t="str">
        <f>"BUDGET YEAR ENDING "&amp;TEXT('Form 1 Cover'!D139, "MM/DD/YY")</f>
        <v>BUDGET YEAR ENDING 06/30/22</v>
      </c>
      <c r="H172" s="35"/>
      <c r="I172" s="525"/>
    </row>
    <row r="173" spans="1:9" ht="15">
      <c r="A173" s="337"/>
      <c r="B173" s="87"/>
      <c r="C173" s="87"/>
      <c r="D173" s="47"/>
      <c r="E173" s="189" t="s">
        <v>284</v>
      </c>
      <c r="F173" s="189" t="s">
        <v>286</v>
      </c>
      <c r="G173" s="190"/>
      <c r="H173" s="339"/>
      <c r="I173" s="189" t="s">
        <v>611</v>
      </c>
    </row>
    <row r="174" spans="1:9" ht="16">
      <c r="A174" s="337"/>
      <c r="B174" s="147" t="s">
        <v>79</v>
      </c>
      <c r="C174" s="58"/>
      <c r="D174" s="47"/>
      <c r="E174" s="189" t="s">
        <v>285</v>
      </c>
      <c r="F174" s="189" t="s">
        <v>285</v>
      </c>
      <c r="G174" s="191" t="s">
        <v>287</v>
      </c>
      <c r="H174" s="189" t="s">
        <v>111</v>
      </c>
      <c r="I174" s="189" t="s">
        <v>111</v>
      </c>
    </row>
    <row r="175" spans="1:9" ht="16">
      <c r="A175" s="335"/>
      <c r="B175" s="526"/>
      <c r="C175" s="526"/>
      <c r="D175" s="527"/>
      <c r="E175" s="4">
        <f>'Form 1 Cover'!D130</f>
        <v>0</v>
      </c>
      <c r="F175" s="4">
        <f>'Form 1 Cover'!D134</f>
        <v>0</v>
      </c>
      <c r="G175" s="192" t="s">
        <v>288</v>
      </c>
      <c r="H175" s="340" t="s">
        <v>288</v>
      </c>
      <c r="I175" s="340" t="s">
        <v>288</v>
      </c>
    </row>
    <row r="176" spans="1:9">
      <c r="A176" s="309" t="s">
        <v>398</v>
      </c>
      <c r="B176" s="97"/>
      <c r="C176" s="98" t="s">
        <v>399</v>
      </c>
      <c r="D176" s="148"/>
      <c r="E176" s="114"/>
      <c r="F176" s="114"/>
      <c r="G176" s="114"/>
      <c r="H176" s="114"/>
      <c r="I176" s="114"/>
    </row>
    <row r="177" spans="1:9">
      <c r="A177" s="311"/>
      <c r="B177" s="101" t="s">
        <v>177</v>
      </c>
      <c r="C177" s="101"/>
      <c r="D177" s="51" t="s">
        <v>178</v>
      </c>
      <c r="E177" s="55"/>
      <c r="F177" s="55"/>
      <c r="G177" s="55"/>
      <c r="H177" s="55"/>
      <c r="I177" s="55"/>
    </row>
    <row r="178" spans="1:9">
      <c r="A178" s="311"/>
      <c r="B178" s="101"/>
      <c r="C178" s="101" t="s">
        <v>81</v>
      </c>
      <c r="D178" s="51" t="s">
        <v>82</v>
      </c>
      <c r="E178" s="431"/>
      <c r="F178" s="431"/>
      <c r="G178" s="431"/>
      <c r="H178" s="431"/>
      <c r="I178" s="431"/>
    </row>
    <row r="179" spans="1:9">
      <c r="A179" s="311"/>
      <c r="B179" s="101"/>
      <c r="C179" s="101" t="s">
        <v>83</v>
      </c>
      <c r="D179" s="51" t="s">
        <v>84</v>
      </c>
      <c r="E179" s="431"/>
      <c r="F179" s="431"/>
      <c r="G179" s="431"/>
      <c r="H179" s="431"/>
      <c r="I179" s="431"/>
    </row>
    <row r="180" spans="1:9">
      <c r="A180" s="311"/>
      <c r="B180" s="101"/>
      <c r="C180" s="101" t="s">
        <v>133</v>
      </c>
      <c r="D180" s="51"/>
      <c r="E180" s="431"/>
      <c r="F180" s="431"/>
      <c r="G180" s="431"/>
      <c r="H180" s="431"/>
      <c r="I180" s="431"/>
    </row>
    <row r="181" spans="1:9">
      <c r="A181" s="311"/>
      <c r="B181" s="101"/>
      <c r="C181" s="101" t="s">
        <v>85</v>
      </c>
      <c r="D181" s="51" t="s">
        <v>86</v>
      </c>
      <c r="E181" s="431"/>
      <c r="F181" s="431"/>
      <c r="G181" s="431"/>
      <c r="H181" s="431"/>
      <c r="I181" s="431"/>
    </row>
    <row r="182" spans="1:9">
      <c r="A182" s="311"/>
      <c r="B182" s="101"/>
      <c r="C182" s="101" t="s">
        <v>89</v>
      </c>
      <c r="D182" s="51" t="s">
        <v>134</v>
      </c>
      <c r="E182" s="431"/>
      <c r="F182" s="431"/>
      <c r="G182" s="431"/>
      <c r="H182" s="431"/>
      <c r="I182" s="431"/>
    </row>
    <row r="183" spans="1:9">
      <c r="A183" s="311"/>
      <c r="B183" s="101"/>
      <c r="C183" s="101" t="s">
        <v>87</v>
      </c>
      <c r="D183" s="51" t="s">
        <v>88</v>
      </c>
      <c r="E183" s="431"/>
      <c r="F183" s="431"/>
      <c r="G183" s="431"/>
      <c r="H183" s="431"/>
      <c r="I183" s="431"/>
    </row>
    <row r="184" spans="1:9">
      <c r="A184" s="311"/>
      <c r="B184" s="101" t="s">
        <v>403</v>
      </c>
      <c r="C184" s="101"/>
      <c r="D184" s="51"/>
      <c r="E184" s="129"/>
      <c r="F184" s="129"/>
      <c r="G184" s="129"/>
      <c r="H184" s="129"/>
      <c r="I184" s="129"/>
    </row>
    <row r="185" spans="1:9">
      <c r="A185" s="311"/>
      <c r="B185" s="101"/>
      <c r="C185" s="101" t="s">
        <v>81</v>
      </c>
      <c r="D185" s="51" t="s">
        <v>82</v>
      </c>
      <c r="E185" s="431"/>
      <c r="F185" s="431"/>
      <c r="G185" s="431"/>
      <c r="H185" s="431"/>
      <c r="I185" s="431"/>
    </row>
    <row r="186" spans="1:9">
      <c r="A186" s="311"/>
      <c r="B186" s="101"/>
      <c r="C186" s="101" t="s">
        <v>83</v>
      </c>
      <c r="D186" s="51" t="s">
        <v>84</v>
      </c>
      <c r="E186" s="431"/>
      <c r="F186" s="431"/>
      <c r="G186" s="431"/>
      <c r="H186" s="431"/>
      <c r="I186" s="431"/>
    </row>
    <row r="187" spans="1:9">
      <c r="A187" s="311"/>
      <c r="B187" s="101"/>
      <c r="C187" s="101" t="s">
        <v>133</v>
      </c>
      <c r="D187" s="51"/>
      <c r="E187" s="431"/>
      <c r="F187" s="431"/>
      <c r="G187" s="431"/>
      <c r="H187" s="431"/>
      <c r="I187" s="431"/>
    </row>
    <row r="188" spans="1:9">
      <c r="A188" s="311"/>
      <c r="B188" s="101"/>
      <c r="C188" s="101" t="s">
        <v>85</v>
      </c>
      <c r="D188" s="51" t="s">
        <v>86</v>
      </c>
      <c r="E188" s="431"/>
      <c r="F188" s="431"/>
      <c r="G188" s="431"/>
      <c r="H188" s="431"/>
      <c r="I188" s="431"/>
    </row>
    <row r="189" spans="1:9">
      <c r="A189" s="311"/>
      <c r="B189" s="101"/>
      <c r="C189" s="101" t="s">
        <v>89</v>
      </c>
      <c r="D189" s="51" t="s">
        <v>134</v>
      </c>
      <c r="E189" s="431"/>
      <c r="F189" s="431"/>
      <c r="G189" s="431"/>
      <c r="H189" s="431"/>
      <c r="I189" s="431"/>
    </row>
    <row r="190" spans="1:9">
      <c r="A190" s="311"/>
      <c r="B190" s="101"/>
      <c r="C190" s="101" t="s">
        <v>87</v>
      </c>
      <c r="D190" s="51" t="s">
        <v>88</v>
      </c>
      <c r="E190" s="431"/>
      <c r="F190" s="431"/>
      <c r="G190" s="431"/>
      <c r="H190" s="431"/>
      <c r="I190" s="431"/>
    </row>
    <row r="191" spans="1:9">
      <c r="A191" s="311"/>
      <c r="B191" s="101" t="s">
        <v>404</v>
      </c>
      <c r="C191" s="101"/>
      <c r="D191" s="51"/>
      <c r="E191" s="129"/>
      <c r="F191" s="129"/>
      <c r="G191" s="129"/>
      <c r="H191" s="129"/>
      <c r="I191" s="129"/>
    </row>
    <row r="192" spans="1:9">
      <c r="A192" s="311"/>
      <c r="B192" s="101"/>
      <c r="C192" s="101" t="s">
        <v>81</v>
      </c>
      <c r="D192" s="51" t="s">
        <v>82</v>
      </c>
      <c r="E192" s="431"/>
      <c r="F192" s="431"/>
      <c r="G192" s="431"/>
      <c r="H192" s="431"/>
      <c r="I192" s="431"/>
    </row>
    <row r="193" spans="1:9">
      <c r="A193" s="311"/>
      <c r="B193" s="101"/>
      <c r="C193" s="101" t="s">
        <v>83</v>
      </c>
      <c r="D193" s="51" t="s">
        <v>84</v>
      </c>
      <c r="E193" s="431"/>
      <c r="F193" s="431"/>
      <c r="G193" s="431"/>
      <c r="H193" s="431"/>
      <c r="I193" s="431"/>
    </row>
    <row r="194" spans="1:9">
      <c r="A194" s="311"/>
      <c r="B194" s="101"/>
      <c r="C194" s="101" t="s">
        <v>133</v>
      </c>
      <c r="D194" s="51"/>
      <c r="E194" s="431"/>
      <c r="F194" s="431"/>
      <c r="G194" s="431"/>
      <c r="H194" s="431"/>
      <c r="I194" s="431"/>
    </row>
    <row r="195" spans="1:9">
      <c r="A195" s="311"/>
      <c r="B195" s="101"/>
      <c r="C195" s="101" t="s">
        <v>85</v>
      </c>
      <c r="D195" s="51" t="s">
        <v>86</v>
      </c>
      <c r="E195" s="431"/>
      <c r="F195" s="431"/>
      <c r="G195" s="431"/>
      <c r="H195" s="431"/>
      <c r="I195" s="431"/>
    </row>
    <row r="196" spans="1:9">
      <c r="A196" s="311"/>
      <c r="B196" s="101"/>
      <c r="C196" s="101" t="s">
        <v>89</v>
      </c>
      <c r="D196" s="51" t="s">
        <v>134</v>
      </c>
      <c r="E196" s="431"/>
      <c r="F196" s="431"/>
      <c r="G196" s="431"/>
      <c r="H196" s="431"/>
      <c r="I196" s="431"/>
    </row>
    <row r="197" spans="1:9">
      <c r="A197" s="311"/>
      <c r="B197" s="101"/>
      <c r="C197" s="101" t="s">
        <v>87</v>
      </c>
      <c r="D197" s="51" t="s">
        <v>88</v>
      </c>
      <c r="E197" s="431"/>
      <c r="F197" s="431"/>
      <c r="G197" s="431"/>
      <c r="H197" s="431"/>
      <c r="I197" s="431"/>
    </row>
    <row r="198" spans="1:9" ht="15" thickBot="1">
      <c r="A198" s="322" t="s">
        <v>398</v>
      </c>
      <c r="B198" s="120"/>
      <c r="C198" s="56" t="s">
        <v>400</v>
      </c>
      <c r="D198" s="57"/>
      <c r="E198" s="149">
        <f>SUM(E178:E197)</f>
        <v>0</v>
      </c>
      <c r="F198" s="149">
        <f>SUM(F178:F197)</f>
        <v>0</v>
      </c>
      <c r="G198" s="149">
        <f>SUM(G178:G197)</f>
        <v>0</v>
      </c>
      <c r="H198" s="149">
        <f>SUM(H178:H197)</f>
        <v>0</v>
      </c>
      <c r="I198" s="149">
        <f>SUM(I178:I197)</f>
        <v>0</v>
      </c>
    </row>
    <row r="199" spans="1:9" ht="15" thickTop="1">
      <c r="A199" s="309" t="s">
        <v>180</v>
      </c>
      <c r="B199" s="97"/>
      <c r="C199" s="171" t="s">
        <v>401</v>
      </c>
      <c r="D199" s="148"/>
      <c r="E199" s="152"/>
      <c r="F199" s="152"/>
      <c r="G199" s="152"/>
      <c r="H199" s="152"/>
      <c r="I199" s="152"/>
    </row>
    <row r="200" spans="1:9">
      <c r="A200" s="311"/>
      <c r="B200" s="101" t="s">
        <v>177</v>
      </c>
      <c r="C200" s="101"/>
      <c r="D200" s="51" t="s">
        <v>178</v>
      </c>
      <c r="E200" s="154"/>
      <c r="F200" s="129"/>
      <c r="G200" s="129"/>
      <c r="H200" s="129"/>
      <c r="I200" s="129"/>
    </row>
    <row r="201" spans="1:9">
      <c r="A201" s="311"/>
      <c r="B201" s="101"/>
      <c r="C201" s="101" t="s">
        <v>81</v>
      </c>
      <c r="D201" s="51" t="s">
        <v>82</v>
      </c>
      <c r="E201" s="431"/>
      <c r="F201" s="431"/>
      <c r="G201" s="431"/>
      <c r="H201" s="431"/>
      <c r="I201" s="431"/>
    </row>
    <row r="202" spans="1:9">
      <c r="A202" s="311"/>
      <c r="B202" s="101"/>
      <c r="C202" s="101" t="s">
        <v>83</v>
      </c>
      <c r="D202" s="51" t="s">
        <v>84</v>
      </c>
      <c r="E202" s="428"/>
      <c r="F202" s="429"/>
      <c r="G202" s="429"/>
      <c r="H202" s="429"/>
      <c r="I202" s="429"/>
    </row>
    <row r="203" spans="1:9">
      <c r="A203" s="311"/>
      <c r="B203" s="101"/>
      <c r="C203" s="101" t="s">
        <v>133</v>
      </c>
      <c r="D203" s="51"/>
      <c r="E203" s="431"/>
      <c r="F203" s="431"/>
      <c r="G203" s="431"/>
      <c r="H203" s="431"/>
      <c r="I203" s="431"/>
    </row>
    <row r="204" spans="1:9">
      <c r="A204" s="311"/>
      <c r="B204" s="101"/>
      <c r="C204" s="101" t="s">
        <v>85</v>
      </c>
      <c r="D204" s="51" t="s">
        <v>86</v>
      </c>
      <c r="E204" s="431"/>
      <c r="F204" s="431"/>
      <c r="G204" s="431"/>
      <c r="H204" s="431"/>
      <c r="I204" s="431"/>
    </row>
    <row r="205" spans="1:9">
      <c r="A205" s="311"/>
      <c r="B205" s="101"/>
      <c r="C205" s="101" t="s">
        <v>89</v>
      </c>
      <c r="D205" s="51" t="s">
        <v>134</v>
      </c>
      <c r="E205" s="431"/>
      <c r="F205" s="431"/>
      <c r="G205" s="431"/>
      <c r="H205" s="431"/>
      <c r="I205" s="431"/>
    </row>
    <row r="206" spans="1:9">
      <c r="A206" s="311"/>
      <c r="B206" s="101"/>
      <c r="C206" s="101" t="s">
        <v>87</v>
      </c>
      <c r="D206" s="51" t="s">
        <v>88</v>
      </c>
      <c r="E206" s="428"/>
      <c r="F206" s="429"/>
      <c r="G206" s="429"/>
      <c r="H206" s="429"/>
      <c r="I206" s="429"/>
    </row>
    <row r="207" spans="1:9">
      <c r="A207" s="311"/>
      <c r="B207" s="101" t="s">
        <v>403</v>
      </c>
      <c r="C207" s="101"/>
      <c r="D207" s="51"/>
      <c r="E207" s="127"/>
      <c r="F207" s="128"/>
      <c r="G207" s="128"/>
      <c r="H207" s="128"/>
      <c r="I207" s="128"/>
    </row>
    <row r="208" spans="1:9">
      <c r="A208" s="311"/>
      <c r="B208" s="101"/>
      <c r="C208" s="101" t="s">
        <v>81</v>
      </c>
      <c r="D208" s="51" t="s">
        <v>82</v>
      </c>
      <c r="E208" s="431"/>
      <c r="F208" s="431"/>
      <c r="G208" s="431"/>
      <c r="H208" s="431"/>
      <c r="I208" s="431"/>
    </row>
    <row r="209" spans="1:9">
      <c r="A209" s="311"/>
      <c r="B209" s="101"/>
      <c r="C209" s="101" t="s">
        <v>83</v>
      </c>
      <c r="D209" s="51" t="s">
        <v>84</v>
      </c>
      <c r="E209" s="431"/>
      <c r="F209" s="431"/>
      <c r="G209" s="431"/>
      <c r="H209" s="431"/>
      <c r="I209" s="431"/>
    </row>
    <row r="210" spans="1:9">
      <c r="A210" s="311"/>
      <c r="B210" s="101"/>
      <c r="C210" s="101" t="s">
        <v>133</v>
      </c>
      <c r="D210" s="51"/>
      <c r="E210" s="431"/>
      <c r="F210" s="431"/>
      <c r="G210" s="431"/>
      <c r="H210" s="431"/>
      <c r="I210" s="431"/>
    </row>
    <row r="211" spans="1:9">
      <c r="A211" s="311"/>
      <c r="B211" s="101"/>
      <c r="C211" s="101" t="s">
        <v>85</v>
      </c>
      <c r="D211" s="51" t="s">
        <v>86</v>
      </c>
      <c r="E211" s="431"/>
      <c r="F211" s="431"/>
      <c r="G211" s="431"/>
      <c r="H211" s="431"/>
      <c r="I211" s="431"/>
    </row>
    <row r="212" spans="1:9">
      <c r="A212" s="311"/>
      <c r="B212" s="101"/>
      <c r="C212" s="101" t="s">
        <v>89</v>
      </c>
      <c r="D212" s="51" t="s">
        <v>134</v>
      </c>
      <c r="E212" s="431"/>
      <c r="F212" s="431"/>
      <c r="G212" s="431"/>
      <c r="H212" s="431"/>
      <c r="I212" s="431"/>
    </row>
    <row r="213" spans="1:9">
      <c r="A213" s="311"/>
      <c r="B213" s="101"/>
      <c r="C213" s="101" t="s">
        <v>87</v>
      </c>
      <c r="D213" s="51" t="s">
        <v>88</v>
      </c>
      <c r="E213" s="431"/>
      <c r="F213" s="431"/>
      <c r="G213" s="431"/>
      <c r="H213" s="431"/>
      <c r="I213" s="431"/>
    </row>
    <row r="214" spans="1:9">
      <c r="A214" s="311"/>
      <c r="B214" s="101" t="s">
        <v>404</v>
      </c>
      <c r="C214" s="101"/>
      <c r="D214" s="51"/>
      <c r="E214" s="129"/>
      <c r="F214" s="129"/>
      <c r="G214" s="129"/>
      <c r="H214" s="129"/>
      <c r="I214" s="129"/>
    </row>
    <row r="215" spans="1:9">
      <c r="A215" s="311"/>
      <c r="B215" s="101"/>
      <c r="C215" s="101" t="s">
        <v>81</v>
      </c>
      <c r="D215" s="51" t="s">
        <v>82</v>
      </c>
      <c r="E215" s="431"/>
      <c r="F215" s="431"/>
      <c r="G215" s="431"/>
      <c r="H215" s="431"/>
      <c r="I215" s="431"/>
    </row>
    <row r="216" spans="1:9">
      <c r="A216" s="311"/>
      <c r="B216" s="101"/>
      <c r="C216" s="101" t="s">
        <v>83</v>
      </c>
      <c r="D216" s="51" t="s">
        <v>84</v>
      </c>
      <c r="E216" s="430"/>
      <c r="F216" s="431"/>
      <c r="G216" s="431"/>
      <c r="H216" s="431"/>
      <c r="I216" s="431"/>
    </row>
    <row r="217" spans="1:9">
      <c r="A217" s="311"/>
      <c r="B217" s="101"/>
      <c r="C217" s="101" t="s">
        <v>133</v>
      </c>
      <c r="D217" s="51"/>
      <c r="E217" s="428"/>
      <c r="F217" s="429"/>
      <c r="G217" s="429"/>
      <c r="H217" s="429"/>
      <c r="I217" s="429"/>
    </row>
    <row r="218" spans="1:9">
      <c r="A218" s="311"/>
      <c r="B218" s="101"/>
      <c r="C218" s="101" t="s">
        <v>85</v>
      </c>
      <c r="D218" s="51" t="s">
        <v>86</v>
      </c>
      <c r="E218" s="430"/>
      <c r="F218" s="431"/>
      <c r="G218" s="431"/>
      <c r="H218" s="431"/>
      <c r="I218" s="431"/>
    </row>
    <row r="219" spans="1:9">
      <c r="A219" s="311"/>
      <c r="B219" s="101"/>
      <c r="C219" s="101" t="s">
        <v>89</v>
      </c>
      <c r="D219" s="51" t="s">
        <v>134</v>
      </c>
      <c r="E219" s="430"/>
      <c r="F219" s="431"/>
      <c r="G219" s="431"/>
      <c r="H219" s="431"/>
      <c r="I219" s="431"/>
    </row>
    <row r="220" spans="1:9">
      <c r="A220" s="311"/>
      <c r="B220" s="101"/>
      <c r="C220" s="101" t="s">
        <v>87</v>
      </c>
      <c r="D220" s="51" t="s">
        <v>88</v>
      </c>
      <c r="E220" s="428"/>
      <c r="F220" s="429"/>
      <c r="G220" s="429"/>
      <c r="H220" s="429"/>
      <c r="I220" s="429"/>
    </row>
    <row r="221" spans="1:9" ht="15" thickBot="1">
      <c r="A221" s="312" t="s">
        <v>469</v>
      </c>
      <c r="B221" s="107"/>
      <c r="C221" s="107"/>
      <c r="D221" s="156"/>
      <c r="E221" s="157">
        <f>SUM(E201:E220)</f>
        <v>0</v>
      </c>
      <c r="F221" s="157">
        <f>SUM(F201:F220)</f>
        <v>0</v>
      </c>
      <c r="G221" s="157">
        <f>SUM(G201:G220)</f>
        <v>0</v>
      </c>
      <c r="H221" s="157">
        <f>SUM(H201:H220)</f>
        <v>0</v>
      </c>
      <c r="I221" s="157">
        <f>SUM(I201:I220)</f>
        <v>0</v>
      </c>
    </row>
    <row r="222" spans="1:9" ht="15" thickTop="1">
      <c r="A222" s="144"/>
      <c r="B222" s="144"/>
      <c r="C222" s="144"/>
      <c r="D222" s="199"/>
      <c r="E222" s="347"/>
      <c r="F222" s="347"/>
      <c r="G222" s="347"/>
      <c r="H222" s="347"/>
      <c r="I222" s="347"/>
    </row>
    <row r="223" spans="1:9">
      <c r="A223" s="87"/>
      <c r="B223" s="432" t="str">
        <f>'Form 1 Cover'!B20</f>
        <v>TEACH- Las Vegas</v>
      </c>
      <c r="C223" s="396"/>
      <c r="D223" s="43"/>
      <c r="E223" s="58"/>
      <c r="F223" s="58"/>
      <c r="H223" s="58"/>
      <c r="I223" s="397" t="str">
        <f>"Budget Fiscal Year "&amp;TEXT('Form 1 Cover'!$D$137, "mm/dd/yy")</f>
        <v>Budget Fiscal Year 2021-2022</v>
      </c>
    </row>
    <row r="224" spans="1:9">
      <c r="A224" s="87"/>
      <c r="B224" s="87"/>
      <c r="C224" s="87"/>
      <c r="D224" s="58"/>
      <c r="E224" s="87"/>
      <c r="F224" s="58"/>
      <c r="G224" s="58"/>
      <c r="H224" s="58"/>
      <c r="I224" s="58"/>
    </row>
    <row r="225" spans="1:11">
      <c r="A225" s="87"/>
      <c r="B225" s="87" t="s">
        <v>465</v>
      </c>
      <c r="C225" s="87"/>
      <c r="D225" s="58"/>
      <c r="E225" s="58"/>
      <c r="F225" s="58"/>
      <c r="G225" s="58"/>
      <c r="H225" s="348"/>
      <c r="I225" s="348">
        <f>'Form 1 Cover'!$D$146</f>
        <v>44270</v>
      </c>
    </row>
    <row r="226" spans="1:11">
      <c r="A226" s="87"/>
      <c r="B226" s="87"/>
      <c r="C226" s="87"/>
      <c r="D226" s="58"/>
      <c r="E226" s="58"/>
      <c r="F226" s="58"/>
      <c r="G226" s="58"/>
      <c r="H226" s="348"/>
      <c r="I226" s="348"/>
    </row>
    <row r="227" spans="1:11">
      <c r="A227" s="321"/>
      <c r="B227" s="82"/>
      <c r="C227" s="82"/>
      <c r="D227" s="83"/>
      <c r="E227" s="186">
        <v>-1</v>
      </c>
      <c r="F227" s="187">
        <v>-2</v>
      </c>
      <c r="G227" s="295">
        <v>-3</v>
      </c>
      <c r="H227" s="187">
        <v>-4</v>
      </c>
      <c r="I227" s="187">
        <v>-5</v>
      </c>
    </row>
    <row r="228" spans="1:11">
      <c r="A228" s="337"/>
      <c r="B228" s="87"/>
      <c r="C228" s="87"/>
      <c r="D228" s="47"/>
      <c r="E228" s="193"/>
      <c r="F228" s="32" t="s">
        <v>32</v>
      </c>
      <c r="G228" s="524" t="str">
        <f>"BUDGET YEAR ENDING "&amp;TEXT('Form 1 Cover'!D139, "MM/DD/YY")</f>
        <v>BUDGET YEAR ENDING 06/30/22</v>
      </c>
      <c r="H228" s="35"/>
      <c r="I228" s="525"/>
    </row>
    <row r="229" spans="1:11" ht="15">
      <c r="A229" s="337"/>
      <c r="B229" s="87"/>
      <c r="C229" s="87"/>
      <c r="D229" s="47"/>
      <c r="E229" s="189" t="s">
        <v>284</v>
      </c>
      <c r="F229" s="189" t="s">
        <v>286</v>
      </c>
      <c r="G229" s="190"/>
      <c r="H229" s="339"/>
      <c r="I229" s="189" t="s">
        <v>611</v>
      </c>
    </row>
    <row r="230" spans="1:11" ht="16">
      <c r="A230" s="337"/>
      <c r="B230" s="147" t="s">
        <v>79</v>
      </c>
      <c r="C230" s="58"/>
      <c r="D230" s="47"/>
      <c r="E230" s="189" t="s">
        <v>285</v>
      </c>
      <c r="F230" s="189" t="s">
        <v>285</v>
      </c>
      <c r="G230" s="191" t="s">
        <v>287</v>
      </c>
      <c r="H230" s="189" t="s">
        <v>111</v>
      </c>
      <c r="I230" s="189" t="s">
        <v>111</v>
      </c>
    </row>
    <row r="231" spans="1:11" ht="16">
      <c r="A231" s="335"/>
      <c r="B231" s="526"/>
      <c r="C231" s="526"/>
      <c r="D231" s="527"/>
      <c r="E231" s="4">
        <f>'Form 1 Cover'!D130</f>
        <v>0</v>
      </c>
      <c r="F231" s="4">
        <f>'Form 1 Cover'!D134</f>
        <v>0</v>
      </c>
      <c r="G231" s="192" t="s">
        <v>288</v>
      </c>
      <c r="H231" s="340" t="s">
        <v>288</v>
      </c>
      <c r="I231" s="340" t="s">
        <v>288</v>
      </c>
    </row>
    <row r="232" spans="1:11">
      <c r="A232" s="341" t="s">
        <v>625</v>
      </c>
      <c r="B232" s="160"/>
      <c r="C232" s="171" t="s">
        <v>628</v>
      </c>
      <c r="D232" s="202"/>
      <c r="E232" s="114"/>
      <c r="F232" s="114"/>
      <c r="G232" s="114"/>
      <c r="H232" s="114"/>
      <c r="I232" s="114"/>
      <c r="K232" s="438"/>
    </row>
    <row r="233" spans="1:11">
      <c r="A233" s="311"/>
      <c r="B233" s="101" t="s">
        <v>177</v>
      </c>
      <c r="C233" s="101"/>
      <c r="D233" s="51" t="s">
        <v>178</v>
      </c>
      <c r="E233" s="55"/>
      <c r="F233" s="55"/>
      <c r="G233" s="55"/>
      <c r="H233" s="55"/>
      <c r="I233" s="55"/>
    </row>
    <row r="234" spans="1:11">
      <c r="A234" s="311"/>
      <c r="B234" s="101"/>
      <c r="C234" s="101" t="s">
        <v>81</v>
      </c>
      <c r="D234" s="51" t="s">
        <v>82</v>
      </c>
      <c r="E234" s="431"/>
      <c r="F234" s="431"/>
      <c r="G234" s="431"/>
      <c r="H234" s="431"/>
      <c r="I234" s="431"/>
    </row>
    <row r="235" spans="1:11">
      <c r="A235" s="311"/>
      <c r="B235" s="101"/>
      <c r="C235" s="101" t="s">
        <v>83</v>
      </c>
      <c r="D235" s="51" t="s">
        <v>84</v>
      </c>
      <c r="E235" s="431"/>
      <c r="F235" s="431"/>
      <c r="G235" s="431"/>
      <c r="H235" s="431"/>
      <c r="I235" s="431"/>
    </row>
    <row r="236" spans="1:11">
      <c r="A236" s="311"/>
      <c r="B236" s="101"/>
      <c r="C236" s="101" t="s">
        <v>133</v>
      </c>
      <c r="D236" s="51"/>
      <c r="E236" s="431"/>
      <c r="F236" s="431"/>
      <c r="G236" s="431"/>
      <c r="H236" s="431"/>
      <c r="I236" s="431"/>
    </row>
    <row r="237" spans="1:11">
      <c r="A237" s="311"/>
      <c r="B237" s="101"/>
      <c r="C237" s="101" t="s">
        <v>85</v>
      </c>
      <c r="D237" s="51" t="s">
        <v>86</v>
      </c>
      <c r="E237" s="431"/>
      <c r="F237" s="431"/>
      <c r="G237" s="431"/>
      <c r="H237" s="431"/>
      <c r="I237" s="431"/>
    </row>
    <row r="238" spans="1:11">
      <c r="A238" s="311"/>
      <c r="B238" s="101"/>
      <c r="C238" s="101" t="s">
        <v>89</v>
      </c>
      <c r="D238" s="51" t="s">
        <v>134</v>
      </c>
      <c r="E238" s="431"/>
      <c r="F238" s="431"/>
      <c r="G238" s="431"/>
      <c r="H238" s="431"/>
      <c r="I238" s="431"/>
    </row>
    <row r="239" spans="1:11">
      <c r="A239" s="311"/>
      <c r="B239" s="101"/>
      <c r="C239" s="101" t="s">
        <v>87</v>
      </c>
      <c r="D239" s="51" t="s">
        <v>88</v>
      </c>
      <c r="E239" s="431"/>
      <c r="F239" s="431"/>
      <c r="G239" s="431"/>
      <c r="H239" s="431"/>
      <c r="I239" s="431"/>
    </row>
    <row r="240" spans="1:11">
      <c r="A240" s="311"/>
      <c r="B240" s="101" t="s">
        <v>403</v>
      </c>
      <c r="C240" s="101"/>
      <c r="D240" s="51"/>
      <c r="E240" s="129"/>
      <c r="F240" s="129"/>
      <c r="G240" s="129"/>
      <c r="H240" s="129"/>
      <c r="I240" s="129"/>
    </row>
    <row r="241" spans="1:9">
      <c r="A241" s="311"/>
      <c r="B241" s="101"/>
      <c r="C241" s="101" t="s">
        <v>81</v>
      </c>
      <c r="D241" s="51" t="s">
        <v>82</v>
      </c>
      <c r="E241" s="431"/>
      <c r="F241" s="431"/>
      <c r="G241" s="431"/>
      <c r="H241" s="431"/>
      <c r="I241" s="431"/>
    </row>
    <row r="242" spans="1:9">
      <c r="A242" s="311"/>
      <c r="B242" s="101"/>
      <c r="C242" s="101" t="s">
        <v>83</v>
      </c>
      <c r="D242" s="51" t="s">
        <v>84</v>
      </c>
      <c r="E242" s="431"/>
      <c r="F242" s="431"/>
      <c r="G242" s="431"/>
      <c r="H242" s="431"/>
      <c r="I242" s="431"/>
    </row>
    <row r="243" spans="1:9">
      <c r="A243" s="311"/>
      <c r="B243" s="101"/>
      <c r="C243" s="101" t="s">
        <v>133</v>
      </c>
      <c r="D243" s="51"/>
      <c r="E243" s="431"/>
      <c r="F243" s="431"/>
      <c r="G243" s="431"/>
      <c r="H243" s="431"/>
      <c r="I243" s="431"/>
    </row>
    <row r="244" spans="1:9">
      <c r="A244" s="311"/>
      <c r="B244" s="101"/>
      <c r="C244" s="101" t="s">
        <v>85</v>
      </c>
      <c r="D244" s="51" t="s">
        <v>86</v>
      </c>
      <c r="E244" s="431"/>
      <c r="F244" s="431"/>
      <c r="G244" s="431"/>
      <c r="H244" s="431"/>
      <c r="I244" s="431"/>
    </row>
    <row r="245" spans="1:9">
      <c r="A245" s="311"/>
      <c r="B245" s="101"/>
      <c r="C245" s="101" t="s">
        <v>89</v>
      </c>
      <c r="D245" s="51" t="s">
        <v>134</v>
      </c>
      <c r="E245" s="431"/>
      <c r="F245" s="431"/>
      <c r="G245" s="431"/>
      <c r="H245" s="431"/>
      <c r="I245" s="431"/>
    </row>
    <row r="246" spans="1:9">
      <c r="A246" s="311"/>
      <c r="B246" s="101"/>
      <c r="C246" s="101" t="s">
        <v>87</v>
      </c>
      <c r="D246" s="51" t="s">
        <v>88</v>
      </c>
      <c r="E246" s="431"/>
      <c r="F246" s="431"/>
      <c r="G246" s="431"/>
      <c r="H246" s="431"/>
      <c r="I246" s="431"/>
    </row>
    <row r="247" spans="1:9">
      <c r="A247" s="311"/>
      <c r="B247" s="101" t="s">
        <v>404</v>
      </c>
      <c r="C247" s="101"/>
      <c r="D247" s="51"/>
      <c r="E247" s="129"/>
      <c r="F247" s="129"/>
      <c r="G247" s="129"/>
      <c r="H247" s="129"/>
      <c r="I247" s="129"/>
    </row>
    <row r="248" spans="1:9">
      <c r="A248" s="311"/>
      <c r="B248" s="101"/>
      <c r="C248" s="101" t="s">
        <v>81</v>
      </c>
      <c r="D248" s="51" t="s">
        <v>82</v>
      </c>
      <c r="E248" s="431"/>
      <c r="F248" s="431"/>
      <c r="G248" s="431"/>
      <c r="H248" s="431"/>
      <c r="I248" s="431"/>
    </row>
    <row r="249" spans="1:9">
      <c r="A249" s="311"/>
      <c r="B249" s="101"/>
      <c r="C249" s="101" t="s">
        <v>83</v>
      </c>
      <c r="D249" s="51" t="s">
        <v>84</v>
      </c>
      <c r="E249" s="431"/>
      <c r="F249" s="431"/>
      <c r="G249" s="431"/>
      <c r="H249" s="431"/>
      <c r="I249" s="431"/>
    </row>
    <row r="250" spans="1:9">
      <c r="A250" s="311"/>
      <c r="B250" s="101"/>
      <c r="C250" s="101" t="s">
        <v>133</v>
      </c>
      <c r="D250" s="51"/>
      <c r="E250" s="431"/>
      <c r="F250" s="431"/>
      <c r="G250" s="431"/>
      <c r="H250" s="431"/>
      <c r="I250" s="431"/>
    </row>
    <row r="251" spans="1:9">
      <c r="A251" s="311"/>
      <c r="B251" s="101"/>
      <c r="C251" s="101" t="s">
        <v>85</v>
      </c>
      <c r="D251" s="51" t="s">
        <v>86</v>
      </c>
      <c r="E251" s="431"/>
      <c r="F251" s="431"/>
      <c r="G251" s="431"/>
      <c r="H251" s="431"/>
      <c r="I251" s="431"/>
    </row>
    <row r="252" spans="1:9">
      <c r="A252" s="311"/>
      <c r="B252" s="101"/>
      <c r="C252" s="101" t="s">
        <v>89</v>
      </c>
      <c r="D252" s="51" t="s">
        <v>134</v>
      </c>
      <c r="E252" s="431"/>
      <c r="F252" s="431"/>
      <c r="G252" s="431"/>
      <c r="H252" s="431"/>
      <c r="I252" s="431"/>
    </row>
    <row r="253" spans="1:9">
      <c r="A253" s="311"/>
      <c r="B253" s="101"/>
      <c r="C253" s="101" t="s">
        <v>87</v>
      </c>
      <c r="D253" s="51" t="s">
        <v>88</v>
      </c>
      <c r="E253" s="431"/>
      <c r="F253" s="431"/>
      <c r="G253" s="431"/>
      <c r="H253" s="431"/>
      <c r="I253" s="431"/>
    </row>
    <row r="254" spans="1:9" ht="15" thickBot="1">
      <c r="A254" s="322" t="s">
        <v>625</v>
      </c>
      <c r="B254" s="120"/>
      <c r="C254" s="158" t="s">
        <v>627</v>
      </c>
      <c r="D254" s="57"/>
      <c r="E254" s="149">
        <f>SUM(E234:E253)</f>
        <v>0</v>
      </c>
      <c r="F254" s="149">
        <f>SUM(F234:F253)</f>
        <v>0</v>
      </c>
      <c r="G254" s="149">
        <f>SUM(G234:G253)</f>
        <v>0</v>
      </c>
      <c r="H254" s="149">
        <f>SUM(H234:H253)</f>
        <v>0</v>
      </c>
      <c r="I254" s="149">
        <f>SUM(I234:I253)</f>
        <v>0</v>
      </c>
    </row>
    <row r="255" spans="1:9" ht="15" thickTop="1">
      <c r="A255" s="341" t="s">
        <v>181</v>
      </c>
      <c r="B255" s="160"/>
      <c r="C255" s="171" t="s">
        <v>402</v>
      </c>
      <c r="D255" s="202"/>
      <c r="E255" s="114"/>
      <c r="F255" s="114"/>
      <c r="G255" s="114"/>
      <c r="H255" s="114"/>
      <c r="I255" s="114"/>
    </row>
    <row r="256" spans="1:9">
      <c r="A256" s="311"/>
      <c r="B256" s="101" t="s">
        <v>177</v>
      </c>
      <c r="C256" s="101"/>
      <c r="D256" s="51" t="s">
        <v>178</v>
      </c>
      <c r="E256" s="55"/>
      <c r="F256" s="55"/>
      <c r="G256" s="55"/>
      <c r="H256" s="55"/>
      <c r="I256" s="55"/>
    </row>
    <row r="257" spans="1:12">
      <c r="A257" s="311"/>
      <c r="B257" s="101"/>
      <c r="C257" s="101" t="s">
        <v>81</v>
      </c>
      <c r="D257" s="51" t="s">
        <v>82</v>
      </c>
      <c r="E257" s="431"/>
      <c r="F257" s="431"/>
      <c r="G257" s="431"/>
      <c r="H257" s="431"/>
      <c r="I257" s="431"/>
      <c r="K257" s="403"/>
      <c r="L257" s="403"/>
    </row>
    <row r="258" spans="1:12">
      <c r="A258" s="311"/>
      <c r="B258" s="101"/>
      <c r="C258" s="101" t="s">
        <v>83</v>
      </c>
      <c r="D258" s="51" t="s">
        <v>84</v>
      </c>
      <c r="E258" s="431"/>
      <c r="F258" s="431"/>
      <c r="G258" s="431"/>
      <c r="H258" s="431"/>
      <c r="I258" s="431"/>
    </row>
    <row r="259" spans="1:12">
      <c r="A259" s="311"/>
      <c r="B259" s="101"/>
      <c r="C259" s="101" t="s">
        <v>133</v>
      </c>
      <c r="D259" s="51"/>
      <c r="E259" s="431"/>
      <c r="F259" s="431"/>
      <c r="G259" s="431"/>
      <c r="H259" s="431"/>
      <c r="I259" s="431"/>
    </row>
    <row r="260" spans="1:12">
      <c r="A260" s="311"/>
      <c r="B260" s="101"/>
      <c r="C260" s="101" t="s">
        <v>85</v>
      </c>
      <c r="D260" s="51" t="s">
        <v>86</v>
      </c>
      <c r="E260" s="431"/>
      <c r="F260" s="431"/>
      <c r="G260" s="431"/>
      <c r="H260" s="431"/>
      <c r="I260" s="431"/>
    </row>
    <row r="261" spans="1:12">
      <c r="A261" s="311"/>
      <c r="B261" s="101"/>
      <c r="C261" s="101" t="s">
        <v>89</v>
      </c>
      <c r="D261" s="51" t="s">
        <v>134</v>
      </c>
      <c r="E261" s="431"/>
      <c r="F261" s="431"/>
      <c r="G261" s="431"/>
      <c r="H261" s="431"/>
      <c r="I261" s="431"/>
    </row>
    <row r="262" spans="1:12">
      <c r="A262" s="311"/>
      <c r="B262" s="101"/>
      <c r="C262" s="101" t="s">
        <v>87</v>
      </c>
      <c r="D262" s="51" t="s">
        <v>88</v>
      </c>
      <c r="E262" s="431"/>
      <c r="F262" s="431"/>
      <c r="G262" s="431"/>
      <c r="H262" s="431"/>
      <c r="I262" s="431"/>
    </row>
    <row r="263" spans="1:12">
      <c r="A263" s="311"/>
      <c r="B263" s="101" t="s">
        <v>403</v>
      </c>
      <c r="C263" s="101"/>
      <c r="D263" s="51"/>
      <c r="E263" s="129"/>
      <c r="F263" s="129"/>
      <c r="G263" s="129"/>
      <c r="H263" s="129"/>
      <c r="I263" s="129"/>
    </row>
    <row r="264" spans="1:12">
      <c r="A264" s="311"/>
      <c r="B264" s="101"/>
      <c r="C264" s="101" t="s">
        <v>81</v>
      </c>
      <c r="D264" s="51" t="s">
        <v>82</v>
      </c>
      <c r="E264" s="431"/>
      <c r="F264" s="431"/>
      <c r="G264" s="431"/>
      <c r="H264" s="431"/>
      <c r="I264" s="431"/>
    </row>
    <row r="265" spans="1:12">
      <c r="A265" s="311"/>
      <c r="B265" s="101"/>
      <c r="C265" s="101" t="s">
        <v>83</v>
      </c>
      <c r="D265" s="51" t="s">
        <v>84</v>
      </c>
      <c r="E265" s="431"/>
      <c r="F265" s="431"/>
      <c r="G265" s="431"/>
      <c r="H265" s="431"/>
      <c r="I265" s="431"/>
    </row>
    <row r="266" spans="1:12">
      <c r="A266" s="311"/>
      <c r="B266" s="101"/>
      <c r="C266" s="101" t="s">
        <v>133</v>
      </c>
      <c r="D266" s="51"/>
      <c r="E266" s="431"/>
      <c r="F266" s="431"/>
      <c r="G266" s="431"/>
      <c r="H266" s="431"/>
      <c r="I266" s="431"/>
    </row>
    <row r="267" spans="1:12">
      <c r="A267" s="311"/>
      <c r="B267" s="101"/>
      <c r="C267" s="101" t="s">
        <v>85</v>
      </c>
      <c r="D267" s="51" t="s">
        <v>86</v>
      </c>
      <c r="E267" s="431"/>
      <c r="F267" s="431"/>
      <c r="G267" s="431"/>
      <c r="H267" s="431"/>
      <c r="I267" s="431"/>
    </row>
    <row r="268" spans="1:12">
      <c r="A268" s="311"/>
      <c r="B268" s="101"/>
      <c r="C268" s="101" t="s">
        <v>89</v>
      </c>
      <c r="D268" s="51" t="s">
        <v>134</v>
      </c>
      <c r="E268" s="431"/>
      <c r="F268" s="431"/>
      <c r="G268" s="431"/>
      <c r="H268" s="431"/>
      <c r="I268" s="431"/>
    </row>
    <row r="269" spans="1:12">
      <c r="A269" s="311"/>
      <c r="B269" s="101"/>
      <c r="C269" s="101" t="s">
        <v>87</v>
      </c>
      <c r="D269" s="51" t="s">
        <v>88</v>
      </c>
      <c r="E269" s="431"/>
      <c r="F269" s="431"/>
      <c r="G269" s="431"/>
      <c r="H269" s="431"/>
      <c r="I269" s="431"/>
    </row>
    <row r="270" spans="1:12">
      <c r="A270" s="311"/>
      <c r="B270" s="101" t="s">
        <v>404</v>
      </c>
      <c r="C270" s="101"/>
      <c r="D270" s="51"/>
      <c r="E270" s="129"/>
      <c r="F270" s="129"/>
      <c r="G270" s="129"/>
      <c r="H270" s="129"/>
      <c r="I270" s="129"/>
    </row>
    <row r="271" spans="1:12">
      <c r="A271" s="311"/>
      <c r="B271" s="101"/>
      <c r="C271" s="101" t="s">
        <v>81</v>
      </c>
      <c r="D271" s="51" t="s">
        <v>82</v>
      </c>
      <c r="E271" s="431"/>
      <c r="F271" s="431"/>
      <c r="G271" s="431"/>
      <c r="H271" s="431"/>
      <c r="I271" s="431"/>
    </row>
    <row r="272" spans="1:12">
      <c r="A272" s="311"/>
      <c r="B272" s="101"/>
      <c r="C272" s="101" t="s">
        <v>83</v>
      </c>
      <c r="D272" s="51" t="s">
        <v>84</v>
      </c>
      <c r="E272" s="431"/>
      <c r="F272" s="431"/>
      <c r="G272" s="431"/>
      <c r="H272" s="431"/>
      <c r="I272" s="431"/>
    </row>
    <row r="273" spans="1:9">
      <c r="A273" s="311"/>
      <c r="B273" s="101"/>
      <c r="C273" s="101" t="s">
        <v>133</v>
      </c>
      <c r="D273" s="51"/>
      <c r="E273" s="431"/>
      <c r="F273" s="431"/>
      <c r="G273" s="431"/>
      <c r="H273" s="431"/>
      <c r="I273" s="431"/>
    </row>
    <row r="274" spans="1:9">
      <c r="A274" s="311"/>
      <c r="B274" s="101"/>
      <c r="C274" s="101" t="s">
        <v>85</v>
      </c>
      <c r="D274" s="51" t="s">
        <v>86</v>
      </c>
      <c r="E274" s="431"/>
      <c r="F274" s="431"/>
      <c r="G274" s="431"/>
      <c r="H274" s="431"/>
      <c r="I274" s="431"/>
    </row>
    <row r="275" spans="1:9">
      <c r="A275" s="311"/>
      <c r="B275" s="101"/>
      <c r="C275" s="101" t="s">
        <v>89</v>
      </c>
      <c r="D275" s="51" t="s">
        <v>134</v>
      </c>
      <c r="E275" s="431"/>
      <c r="F275" s="431"/>
      <c r="G275" s="431"/>
      <c r="H275" s="431"/>
      <c r="I275" s="431"/>
    </row>
    <row r="276" spans="1:9">
      <c r="A276" s="311"/>
      <c r="B276" s="101"/>
      <c r="C276" s="101" t="s">
        <v>87</v>
      </c>
      <c r="D276" s="51" t="s">
        <v>88</v>
      </c>
      <c r="E276" s="431"/>
      <c r="F276" s="431"/>
      <c r="G276" s="431"/>
      <c r="H276" s="431"/>
      <c r="I276" s="431"/>
    </row>
    <row r="277" spans="1:9" ht="15" thickBot="1">
      <c r="A277" s="322" t="s">
        <v>181</v>
      </c>
      <c r="B277" s="120"/>
      <c r="C277" s="158" t="s">
        <v>626</v>
      </c>
      <c r="D277" s="57"/>
      <c r="E277" s="149">
        <f>SUM(E257:E276)</f>
        <v>0</v>
      </c>
      <c r="F277" s="149">
        <f>SUM(F257:F276)</f>
        <v>0</v>
      </c>
      <c r="G277" s="149">
        <f>SUM(G257:G276)</f>
        <v>0</v>
      </c>
      <c r="H277" s="149">
        <f>SUM(H257:H276)</f>
        <v>0</v>
      </c>
      <c r="I277" s="149">
        <f>SUM(I257:I276)</f>
        <v>0</v>
      </c>
    </row>
    <row r="278" spans="1:9" ht="16" thickTop="1" thickBot="1">
      <c r="A278" s="38"/>
      <c r="B278" s="38"/>
      <c r="C278" s="38"/>
    </row>
    <row r="279" spans="1:9" ht="15" thickTop="1">
      <c r="A279" s="144"/>
      <c r="B279" s="144"/>
      <c r="C279" s="201"/>
      <c r="D279" s="199"/>
      <c r="E279" s="347"/>
      <c r="F279" s="347"/>
      <c r="G279" s="347"/>
      <c r="H279" s="347"/>
      <c r="I279" s="347"/>
    </row>
    <row r="280" spans="1:9">
      <c r="A280" s="87"/>
      <c r="B280" s="432" t="str">
        <f>'Form 1 Cover'!B20</f>
        <v>TEACH- Las Vegas</v>
      </c>
      <c r="C280" s="396"/>
      <c r="D280" s="43"/>
      <c r="E280" s="58"/>
      <c r="F280" s="58"/>
      <c r="H280" s="58"/>
      <c r="I280" s="397" t="str">
        <f>"Budget Fiscal Year "&amp;TEXT('Form 1 Cover'!$D$137, "mm/dd/yy")</f>
        <v>Budget Fiscal Year 2021-2022</v>
      </c>
    </row>
    <row r="281" spans="1:9">
      <c r="A281" s="87"/>
      <c r="B281" s="87"/>
      <c r="C281" s="87"/>
      <c r="D281" s="58"/>
      <c r="E281" s="87"/>
      <c r="F281" s="58"/>
      <c r="G281" s="58"/>
      <c r="H281" s="58"/>
      <c r="I281" s="58"/>
    </row>
    <row r="282" spans="1:9">
      <c r="A282" s="87"/>
      <c r="B282" s="87" t="s">
        <v>465</v>
      </c>
      <c r="C282" s="87"/>
      <c r="D282" s="58"/>
      <c r="E282" s="58"/>
      <c r="F282" s="58"/>
      <c r="G282" s="58"/>
      <c r="H282" s="348"/>
      <c r="I282" s="348">
        <f>'Form 1 Cover'!$D$146</f>
        <v>44270</v>
      </c>
    </row>
    <row r="283" spans="1:9">
      <c r="A283" s="87"/>
      <c r="B283" s="87"/>
      <c r="C283" s="87"/>
      <c r="D283" s="58"/>
      <c r="E283" s="58"/>
      <c r="F283" s="58"/>
      <c r="G283" s="58"/>
      <c r="H283" s="348"/>
      <c r="I283" s="348"/>
    </row>
    <row r="284" spans="1:9">
      <c r="A284" s="321"/>
      <c r="B284" s="82"/>
      <c r="C284" s="82"/>
      <c r="D284" s="83"/>
      <c r="E284" s="186">
        <v>-1</v>
      </c>
      <c r="F284" s="187">
        <v>-2</v>
      </c>
      <c r="G284" s="295">
        <v>-3</v>
      </c>
      <c r="H284" s="187">
        <v>-4</v>
      </c>
      <c r="I284" s="187">
        <v>-5</v>
      </c>
    </row>
    <row r="285" spans="1:9">
      <c r="A285" s="337"/>
      <c r="B285" s="87"/>
      <c r="C285" s="87"/>
      <c r="D285" s="47"/>
      <c r="E285" s="193"/>
      <c r="F285" s="32" t="s">
        <v>32</v>
      </c>
      <c r="G285" s="524" t="str">
        <f>"BUDGET YEAR ENDING "&amp;TEXT('Form 1 Cover'!D139, "MM/DD/YY")</f>
        <v>BUDGET YEAR ENDING 06/30/22</v>
      </c>
      <c r="H285" s="35"/>
      <c r="I285" s="525"/>
    </row>
    <row r="286" spans="1:9" ht="15">
      <c r="A286" s="337"/>
      <c r="B286" s="87"/>
      <c r="C286" s="87"/>
      <c r="D286" s="47"/>
      <c r="E286" s="189" t="s">
        <v>284</v>
      </c>
      <c r="F286" s="189" t="s">
        <v>286</v>
      </c>
      <c r="G286" s="190"/>
      <c r="H286" s="339"/>
      <c r="I286" s="189" t="s">
        <v>611</v>
      </c>
    </row>
    <row r="287" spans="1:9" ht="16">
      <c r="A287" s="337"/>
      <c r="B287" s="147" t="s">
        <v>79</v>
      </c>
      <c r="C287" s="58"/>
      <c r="D287" s="47"/>
      <c r="E287" s="189" t="s">
        <v>285</v>
      </c>
      <c r="F287" s="189" t="s">
        <v>285</v>
      </c>
      <c r="G287" s="191" t="s">
        <v>287</v>
      </c>
      <c r="H287" s="189" t="s">
        <v>111</v>
      </c>
      <c r="I287" s="189" t="s">
        <v>111</v>
      </c>
    </row>
    <row r="288" spans="1:9" ht="17" thickBot="1">
      <c r="A288" s="335"/>
      <c r="B288" s="528"/>
      <c r="C288" s="528"/>
      <c r="D288" s="529"/>
      <c r="E288" s="4">
        <f>'Form 1 Cover'!D130</f>
        <v>0</v>
      </c>
      <c r="F288" s="4">
        <f>'Form 1 Cover'!D134</f>
        <v>0</v>
      </c>
      <c r="G288" s="192" t="s">
        <v>288</v>
      </c>
      <c r="H288" s="340" t="s">
        <v>288</v>
      </c>
      <c r="I288" s="340" t="s">
        <v>288</v>
      </c>
    </row>
    <row r="289" spans="1:9" ht="15" thickTop="1">
      <c r="A289" s="313" t="s">
        <v>470</v>
      </c>
      <c r="B289" s="111"/>
      <c r="C289" s="150" t="s">
        <v>471</v>
      </c>
      <c r="D289" s="151"/>
      <c r="E289" s="152"/>
      <c r="F289" s="152"/>
      <c r="G289" s="152"/>
      <c r="H289" s="152"/>
      <c r="I289" s="152"/>
    </row>
    <row r="290" spans="1:9">
      <c r="A290" s="311"/>
      <c r="B290" s="101" t="s">
        <v>177</v>
      </c>
      <c r="C290" s="101"/>
      <c r="D290" s="51" t="s">
        <v>178</v>
      </c>
      <c r="E290" s="154"/>
      <c r="F290" s="129"/>
      <c r="G290" s="129"/>
      <c r="H290" s="129"/>
      <c r="I290" s="129"/>
    </row>
    <row r="291" spans="1:9">
      <c r="A291" s="311"/>
      <c r="B291" s="101"/>
      <c r="C291" s="101" t="s">
        <v>81</v>
      </c>
      <c r="D291" s="51" t="s">
        <v>82</v>
      </c>
      <c r="E291" s="431"/>
      <c r="F291" s="431"/>
      <c r="G291" s="431"/>
      <c r="H291" s="431"/>
      <c r="I291" s="431"/>
    </row>
    <row r="292" spans="1:9">
      <c r="A292" s="311"/>
      <c r="B292" s="101"/>
      <c r="C292" s="101" t="s">
        <v>83</v>
      </c>
      <c r="D292" s="51" t="s">
        <v>84</v>
      </c>
      <c r="E292" s="428"/>
      <c r="F292" s="429"/>
      <c r="G292" s="429"/>
      <c r="H292" s="429"/>
      <c r="I292" s="429"/>
    </row>
    <row r="293" spans="1:9">
      <c r="A293" s="311"/>
      <c r="B293" s="101"/>
      <c r="C293" s="101" t="s">
        <v>133</v>
      </c>
      <c r="D293" s="51"/>
      <c r="E293" s="431"/>
      <c r="F293" s="431"/>
      <c r="G293" s="431"/>
      <c r="H293" s="431"/>
      <c r="I293" s="431"/>
    </row>
    <row r="294" spans="1:9">
      <c r="A294" s="311"/>
      <c r="B294" s="101"/>
      <c r="C294" s="101" t="s">
        <v>85</v>
      </c>
      <c r="D294" s="51" t="s">
        <v>86</v>
      </c>
      <c r="E294" s="431"/>
      <c r="F294" s="431"/>
      <c r="G294" s="431"/>
      <c r="H294" s="431"/>
      <c r="I294" s="431"/>
    </row>
    <row r="295" spans="1:9">
      <c r="A295" s="311"/>
      <c r="B295" s="101"/>
      <c r="C295" s="101" t="s">
        <v>89</v>
      </c>
      <c r="D295" s="51" t="s">
        <v>134</v>
      </c>
      <c r="E295" s="431"/>
      <c r="F295" s="431"/>
      <c r="G295" s="431"/>
      <c r="H295" s="431"/>
      <c r="I295" s="431"/>
    </row>
    <row r="296" spans="1:9">
      <c r="A296" s="311"/>
      <c r="B296" s="101"/>
      <c r="C296" s="101" t="s">
        <v>87</v>
      </c>
      <c r="D296" s="51" t="s">
        <v>88</v>
      </c>
      <c r="E296" s="428"/>
      <c r="F296" s="429"/>
      <c r="G296" s="429"/>
      <c r="H296" s="429"/>
      <c r="I296" s="429"/>
    </row>
    <row r="297" spans="1:9">
      <c r="A297" s="311"/>
      <c r="B297" s="101" t="s">
        <v>403</v>
      </c>
      <c r="C297" s="101"/>
      <c r="D297" s="51"/>
      <c r="E297" s="127"/>
      <c r="F297" s="128"/>
      <c r="G297" s="128"/>
      <c r="H297" s="128"/>
      <c r="I297" s="128"/>
    </row>
    <row r="298" spans="1:9">
      <c r="A298" s="311"/>
      <c r="B298" s="101"/>
      <c r="C298" s="101" t="s">
        <v>81</v>
      </c>
      <c r="D298" s="51" t="s">
        <v>82</v>
      </c>
      <c r="E298" s="431"/>
      <c r="F298" s="431"/>
      <c r="G298" s="431"/>
      <c r="H298" s="431"/>
      <c r="I298" s="431"/>
    </row>
    <row r="299" spans="1:9">
      <c r="A299" s="311"/>
      <c r="B299" s="101"/>
      <c r="C299" s="101" t="s">
        <v>83</v>
      </c>
      <c r="D299" s="51" t="s">
        <v>84</v>
      </c>
      <c r="E299" s="431"/>
      <c r="F299" s="431"/>
      <c r="G299" s="431"/>
      <c r="H299" s="431"/>
      <c r="I299" s="431"/>
    </row>
    <row r="300" spans="1:9">
      <c r="A300" s="311"/>
      <c r="B300" s="101"/>
      <c r="C300" s="101" t="s">
        <v>133</v>
      </c>
      <c r="D300" s="51"/>
      <c r="E300" s="431"/>
      <c r="F300" s="431"/>
      <c r="G300" s="431"/>
      <c r="H300" s="431"/>
      <c r="I300" s="431"/>
    </row>
    <row r="301" spans="1:9">
      <c r="A301" s="311"/>
      <c r="B301" s="101"/>
      <c r="C301" s="101" t="s">
        <v>85</v>
      </c>
      <c r="D301" s="51" t="s">
        <v>86</v>
      </c>
      <c r="E301" s="431"/>
      <c r="F301" s="431"/>
      <c r="G301" s="431"/>
      <c r="H301" s="431"/>
      <c r="I301" s="431"/>
    </row>
    <row r="302" spans="1:9">
      <c r="A302" s="311"/>
      <c r="B302" s="101"/>
      <c r="C302" s="101" t="s">
        <v>89</v>
      </c>
      <c r="D302" s="51" t="s">
        <v>134</v>
      </c>
      <c r="E302" s="431"/>
      <c r="F302" s="431"/>
      <c r="G302" s="431"/>
      <c r="H302" s="431"/>
      <c r="I302" s="431"/>
    </row>
    <row r="303" spans="1:9">
      <c r="A303" s="311"/>
      <c r="B303" s="101"/>
      <c r="C303" s="101" t="s">
        <v>87</v>
      </c>
      <c r="D303" s="51" t="s">
        <v>88</v>
      </c>
      <c r="E303" s="431"/>
      <c r="F303" s="431"/>
      <c r="G303" s="431"/>
      <c r="H303" s="431"/>
      <c r="I303" s="431"/>
    </row>
    <row r="304" spans="1:9">
      <c r="A304" s="311"/>
      <c r="B304" s="101" t="s">
        <v>404</v>
      </c>
      <c r="C304" s="101"/>
      <c r="D304" s="51"/>
      <c r="E304" s="129"/>
      <c r="F304" s="129"/>
      <c r="G304" s="129"/>
      <c r="H304" s="129"/>
      <c r="I304" s="129"/>
    </row>
    <row r="305" spans="1:9">
      <c r="A305" s="311"/>
      <c r="B305" s="101"/>
      <c r="C305" s="101" t="s">
        <v>81</v>
      </c>
      <c r="D305" s="51" t="s">
        <v>82</v>
      </c>
      <c r="E305" s="431"/>
      <c r="F305" s="431"/>
      <c r="G305" s="431"/>
      <c r="H305" s="431"/>
      <c r="I305" s="431"/>
    </row>
    <row r="306" spans="1:9">
      <c r="A306" s="311"/>
      <c r="B306" s="101"/>
      <c r="C306" s="101" t="s">
        <v>83</v>
      </c>
      <c r="D306" s="51" t="s">
        <v>84</v>
      </c>
      <c r="E306" s="430"/>
      <c r="F306" s="431"/>
      <c r="G306" s="431"/>
      <c r="H306" s="431"/>
      <c r="I306" s="431"/>
    </row>
    <row r="307" spans="1:9">
      <c r="A307" s="311"/>
      <c r="B307" s="101"/>
      <c r="C307" s="101" t="s">
        <v>133</v>
      </c>
      <c r="D307" s="51"/>
      <c r="E307" s="428"/>
      <c r="F307" s="429"/>
      <c r="G307" s="429"/>
      <c r="H307" s="429"/>
      <c r="I307" s="429"/>
    </row>
    <row r="308" spans="1:9">
      <c r="A308" s="311"/>
      <c r="B308" s="101"/>
      <c r="C308" s="101" t="s">
        <v>85</v>
      </c>
      <c r="D308" s="51" t="s">
        <v>86</v>
      </c>
      <c r="E308" s="430"/>
      <c r="F308" s="431"/>
      <c r="G308" s="431"/>
      <c r="H308" s="431"/>
      <c r="I308" s="431"/>
    </row>
    <row r="309" spans="1:9">
      <c r="A309" s="311"/>
      <c r="B309" s="101"/>
      <c r="C309" s="101" t="s">
        <v>89</v>
      </c>
      <c r="D309" s="51" t="s">
        <v>134</v>
      </c>
      <c r="E309" s="430"/>
      <c r="F309" s="431"/>
      <c r="G309" s="431"/>
      <c r="H309" s="431"/>
      <c r="I309" s="431"/>
    </row>
    <row r="310" spans="1:9">
      <c r="A310" s="311"/>
      <c r="B310" s="101"/>
      <c r="C310" s="101" t="s">
        <v>87</v>
      </c>
      <c r="D310" s="51" t="s">
        <v>88</v>
      </c>
      <c r="E310" s="428"/>
      <c r="F310" s="429"/>
      <c r="G310" s="429"/>
      <c r="H310" s="429"/>
      <c r="I310" s="429"/>
    </row>
    <row r="311" spans="1:9" ht="15" thickBot="1">
      <c r="A311" s="312" t="s">
        <v>470</v>
      </c>
      <c r="B311" s="107"/>
      <c r="C311" s="159" t="s">
        <v>472</v>
      </c>
      <c r="D311" s="156"/>
      <c r="E311" s="157">
        <f>SUM(E291:E310)</f>
        <v>0</v>
      </c>
      <c r="F311" s="157">
        <f>SUM(F291:F310)</f>
        <v>0</v>
      </c>
      <c r="G311" s="157">
        <f>SUM(G291:G310)</f>
        <v>0</v>
      </c>
      <c r="H311" s="157">
        <f>SUM(H291:H310)</f>
        <v>0</v>
      </c>
      <c r="I311" s="157">
        <f>SUM(I291:I310)</f>
        <v>0</v>
      </c>
    </row>
    <row r="312" spans="1:9" ht="15" thickTop="1">
      <c r="A312" s="323"/>
      <c r="B312" s="143"/>
      <c r="C312" s="439"/>
      <c r="D312" s="37"/>
      <c r="E312" s="152"/>
      <c r="F312" s="152"/>
      <c r="G312" s="152"/>
      <c r="H312" s="152"/>
      <c r="I312" s="152"/>
    </row>
    <row r="313" spans="1:9">
      <c r="A313" s="87"/>
      <c r="B313" s="432" t="str">
        <f>'Form 1 Cover'!B20</f>
        <v>TEACH- Las Vegas</v>
      </c>
      <c r="C313" s="396"/>
      <c r="D313" s="43"/>
      <c r="E313" s="58"/>
      <c r="F313" s="58"/>
      <c r="H313" s="58"/>
      <c r="I313" s="397" t="str">
        <f>"Budget Fiscal Year "&amp;TEXT('Form 1 Cover'!$D$137, "mm/dd/yy")</f>
        <v>Budget Fiscal Year 2021-2022</v>
      </c>
    </row>
    <row r="314" spans="1:9">
      <c r="A314" s="87"/>
      <c r="B314" s="87"/>
      <c r="C314" s="87"/>
      <c r="D314" s="58"/>
      <c r="E314" s="87"/>
      <c r="F314" s="58"/>
      <c r="G314" s="58"/>
      <c r="H314" s="58"/>
      <c r="I314" s="58"/>
    </row>
    <row r="315" spans="1:9">
      <c r="A315" s="87"/>
      <c r="B315" s="87" t="s">
        <v>465</v>
      </c>
      <c r="C315" s="87"/>
      <c r="D315" s="58"/>
      <c r="E315" s="58"/>
      <c r="F315" s="58"/>
      <c r="G315" s="58"/>
      <c r="H315" s="348"/>
      <c r="I315" s="348">
        <f>'Form 1 Cover'!$D$146</f>
        <v>44270</v>
      </c>
    </row>
    <row r="316" spans="1:9">
      <c r="A316" s="309" t="s">
        <v>87</v>
      </c>
      <c r="B316" s="97"/>
      <c r="C316" s="98" t="s">
        <v>405</v>
      </c>
      <c r="D316" s="148"/>
      <c r="E316" s="114"/>
      <c r="F316" s="114"/>
      <c r="G316" s="114"/>
      <c r="H316" s="114"/>
      <c r="I316" s="114"/>
    </row>
    <row r="317" spans="1:9">
      <c r="A317" s="311"/>
      <c r="B317" s="101" t="s">
        <v>177</v>
      </c>
      <c r="C317" s="101"/>
      <c r="D317" s="51" t="s">
        <v>178</v>
      </c>
      <c r="E317" s="55"/>
      <c r="F317" s="55"/>
      <c r="G317" s="55"/>
      <c r="H317" s="55"/>
      <c r="I317" s="55"/>
    </row>
    <row r="318" spans="1:9">
      <c r="A318" s="311"/>
      <c r="B318" s="101"/>
      <c r="C318" s="101" t="s">
        <v>81</v>
      </c>
      <c r="D318" s="51" t="s">
        <v>82</v>
      </c>
      <c r="E318" s="431"/>
      <c r="F318" s="431"/>
      <c r="G318" s="431"/>
      <c r="H318" s="431"/>
      <c r="I318" s="431"/>
    </row>
    <row r="319" spans="1:9">
      <c r="A319" s="311"/>
      <c r="B319" s="101"/>
      <c r="C319" s="101" t="s">
        <v>83</v>
      </c>
      <c r="D319" s="51" t="s">
        <v>84</v>
      </c>
      <c r="E319" s="431"/>
      <c r="F319" s="431"/>
      <c r="G319" s="431"/>
      <c r="H319" s="431"/>
      <c r="I319" s="431"/>
    </row>
    <row r="320" spans="1:9">
      <c r="A320" s="311"/>
      <c r="B320" s="101"/>
      <c r="C320" s="101" t="s">
        <v>133</v>
      </c>
      <c r="D320" s="51"/>
      <c r="E320" s="431"/>
      <c r="F320" s="431"/>
      <c r="G320" s="431"/>
      <c r="H320" s="431"/>
      <c r="I320" s="431"/>
    </row>
    <row r="321" spans="1:9">
      <c r="A321" s="311"/>
      <c r="B321" s="101"/>
      <c r="C321" s="101" t="s">
        <v>85</v>
      </c>
      <c r="D321" s="51" t="s">
        <v>86</v>
      </c>
      <c r="E321" s="431"/>
      <c r="F321" s="431"/>
      <c r="G321" s="431"/>
      <c r="H321" s="431"/>
      <c r="I321" s="431"/>
    </row>
    <row r="322" spans="1:9">
      <c r="A322" s="311"/>
      <c r="B322" s="101"/>
      <c r="C322" s="101" t="s">
        <v>89</v>
      </c>
      <c r="D322" s="51" t="s">
        <v>134</v>
      </c>
      <c r="E322" s="431"/>
      <c r="F322" s="431"/>
      <c r="G322" s="431"/>
      <c r="H322" s="431"/>
      <c r="I322" s="431"/>
    </row>
    <row r="323" spans="1:9">
      <c r="A323" s="311"/>
      <c r="B323" s="101"/>
      <c r="C323" s="101" t="s">
        <v>87</v>
      </c>
      <c r="D323" s="51" t="s">
        <v>88</v>
      </c>
      <c r="E323" s="431"/>
      <c r="F323" s="431"/>
      <c r="G323" s="431"/>
      <c r="H323" s="431"/>
      <c r="I323" s="431"/>
    </row>
    <row r="324" spans="1:9">
      <c r="A324" s="311"/>
      <c r="B324" s="101" t="s">
        <v>403</v>
      </c>
      <c r="C324" s="101"/>
      <c r="D324" s="51"/>
      <c r="E324" s="129"/>
      <c r="F324" s="129"/>
      <c r="G324" s="129"/>
      <c r="H324" s="129"/>
      <c r="I324" s="129"/>
    </row>
    <row r="325" spans="1:9">
      <c r="A325" s="311"/>
      <c r="B325" s="101"/>
      <c r="C325" s="101" t="s">
        <v>81</v>
      </c>
      <c r="D325" s="51" t="s">
        <v>82</v>
      </c>
      <c r="E325" s="431"/>
      <c r="F325" s="431"/>
      <c r="G325" s="431"/>
      <c r="H325" s="431"/>
      <c r="I325" s="431"/>
    </row>
    <row r="326" spans="1:9">
      <c r="A326" s="311"/>
      <c r="B326" s="101"/>
      <c r="C326" s="101" t="s">
        <v>83</v>
      </c>
      <c r="D326" s="51" t="s">
        <v>84</v>
      </c>
      <c r="E326" s="431"/>
      <c r="F326" s="431"/>
      <c r="G326" s="431"/>
      <c r="H326" s="431"/>
      <c r="I326" s="431"/>
    </row>
    <row r="327" spans="1:9">
      <c r="A327" s="311"/>
      <c r="B327" s="101"/>
      <c r="C327" s="101" t="s">
        <v>133</v>
      </c>
      <c r="D327" s="51"/>
      <c r="E327" s="431"/>
      <c r="F327" s="431"/>
      <c r="G327" s="431"/>
      <c r="H327" s="431"/>
      <c r="I327" s="431"/>
    </row>
    <row r="328" spans="1:9">
      <c r="A328" s="311"/>
      <c r="B328" s="101"/>
      <c r="C328" s="101" t="s">
        <v>85</v>
      </c>
      <c r="D328" s="51" t="s">
        <v>86</v>
      </c>
      <c r="E328" s="431"/>
      <c r="F328" s="431"/>
      <c r="G328" s="431"/>
      <c r="H328" s="431"/>
      <c r="I328" s="431"/>
    </row>
    <row r="329" spans="1:9">
      <c r="A329" s="311"/>
      <c r="B329" s="101"/>
      <c r="C329" s="101" t="s">
        <v>89</v>
      </c>
      <c r="D329" s="51" t="s">
        <v>134</v>
      </c>
      <c r="E329" s="431"/>
      <c r="F329" s="431"/>
      <c r="G329" s="431"/>
      <c r="H329" s="431"/>
      <c r="I329" s="431"/>
    </row>
    <row r="330" spans="1:9">
      <c r="A330" s="311"/>
      <c r="B330" s="101"/>
      <c r="C330" s="101" t="s">
        <v>87</v>
      </c>
      <c r="D330" s="51" t="s">
        <v>88</v>
      </c>
      <c r="E330" s="431"/>
      <c r="F330" s="431"/>
      <c r="G330" s="431"/>
      <c r="H330" s="431"/>
      <c r="I330" s="431"/>
    </row>
    <row r="331" spans="1:9">
      <c r="A331" s="311"/>
      <c r="B331" s="101" t="s">
        <v>404</v>
      </c>
      <c r="C331" s="101"/>
      <c r="D331" s="51"/>
      <c r="E331" s="129"/>
      <c r="F331" s="129"/>
      <c r="G331" s="129"/>
      <c r="H331" s="129"/>
      <c r="I331" s="129"/>
    </row>
    <row r="332" spans="1:9">
      <c r="A332" s="311"/>
      <c r="B332" s="101"/>
      <c r="C332" s="101" t="s">
        <v>81</v>
      </c>
      <c r="D332" s="51" t="s">
        <v>82</v>
      </c>
      <c r="E332" s="431"/>
      <c r="F332" s="431"/>
      <c r="G332" s="431"/>
      <c r="H332" s="431"/>
      <c r="I332" s="431"/>
    </row>
    <row r="333" spans="1:9">
      <c r="A333" s="311"/>
      <c r="B333" s="101"/>
      <c r="C333" s="101" t="s">
        <v>83</v>
      </c>
      <c r="D333" s="51" t="s">
        <v>84</v>
      </c>
      <c r="E333" s="431"/>
      <c r="F333" s="431"/>
      <c r="G333" s="431"/>
      <c r="H333" s="431"/>
      <c r="I333" s="431"/>
    </row>
    <row r="334" spans="1:9">
      <c r="A334" s="311"/>
      <c r="B334" s="101"/>
      <c r="C334" s="101" t="s">
        <v>133</v>
      </c>
      <c r="D334" s="51"/>
      <c r="E334" s="431"/>
      <c r="F334" s="431"/>
      <c r="G334" s="431"/>
      <c r="H334" s="431"/>
      <c r="I334" s="431"/>
    </row>
    <row r="335" spans="1:9">
      <c r="A335" s="311"/>
      <c r="B335" s="101"/>
      <c r="C335" s="101" t="s">
        <v>85</v>
      </c>
      <c r="D335" s="51" t="s">
        <v>86</v>
      </c>
      <c r="E335" s="431"/>
      <c r="F335" s="431"/>
      <c r="G335" s="431"/>
      <c r="H335" s="431"/>
      <c r="I335" s="431"/>
    </row>
    <row r="336" spans="1:9">
      <c r="A336" s="311"/>
      <c r="B336" s="101"/>
      <c r="C336" s="101" t="s">
        <v>89</v>
      </c>
      <c r="D336" s="51" t="s">
        <v>134</v>
      </c>
      <c r="E336" s="431"/>
      <c r="F336" s="431"/>
      <c r="G336" s="431"/>
      <c r="H336" s="431"/>
      <c r="I336" s="431"/>
    </row>
    <row r="337" spans="1:9">
      <c r="A337" s="311"/>
      <c r="B337" s="101"/>
      <c r="C337" s="101" t="s">
        <v>87</v>
      </c>
      <c r="D337" s="51" t="s">
        <v>88</v>
      </c>
      <c r="E337" s="431"/>
      <c r="F337" s="431"/>
      <c r="G337" s="431"/>
      <c r="H337" s="431"/>
      <c r="I337" s="431"/>
    </row>
    <row r="338" spans="1:9" ht="15" thickBot="1">
      <c r="A338" s="322" t="s">
        <v>406</v>
      </c>
      <c r="B338" s="120"/>
      <c r="C338" s="158"/>
      <c r="D338" s="57"/>
      <c r="E338" s="149">
        <f>SUM(E318:E337)</f>
        <v>0</v>
      </c>
      <c r="F338" s="149">
        <f>SUM(F318:F337)</f>
        <v>0</v>
      </c>
      <c r="G338" s="149">
        <f>SUM(G318:G337)</f>
        <v>0</v>
      </c>
      <c r="H338" s="149">
        <f>SUM(H318:H337)</f>
        <v>0</v>
      </c>
      <c r="I338" s="149">
        <f>SUM(I318:I337)</f>
        <v>0</v>
      </c>
    </row>
    <row r="339" spans="1:9" ht="15" thickTop="1">
      <c r="A339" s="313" t="s">
        <v>407</v>
      </c>
      <c r="B339" s="111"/>
      <c r="C339" s="150"/>
      <c r="D339" s="151"/>
      <c r="E339" s="152"/>
      <c r="F339" s="152"/>
      <c r="G339" s="152"/>
      <c r="H339" s="152"/>
      <c r="I339" s="152"/>
    </row>
    <row r="340" spans="1:9">
      <c r="A340" s="311"/>
      <c r="B340" s="101" t="s">
        <v>177</v>
      </c>
      <c r="C340" s="101"/>
      <c r="D340" s="51" t="s">
        <v>178</v>
      </c>
      <c r="E340" s="154"/>
      <c r="F340" s="129"/>
      <c r="G340" s="129"/>
      <c r="H340" s="129"/>
      <c r="I340" s="129"/>
    </row>
    <row r="341" spans="1:9">
      <c r="A341" s="311"/>
      <c r="B341" s="101"/>
      <c r="C341" s="101" t="s">
        <v>81</v>
      </c>
      <c r="D341" s="51" t="s">
        <v>82</v>
      </c>
      <c r="E341" s="431"/>
      <c r="F341" s="431"/>
      <c r="G341" s="431"/>
      <c r="H341" s="431"/>
      <c r="I341" s="431"/>
    </row>
    <row r="342" spans="1:9">
      <c r="A342" s="311"/>
      <c r="B342" s="101"/>
      <c r="C342" s="101" t="s">
        <v>83</v>
      </c>
      <c r="D342" s="51" t="s">
        <v>84</v>
      </c>
      <c r="E342" s="428"/>
      <c r="F342" s="429"/>
      <c r="G342" s="429"/>
      <c r="H342" s="429"/>
      <c r="I342" s="429"/>
    </row>
    <row r="343" spans="1:9">
      <c r="A343" s="311"/>
      <c r="B343" s="101"/>
      <c r="C343" s="101" t="s">
        <v>133</v>
      </c>
      <c r="D343" s="51"/>
      <c r="E343" s="431"/>
      <c r="F343" s="431"/>
      <c r="G343" s="431"/>
      <c r="H343" s="431"/>
      <c r="I343" s="431"/>
    </row>
    <row r="344" spans="1:9">
      <c r="A344" s="311"/>
      <c r="B344" s="101"/>
      <c r="C344" s="101" t="s">
        <v>85</v>
      </c>
      <c r="D344" s="51" t="s">
        <v>86</v>
      </c>
      <c r="E344" s="431"/>
      <c r="F344" s="431"/>
      <c r="G344" s="431"/>
      <c r="H344" s="431"/>
      <c r="I344" s="431"/>
    </row>
    <row r="345" spans="1:9">
      <c r="A345" s="311"/>
      <c r="B345" s="101"/>
      <c r="C345" s="101" t="s">
        <v>89</v>
      </c>
      <c r="D345" s="51" t="s">
        <v>134</v>
      </c>
      <c r="E345" s="431"/>
      <c r="F345" s="431"/>
      <c r="G345" s="431"/>
      <c r="H345" s="431"/>
      <c r="I345" s="431"/>
    </row>
    <row r="346" spans="1:9">
      <c r="A346" s="311"/>
      <c r="B346" s="101"/>
      <c r="C346" s="101" t="s">
        <v>87</v>
      </c>
      <c r="D346" s="51" t="s">
        <v>88</v>
      </c>
      <c r="E346" s="428"/>
      <c r="F346" s="429"/>
      <c r="G346" s="429"/>
      <c r="H346" s="429"/>
      <c r="I346" s="429"/>
    </row>
    <row r="347" spans="1:9">
      <c r="A347" s="311"/>
      <c r="B347" s="101" t="s">
        <v>403</v>
      </c>
      <c r="C347" s="101"/>
      <c r="D347" s="51"/>
      <c r="E347" s="127"/>
      <c r="F347" s="128"/>
      <c r="G347" s="128"/>
      <c r="H347" s="128"/>
      <c r="I347" s="128"/>
    </row>
    <row r="348" spans="1:9">
      <c r="A348" s="311"/>
      <c r="B348" s="101"/>
      <c r="C348" s="101" t="s">
        <v>81</v>
      </c>
      <c r="D348" s="51" t="s">
        <v>82</v>
      </c>
      <c r="E348" s="431"/>
      <c r="F348" s="431"/>
      <c r="G348" s="431"/>
      <c r="H348" s="431"/>
      <c r="I348" s="431"/>
    </row>
    <row r="349" spans="1:9">
      <c r="A349" s="311"/>
      <c r="B349" s="101"/>
      <c r="C349" s="101" t="s">
        <v>83</v>
      </c>
      <c r="D349" s="51" t="s">
        <v>84</v>
      </c>
      <c r="E349" s="431"/>
      <c r="F349" s="431"/>
      <c r="G349" s="431"/>
      <c r="H349" s="431"/>
      <c r="I349" s="431"/>
    </row>
    <row r="350" spans="1:9">
      <c r="A350" s="311"/>
      <c r="B350" s="101"/>
      <c r="C350" s="101" t="s">
        <v>133</v>
      </c>
      <c r="D350" s="51"/>
      <c r="E350" s="431"/>
      <c r="F350" s="431"/>
      <c r="G350" s="431"/>
      <c r="H350" s="431"/>
      <c r="I350" s="431"/>
    </row>
    <row r="351" spans="1:9">
      <c r="A351" s="311"/>
      <c r="B351" s="101"/>
      <c r="C351" s="101" t="s">
        <v>85</v>
      </c>
      <c r="D351" s="51" t="s">
        <v>86</v>
      </c>
      <c r="E351" s="431"/>
      <c r="F351" s="431"/>
      <c r="G351" s="431"/>
      <c r="H351" s="431"/>
      <c r="I351" s="431"/>
    </row>
    <row r="352" spans="1:9">
      <c r="A352" s="311"/>
      <c r="B352" s="101"/>
      <c r="C352" s="101" t="s">
        <v>89</v>
      </c>
      <c r="D352" s="51" t="s">
        <v>134</v>
      </c>
      <c r="E352" s="431"/>
      <c r="F352" s="431"/>
      <c r="G352" s="431"/>
      <c r="H352" s="431"/>
      <c r="I352" s="431"/>
    </row>
    <row r="353" spans="1:9">
      <c r="A353" s="311"/>
      <c r="B353" s="101"/>
      <c r="C353" s="101" t="s">
        <v>87</v>
      </c>
      <c r="D353" s="51" t="s">
        <v>88</v>
      </c>
      <c r="E353" s="431"/>
      <c r="F353" s="431"/>
      <c r="G353" s="431"/>
      <c r="H353" s="431"/>
      <c r="I353" s="431"/>
    </row>
    <row r="354" spans="1:9">
      <c r="A354" s="311"/>
      <c r="B354" s="101" t="s">
        <v>404</v>
      </c>
      <c r="C354" s="101"/>
      <c r="D354" s="51"/>
      <c r="E354" s="129"/>
      <c r="F354" s="129"/>
      <c r="G354" s="129"/>
      <c r="H354" s="129"/>
      <c r="I354" s="129"/>
    </row>
    <row r="355" spans="1:9">
      <c r="A355" s="311"/>
      <c r="B355" s="101"/>
      <c r="C355" s="101" t="s">
        <v>81</v>
      </c>
      <c r="D355" s="51" t="s">
        <v>82</v>
      </c>
      <c r="E355" s="431"/>
      <c r="F355" s="431"/>
      <c r="G355" s="431"/>
      <c r="H355" s="431"/>
      <c r="I355" s="431"/>
    </row>
    <row r="356" spans="1:9">
      <c r="A356" s="311"/>
      <c r="B356" s="101"/>
      <c r="C356" s="101" t="s">
        <v>83</v>
      </c>
      <c r="D356" s="51" t="s">
        <v>84</v>
      </c>
      <c r="E356" s="430"/>
      <c r="F356" s="431"/>
      <c r="G356" s="431"/>
      <c r="H356" s="431"/>
      <c r="I356" s="431"/>
    </row>
    <row r="357" spans="1:9">
      <c r="A357" s="311"/>
      <c r="B357" s="101"/>
      <c r="C357" s="101" t="s">
        <v>133</v>
      </c>
      <c r="D357" s="51"/>
      <c r="E357" s="428"/>
      <c r="F357" s="429"/>
      <c r="G357" s="429"/>
      <c r="H357" s="429"/>
      <c r="I357" s="429"/>
    </row>
    <row r="358" spans="1:9">
      <c r="A358" s="311"/>
      <c r="B358" s="101"/>
      <c r="C358" s="101" t="s">
        <v>85</v>
      </c>
      <c r="D358" s="51" t="s">
        <v>86</v>
      </c>
      <c r="E358" s="430"/>
      <c r="F358" s="431"/>
      <c r="G358" s="431"/>
      <c r="H358" s="431"/>
      <c r="I358" s="431"/>
    </row>
    <row r="359" spans="1:9">
      <c r="A359" s="311"/>
      <c r="B359" s="101"/>
      <c r="C359" s="101" t="s">
        <v>89</v>
      </c>
      <c r="D359" s="51" t="s">
        <v>134</v>
      </c>
      <c r="E359" s="430"/>
      <c r="F359" s="431"/>
      <c r="G359" s="431"/>
      <c r="H359" s="431"/>
      <c r="I359" s="431"/>
    </row>
    <row r="360" spans="1:9" ht="15" thickBot="1">
      <c r="A360" s="311"/>
      <c r="B360" s="101"/>
      <c r="C360" s="101" t="s">
        <v>87</v>
      </c>
      <c r="D360" s="51" t="s">
        <v>88</v>
      </c>
      <c r="E360" s="428"/>
      <c r="F360" s="429"/>
      <c r="G360" s="429"/>
      <c r="H360" s="429"/>
      <c r="I360" s="429"/>
    </row>
    <row r="361" spans="1:9" ht="18" customHeight="1" thickTop="1" thickBot="1">
      <c r="A361" s="325" t="s">
        <v>407</v>
      </c>
      <c r="B361" s="181"/>
      <c r="C361" s="350"/>
      <c r="D361" s="351"/>
      <c r="E361" s="157">
        <f>SUM(E341:E360)</f>
        <v>0</v>
      </c>
      <c r="F361" s="157">
        <f>SUM(F341:F360)</f>
        <v>0</v>
      </c>
      <c r="G361" s="157">
        <f>SUM(G341:G360)</f>
        <v>0</v>
      </c>
      <c r="H361" s="157">
        <f>SUM(H341:H360)</f>
        <v>0</v>
      </c>
      <c r="I361" s="157">
        <f>SUM(I341:I360)</f>
        <v>0</v>
      </c>
    </row>
    <row r="362" spans="1:9" ht="18" customHeight="1" thickTop="1">
      <c r="A362" s="143"/>
      <c r="B362" s="143"/>
      <c r="C362" s="200"/>
      <c r="D362" s="58"/>
      <c r="E362" s="153"/>
      <c r="F362" s="153"/>
      <c r="G362" s="153"/>
      <c r="H362" s="153"/>
      <c r="I362" s="153"/>
    </row>
    <row r="363" spans="1:9">
      <c r="A363" s="87"/>
      <c r="B363" s="432" t="str">
        <f>'Form 1 Cover'!B20</f>
        <v>TEACH- Las Vegas</v>
      </c>
      <c r="C363" s="396"/>
      <c r="D363" s="43"/>
      <c r="E363" s="58"/>
      <c r="F363" s="58"/>
      <c r="H363" s="58"/>
      <c r="I363" s="397" t="str">
        <f>"Budget Fiscal Year "&amp;TEXT('Form 1 Cover'!$D$137, "mm/dd/yy")</f>
        <v>Budget Fiscal Year 2021-2022</v>
      </c>
    </row>
    <row r="364" spans="1:9">
      <c r="A364" s="87"/>
      <c r="B364" s="87"/>
      <c r="C364" s="87"/>
      <c r="D364" s="58"/>
      <c r="E364" s="87"/>
      <c r="F364" s="58"/>
      <c r="G364" s="58"/>
      <c r="H364" s="58"/>
      <c r="I364" s="58"/>
    </row>
    <row r="365" spans="1:9">
      <c r="A365" s="87"/>
      <c r="B365" s="87" t="s">
        <v>465</v>
      </c>
      <c r="C365" s="87"/>
      <c r="D365" s="58"/>
      <c r="E365" s="58"/>
      <c r="F365" s="58"/>
      <c r="G365" s="58"/>
      <c r="H365" s="348"/>
      <c r="I365" s="348">
        <f>'Form 1 Cover'!$D$146</f>
        <v>44270</v>
      </c>
    </row>
    <row r="366" spans="1:9">
      <c r="A366" s="321"/>
      <c r="B366" s="82"/>
      <c r="C366" s="82"/>
      <c r="D366" s="83"/>
      <c r="E366" s="186">
        <v>-1</v>
      </c>
      <c r="F366" s="187">
        <v>-2</v>
      </c>
      <c r="G366" s="295">
        <v>-3</v>
      </c>
      <c r="H366" s="187">
        <v>-4</v>
      </c>
      <c r="I366" s="187">
        <v>-5</v>
      </c>
    </row>
    <row r="367" spans="1:9">
      <c r="A367" s="337"/>
      <c r="B367" s="87"/>
      <c r="C367" s="87"/>
      <c r="D367" s="47"/>
      <c r="E367" s="193"/>
      <c r="F367" s="32" t="s">
        <v>32</v>
      </c>
      <c r="G367" s="524" t="str">
        <f>"BUDGET YEAR ENDING "&amp;TEXT('Form 1 Cover'!D139, "MM/DD/YY")</f>
        <v>BUDGET YEAR ENDING 06/30/22</v>
      </c>
      <c r="H367" s="35"/>
      <c r="I367" s="525"/>
    </row>
    <row r="368" spans="1:9" ht="15">
      <c r="A368" s="337"/>
      <c r="B368" s="87"/>
      <c r="C368" s="87"/>
      <c r="D368" s="47"/>
      <c r="E368" s="189" t="s">
        <v>284</v>
      </c>
      <c r="F368" s="189" t="s">
        <v>286</v>
      </c>
      <c r="G368" s="190"/>
      <c r="H368" s="339"/>
      <c r="I368" s="189" t="s">
        <v>611</v>
      </c>
    </row>
    <row r="369" spans="1:9" ht="16">
      <c r="A369" s="337"/>
      <c r="B369" s="147" t="s">
        <v>79</v>
      </c>
      <c r="C369" s="58"/>
      <c r="D369" s="47"/>
      <c r="E369" s="189" t="s">
        <v>285</v>
      </c>
      <c r="F369" s="189" t="s">
        <v>285</v>
      </c>
      <c r="G369" s="191" t="s">
        <v>287</v>
      </c>
      <c r="H369" s="189" t="s">
        <v>111</v>
      </c>
      <c r="I369" s="189" t="s">
        <v>111</v>
      </c>
    </row>
    <row r="370" spans="1:9" ht="16">
      <c r="A370" s="335"/>
      <c r="B370" s="526"/>
      <c r="C370" s="526"/>
      <c r="D370" s="527"/>
      <c r="E370" s="4">
        <f>'Form 1 Cover'!D130</f>
        <v>0</v>
      </c>
      <c r="F370" s="4">
        <f>'Form 1 Cover'!D134</f>
        <v>0</v>
      </c>
      <c r="G370" s="192" t="s">
        <v>288</v>
      </c>
      <c r="H370" s="340" t="s">
        <v>288</v>
      </c>
      <c r="I370" s="340" t="s">
        <v>288</v>
      </c>
    </row>
    <row r="371" spans="1:9" ht="16">
      <c r="A371" s="341" t="s">
        <v>300</v>
      </c>
      <c r="B371" s="161"/>
      <c r="C371" s="162" t="s">
        <v>302</v>
      </c>
      <c r="D371" s="163"/>
      <c r="E371" s="164"/>
      <c r="F371" s="164"/>
      <c r="G371" s="164"/>
      <c r="H371" s="164"/>
      <c r="I371" s="164"/>
    </row>
    <row r="372" spans="1:9" ht="16">
      <c r="A372" s="335"/>
      <c r="B372" s="165" t="s">
        <v>301</v>
      </c>
      <c r="C372" s="79"/>
      <c r="D372" s="166" t="s">
        <v>408</v>
      </c>
      <c r="E372" s="167"/>
      <c r="F372" s="167"/>
      <c r="G372" s="167"/>
      <c r="H372" s="167"/>
      <c r="I372" s="167"/>
    </row>
    <row r="373" spans="1:9">
      <c r="A373" s="311"/>
      <c r="B373" s="101"/>
      <c r="C373" s="101" t="s">
        <v>81</v>
      </c>
      <c r="D373" s="51" t="s">
        <v>82</v>
      </c>
      <c r="E373" s="431"/>
      <c r="F373" s="431"/>
      <c r="G373" s="431"/>
      <c r="H373" s="431"/>
      <c r="I373" s="431"/>
    </row>
    <row r="374" spans="1:9">
      <c r="A374" s="311"/>
      <c r="B374" s="101"/>
      <c r="C374" s="101" t="s">
        <v>83</v>
      </c>
      <c r="D374" s="51" t="s">
        <v>84</v>
      </c>
      <c r="E374" s="431"/>
      <c r="F374" s="431"/>
      <c r="G374" s="431"/>
      <c r="H374" s="431"/>
      <c r="I374" s="431"/>
    </row>
    <row r="375" spans="1:9">
      <c r="A375" s="311"/>
      <c r="B375" s="101"/>
      <c r="C375" s="101" t="s">
        <v>133</v>
      </c>
      <c r="D375" s="51"/>
      <c r="E375" s="431"/>
      <c r="F375" s="431"/>
      <c r="G375" s="431"/>
      <c r="H375" s="431"/>
      <c r="I375" s="431"/>
    </row>
    <row r="376" spans="1:9">
      <c r="A376" s="311"/>
      <c r="B376" s="101"/>
      <c r="C376" s="101" t="s">
        <v>85</v>
      </c>
      <c r="D376" s="51" t="s">
        <v>86</v>
      </c>
      <c r="E376" s="431"/>
      <c r="F376" s="431"/>
      <c r="G376" s="431"/>
      <c r="H376" s="431"/>
      <c r="I376" s="431"/>
    </row>
    <row r="377" spans="1:9">
      <c r="A377" s="311"/>
      <c r="B377" s="101"/>
      <c r="C377" s="101" t="s">
        <v>89</v>
      </c>
      <c r="D377" s="51" t="s">
        <v>134</v>
      </c>
      <c r="E377" s="431"/>
      <c r="F377" s="431"/>
      <c r="G377" s="431"/>
      <c r="H377" s="431"/>
      <c r="I377" s="431"/>
    </row>
    <row r="378" spans="1:9">
      <c r="A378" s="311"/>
      <c r="B378" s="101"/>
      <c r="C378" s="101" t="s">
        <v>87</v>
      </c>
      <c r="D378" s="51" t="s">
        <v>88</v>
      </c>
      <c r="E378" s="431"/>
      <c r="F378" s="431"/>
      <c r="G378" s="431"/>
      <c r="H378" s="431"/>
      <c r="I378" s="431"/>
    </row>
    <row r="379" spans="1:9" ht="15" thickBot="1">
      <c r="A379" s="342"/>
      <c r="B379" s="169" t="s">
        <v>168</v>
      </c>
      <c r="C379" s="168"/>
      <c r="D379" s="53"/>
      <c r="E379" s="170">
        <f>SUM(E373:E378)</f>
        <v>0</v>
      </c>
      <c r="F379" s="170">
        <f>SUM(F373:F378)</f>
        <v>0</v>
      </c>
      <c r="G379" s="170">
        <f>SUM(G373:G378)</f>
        <v>0</v>
      </c>
      <c r="H379" s="170">
        <f>SUM(H373:H378)</f>
        <v>0</v>
      </c>
      <c r="I379" s="170">
        <f>SUM(I373:I378)</f>
        <v>0</v>
      </c>
    </row>
    <row r="380" spans="1:9">
      <c r="A380" s="311"/>
      <c r="B380" s="160" t="s">
        <v>169</v>
      </c>
      <c r="C380" s="160"/>
      <c r="D380" s="171" t="s">
        <v>409</v>
      </c>
      <c r="E380" s="129"/>
      <c r="F380" s="129"/>
      <c r="G380" s="129"/>
      <c r="H380" s="129"/>
      <c r="I380" s="129"/>
    </row>
    <row r="381" spans="1:9">
      <c r="A381" s="311"/>
      <c r="B381" s="101"/>
      <c r="C381" s="101" t="s">
        <v>81</v>
      </c>
      <c r="D381" s="51" t="s">
        <v>82</v>
      </c>
      <c r="E381" s="431"/>
      <c r="F381" s="431"/>
      <c r="G381" s="431"/>
      <c r="H381" s="431"/>
      <c r="I381" s="431"/>
    </row>
    <row r="382" spans="1:9">
      <c r="A382" s="311"/>
      <c r="B382" s="101"/>
      <c r="C382" s="101" t="s">
        <v>83</v>
      </c>
      <c r="D382" s="51" t="s">
        <v>84</v>
      </c>
      <c r="E382" s="431"/>
      <c r="F382" s="431"/>
      <c r="G382" s="431"/>
      <c r="H382" s="431"/>
      <c r="I382" s="431"/>
    </row>
    <row r="383" spans="1:9">
      <c r="A383" s="311"/>
      <c r="B383" s="101"/>
      <c r="C383" s="101" t="s">
        <v>133</v>
      </c>
      <c r="D383" s="51"/>
      <c r="E383" s="431"/>
      <c r="F383" s="431"/>
      <c r="G383" s="431"/>
      <c r="H383" s="431"/>
      <c r="I383" s="431"/>
    </row>
    <row r="384" spans="1:9">
      <c r="A384" s="311"/>
      <c r="B384" s="101"/>
      <c r="C384" s="101" t="s">
        <v>85</v>
      </c>
      <c r="D384" s="51" t="s">
        <v>86</v>
      </c>
      <c r="E384" s="431"/>
      <c r="F384" s="431"/>
      <c r="G384" s="431"/>
      <c r="H384" s="431"/>
      <c r="I384" s="431"/>
    </row>
    <row r="385" spans="1:9">
      <c r="A385" s="311"/>
      <c r="B385" s="101"/>
      <c r="C385" s="101" t="s">
        <v>89</v>
      </c>
      <c r="D385" s="51" t="s">
        <v>134</v>
      </c>
      <c r="E385" s="431"/>
      <c r="F385" s="431"/>
      <c r="G385" s="431"/>
      <c r="H385" s="431"/>
      <c r="I385" s="431"/>
    </row>
    <row r="386" spans="1:9">
      <c r="A386" s="311"/>
      <c r="B386" s="101"/>
      <c r="C386" s="101" t="s">
        <v>87</v>
      </c>
      <c r="D386" s="51" t="s">
        <v>88</v>
      </c>
      <c r="E386" s="431"/>
      <c r="F386" s="431"/>
      <c r="G386" s="431"/>
      <c r="H386" s="431"/>
      <c r="I386" s="431"/>
    </row>
    <row r="387" spans="1:9" ht="15" thickBot="1">
      <c r="A387" s="342"/>
      <c r="B387" s="169" t="s">
        <v>170</v>
      </c>
      <c r="C387" s="168"/>
      <c r="D387" s="53"/>
      <c r="E387" s="170">
        <f>SUM(E381:E386)</f>
        <v>0</v>
      </c>
      <c r="F387" s="170">
        <f>SUM(F381:F386)</f>
        <v>0</v>
      </c>
      <c r="G387" s="170">
        <f>SUM(G381:G386)</f>
        <v>0</v>
      </c>
      <c r="H387" s="170">
        <f>SUM(H381:H386)</f>
        <v>0</v>
      </c>
      <c r="I387" s="170">
        <f>SUM(I381:I386)</f>
        <v>0</v>
      </c>
    </row>
    <row r="388" spans="1:9">
      <c r="A388" s="311"/>
      <c r="B388" s="160" t="s">
        <v>171</v>
      </c>
      <c r="C388" s="160"/>
      <c r="D388" s="171" t="s">
        <v>410</v>
      </c>
      <c r="E388" s="129"/>
      <c r="F388" s="129"/>
      <c r="G388" s="129"/>
      <c r="H388" s="129"/>
      <c r="I388" s="129"/>
    </row>
    <row r="389" spans="1:9">
      <c r="A389" s="311"/>
      <c r="B389" s="101"/>
      <c r="C389" s="101" t="s">
        <v>81</v>
      </c>
      <c r="D389" s="51" t="s">
        <v>82</v>
      </c>
      <c r="E389" s="431"/>
      <c r="F389" s="431"/>
      <c r="G389" s="431"/>
      <c r="H389" s="431"/>
      <c r="I389" s="431"/>
    </row>
    <row r="390" spans="1:9">
      <c r="A390" s="311"/>
      <c r="B390" s="101"/>
      <c r="C390" s="101" t="s">
        <v>83</v>
      </c>
      <c r="D390" s="51" t="s">
        <v>84</v>
      </c>
      <c r="E390" s="431"/>
      <c r="F390" s="431"/>
      <c r="G390" s="431"/>
      <c r="H390" s="431"/>
      <c r="I390" s="431"/>
    </row>
    <row r="391" spans="1:9">
      <c r="A391" s="311"/>
      <c r="B391" s="101"/>
      <c r="C391" s="101" t="s">
        <v>133</v>
      </c>
      <c r="D391" s="51"/>
      <c r="E391" s="431"/>
      <c r="F391" s="431"/>
      <c r="G391" s="431"/>
      <c r="H391" s="431"/>
      <c r="I391" s="431"/>
    </row>
    <row r="392" spans="1:9">
      <c r="A392" s="311"/>
      <c r="B392" s="101"/>
      <c r="C392" s="101" t="s">
        <v>85</v>
      </c>
      <c r="D392" s="51" t="s">
        <v>86</v>
      </c>
      <c r="E392" s="431"/>
      <c r="F392" s="431"/>
      <c r="G392" s="431"/>
      <c r="H392" s="431"/>
      <c r="I392" s="431"/>
    </row>
    <row r="393" spans="1:9">
      <c r="A393" s="311"/>
      <c r="B393" s="101"/>
      <c r="C393" s="101" t="s">
        <v>89</v>
      </c>
      <c r="D393" s="51" t="s">
        <v>134</v>
      </c>
      <c r="E393" s="431"/>
      <c r="F393" s="431"/>
      <c r="G393" s="431"/>
      <c r="H393" s="431"/>
      <c r="I393" s="431"/>
    </row>
    <row r="394" spans="1:9">
      <c r="A394" s="337"/>
      <c r="B394" s="100"/>
      <c r="C394" s="87" t="s">
        <v>87</v>
      </c>
      <c r="D394" s="47" t="s">
        <v>88</v>
      </c>
      <c r="E394" s="431"/>
      <c r="F394" s="431"/>
      <c r="G394" s="431"/>
      <c r="H394" s="431"/>
      <c r="I394" s="431"/>
    </row>
    <row r="395" spans="1:9" ht="15" thickBot="1">
      <c r="A395" s="342"/>
      <c r="B395" s="169" t="s">
        <v>172</v>
      </c>
      <c r="C395" s="168"/>
      <c r="D395" s="53"/>
      <c r="E395" s="170">
        <f>SUM(E389:E394)</f>
        <v>0</v>
      </c>
      <c r="F395" s="170">
        <f>SUM(F389:F394)</f>
        <v>0</v>
      </c>
      <c r="G395" s="170">
        <f>SUM(G389:G394)</f>
        <v>0</v>
      </c>
      <c r="H395" s="170">
        <f>SUM(H389:H394)</f>
        <v>0</v>
      </c>
      <c r="I395" s="170">
        <f>SUM(I389:I394)</f>
        <v>0</v>
      </c>
    </row>
    <row r="396" spans="1:9">
      <c r="A396" s="311"/>
      <c r="B396" s="160" t="s">
        <v>173</v>
      </c>
      <c r="C396" s="160"/>
      <c r="D396" s="171" t="s">
        <v>411</v>
      </c>
      <c r="E396" s="129"/>
      <c r="F396" s="129"/>
      <c r="G396" s="129"/>
      <c r="H396" s="129"/>
      <c r="I396" s="129"/>
    </row>
    <row r="397" spans="1:9">
      <c r="A397" s="311"/>
      <c r="B397" s="101"/>
      <c r="C397" s="101" t="s">
        <v>81</v>
      </c>
      <c r="D397" s="51" t="s">
        <v>82</v>
      </c>
      <c r="E397" s="431"/>
      <c r="F397" s="431"/>
      <c r="G397" s="431"/>
      <c r="H397" s="431"/>
      <c r="I397" s="431"/>
    </row>
    <row r="398" spans="1:9">
      <c r="A398" s="311"/>
      <c r="B398" s="101"/>
      <c r="C398" s="101" t="s">
        <v>83</v>
      </c>
      <c r="D398" s="51" t="s">
        <v>84</v>
      </c>
      <c r="E398" s="428"/>
      <c r="F398" s="429"/>
      <c r="G398" s="429"/>
      <c r="H398" s="429"/>
      <c r="I398" s="429"/>
    </row>
    <row r="399" spans="1:9">
      <c r="A399" s="311"/>
      <c r="B399" s="101"/>
      <c r="C399" s="101" t="s">
        <v>133</v>
      </c>
      <c r="D399" s="51"/>
      <c r="E399" s="431"/>
      <c r="F399" s="431"/>
      <c r="G399" s="431"/>
      <c r="H399" s="431"/>
      <c r="I399" s="431"/>
    </row>
    <row r="400" spans="1:9">
      <c r="A400" s="311"/>
      <c r="B400" s="101"/>
      <c r="C400" s="101" t="s">
        <v>85</v>
      </c>
      <c r="D400" s="51" t="s">
        <v>86</v>
      </c>
      <c r="E400" s="431"/>
      <c r="F400" s="431"/>
      <c r="G400" s="431"/>
      <c r="H400" s="431"/>
      <c r="I400" s="431"/>
    </row>
    <row r="401" spans="1:9">
      <c r="A401" s="311"/>
      <c r="B401" s="101"/>
      <c r="C401" s="101" t="s">
        <v>89</v>
      </c>
      <c r="D401" s="51" t="s">
        <v>134</v>
      </c>
      <c r="E401" s="431"/>
      <c r="F401" s="431"/>
      <c r="G401" s="431"/>
      <c r="H401" s="431"/>
      <c r="I401" s="431"/>
    </row>
    <row r="402" spans="1:9">
      <c r="A402" s="311"/>
      <c r="B402" s="101"/>
      <c r="C402" s="101" t="s">
        <v>87</v>
      </c>
      <c r="D402" s="51" t="s">
        <v>88</v>
      </c>
      <c r="E402" s="428"/>
      <c r="F402" s="429"/>
      <c r="G402" s="429"/>
      <c r="H402" s="429"/>
      <c r="I402" s="429"/>
    </row>
    <row r="403" spans="1:9" ht="15" thickBot="1">
      <c r="A403" s="342"/>
      <c r="B403" s="169" t="s">
        <v>174</v>
      </c>
      <c r="C403" s="168"/>
      <c r="D403" s="53"/>
      <c r="E403" s="172">
        <f>SUM(E397:E402)</f>
        <v>0</v>
      </c>
      <c r="F403" s="172">
        <f>SUM(F397:F402)</f>
        <v>0</v>
      </c>
      <c r="G403" s="172">
        <f>SUM(G397:G402)</f>
        <v>0</v>
      </c>
      <c r="H403" s="172">
        <f>SUM(H397:H402)</f>
        <v>0</v>
      </c>
      <c r="I403" s="172">
        <f>SUM(I397:I402)</f>
        <v>0</v>
      </c>
    </row>
    <row r="404" spans="1:9">
      <c r="A404" s="311"/>
      <c r="B404" s="160" t="s">
        <v>175</v>
      </c>
      <c r="C404" s="160"/>
      <c r="D404" s="171" t="s">
        <v>412</v>
      </c>
      <c r="E404" s="154"/>
      <c r="F404" s="129"/>
      <c r="G404" s="129"/>
      <c r="H404" s="129"/>
      <c r="I404" s="129"/>
    </row>
    <row r="405" spans="1:9">
      <c r="A405" s="311"/>
      <c r="B405" s="101"/>
      <c r="C405" s="101" t="s">
        <v>81</v>
      </c>
      <c r="D405" s="51" t="s">
        <v>82</v>
      </c>
      <c r="E405" s="431"/>
      <c r="F405" s="431"/>
      <c r="G405" s="431"/>
      <c r="H405" s="431"/>
      <c r="I405" s="431"/>
    </row>
    <row r="406" spans="1:9">
      <c r="A406" s="311"/>
      <c r="B406" s="101"/>
      <c r="C406" s="101" t="s">
        <v>83</v>
      </c>
      <c r="D406" s="51" t="s">
        <v>84</v>
      </c>
      <c r="E406" s="431"/>
      <c r="F406" s="431"/>
      <c r="G406" s="431"/>
      <c r="H406" s="431"/>
      <c r="I406" s="431"/>
    </row>
    <row r="407" spans="1:9">
      <c r="A407" s="311"/>
      <c r="B407" s="101"/>
      <c r="C407" s="101" t="s">
        <v>133</v>
      </c>
      <c r="D407" s="51"/>
      <c r="E407" s="431"/>
      <c r="F407" s="431"/>
      <c r="G407" s="431"/>
      <c r="H407" s="431"/>
      <c r="I407" s="431"/>
    </row>
    <row r="408" spans="1:9">
      <c r="A408" s="311"/>
      <c r="B408" s="101"/>
      <c r="C408" s="101" t="s">
        <v>85</v>
      </c>
      <c r="D408" s="51" t="s">
        <v>86</v>
      </c>
      <c r="E408" s="431"/>
      <c r="F408" s="431"/>
      <c r="G408" s="431"/>
      <c r="H408" s="431"/>
      <c r="I408" s="431"/>
    </row>
    <row r="409" spans="1:9">
      <c r="A409" s="311"/>
      <c r="B409" s="101"/>
      <c r="C409" s="101" t="s">
        <v>89</v>
      </c>
      <c r="D409" s="51" t="s">
        <v>134</v>
      </c>
      <c r="E409" s="431"/>
      <c r="F409" s="431"/>
      <c r="G409" s="431"/>
      <c r="H409" s="431"/>
      <c r="I409" s="431"/>
    </row>
    <row r="410" spans="1:9">
      <c r="A410" s="311"/>
      <c r="B410" s="101"/>
      <c r="C410" s="101" t="s">
        <v>87</v>
      </c>
      <c r="D410" s="51" t="s">
        <v>88</v>
      </c>
      <c r="E410" s="431"/>
      <c r="F410" s="431"/>
      <c r="G410" s="431"/>
      <c r="H410" s="431"/>
      <c r="I410" s="431"/>
    </row>
    <row r="411" spans="1:9" ht="15" thickBot="1">
      <c r="A411" s="342"/>
      <c r="B411" s="169" t="s">
        <v>176</v>
      </c>
      <c r="C411" s="168"/>
      <c r="D411" s="53"/>
      <c r="E411" s="170">
        <f>SUM(E405:E410)</f>
        <v>0</v>
      </c>
      <c r="F411" s="170">
        <f>SUM(F405:F410)</f>
        <v>0</v>
      </c>
      <c r="G411" s="170">
        <f>SUM(G405:G410)</f>
        <v>0</v>
      </c>
      <c r="H411" s="170">
        <f>SUM(H405:H410)</f>
        <v>0</v>
      </c>
      <c r="I411" s="170">
        <f>SUM(I405:I410)</f>
        <v>0</v>
      </c>
    </row>
    <row r="412" spans="1:9">
      <c r="A412" s="197"/>
      <c r="B412" s="196"/>
      <c r="C412" s="197"/>
      <c r="D412" s="198"/>
      <c r="E412" s="352"/>
      <c r="F412" s="352"/>
      <c r="G412" s="352"/>
      <c r="H412" s="352"/>
      <c r="I412" s="352"/>
    </row>
    <row r="413" spans="1:9">
      <c r="A413" s="87"/>
      <c r="B413" s="432" t="str">
        <f>'Form 1 Cover'!B20</f>
        <v>TEACH- Las Vegas</v>
      </c>
      <c r="C413" s="396"/>
      <c r="D413" s="43"/>
      <c r="E413" s="58"/>
      <c r="F413" s="58"/>
      <c r="H413" s="58"/>
      <c r="I413" s="397" t="str">
        <f>"Budget Fiscal Year "&amp;TEXT('Form 1 Cover'!$D$137, "mm/dd/yy")</f>
        <v>Budget Fiscal Year 2021-2022</v>
      </c>
    </row>
    <row r="414" spans="1:9">
      <c r="A414" s="87"/>
      <c r="B414" s="87"/>
      <c r="C414" s="87"/>
      <c r="D414" s="58"/>
      <c r="E414" s="87"/>
      <c r="F414" s="58"/>
      <c r="G414" s="58"/>
      <c r="H414" s="58"/>
      <c r="I414" s="58"/>
    </row>
    <row r="415" spans="1:9">
      <c r="A415" s="87"/>
      <c r="B415" s="87" t="s">
        <v>465</v>
      </c>
      <c r="C415" s="87"/>
      <c r="D415" s="58"/>
      <c r="E415" s="58"/>
      <c r="F415" s="58"/>
      <c r="G415" s="58"/>
      <c r="H415" s="348"/>
      <c r="I415" s="348">
        <f>'Form 1 Cover'!$D$146</f>
        <v>44270</v>
      </c>
    </row>
    <row r="416" spans="1:9">
      <c r="A416" s="87"/>
      <c r="B416" s="87"/>
      <c r="C416" s="87"/>
      <c r="D416" s="58"/>
      <c r="E416" s="58"/>
      <c r="F416" s="58"/>
      <c r="G416" s="58"/>
      <c r="H416" s="348"/>
      <c r="I416" s="348"/>
    </row>
    <row r="417" spans="1:9">
      <c r="A417" s="87"/>
      <c r="B417" s="87"/>
      <c r="C417" s="87"/>
      <c r="D417" s="58"/>
      <c r="E417" s="58"/>
      <c r="F417" s="58"/>
      <c r="G417" s="58"/>
      <c r="H417" s="348"/>
      <c r="I417" s="348"/>
    </row>
    <row r="418" spans="1:9">
      <c r="A418" s="87"/>
      <c r="B418" s="87"/>
      <c r="C418" s="87"/>
      <c r="D418" s="58"/>
      <c r="E418" s="58"/>
      <c r="F418" s="58"/>
      <c r="G418" s="58"/>
      <c r="H418" s="348"/>
      <c r="I418" s="348"/>
    </row>
    <row r="419" spans="1:9">
      <c r="A419" s="321"/>
      <c r="B419" s="82"/>
      <c r="C419" s="82"/>
      <c r="D419" s="83"/>
      <c r="E419" s="186">
        <v>-1</v>
      </c>
      <c r="F419" s="187">
        <v>-2</v>
      </c>
      <c r="G419" s="295">
        <v>-3</v>
      </c>
      <c r="H419" s="187">
        <v>-4</v>
      </c>
      <c r="I419" s="187">
        <v>-5</v>
      </c>
    </row>
    <row r="420" spans="1:9">
      <c r="A420" s="337"/>
      <c r="B420" s="87"/>
      <c r="C420" s="87"/>
      <c r="D420" s="47"/>
      <c r="E420" s="193"/>
      <c r="F420" s="32" t="s">
        <v>32</v>
      </c>
      <c r="G420" s="524" t="str">
        <f>"BUDGET YEAR ENDING "&amp;TEXT('Form 1 Cover'!D139, "MM/DD/YY")</f>
        <v>BUDGET YEAR ENDING 06/30/22</v>
      </c>
      <c r="H420" s="35"/>
      <c r="I420" s="525"/>
    </row>
    <row r="421" spans="1:9" ht="15">
      <c r="A421" s="337"/>
      <c r="B421" s="87"/>
      <c r="C421" s="87"/>
      <c r="D421" s="47"/>
      <c r="E421" s="189" t="s">
        <v>284</v>
      </c>
      <c r="F421" s="189" t="s">
        <v>286</v>
      </c>
      <c r="G421" s="190"/>
      <c r="H421" s="339"/>
      <c r="I421" s="189" t="s">
        <v>611</v>
      </c>
    </row>
    <row r="422" spans="1:9" ht="16">
      <c r="A422" s="337"/>
      <c r="B422" s="147" t="s">
        <v>79</v>
      </c>
      <c r="C422" s="58"/>
      <c r="D422" s="47"/>
      <c r="E422" s="189" t="s">
        <v>285</v>
      </c>
      <c r="F422" s="189" t="s">
        <v>285</v>
      </c>
      <c r="G422" s="191" t="s">
        <v>287</v>
      </c>
      <c r="H422" s="189" t="s">
        <v>111</v>
      </c>
      <c r="I422" s="189" t="s">
        <v>111</v>
      </c>
    </row>
    <row r="423" spans="1:9" ht="16">
      <c r="A423" s="335"/>
      <c r="B423" s="526"/>
      <c r="C423" s="526"/>
      <c r="D423" s="527"/>
      <c r="E423" s="4">
        <f>'Form 1 Cover'!D130</f>
        <v>0</v>
      </c>
      <c r="F423" s="4">
        <f>'Form 1 Cover'!D134</f>
        <v>0</v>
      </c>
      <c r="G423" s="192" t="s">
        <v>288</v>
      </c>
      <c r="H423" s="340" t="s">
        <v>288</v>
      </c>
      <c r="I423" s="340" t="s">
        <v>288</v>
      </c>
    </row>
    <row r="424" spans="1:9" ht="30">
      <c r="A424" s="341"/>
      <c r="B424" s="173" t="s">
        <v>156</v>
      </c>
      <c r="C424" s="160"/>
      <c r="D424" s="135" t="s">
        <v>157</v>
      </c>
      <c r="E424" s="55"/>
      <c r="F424" s="55"/>
      <c r="G424" s="55"/>
      <c r="H424" s="55"/>
      <c r="I424" s="55"/>
    </row>
    <row r="425" spans="1:9">
      <c r="A425" s="311"/>
      <c r="B425" s="101"/>
      <c r="C425" s="101" t="s">
        <v>81</v>
      </c>
      <c r="D425" s="51" t="s">
        <v>82</v>
      </c>
      <c r="E425" s="427"/>
      <c r="F425" s="427"/>
      <c r="G425" s="427"/>
      <c r="H425" s="427"/>
      <c r="I425" s="427"/>
    </row>
    <row r="426" spans="1:9">
      <c r="A426" s="311"/>
      <c r="B426" s="101"/>
      <c r="C426" s="101" t="s">
        <v>83</v>
      </c>
      <c r="D426" s="51" t="s">
        <v>84</v>
      </c>
      <c r="E426" s="427"/>
      <c r="F426" s="427"/>
      <c r="G426" s="427"/>
      <c r="H426" s="427"/>
      <c r="I426" s="427"/>
    </row>
    <row r="427" spans="1:9">
      <c r="A427" s="311"/>
      <c r="B427" s="101"/>
      <c r="C427" s="101" t="s">
        <v>133</v>
      </c>
      <c r="D427" s="51"/>
      <c r="E427" s="427"/>
      <c r="F427" s="427"/>
      <c r="G427" s="427"/>
      <c r="H427" s="427"/>
      <c r="I427" s="427"/>
    </row>
    <row r="428" spans="1:9">
      <c r="A428" s="311"/>
      <c r="B428" s="101"/>
      <c r="C428" s="101" t="s">
        <v>85</v>
      </c>
      <c r="D428" s="51" t="s">
        <v>86</v>
      </c>
      <c r="E428" s="427"/>
      <c r="F428" s="427"/>
      <c r="G428" s="427"/>
      <c r="H428" s="427"/>
      <c r="I428" s="427"/>
    </row>
    <row r="429" spans="1:9">
      <c r="A429" s="311"/>
      <c r="B429" s="101"/>
      <c r="C429" s="101" t="s">
        <v>89</v>
      </c>
      <c r="D429" s="51" t="s">
        <v>134</v>
      </c>
      <c r="E429" s="427"/>
      <c r="F429" s="427"/>
      <c r="G429" s="427"/>
      <c r="H429" s="427"/>
      <c r="I429" s="427"/>
    </row>
    <row r="430" spans="1:9">
      <c r="A430" s="311"/>
      <c r="B430" s="101"/>
      <c r="C430" s="101" t="s">
        <v>87</v>
      </c>
      <c r="D430" s="51" t="s">
        <v>88</v>
      </c>
      <c r="E430" s="427"/>
      <c r="F430" s="427"/>
      <c r="G430" s="427"/>
      <c r="H430" s="427"/>
      <c r="I430" s="427"/>
    </row>
    <row r="431" spans="1:9" ht="15" thickBot="1">
      <c r="A431" s="342"/>
      <c r="B431" s="169" t="s">
        <v>158</v>
      </c>
      <c r="C431" s="168"/>
      <c r="D431" s="53"/>
      <c r="E431" s="137">
        <f>SUM(E425:E430)</f>
        <v>0</v>
      </c>
      <c r="F431" s="137">
        <f>SUM(F425:F430)</f>
        <v>0</v>
      </c>
      <c r="G431" s="137">
        <f>SUM(G425:G430)</f>
        <v>0</v>
      </c>
      <c r="H431" s="137">
        <f>SUM(H425:H430)</f>
        <v>0</v>
      </c>
      <c r="I431" s="137">
        <f>SUM(I425:I430)</f>
        <v>0</v>
      </c>
    </row>
    <row r="432" spans="1:9">
      <c r="A432" s="311"/>
      <c r="B432" s="160" t="s">
        <v>159</v>
      </c>
      <c r="C432" s="160"/>
      <c r="D432" s="171" t="s">
        <v>160</v>
      </c>
      <c r="E432" s="103"/>
      <c r="F432" s="103"/>
      <c r="G432" s="103"/>
      <c r="H432" s="103"/>
      <c r="I432" s="103"/>
    </row>
    <row r="433" spans="1:9">
      <c r="A433" s="311"/>
      <c r="B433" s="101"/>
      <c r="C433" s="101" t="s">
        <v>81</v>
      </c>
      <c r="D433" s="51" t="s">
        <v>82</v>
      </c>
      <c r="E433" s="427"/>
      <c r="F433" s="427"/>
      <c r="G433" s="427"/>
      <c r="H433" s="427"/>
      <c r="I433" s="427"/>
    </row>
    <row r="434" spans="1:9">
      <c r="A434" s="311"/>
      <c r="B434" s="101"/>
      <c r="C434" s="101" t="s">
        <v>83</v>
      </c>
      <c r="D434" s="51" t="s">
        <v>84</v>
      </c>
      <c r="E434" s="427"/>
      <c r="F434" s="427"/>
      <c r="G434" s="427"/>
      <c r="H434" s="427"/>
      <c r="I434" s="427"/>
    </row>
    <row r="435" spans="1:9">
      <c r="A435" s="311"/>
      <c r="B435" s="101"/>
      <c r="C435" s="101" t="s">
        <v>133</v>
      </c>
      <c r="D435" s="51"/>
      <c r="E435" s="427"/>
      <c r="F435" s="427"/>
      <c r="G435" s="427"/>
      <c r="H435" s="427"/>
      <c r="I435" s="427"/>
    </row>
    <row r="436" spans="1:9">
      <c r="A436" s="311"/>
      <c r="B436" s="101"/>
      <c r="C436" s="101" t="s">
        <v>85</v>
      </c>
      <c r="D436" s="51" t="s">
        <v>86</v>
      </c>
      <c r="E436" s="427"/>
      <c r="F436" s="427"/>
      <c r="G436" s="427"/>
      <c r="H436" s="427"/>
      <c r="I436" s="427"/>
    </row>
    <row r="437" spans="1:9">
      <c r="A437" s="311"/>
      <c r="B437" s="101"/>
      <c r="C437" s="101" t="s">
        <v>89</v>
      </c>
      <c r="D437" s="51" t="s">
        <v>134</v>
      </c>
      <c r="E437" s="427"/>
      <c r="F437" s="427"/>
      <c r="G437" s="427"/>
      <c r="H437" s="427"/>
      <c r="I437" s="427"/>
    </row>
    <row r="438" spans="1:9">
      <c r="A438" s="311"/>
      <c r="B438" s="101"/>
      <c r="C438" s="101" t="s">
        <v>87</v>
      </c>
      <c r="D438" s="51" t="s">
        <v>88</v>
      </c>
      <c r="E438" s="427"/>
      <c r="F438" s="427"/>
      <c r="G438" s="427"/>
      <c r="H438" s="427"/>
      <c r="I438" s="427"/>
    </row>
    <row r="439" spans="1:9" ht="15" thickBot="1">
      <c r="A439" s="342"/>
      <c r="B439" s="169" t="s">
        <v>161</v>
      </c>
      <c r="C439" s="168"/>
      <c r="D439" s="53"/>
      <c r="E439" s="137">
        <f>SUM(E433:E438)</f>
        <v>0</v>
      </c>
      <c r="F439" s="137">
        <f>SUM(F433:F438)</f>
        <v>0</v>
      </c>
      <c r="G439" s="137">
        <f>SUM(G433:G438)</f>
        <v>0</v>
      </c>
      <c r="H439" s="137">
        <f>SUM(H433:H438)</f>
        <v>0</v>
      </c>
      <c r="I439" s="137">
        <f>SUM(I433:I438)</f>
        <v>0</v>
      </c>
    </row>
    <row r="440" spans="1:9">
      <c r="A440" s="311"/>
      <c r="B440" s="160" t="s">
        <v>162</v>
      </c>
      <c r="C440" s="160"/>
      <c r="D440" s="171" t="s">
        <v>163</v>
      </c>
      <c r="E440" s="103"/>
      <c r="F440" s="103"/>
      <c r="G440" s="103"/>
      <c r="H440" s="103"/>
      <c r="I440" s="103"/>
    </row>
    <row r="441" spans="1:9">
      <c r="A441" s="311"/>
      <c r="B441" s="101"/>
      <c r="C441" s="101" t="s">
        <v>81</v>
      </c>
      <c r="D441" s="51" t="s">
        <v>82</v>
      </c>
      <c r="E441" s="427"/>
      <c r="F441" s="427"/>
      <c r="G441" s="427"/>
      <c r="H441" s="427"/>
      <c r="I441" s="427"/>
    </row>
    <row r="442" spans="1:9">
      <c r="A442" s="311"/>
      <c r="B442" s="101"/>
      <c r="C442" s="101" t="s">
        <v>83</v>
      </c>
      <c r="D442" s="51" t="s">
        <v>84</v>
      </c>
      <c r="E442" s="422"/>
      <c r="F442" s="425"/>
      <c r="G442" s="425"/>
      <c r="H442" s="425"/>
      <c r="I442" s="425"/>
    </row>
    <row r="443" spans="1:9">
      <c r="A443" s="311"/>
      <c r="B443" s="101"/>
      <c r="C443" s="101" t="s">
        <v>133</v>
      </c>
      <c r="D443" s="51"/>
      <c r="E443" s="427"/>
      <c r="F443" s="427"/>
      <c r="G443" s="427"/>
      <c r="H443" s="427"/>
      <c r="I443" s="427"/>
    </row>
    <row r="444" spans="1:9">
      <c r="A444" s="311"/>
      <c r="B444" s="101"/>
      <c r="C444" s="101" t="s">
        <v>85</v>
      </c>
      <c r="D444" s="51" t="s">
        <v>86</v>
      </c>
      <c r="E444" s="427"/>
      <c r="F444" s="427"/>
      <c r="G444" s="427"/>
      <c r="H444" s="427"/>
      <c r="I444" s="427"/>
    </row>
    <row r="445" spans="1:9">
      <c r="A445" s="311"/>
      <c r="B445" s="101"/>
      <c r="C445" s="101" t="s">
        <v>89</v>
      </c>
      <c r="D445" s="51" t="s">
        <v>134</v>
      </c>
      <c r="E445" s="427"/>
      <c r="F445" s="427"/>
      <c r="G445" s="427"/>
      <c r="H445" s="427"/>
      <c r="I445" s="427"/>
    </row>
    <row r="446" spans="1:9">
      <c r="A446" s="311"/>
      <c r="B446" s="101"/>
      <c r="C446" s="101" t="s">
        <v>87</v>
      </c>
      <c r="D446" s="51" t="s">
        <v>88</v>
      </c>
      <c r="E446" s="422"/>
      <c r="F446" s="425"/>
      <c r="G446" s="425"/>
      <c r="H446" s="425"/>
      <c r="I446" s="425"/>
    </row>
    <row r="447" spans="1:9" ht="15" thickBot="1">
      <c r="A447" s="342"/>
      <c r="B447" s="169" t="s">
        <v>164</v>
      </c>
      <c r="C447" s="168"/>
      <c r="D447" s="53"/>
      <c r="E447" s="174">
        <f>SUM(E441:E446)</f>
        <v>0</v>
      </c>
      <c r="F447" s="174">
        <f>SUM(F441:F446)</f>
        <v>0</v>
      </c>
      <c r="G447" s="174">
        <f>SUM(G441:G446)</f>
        <v>0</v>
      </c>
      <c r="H447" s="174">
        <f>SUM(H441:H446)</f>
        <v>0</v>
      </c>
      <c r="I447" s="174">
        <f>SUM(I441:I446)</f>
        <v>0</v>
      </c>
    </row>
    <row r="448" spans="1:9" ht="19.5" customHeight="1" thickBot="1">
      <c r="A448" s="312" t="s">
        <v>509</v>
      </c>
      <c r="B448" s="107"/>
      <c r="C448" s="108"/>
      <c r="D448" s="109"/>
      <c r="E448" s="175">
        <f>E379+E387+E395+E403+E411+E431+E439+E447</f>
        <v>0</v>
      </c>
      <c r="F448" s="175">
        <f>F379+F387+F395+F403+F411+F431+F439+F447</f>
        <v>0</v>
      </c>
      <c r="G448" s="175">
        <f>G379+G387+G395+G403+G411+G431+G439+G447</f>
        <v>0</v>
      </c>
      <c r="H448" s="175">
        <f>H379+H387+H395+H403+H411+H431+H439+H447</f>
        <v>0</v>
      </c>
      <c r="I448" s="175">
        <f>I379+I387+I395+I403+I411+I431+I439+I447</f>
        <v>0</v>
      </c>
    </row>
    <row r="449" spans="1:9" ht="15" thickTop="1">
      <c r="A449" s="311"/>
      <c r="B449" s="160" t="s">
        <v>179</v>
      </c>
      <c r="C449" s="160"/>
      <c r="D449" s="171" t="s">
        <v>251</v>
      </c>
      <c r="E449" s="176"/>
      <c r="F449" s="103"/>
      <c r="G449" s="103"/>
      <c r="H449" s="103"/>
      <c r="I449" s="103"/>
    </row>
    <row r="450" spans="1:9">
      <c r="A450" s="311"/>
      <c r="B450" s="101"/>
      <c r="C450" s="101" t="s">
        <v>81</v>
      </c>
      <c r="D450" s="51" t="s">
        <v>82</v>
      </c>
      <c r="E450" s="427"/>
      <c r="F450" s="427"/>
      <c r="G450" s="427"/>
      <c r="H450" s="427"/>
      <c r="I450" s="427"/>
    </row>
    <row r="451" spans="1:9">
      <c r="A451" s="311"/>
      <c r="B451" s="101"/>
      <c r="C451" s="101" t="s">
        <v>83</v>
      </c>
      <c r="D451" s="51" t="s">
        <v>84</v>
      </c>
      <c r="E451" s="427"/>
      <c r="F451" s="427"/>
      <c r="G451" s="427"/>
      <c r="H451" s="427"/>
      <c r="I451" s="427"/>
    </row>
    <row r="452" spans="1:9">
      <c r="A452" s="311"/>
      <c r="B452" s="101"/>
      <c r="C452" s="101" t="s">
        <v>133</v>
      </c>
      <c r="D452" s="51"/>
      <c r="E452" s="427"/>
      <c r="F452" s="427"/>
      <c r="G452" s="427"/>
      <c r="H452" s="427"/>
      <c r="I452" s="427"/>
    </row>
    <row r="453" spans="1:9">
      <c r="A453" s="311"/>
      <c r="B453" s="101"/>
      <c r="C453" s="101" t="s">
        <v>85</v>
      </c>
      <c r="D453" s="51" t="s">
        <v>86</v>
      </c>
      <c r="E453" s="427"/>
      <c r="F453" s="427"/>
      <c r="G453" s="427"/>
      <c r="H453" s="427"/>
      <c r="I453" s="427"/>
    </row>
    <row r="454" spans="1:9">
      <c r="A454" s="311"/>
      <c r="B454" s="101"/>
      <c r="C454" s="101" t="s">
        <v>89</v>
      </c>
      <c r="D454" s="51" t="s">
        <v>134</v>
      </c>
      <c r="E454" s="427"/>
      <c r="F454" s="427"/>
      <c r="G454" s="427"/>
      <c r="H454" s="427"/>
      <c r="I454" s="427"/>
    </row>
    <row r="455" spans="1:9">
      <c r="A455" s="311"/>
      <c r="B455" s="101"/>
      <c r="C455" s="101" t="s">
        <v>87</v>
      </c>
      <c r="D455" s="51" t="s">
        <v>88</v>
      </c>
      <c r="E455" s="427"/>
      <c r="F455" s="427"/>
      <c r="G455" s="427"/>
      <c r="H455" s="427"/>
      <c r="I455" s="427"/>
    </row>
    <row r="456" spans="1:9" ht="15" thickBot="1">
      <c r="A456" s="343" t="s">
        <v>468</v>
      </c>
      <c r="B456" s="52"/>
      <c r="C456" s="168"/>
      <c r="D456" s="53"/>
      <c r="E456" s="137">
        <f>SUM(E450:E455)</f>
        <v>0</v>
      </c>
      <c r="F456" s="137">
        <f>SUM(F450:F455)</f>
        <v>0</v>
      </c>
      <c r="G456" s="137">
        <f>SUM(G450:G455)</f>
        <v>0</v>
      </c>
      <c r="H456" s="137">
        <f>SUM(H450:H455)</f>
        <v>0</v>
      </c>
      <c r="I456" s="137">
        <f>SUM(I450:I455)</f>
        <v>0</v>
      </c>
    </row>
    <row r="457" spans="1:9">
      <c r="A457" s="196"/>
      <c r="B457" s="198"/>
      <c r="C457" s="197"/>
      <c r="D457" s="198"/>
      <c r="E457" s="353"/>
      <c r="F457" s="353"/>
      <c r="G457" s="353"/>
      <c r="H457" s="353"/>
      <c r="I457" s="353"/>
    </row>
    <row r="458" spans="1:9">
      <c r="A458" s="87"/>
      <c r="B458" s="432" t="str">
        <f>'Form 1 Cover'!B20</f>
        <v>TEACH- Las Vegas</v>
      </c>
      <c r="C458" s="396"/>
      <c r="D458" s="43"/>
      <c r="E458" s="58"/>
      <c r="F458" s="58"/>
      <c r="H458" s="58"/>
      <c r="I458" s="397" t="str">
        <f>"Budget Fiscal Year "&amp;TEXT('Form 1 Cover'!$D$137, "mm/dd/yy")</f>
        <v>Budget Fiscal Year 2021-2022</v>
      </c>
    </row>
    <row r="459" spans="1:9">
      <c r="A459" s="87"/>
      <c r="B459" s="87"/>
      <c r="C459" s="87"/>
      <c r="D459" s="58"/>
      <c r="E459" s="87"/>
      <c r="F459" s="58"/>
      <c r="G459" s="58"/>
      <c r="H459" s="58"/>
      <c r="I459" s="58"/>
    </row>
    <row r="460" spans="1:9">
      <c r="A460" s="87"/>
      <c r="B460" s="87" t="s">
        <v>465</v>
      </c>
      <c r="C460" s="87"/>
      <c r="D460" s="58"/>
      <c r="E460" s="58"/>
      <c r="F460" s="58"/>
      <c r="G460" s="58"/>
      <c r="H460" s="348"/>
      <c r="I460" s="348">
        <f>'Form 1 Cover'!$D$146</f>
        <v>44270</v>
      </c>
    </row>
    <row r="461" spans="1:9">
      <c r="A461" s="87"/>
      <c r="B461" s="87"/>
      <c r="C461" s="87"/>
      <c r="D461" s="58"/>
      <c r="E461" s="58"/>
      <c r="F461" s="58"/>
      <c r="G461" s="58"/>
      <c r="H461" s="348"/>
      <c r="I461" s="348"/>
    </row>
    <row r="462" spans="1:9">
      <c r="A462" s="87"/>
      <c r="B462" s="87"/>
      <c r="C462" s="87"/>
      <c r="D462" s="58"/>
      <c r="E462" s="58"/>
      <c r="F462" s="58"/>
      <c r="G462" s="58"/>
      <c r="H462" s="348"/>
      <c r="I462" s="348"/>
    </row>
    <row r="463" spans="1:9">
      <c r="A463" s="321"/>
      <c r="B463" s="82"/>
      <c r="C463" s="82"/>
      <c r="D463" s="83"/>
      <c r="E463" s="186">
        <v>-1</v>
      </c>
      <c r="F463" s="187">
        <v>-2</v>
      </c>
      <c r="G463" s="295">
        <v>-3</v>
      </c>
      <c r="H463" s="187">
        <v>-4</v>
      </c>
      <c r="I463" s="187">
        <v>-5</v>
      </c>
    </row>
    <row r="464" spans="1:9">
      <c r="A464" s="337"/>
      <c r="B464" s="87"/>
      <c r="C464" s="87"/>
      <c r="D464" s="47"/>
      <c r="E464" s="193"/>
      <c r="F464" s="32" t="s">
        <v>32</v>
      </c>
      <c r="G464" s="524" t="str">
        <f>"BUDGET YEAR ENDING "&amp;TEXT('Form 1 Cover'!D139, "MM/DD/YY")</f>
        <v>BUDGET YEAR ENDING 06/30/22</v>
      </c>
      <c r="H464" s="35"/>
      <c r="I464" s="525"/>
    </row>
    <row r="465" spans="1:9" ht="15">
      <c r="A465" s="337"/>
      <c r="B465" s="87"/>
      <c r="C465" s="87"/>
      <c r="D465" s="47"/>
      <c r="E465" s="189" t="s">
        <v>284</v>
      </c>
      <c r="F465" s="189" t="s">
        <v>286</v>
      </c>
      <c r="G465" s="190"/>
      <c r="H465" s="339"/>
      <c r="I465" s="189" t="s">
        <v>611</v>
      </c>
    </row>
    <row r="466" spans="1:9" ht="16">
      <c r="A466" s="337"/>
      <c r="B466" s="147" t="s">
        <v>79</v>
      </c>
      <c r="C466" s="58"/>
      <c r="D466" s="47"/>
      <c r="E466" s="189" t="s">
        <v>285</v>
      </c>
      <c r="F466" s="189" t="s">
        <v>285</v>
      </c>
      <c r="G466" s="191" t="s">
        <v>287</v>
      </c>
      <c r="H466" s="189" t="s">
        <v>111</v>
      </c>
      <c r="I466" s="189" t="s">
        <v>111</v>
      </c>
    </row>
    <row r="467" spans="1:9" ht="16">
      <c r="A467" s="335"/>
      <c r="B467" s="526"/>
      <c r="C467" s="526"/>
      <c r="D467" s="527"/>
      <c r="E467" s="4">
        <f>'Form 1 Cover'!D130</f>
        <v>0</v>
      </c>
      <c r="F467" s="4">
        <f>'Form 1 Cover'!D134</f>
        <v>0</v>
      </c>
      <c r="G467" s="192" t="s">
        <v>288</v>
      </c>
      <c r="H467" s="340" t="s">
        <v>288</v>
      </c>
      <c r="I467" s="340" t="s">
        <v>288</v>
      </c>
    </row>
    <row r="468" spans="1:9">
      <c r="A468" s="311"/>
      <c r="B468" s="160" t="s">
        <v>165</v>
      </c>
      <c r="C468" s="160"/>
      <c r="D468" s="171" t="s">
        <v>166</v>
      </c>
      <c r="E468" s="176"/>
      <c r="F468" s="103"/>
      <c r="G468" s="103"/>
      <c r="H468" s="103"/>
      <c r="I468" s="103"/>
    </row>
    <row r="469" spans="1:9">
      <c r="A469" s="311"/>
      <c r="B469" s="101"/>
      <c r="C469" s="101" t="s">
        <v>81</v>
      </c>
      <c r="D469" s="51" t="s">
        <v>82</v>
      </c>
      <c r="E469" s="427"/>
      <c r="F469" s="427"/>
      <c r="G469" s="427"/>
      <c r="H469" s="427"/>
      <c r="I469" s="427"/>
    </row>
    <row r="470" spans="1:9">
      <c r="A470" s="311"/>
      <c r="B470" s="101"/>
      <c r="C470" s="101" t="s">
        <v>83</v>
      </c>
      <c r="D470" s="51" t="s">
        <v>84</v>
      </c>
      <c r="E470" s="427"/>
      <c r="F470" s="427"/>
      <c r="G470" s="427"/>
      <c r="H470" s="427"/>
      <c r="I470" s="427"/>
    </row>
    <row r="471" spans="1:9">
      <c r="A471" s="311"/>
      <c r="B471" s="101"/>
      <c r="C471" s="101" t="s">
        <v>133</v>
      </c>
      <c r="D471" s="51"/>
      <c r="E471" s="427"/>
      <c r="F471" s="427"/>
      <c r="G471" s="427"/>
      <c r="H471" s="427"/>
      <c r="I471" s="427"/>
    </row>
    <row r="472" spans="1:9">
      <c r="A472" s="311"/>
      <c r="B472" s="101"/>
      <c r="C472" s="101" t="s">
        <v>85</v>
      </c>
      <c r="D472" s="51" t="s">
        <v>86</v>
      </c>
      <c r="E472" s="427"/>
      <c r="F472" s="427"/>
      <c r="G472" s="427"/>
      <c r="H472" s="427"/>
      <c r="I472" s="427"/>
    </row>
    <row r="473" spans="1:9">
      <c r="A473" s="311"/>
      <c r="B473" s="101"/>
      <c r="C473" s="101" t="s">
        <v>89</v>
      </c>
      <c r="D473" s="51" t="s">
        <v>134</v>
      </c>
      <c r="E473" s="427"/>
      <c r="F473" s="427"/>
      <c r="G473" s="427"/>
      <c r="H473" s="427"/>
      <c r="I473" s="427"/>
    </row>
    <row r="474" spans="1:9">
      <c r="A474" s="311"/>
      <c r="B474" s="101"/>
      <c r="C474" s="101" t="s">
        <v>87</v>
      </c>
      <c r="D474" s="51" t="s">
        <v>88</v>
      </c>
      <c r="E474" s="427"/>
      <c r="F474" s="427"/>
      <c r="G474" s="427"/>
      <c r="H474" s="427"/>
      <c r="I474" s="427"/>
    </row>
    <row r="475" spans="1:9" ht="15" thickBot="1">
      <c r="A475" s="342"/>
      <c r="B475" s="169" t="s">
        <v>167</v>
      </c>
      <c r="C475" s="168"/>
      <c r="D475" s="53"/>
      <c r="E475" s="137">
        <f>SUM(E469:E474)</f>
        <v>0</v>
      </c>
      <c r="F475" s="137">
        <f>SUM(F469:F474)</f>
        <v>0</v>
      </c>
      <c r="G475" s="137">
        <f>SUM(G469:G474)</f>
        <v>0</v>
      </c>
      <c r="H475" s="137">
        <f>SUM(H469:H474)</f>
        <v>0</v>
      </c>
      <c r="I475" s="137">
        <f>SUM(I469:I474)</f>
        <v>0</v>
      </c>
    </row>
    <row r="476" spans="1:9">
      <c r="A476" s="311"/>
      <c r="B476" s="160" t="s">
        <v>147</v>
      </c>
      <c r="C476" s="160"/>
      <c r="D476" s="171" t="s">
        <v>413</v>
      </c>
      <c r="E476" s="103"/>
      <c r="F476" s="103"/>
      <c r="G476" s="103"/>
      <c r="H476" s="103"/>
      <c r="I476" s="103"/>
    </row>
    <row r="477" spans="1:9">
      <c r="A477" s="311"/>
      <c r="B477" s="101"/>
      <c r="C477" s="101" t="s">
        <v>81</v>
      </c>
      <c r="D477" s="51" t="s">
        <v>82</v>
      </c>
      <c r="E477" s="427"/>
      <c r="F477" s="427"/>
      <c r="G477" s="427"/>
      <c r="H477" s="427"/>
      <c r="I477" s="427"/>
    </row>
    <row r="478" spans="1:9">
      <c r="A478" s="311"/>
      <c r="B478" s="101"/>
      <c r="C478" s="101" t="s">
        <v>83</v>
      </c>
      <c r="D478" s="51" t="s">
        <v>84</v>
      </c>
      <c r="E478" s="427"/>
      <c r="F478" s="427"/>
      <c r="G478" s="427"/>
      <c r="H478" s="427"/>
      <c r="I478" s="427"/>
    </row>
    <row r="479" spans="1:9">
      <c r="A479" s="311"/>
      <c r="B479" s="101"/>
      <c r="C479" s="101" t="s">
        <v>133</v>
      </c>
      <c r="D479" s="51"/>
      <c r="E479" s="427"/>
      <c r="F479" s="427"/>
      <c r="G479" s="427"/>
      <c r="H479" s="427"/>
      <c r="I479" s="427"/>
    </row>
    <row r="480" spans="1:9">
      <c r="A480" s="311"/>
      <c r="B480" s="101"/>
      <c r="C480" s="101" t="s">
        <v>85</v>
      </c>
      <c r="D480" s="51" t="s">
        <v>86</v>
      </c>
      <c r="E480" s="427"/>
      <c r="F480" s="427"/>
      <c r="G480" s="427"/>
      <c r="H480" s="427"/>
      <c r="I480" s="427"/>
    </row>
    <row r="481" spans="1:9">
      <c r="A481" s="311"/>
      <c r="B481" s="101"/>
      <c r="C481" s="101" t="s">
        <v>89</v>
      </c>
      <c r="D481" s="51" t="s">
        <v>134</v>
      </c>
      <c r="E481" s="427"/>
      <c r="F481" s="427"/>
      <c r="G481" s="427"/>
      <c r="H481" s="427"/>
      <c r="I481" s="427"/>
    </row>
    <row r="482" spans="1:9">
      <c r="A482" s="311"/>
      <c r="B482" s="101"/>
      <c r="C482" s="101" t="s">
        <v>87</v>
      </c>
      <c r="D482" s="51" t="s">
        <v>88</v>
      </c>
      <c r="E482" s="427"/>
      <c r="F482" s="427"/>
      <c r="G482" s="427"/>
      <c r="H482" s="427"/>
      <c r="I482" s="427"/>
    </row>
    <row r="483" spans="1:9" ht="15" thickBot="1">
      <c r="A483" s="342"/>
      <c r="B483" s="169" t="s">
        <v>149</v>
      </c>
      <c r="C483" s="168"/>
      <c r="D483" s="53"/>
      <c r="E483" s="137">
        <f>SUM(E477:E482)</f>
        <v>0</v>
      </c>
      <c r="F483" s="137">
        <f>SUM(F477:F482)</f>
        <v>0</v>
      </c>
      <c r="G483" s="137">
        <f>SUM(G477:G482)</f>
        <v>0</v>
      </c>
      <c r="H483" s="137">
        <f>SUM(H477:H482)</f>
        <v>0</v>
      </c>
      <c r="I483" s="137">
        <f>SUM(I477:I482)</f>
        <v>0</v>
      </c>
    </row>
    <row r="484" spans="1:9">
      <c r="A484" s="311"/>
      <c r="B484" s="160" t="s">
        <v>150</v>
      </c>
      <c r="C484" s="160"/>
      <c r="D484" s="171" t="s">
        <v>151</v>
      </c>
      <c r="E484" s="103"/>
      <c r="F484" s="103"/>
      <c r="G484" s="103"/>
      <c r="H484" s="103"/>
      <c r="I484" s="103"/>
    </row>
    <row r="485" spans="1:9">
      <c r="A485" s="311"/>
      <c r="B485" s="101"/>
      <c r="C485" s="101" t="s">
        <v>81</v>
      </c>
      <c r="D485" s="51" t="s">
        <v>82</v>
      </c>
      <c r="E485" s="427"/>
      <c r="F485" s="427"/>
      <c r="G485" s="427"/>
      <c r="H485" s="427"/>
      <c r="I485" s="427"/>
    </row>
    <row r="486" spans="1:9">
      <c r="A486" s="311"/>
      <c r="B486" s="101"/>
      <c r="C486" s="101" t="s">
        <v>83</v>
      </c>
      <c r="D486" s="51" t="s">
        <v>84</v>
      </c>
      <c r="E486" s="427"/>
      <c r="F486" s="427"/>
      <c r="G486" s="427"/>
      <c r="H486" s="427"/>
      <c r="I486" s="427"/>
    </row>
    <row r="487" spans="1:9">
      <c r="A487" s="311"/>
      <c r="B487" s="101"/>
      <c r="C487" s="101" t="s">
        <v>133</v>
      </c>
      <c r="D487" s="51"/>
      <c r="E487" s="427"/>
      <c r="F487" s="427"/>
      <c r="G487" s="427"/>
      <c r="H487" s="427"/>
      <c r="I487" s="427"/>
    </row>
    <row r="488" spans="1:9">
      <c r="A488" s="311"/>
      <c r="B488" s="101"/>
      <c r="C488" s="101" t="s">
        <v>85</v>
      </c>
      <c r="D488" s="51" t="s">
        <v>86</v>
      </c>
      <c r="E488" s="427"/>
      <c r="F488" s="427"/>
      <c r="G488" s="427"/>
      <c r="H488" s="427"/>
      <c r="I488" s="427"/>
    </row>
    <row r="489" spans="1:9">
      <c r="A489" s="311"/>
      <c r="B489" s="101"/>
      <c r="C489" s="101" t="s">
        <v>89</v>
      </c>
      <c r="D489" s="51" t="s">
        <v>134</v>
      </c>
      <c r="E489" s="427"/>
      <c r="F489" s="427"/>
      <c r="G489" s="427"/>
      <c r="H489" s="427"/>
      <c r="I489" s="427"/>
    </row>
    <row r="490" spans="1:9">
      <c r="A490" s="311"/>
      <c r="B490" s="101"/>
      <c r="C490" s="101" t="s">
        <v>87</v>
      </c>
      <c r="D490" s="51" t="s">
        <v>88</v>
      </c>
      <c r="E490" s="427"/>
      <c r="F490" s="427"/>
      <c r="G490" s="427"/>
      <c r="H490" s="427"/>
      <c r="I490" s="427"/>
    </row>
    <row r="491" spans="1:9" ht="15" thickBot="1">
      <c r="A491" s="342"/>
      <c r="B491" s="169" t="s">
        <v>152</v>
      </c>
      <c r="C491" s="168"/>
      <c r="D491" s="53"/>
      <c r="E491" s="137">
        <f>SUM(E485:E490)</f>
        <v>0</v>
      </c>
      <c r="F491" s="137">
        <f>SUM(F485:F490)</f>
        <v>0</v>
      </c>
      <c r="G491" s="137">
        <f>SUM(G485:G490)</f>
        <v>0</v>
      </c>
      <c r="H491" s="137">
        <f>SUM(H485:H490)</f>
        <v>0</v>
      </c>
      <c r="I491" s="137">
        <f>SUM(I485:I490)</f>
        <v>0</v>
      </c>
    </row>
    <row r="492" spans="1:9">
      <c r="A492" s="311"/>
      <c r="B492" s="160" t="s">
        <v>414</v>
      </c>
      <c r="C492" s="160"/>
      <c r="D492" s="171" t="s">
        <v>415</v>
      </c>
      <c r="E492" s="103"/>
      <c r="F492" s="103"/>
      <c r="G492" s="103"/>
      <c r="H492" s="103"/>
      <c r="I492" s="103"/>
    </row>
    <row r="493" spans="1:9">
      <c r="A493" s="311"/>
      <c r="B493" s="101"/>
      <c r="C493" s="101" t="s">
        <v>81</v>
      </c>
      <c r="D493" s="51" t="s">
        <v>82</v>
      </c>
      <c r="E493" s="427"/>
      <c r="F493" s="427"/>
      <c r="G493" s="427"/>
      <c r="H493" s="427"/>
      <c r="I493" s="427"/>
    </row>
    <row r="494" spans="1:9">
      <c r="A494" s="311"/>
      <c r="B494" s="101"/>
      <c r="C494" s="101" t="s">
        <v>83</v>
      </c>
      <c r="D494" s="51" t="s">
        <v>84</v>
      </c>
      <c r="E494" s="427"/>
      <c r="F494" s="427"/>
      <c r="G494" s="427"/>
      <c r="H494" s="427"/>
      <c r="I494" s="427"/>
    </row>
    <row r="495" spans="1:9">
      <c r="A495" s="311"/>
      <c r="B495" s="101"/>
      <c r="C495" s="101" t="s">
        <v>133</v>
      </c>
      <c r="D495" s="51"/>
      <c r="E495" s="427"/>
      <c r="F495" s="427"/>
      <c r="G495" s="427"/>
      <c r="H495" s="427"/>
      <c r="I495" s="427"/>
    </row>
    <row r="496" spans="1:9">
      <c r="A496" s="311"/>
      <c r="B496" s="101"/>
      <c r="C496" s="101" t="s">
        <v>85</v>
      </c>
      <c r="D496" s="51" t="s">
        <v>86</v>
      </c>
      <c r="E496" s="427"/>
      <c r="F496" s="427"/>
      <c r="G496" s="427"/>
      <c r="H496" s="427"/>
      <c r="I496" s="427"/>
    </row>
    <row r="497" spans="1:9">
      <c r="A497" s="311"/>
      <c r="B497" s="101"/>
      <c r="C497" s="101" t="s">
        <v>89</v>
      </c>
      <c r="D497" s="51" t="s">
        <v>134</v>
      </c>
      <c r="E497" s="427"/>
      <c r="F497" s="427"/>
      <c r="G497" s="427"/>
      <c r="H497" s="427"/>
      <c r="I497" s="427"/>
    </row>
    <row r="498" spans="1:9">
      <c r="A498" s="337"/>
      <c r="B498" s="100"/>
      <c r="C498" s="87" t="s">
        <v>87</v>
      </c>
      <c r="D498" s="47" t="s">
        <v>88</v>
      </c>
      <c r="E498" s="427"/>
      <c r="F498" s="427"/>
      <c r="G498" s="427"/>
      <c r="H498" s="427"/>
      <c r="I498" s="427"/>
    </row>
    <row r="499" spans="1:9" ht="15" thickBot="1">
      <c r="A499" s="342"/>
      <c r="B499" s="169" t="s">
        <v>416</v>
      </c>
      <c r="C499" s="168"/>
      <c r="D499" s="53"/>
      <c r="E499" s="137">
        <f>SUM(E493:E498)</f>
        <v>0</v>
      </c>
      <c r="F499" s="137">
        <f>SUM(F493:F498)</f>
        <v>0</v>
      </c>
      <c r="G499" s="137">
        <f>SUM(G493:G498)</f>
        <v>0</v>
      </c>
      <c r="H499" s="137">
        <f>SUM(H493:H498)</f>
        <v>0</v>
      </c>
      <c r="I499" s="137">
        <f>SUM(I493:I498)</f>
        <v>0</v>
      </c>
    </row>
    <row r="500" spans="1:9">
      <c r="A500" s="311"/>
      <c r="B500" s="160" t="s">
        <v>153</v>
      </c>
      <c r="C500" s="160"/>
      <c r="D500" s="171" t="s">
        <v>155</v>
      </c>
      <c r="E500" s="103"/>
      <c r="F500" s="103"/>
      <c r="G500" s="103"/>
      <c r="H500" s="103"/>
      <c r="I500" s="103"/>
    </row>
    <row r="501" spans="1:9">
      <c r="A501" s="311"/>
      <c r="B501" s="101"/>
      <c r="C501" s="101" t="s">
        <v>81</v>
      </c>
      <c r="D501" s="51" t="s">
        <v>82</v>
      </c>
      <c r="E501" s="427"/>
      <c r="F501" s="427"/>
      <c r="G501" s="427"/>
      <c r="H501" s="427"/>
      <c r="I501" s="427"/>
    </row>
    <row r="502" spans="1:9">
      <c r="A502" s="311"/>
      <c r="B502" s="101"/>
      <c r="C502" s="101" t="s">
        <v>83</v>
      </c>
      <c r="D502" s="51" t="s">
        <v>84</v>
      </c>
      <c r="E502" s="422"/>
      <c r="F502" s="425"/>
      <c r="G502" s="425"/>
      <c r="H502" s="425"/>
      <c r="I502" s="425"/>
    </row>
    <row r="503" spans="1:9">
      <c r="A503" s="311"/>
      <c r="B503" s="101"/>
      <c r="C503" s="101" t="s">
        <v>133</v>
      </c>
      <c r="D503" s="51"/>
      <c r="E503" s="427"/>
      <c r="F503" s="427"/>
      <c r="G503" s="427"/>
      <c r="H503" s="427"/>
      <c r="I503" s="427"/>
    </row>
    <row r="504" spans="1:9">
      <c r="A504" s="311"/>
      <c r="B504" s="101"/>
      <c r="C504" s="101" t="s">
        <v>85</v>
      </c>
      <c r="D504" s="51" t="s">
        <v>86</v>
      </c>
      <c r="E504" s="427"/>
      <c r="F504" s="427"/>
      <c r="G504" s="427"/>
      <c r="H504" s="427"/>
      <c r="I504" s="427"/>
    </row>
    <row r="505" spans="1:9">
      <c r="A505" s="311"/>
      <c r="B505" s="101"/>
      <c r="C505" s="101" t="s">
        <v>89</v>
      </c>
      <c r="D505" s="51" t="s">
        <v>134</v>
      </c>
      <c r="E505" s="427"/>
      <c r="F505" s="427"/>
      <c r="G505" s="427"/>
      <c r="H505" s="427"/>
      <c r="I505" s="427"/>
    </row>
    <row r="506" spans="1:9">
      <c r="A506" s="311"/>
      <c r="B506" s="101"/>
      <c r="C506" s="101" t="s">
        <v>87</v>
      </c>
      <c r="D506" s="51" t="s">
        <v>88</v>
      </c>
      <c r="E506" s="422"/>
      <c r="F506" s="425"/>
      <c r="G506" s="425"/>
      <c r="H506" s="425"/>
      <c r="I506" s="425"/>
    </row>
    <row r="507" spans="1:9" ht="15" thickBot="1">
      <c r="A507" s="342"/>
      <c r="B507" s="169" t="s">
        <v>417</v>
      </c>
      <c r="C507" s="168"/>
      <c r="D507" s="53"/>
      <c r="E507" s="174">
        <f>SUM(E501:E506)</f>
        <v>0</v>
      </c>
      <c r="F507" s="174">
        <f>SUM(F501:F506)</f>
        <v>0</v>
      </c>
      <c r="G507" s="174">
        <f>SUM(G501:G506)</f>
        <v>0</v>
      </c>
      <c r="H507" s="174">
        <f>SUM(H501:H506)</f>
        <v>0</v>
      </c>
      <c r="I507" s="174">
        <f>SUM(I501:I506)</f>
        <v>0</v>
      </c>
    </row>
    <row r="508" spans="1:9">
      <c r="A508" s="311"/>
      <c r="B508" s="160" t="s">
        <v>154</v>
      </c>
      <c r="C508" s="160"/>
      <c r="D508" s="171" t="s">
        <v>148</v>
      </c>
      <c r="E508" s="129"/>
      <c r="F508" s="129"/>
      <c r="G508" s="129"/>
      <c r="H508" s="129"/>
      <c r="I508" s="129"/>
    </row>
    <row r="509" spans="1:9">
      <c r="A509" s="311"/>
      <c r="B509" s="101"/>
      <c r="C509" s="101" t="s">
        <v>81</v>
      </c>
      <c r="D509" s="51" t="s">
        <v>82</v>
      </c>
      <c r="E509" s="431"/>
      <c r="F509" s="431"/>
      <c r="G509" s="431"/>
      <c r="H509" s="431"/>
      <c r="I509" s="431"/>
    </row>
    <row r="510" spans="1:9">
      <c r="A510" s="311"/>
      <c r="B510" s="101"/>
      <c r="C510" s="101" t="s">
        <v>83</v>
      </c>
      <c r="D510" s="51" t="s">
        <v>84</v>
      </c>
      <c r="E510" s="431"/>
      <c r="F510" s="431"/>
      <c r="G510" s="431"/>
      <c r="H510" s="431"/>
      <c r="I510" s="431"/>
    </row>
    <row r="511" spans="1:9">
      <c r="A511" s="311"/>
      <c r="B511" s="101"/>
      <c r="C511" s="101" t="s">
        <v>133</v>
      </c>
      <c r="D511" s="51"/>
      <c r="E511" s="431"/>
      <c r="F511" s="431"/>
      <c r="G511" s="431"/>
      <c r="H511" s="431"/>
      <c r="I511" s="431"/>
    </row>
    <row r="512" spans="1:9">
      <c r="A512" s="311"/>
      <c r="B512" s="101"/>
      <c r="C512" s="101" t="s">
        <v>85</v>
      </c>
      <c r="D512" s="51" t="s">
        <v>86</v>
      </c>
      <c r="E512" s="431"/>
      <c r="F512" s="431"/>
      <c r="G512" s="431"/>
      <c r="H512" s="431"/>
      <c r="I512" s="431"/>
    </row>
    <row r="513" spans="1:9">
      <c r="A513" s="311"/>
      <c r="B513" s="101"/>
      <c r="C513" s="101" t="s">
        <v>89</v>
      </c>
      <c r="D513" s="51" t="s">
        <v>134</v>
      </c>
      <c r="E513" s="431"/>
      <c r="F513" s="431"/>
      <c r="G513" s="431"/>
      <c r="H513" s="431"/>
      <c r="I513" s="431"/>
    </row>
    <row r="514" spans="1:9">
      <c r="A514" s="337"/>
      <c r="B514" s="100"/>
      <c r="C514" s="87" t="s">
        <v>87</v>
      </c>
      <c r="D514" s="47" t="s">
        <v>88</v>
      </c>
      <c r="E514" s="431"/>
      <c r="F514" s="431"/>
      <c r="G514" s="431"/>
      <c r="H514" s="431"/>
      <c r="I514" s="431"/>
    </row>
    <row r="515" spans="1:9" ht="15" thickBot="1">
      <c r="A515" s="342"/>
      <c r="B515" s="169" t="s">
        <v>418</v>
      </c>
      <c r="C515" s="168"/>
      <c r="D515" s="53"/>
      <c r="E515" s="170">
        <f>SUM(E509:E514)</f>
        <v>0</v>
      </c>
      <c r="F515" s="170">
        <f>SUM(F509:F514)</f>
        <v>0</v>
      </c>
      <c r="G515" s="170">
        <f>SUM(G509:G514)</f>
        <v>0</v>
      </c>
      <c r="H515" s="170">
        <f>SUM(H509:H514)</f>
        <v>0</v>
      </c>
      <c r="I515" s="170">
        <f>SUM(I509:I514)</f>
        <v>0</v>
      </c>
    </row>
    <row r="516" spans="1:9">
      <c r="A516" s="197"/>
      <c r="B516" s="196"/>
      <c r="C516" s="197"/>
      <c r="D516" s="198"/>
      <c r="E516" s="353"/>
      <c r="F516" s="353"/>
      <c r="G516" s="353"/>
      <c r="H516" s="353"/>
      <c r="I516" s="353"/>
    </row>
    <row r="517" spans="1:9">
      <c r="A517" s="87"/>
      <c r="B517" s="432" t="str">
        <f>'Form 1 Cover'!B20</f>
        <v>TEACH- Las Vegas</v>
      </c>
      <c r="C517" s="396"/>
      <c r="D517" s="43"/>
      <c r="E517" s="58"/>
      <c r="F517" s="58"/>
      <c r="H517" s="58"/>
      <c r="I517" s="397" t="str">
        <f>"Budget Fiscal Year "&amp;TEXT('Form 1 Cover'!$D$137, "mm/dd/yy")</f>
        <v>Budget Fiscal Year 2021-2022</v>
      </c>
    </row>
    <row r="518" spans="1:9">
      <c r="A518" s="87"/>
      <c r="B518" s="87"/>
      <c r="C518" s="87"/>
      <c r="D518" s="58"/>
      <c r="E518" s="87"/>
      <c r="F518" s="58"/>
      <c r="G518" s="58"/>
      <c r="H518" s="58"/>
      <c r="I518" s="58"/>
    </row>
    <row r="519" spans="1:9">
      <c r="A519" s="87"/>
      <c r="B519" s="87" t="s">
        <v>465</v>
      </c>
      <c r="C519" s="87"/>
      <c r="D519" s="58"/>
      <c r="F519" s="58"/>
      <c r="G519" s="58"/>
      <c r="H519" s="348"/>
      <c r="I519" s="348">
        <f>'Form 1 Cover'!$D$146</f>
        <v>44270</v>
      </c>
    </row>
    <row r="520" spans="1:9">
      <c r="A520" s="87"/>
      <c r="B520" s="87"/>
      <c r="C520" s="87"/>
      <c r="D520" s="58"/>
      <c r="F520" s="58"/>
      <c r="G520" s="58"/>
      <c r="H520" s="348"/>
      <c r="I520" s="348"/>
    </row>
    <row r="521" spans="1:9">
      <c r="A521" s="321"/>
      <c r="B521" s="82"/>
      <c r="C521" s="82"/>
      <c r="D521" s="83"/>
      <c r="E521" s="186">
        <v>-1</v>
      </c>
      <c r="F521" s="187">
        <v>-2</v>
      </c>
      <c r="G521" s="295">
        <v>-3</v>
      </c>
      <c r="H521" s="187">
        <v>-4</v>
      </c>
      <c r="I521" s="187">
        <v>-5</v>
      </c>
    </row>
    <row r="522" spans="1:9">
      <c r="A522" s="337"/>
      <c r="B522" s="87"/>
      <c r="C522" s="87"/>
      <c r="D522" s="47"/>
      <c r="E522" s="188"/>
      <c r="F522" s="32" t="s">
        <v>32</v>
      </c>
      <c r="G522" s="524" t="str">
        <f>"BUDGET YEAR ENDING "&amp;TEXT('Form 1 Cover'!D139, "MM/DD/YY")</f>
        <v>BUDGET YEAR ENDING 06/30/22</v>
      </c>
      <c r="H522" s="35"/>
      <c r="I522" s="525"/>
    </row>
    <row r="523" spans="1:9" ht="15">
      <c r="A523" s="337"/>
      <c r="B523" s="87"/>
      <c r="C523" s="87"/>
      <c r="D523" s="47"/>
      <c r="E523" s="191" t="s">
        <v>284</v>
      </c>
      <c r="F523" s="189" t="s">
        <v>286</v>
      </c>
      <c r="G523" s="190"/>
      <c r="H523" s="339"/>
      <c r="I523" s="189" t="str">
        <f>I465</f>
        <v>AMENDED</v>
      </c>
    </row>
    <row r="524" spans="1:9" ht="16">
      <c r="A524" s="337"/>
      <c r="B524" s="147" t="s">
        <v>79</v>
      </c>
      <c r="C524" s="58"/>
      <c r="D524" s="47"/>
      <c r="E524" s="191" t="s">
        <v>285</v>
      </c>
      <c r="F524" s="189" t="s">
        <v>285</v>
      </c>
      <c r="G524" s="191" t="s">
        <v>287</v>
      </c>
      <c r="H524" s="189" t="s">
        <v>111</v>
      </c>
      <c r="I524" s="189" t="s">
        <v>111</v>
      </c>
    </row>
    <row r="525" spans="1:9" ht="16">
      <c r="A525" s="335"/>
      <c r="B525" s="526"/>
      <c r="C525" s="526"/>
      <c r="D525" s="527"/>
      <c r="E525" s="294">
        <f>'Form 1 Cover'!D130</f>
        <v>0</v>
      </c>
      <c r="F525" s="4">
        <f>'Form 1 Cover'!D134</f>
        <v>0</v>
      </c>
      <c r="G525" s="192" t="s">
        <v>288</v>
      </c>
      <c r="H525" s="340" t="s">
        <v>288</v>
      </c>
      <c r="I525" s="340" t="s">
        <v>288</v>
      </c>
    </row>
    <row r="526" spans="1:9">
      <c r="A526" s="311"/>
      <c r="B526" s="160" t="s">
        <v>360</v>
      </c>
      <c r="C526" s="160"/>
      <c r="D526" s="171" t="s">
        <v>155</v>
      </c>
      <c r="E526" s="129"/>
      <c r="F526" s="129"/>
      <c r="G526" s="129"/>
      <c r="H526" s="129"/>
      <c r="I526" s="129"/>
    </row>
    <row r="527" spans="1:9">
      <c r="A527" s="311"/>
      <c r="B527" s="101"/>
      <c r="C527" s="101" t="s">
        <v>81</v>
      </c>
      <c r="D527" s="51" t="s">
        <v>82</v>
      </c>
      <c r="E527" s="431"/>
      <c r="F527" s="431"/>
      <c r="G527" s="431"/>
      <c r="H527" s="431"/>
      <c r="I527" s="431"/>
    </row>
    <row r="528" spans="1:9">
      <c r="A528" s="311"/>
      <c r="B528" s="101"/>
      <c r="C528" s="101" t="s">
        <v>83</v>
      </c>
      <c r="D528" s="51" t="s">
        <v>84</v>
      </c>
      <c r="E528" s="428"/>
      <c r="F528" s="429"/>
      <c r="G528" s="429"/>
      <c r="H528" s="429"/>
      <c r="I528" s="429"/>
    </row>
    <row r="529" spans="1:10">
      <c r="A529" s="311"/>
      <c r="B529" s="101"/>
      <c r="C529" s="101" t="s">
        <v>133</v>
      </c>
      <c r="D529" s="51"/>
      <c r="E529" s="431"/>
      <c r="F529" s="431"/>
      <c r="G529" s="431"/>
      <c r="H529" s="431"/>
      <c r="I529" s="431"/>
    </row>
    <row r="530" spans="1:10">
      <c r="A530" s="311"/>
      <c r="B530" s="101"/>
      <c r="C530" s="101" t="s">
        <v>85</v>
      </c>
      <c r="D530" s="51" t="s">
        <v>86</v>
      </c>
      <c r="E530" s="431"/>
      <c r="F530" s="431"/>
      <c r="G530" s="431"/>
      <c r="H530" s="431"/>
      <c r="I530" s="431"/>
    </row>
    <row r="531" spans="1:10">
      <c r="A531" s="311"/>
      <c r="B531" s="101"/>
      <c r="C531" s="101" t="s">
        <v>89</v>
      </c>
      <c r="D531" s="51" t="s">
        <v>134</v>
      </c>
      <c r="E531" s="431"/>
      <c r="F531" s="431"/>
      <c r="G531" s="431"/>
      <c r="H531" s="431"/>
      <c r="I531" s="431"/>
    </row>
    <row r="532" spans="1:10">
      <c r="A532" s="311"/>
      <c r="B532" s="101"/>
      <c r="C532" s="101" t="s">
        <v>87</v>
      </c>
      <c r="D532" s="51" t="s">
        <v>88</v>
      </c>
      <c r="E532" s="428"/>
      <c r="F532" s="429"/>
      <c r="G532" s="429"/>
      <c r="H532" s="429"/>
      <c r="I532" s="429"/>
    </row>
    <row r="533" spans="1:10" ht="15" thickBot="1">
      <c r="A533" s="342"/>
      <c r="B533" s="169" t="s">
        <v>419</v>
      </c>
      <c r="C533" s="168"/>
      <c r="D533" s="53"/>
      <c r="E533" s="172">
        <f>SUM(E527:E532)</f>
        <v>0</v>
      </c>
      <c r="F533" s="172">
        <f>SUM(F527:F532)</f>
        <v>0</v>
      </c>
      <c r="G533" s="172">
        <f>SUM(G527:G532)</f>
        <v>0</v>
      </c>
      <c r="H533" s="172">
        <f>SUM(H527:H532)</f>
        <v>0</v>
      </c>
      <c r="I533" s="172">
        <f>SUM(I527:I532)</f>
        <v>0</v>
      </c>
    </row>
    <row r="534" spans="1:10" ht="15" thickBot="1">
      <c r="A534" s="311"/>
      <c r="B534" s="160" t="s">
        <v>131</v>
      </c>
      <c r="C534" s="160"/>
      <c r="D534" s="171" t="s">
        <v>132</v>
      </c>
      <c r="E534" s="129"/>
      <c r="F534" s="129"/>
      <c r="G534" s="129"/>
      <c r="H534" s="129"/>
      <c r="I534" s="129"/>
    </row>
    <row r="535" spans="1:10" ht="15" thickBot="1">
      <c r="A535" s="311"/>
      <c r="B535" s="101"/>
      <c r="C535" s="101" t="s">
        <v>81</v>
      </c>
      <c r="D535" s="51" t="s">
        <v>82</v>
      </c>
      <c r="E535" s="431"/>
      <c r="F535" s="431"/>
      <c r="G535" s="431"/>
      <c r="H535" s="431"/>
      <c r="I535" s="431"/>
      <c r="J535" s="531"/>
    </row>
    <row r="536" spans="1:10" ht="15" thickTop="1">
      <c r="A536" s="311"/>
      <c r="B536" s="101"/>
      <c r="C536" s="101" t="s">
        <v>83</v>
      </c>
      <c r="D536" s="51" t="s">
        <v>84</v>
      </c>
      <c r="E536" s="431"/>
      <c r="F536" s="431"/>
      <c r="G536" s="431"/>
      <c r="H536" s="431"/>
      <c r="I536" s="431"/>
    </row>
    <row r="537" spans="1:10">
      <c r="A537" s="311"/>
      <c r="B537" s="101"/>
      <c r="C537" s="101" t="s">
        <v>133</v>
      </c>
      <c r="D537" s="51"/>
      <c r="E537" s="431"/>
      <c r="F537" s="431"/>
      <c r="G537" s="431"/>
      <c r="H537" s="431"/>
      <c r="I537" s="431"/>
    </row>
    <row r="538" spans="1:10">
      <c r="A538" s="311"/>
      <c r="B538" s="101"/>
      <c r="C538" s="101" t="s">
        <v>85</v>
      </c>
      <c r="D538" s="51" t="s">
        <v>86</v>
      </c>
      <c r="E538" s="431"/>
      <c r="F538" s="431"/>
      <c r="G538" s="431"/>
      <c r="H538" s="431"/>
      <c r="I538" s="431"/>
    </row>
    <row r="539" spans="1:10">
      <c r="A539" s="311"/>
      <c r="B539" s="101"/>
      <c r="C539" s="101" t="s">
        <v>89</v>
      </c>
      <c r="D539" s="51" t="s">
        <v>134</v>
      </c>
      <c r="E539" s="431"/>
      <c r="F539" s="431"/>
      <c r="G539" s="431"/>
      <c r="H539" s="431"/>
      <c r="I539" s="431"/>
    </row>
    <row r="540" spans="1:10">
      <c r="A540" s="311"/>
      <c r="B540" s="101"/>
      <c r="C540" s="101" t="s">
        <v>87</v>
      </c>
      <c r="D540" s="51" t="s">
        <v>88</v>
      </c>
      <c r="E540" s="431"/>
      <c r="F540" s="431"/>
      <c r="G540" s="431"/>
      <c r="H540" s="431"/>
      <c r="I540" s="431"/>
    </row>
    <row r="541" spans="1:10" ht="15" thickBot="1">
      <c r="A541" s="342"/>
      <c r="B541" s="169" t="s">
        <v>135</v>
      </c>
      <c r="C541" s="168"/>
      <c r="D541" s="53"/>
      <c r="E541" s="170">
        <f>SUM(E535:E540)</f>
        <v>0</v>
      </c>
      <c r="F541" s="170">
        <f>SUM(F535:F540)</f>
        <v>0</v>
      </c>
      <c r="G541" s="170">
        <f>SUM(G535:G540)</f>
        <v>0</v>
      </c>
      <c r="H541" s="170">
        <f>SUM(H535:H540)</f>
        <v>0</v>
      </c>
      <c r="I541" s="170">
        <f>SUM(I535:I540)</f>
        <v>0</v>
      </c>
    </row>
    <row r="542" spans="1:10" ht="15.75" customHeight="1" thickBot="1">
      <c r="A542" s="344" t="s">
        <v>508</v>
      </c>
      <c r="B542" s="107"/>
      <c r="C542" s="532" t="s">
        <v>676</v>
      </c>
      <c r="D542" s="530"/>
      <c r="E542" s="177">
        <f>E483+E491+E499+E507+E515+E533+E541+E475</f>
        <v>0</v>
      </c>
      <c r="F542" s="177">
        <f>F483+F491+F499+F507+F515+F533+F541+F475</f>
        <v>0</v>
      </c>
      <c r="G542" s="177">
        <f>G483+G491+G499+G507+G515+G533+G541+G475</f>
        <v>0</v>
      </c>
      <c r="H542" s="177">
        <f>H483+H491+H499+H507+H515+H533+H541+H475</f>
        <v>0</v>
      </c>
      <c r="I542" s="177">
        <f>I483+I491+I499+I507+I515+I533+I541+I475</f>
        <v>0</v>
      </c>
    </row>
    <row r="543" spans="1:10" ht="16" thickTop="1" thickBot="1">
      <c r="A543" s="337"/>
      <c r="B543" s="143" t="s">
        <v>186</v>
      </c>
      <c r="C543" s="143"/>
      <c r="D543" s="37" t="s">
        <v>253</v>
      </c>
      <c r="E543" s="435"/>
      <c r="F543" s="435"/>
      <c r="G543" s="435"/>
      <c r="H543" s="435"/>
      <c r="I543" s="435"/>
    </row>
    <row r="544" spans="1:10" ht="16.5" customHeight="1" thickTop="1" thickBot="1">
      <c r="A544" s="345" t="s">
        <v>137</v>
      </c>
      <c r="B544" s="179"/>
      <c r="C544" s="534" t="s">
        <v>138</v>
      </c>
      <c r="D544" s="533"/>
      <c r="E544" s="180">
        <f>E448+E542+E543+E456</f>
        <v>0</v>
      </c>
      <c r="F544" s="180">
        <f>F448+F542+F543+F456</f>
        <v>0</v>
      </c>
      <c r="G544" s="180">
        <f>G448+G542+G543+G456</f>
        <v>0</v>
      </c>
      <c r="H544" s="180">
        <f>H448+H542+H543+H456</f>
        <v>0</v>
      </c>
      <c r="I544" s="180">
        <f>I448+I542+I543+I456</f>
        <v>0</v>
      </c>
    </row>
    <row r="545" spans="1:11" ht="16" thickTop="1" thickBot="1">
      <c r="A545" s="325" t="s">
        <v>139</v>
      </c>
      <c r="B545" s="179"/>
      <c r="C545" s="179"/>
      <c r="D545" s="182"/>
      <c r="E545" s="183">
        <f>E544+E28+E51+E85+E108+E142+E165+E198+E221+E254+E277+E311+E338+E361</f>
        <v>0</v>
      </c>
      <c r="F545" s="183">
        <f>F544+F28+F51+F85+F108+F142+F165+F198+F221+F254+F277+F311+F338+F361</f>
        <v>0</v>
      </c>
      <c r="G545" s="183">
        <f>G544+G28+G51+G85+G108+G142+G165+G198+G221+G254+G277+G311+G338+G361</f>
        <v>2674605</v>
      </c>
      <c r="H545" s="183">
        <f>H544+H28+H51+H85+H108+H142+H165+H198+H221+H254+H277+H311+H338+H361</f>
        <v>0</v>
      </c>
      <c r="I545" s="183">
        <f>I544+I28+I51+I85+I108+I142+I165+I198+I221+I254+I277+I311+I338+I361</f>
        <v>0</v>
      </c>
      <c r="K545" s="38" t="s">
        <v>714</v>
      </c>
    </row>
    <row r="546" spans="1:11" ht="47" thickTop="1" thickBot="1">
      <c r="A546" s="346"/>
      <c r="B546" s="178" t="s">
        <v>380</v>
      </c>
      <c r="C546" s="179"/>
      <c r="D546" s="184" t="s">
        <v>146</v>
      </c>
      <c r="E546" s="185" t="s">
        <v>141</v>
      </c>
      <c r="F546" s="436"/>
      <c r="G546" s="437"/>
      <c r="H546" s="437"/>
      <c r="I546" s="437"/>
    </row>
    <row r="547" spans="1:11" ht="15" thickTop="1">
      <c r="A547" s="341" t="s">
        <v>420</v>
      </c>
      <c r="B547" s="160"/>
      <c r="C547" s="101"/>
      <c r="D547" s="51"/>
      <c r="E547" s="129"/>
      <c r="F547" s="129"/>
      <c r="G547" s="129"/>
      <c r="H547" s="129"/>
      <c r="I547" s="129"/>
    </row>
    <row r="548" spans="1:11">
      <c r="A548" s="311"/>
      <c r="B548" s="101" t="s">
        <v>142</v>
      </c>
      <c r="C548" s="101"/>
      <c r="D548" s="51"/>
      <c r="E548" s="431"/>
      <c r="F548" s="431"/>
      <c r="G548" s="431"/>
      <c r="H548" s="431"/>
      <c r="I548" s="431"/>
    </row>
    <row r="549" spans="1:11">
      <c r="A549" s="311"/>
      <c r="B549" s="101" t="s">
        <v>143</v>
      </c>
      <c r="C549" s="101"/>
      <c r="D549" s="51"/>
      <c r="E549" s="431"/>
      <c r="F549" s="431"/>
      <c r="G549" s="431"/>
      <c r="H549" s="431"/>
      <c r="I549" s="431"/>
    </row>
    <row r="550" spans="1:11" ht="15" thickBot="1">
      <c r="A550" s="322" t="s">
        <v>144</v>
      </c>
      <c r="B550" s="120"/>
      <c r="C550" s="120"/>
      <c r="D550" s="57"/>
      <c r="E550" s="149">
        <f>SUM(E548:E549)</f>
        <v>0</v>
      </c>
      <c r="F550" s="149">
        <f>SUM(F546:F549)</f>
        <v>0</v>
      </c>
      <c r="G550" s="149">
        <f>SUM(G546:G549)</f>
        <v>0</v>
      </c>
      <c r="H550" s="149">
        <f>SUM(H546:H549)</f>
        <v>0</v>
      </c>
      <c r="I550" s="149">
        <f>SUM(I546:I549)</f>
        <v>0</v>
      </c>
    </row>
    <row r="551" spans="1:11" ht="16" thickTop="1" thickBot="1">
      <c r="A551" s="325" t="s">
        <v>145</v>
      </c>
      <c r="B551" s="179"/>
      <c r="C551" s="179"/>
      <c r="D551" s="182"/>
      <c r="E551" s="183">
        <f>E545+E550</f>
        <v>0</v>
      </c>
      <c r="F551" s="183">
        <f>F545+F550</f>
        <v>0</v>
      </c>
      <c r="G551" s="183">
        <f>G545+G550</f>
        <v>2674605</v>
      </c>
      <c r="H551" s="183">
        <f>H545+H550</f>
        <v>0</v>
      </c>
      <c r="I551" s="183">
        <f>I545+I550</f>
        <v>0</v>
      </c>
    </row>
    <row r="552" spans="1:11" ht="15" thickTop="1">
      <c r="A552" s="143"/>
      <c r="B552" s="145"/>
      <c r="C552" s="145"/>
      <c r="D552" s="58"/>
      <c r="E552" s="195"/>
      <c r="F552" s="195"/>
      <c r="G552" s="195"/>
      <c r="H552" s="195"/>
      <c r="I552" s="195"/>
    </row>
    <row r="553" spans="1:11">
      <c r="A553" s="272" t="s">
        <v>531</v>
      </c>
      <c r="B553" s="273"/>
      <c r="C553" s="273"/>
      <c r="D553" s="274" t="s">
        <v>532</v>
      </c>
      <c r="E553" s="278" t="s">
        <v>534</v>
      </c>
      <c r="F553" s="275">
        <f>0.03*F545</f>
        <v>0</v>
      </c>
      <c r="G553" s="275">
        <f>0.03*G545</f>
        <v>80238.149999999994</v>
      </c>
      <c r="H553" s="275">
        <f>0.03*H545</f>
        <v>0</v>
      </c>
      <c r="I553" s="275">
        <f>0.03*I545</f>
        <v>0</v>
      </c>
    </row>
    <row r="554" spans="1:11">
      <c r="A554" s="272"/>
      <c r="B554" s="273"/>
      <c r="C554" s="273"/>
      <c r="D554" s="276" t="s">
        <v>533</v>
      </c>
      <c r="E554" s="277">
        <f>'Form 3 Revenues'!D102-'Form 4 Expenses'!E545</f>
        <v>0</v>
      </c>
      <c r="F554" s="277">
        <f>'Form 3 Revenues'!E102-'Form 4 Expenses'!F545</f>
        <v>0</v>
      </c>
      <c r="G554" s="277">
        <f>'Form 3 Revenues'!F102-'Form 4 Expenses'!G545</f>
        <v>121939</v>
      </c>
      <c r="H554" s="277">
        <f>'Form 3 Revenues'!G102-'Form 4 Expenses'!H545</f>
        <v>0</v>
      </c>
      <c r="I554" s="277">
        <f>'Form 3 Revenues'!H102-'Form 4 Expenses'!I545</f>
        <v>0</v>
      </c>
    </row>
    <row r="555" spans="1:11">
      <c r="A555" s="143"/>
      <c r="B555" s="87"/>
      <c r="C555" s="87"/>
      <c r="D555" s="58"/>
      <c r="E555" s="195"/>
      <c r="F555" s="195"/>
      <c r="G555" s="195"/>
      <c r="H555" s="195"/>
      <c r="I555" s="195"/>
    </row>
    <row r="556" spans="1:11">
      <c r="A556" s="101"/>
      <c r="B556" s="432" t="str">
        <f>'Form 1 Cover'!B20</f>
        <v>TEACH- Las Vegas</v>
      </c>
      <c r="C556" s="396"/>
      <c r="D556" s="43"/>
      <c r="F556" s="58"/>
      <c r="I556" s="395" t="str">
        <f>"Budget Fiscal Year "&amp;TEXT('Form 1 Cover'!$D$137, "mm/dd/yy")</f>
        <v>Budget Fiscal Year 2021-2022</v>
      </c>
    </row>
    <row r="557" spans="1:11">
      <c r="A557" s="87"/>
      <c r="B557" s="87"/>
      <c r="C557" s="87"/>
      <c r="D557" s="58"/>
      <c r="E557" s="106"/>
    </row>
    <row r="558" spans="1:11">
      <c r="A558" s="87"/>
      <c r="B558" s="106" t="s">
        <v>465</v>
      </c>
      <c r="H558" s="30"/>
      <c r="I558" s="30">
        <f>'Form 1 Cover'!$D$146</f>
        <v>44270</v>
      </c>
    </row>
  </sheetData>
  <sheetProtection password="F4A0" sheet="1" objects="1" scenarios="1"/>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8" man="1"/>
    <brk id="108" max="8" man="1"/>
    <brk id="166" max="8" man="1"/>
    <brk id="222" max="8" man="1"/>
    <brk id="278" max="8" man="1"/>
    <brk id="311" max="8" man="1"/>
    <brk id="362" max="8" man="1"/>
    <brk id="412" max="8" man="1"/>
    <brk id="457" max="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topLeftCell="A11" zoomScaleNormal="100" zoomScalePageLayoutView="85" workbookViewId="0">
      <selection activeCell="N9" sqref="N9"/>
    </sheetView>
  </sheetViews>
  <sheetFormatPr baseColWidth="10" defaultColWidth="9.1640625" defaultRowHeight="14"/>
  <cols>
    <col min="1" max="1" width="6" style="217" customWidth="1"/>
    <col min="2" max="2" width="30.33203125" style="38" customWidth="1"/>
    <col min="3" max="6" width="14.6640625" style="134" customWidth="1"/>
    <col min="7" max="9" width="9.1640625" style="38"/>
    <col min="10" max="10" width="5.5" style="38" customWidth="1"/>
    <col min="11" max="16384" width="9.1640625" style="38"/>
  </cols>
  <sheetData>
    <row r="1" spans="1:6">
      <c r="A1" s="537" t="str">
        <f>"TENTATIVE BUDGET "&amp;TEXT('Form 1 Cover'!D137, "MM/DD/YY")</f>
        <v>TENTATIVE BUDGET 2021-2022</v>
      </c>
      <c r="B1" s="538"/>
      <c r="C1" s="102" t="s">
        <v>306</v>
      </c>
      <c r="D1" s="102" t="s">
        <v>307</v>
      </c>
      <c r="E1" s="102" t="s">
        <v>308</v>
      </c>
      <c r="F1" s="102"/>
    </row>
    <row r="2" spans="1:6" ht="57.75" customHeight="1" thickBot="1">
      <c r="A2" s="536"/>
      <c r="B2" s="482" t="s">
        <v>677</v>
      </c>
      <c r="C2" s="203" t="s">
        <v>239</v>
      </c>
      <c r="D2" s="203" t="s">
        <v>240</v>
      </c>
      <c r="E2" s="203" t="s">
        <v>499</v>
      </c>
      <c r="F2" s="203" t="s">
        <v>480</v>
      </c>
    </row>
    <row r="3" spans="1:6" ht="18.75" customHeight="1">
      <c r="A3" s="354" t="s">
        <v>473</v>
      </c>
      <c r="B3" s="204"/>
      <c r="C3" s="114"/>
      <c r="D3" s="114"/>
      <c r="E3" s="114"/>
      <c r="F3" s="114"/>
    </row>
    <row r="4" spans="1:6">
      <c r="A4" s="355">
        <v>100</v>
      </c>
      <c r="B4" s="51" t="s">
        <v>241</v>
      </c>
      <c r="C4" s="205">
        <f>'Form 4 Expenses'!G8+'Form 4 Expenses'!G15+'Form 4 Expenses'!G22+'Form 4 Expenses'!G31+'Form 4 Expenses'!G38+'Form 4 Expenses'!G45</f>
        <v>692500</v>
      </c>
      <c r="D4" s="206">
        <f>'Form 4 Expenses'!G9+'Form 4 Expenses'!G16+'Form 4 Expenses'!G23+'Form 4 Expenses'!G32+'Form 4 Expenses'!G39+'Form 4 Expenses'!G46</f>
        <v>343863</v>
      </c>
      <c r="E4" s="206">
        <f>'Form 4 Expenses'!G28+'Form 4 Expenses'!G51-'Form 5 Exp Summary'!C4-'Form 5 Exp Summary'!D4</f>
        <v>991330.7</v>
      </c>
      <c r="F4" s="128">
        <f>SUM(C4:E4)</f>
        <v>2027693.7</v>
      </c>
    </row>
    <row r="5" spans="1:6">
      <c r="A5" s="355">
        <v>200</v>
      </c>
      <c r="B5" s="51" t="s">
        <v>242</v>
      </c>
      <c r="C5" s="207">
        <f>'Form 4 Expenses'!G65+'Form 4 Expenses'!G72+'Form 4 Expenses'!G79+'Form 4 Expenses'!G88+'Form 4 Expenses'!G95+'Form 4 Expenses'!G102+'Form 4 Expenses'!G122+'Form 4 Expenses'!G129+'Form 4 Expenses'!G136</f>
        <v>265000</v>
      </c>
      <c r="D5" s="207">
        <f>'Form 4 Expenses'!G66+'Form 4 Expenses'!G73+'Form 4 Expenses'!G80+'Form 4 Expenses'!G89+'Form 4 Expenses'!G96+'Form 4 Expenses'!G103+'Form 4 Expenses'!G123+'Form 4 Expenses'!G130+'Form 4 Expenses'!G137</f>
        <v>126825</v>
      </c>
      <c r="E5" s="206">
        <f>'Form 4 Expenses'!G85+'Form 4 Expenses'!G108+'Form 4 Expenses'!G142-'Form 5 Exp Summary'!C5-'Form 5 Exp Summary'!D5</f>
        <v>255086.30000000005</v>
      </c>
      <c r="F5" s="128">
        <f t="shared" ref="F5:F11" si="0">SUM(C5:E5)</f>
        <v>646911.30000000005</v>
      </c>
    </row>
    <row r="6" spans="1:6">
      <c r="A6" s="355">
        <v>300</v>
      </c>
      <c r="B6" s="51" t="s">
        <v>243</v>
      </c>
      <c r="C6" s="207">
        <f>'Form 4 Expenses'!G145+'Form 4 Expenses'!G152+'Form 4 Expenses'!G159+'Form 4 Expenses'!G178+'Form 4 Expenses'!G185+'Form 4 Expenses'!G192</f>
        <v>0</v>
      </c>
      <c r="D6" s="207">
        <f>'Form 4 Expenses'!G146+'Form 4 Expenses'!G153+'Form 4 Expenses'!G160+'Form 4 Expenses'!G179+'Form 4 Expenses'!G186+'Form 4 Expenses'!G193</f>
        <v>0</v>
      </c>
      <c r="E6" s="206">
        <f>'Form 4 Expenses'!G165+'Form 4 Expenses'!G198-'Form 5 Exp Summary'!C6-'Form 5 Exp Summary'!D6</f>
        <v>0</v>
      </c>
      <c r="F6" s="128">
        <f t="shared" si="0"/>
        <v>0</v>
      </c>
    </row>
    <row r="7" spans="1:6">
      <c r="A7" s="355">
        <v>400</v>
      </c>
      <c r="B7" s="51" t="s">
        <v>244</v>
      </c>
      <c r="C7" s="207">
        <f>'Form 4 Expenses'!G201+'Form 4 Expenses'!G208+'Form 4 Expenses'!G215+'Form 4 Expenses'!G257+'Form 4 Expenses'!G264+'Form 4 Expenses'!G271+'Form 4 Expenses'!G291+'Form 4 Expenses'!G298+'Form 4 Expenses'!G305</f>
        <v>0</v>
      </c>
      <c r="D7" s="207">
        <f>'Form 4 Expenses'!G202+'Form 4 Expenses'!G209+'Form 4 Expenses'!G216+'Form 4 Expenses'!G258+'Form 4 Expenses'!G265+'Form 4 Expenses'!G272+'Form 4 Expenses'!G292+'Form 4 Expenses'!G299+'Form 4 Expenses'!G306</f>
        <v>0</v>
      </c>
      <c r="E7" s="206">
        <f>'Form 4 Expenses'!G221+'Form 4 Expenses'!G277+'Form 4 Expenses'!G311-'Form 5 Exp Summary'!C7-'Form 5 Exp Summary'!D7</f>
        <v>0</v>
      </c>
      <c r="F7" s="128">
        <f t="shared" si="0"/>
        <v>0</v>
      </c>
    </row>
    <row r="8" spans="1:6">
      <c r="A8" s="355">
        <v>500</v>
      </c>
      <c r="B8" s="51" t="s">
        <v>245</v>
      </c>
      <c r="C8" s="208"/>
      <c r="D8" s="208"/>
      <c r="E8" s="209"/>
      <c r="F8" s="128">
        <f t="shared" si="0"/>
        <v>0</v>
      </c>
    </row>
    <row r="9" spans="1:6">
      <c r="A9" s="355">
        <v>600</v>
      </c>
      <c r="B9" s="51" t="s">
        <v>198</v>
      </c>
      <c r="C9" s="208"/>
      <c r="D9" s="208"/>
      <c r="E9" s="209"/>
      <c r="F9" s="128">
        <f t="shared" si="0"/>
        <v>0</v>
      </c>
    </row>
    <row r="10" spans="1:6">
      <c r="A10" s="355">
        <v>800</v>
      </c>
      <c r="B10" s="51" t="s">
        <v>246</v>
      </c>
      <c r="C10" s="207">
        <f>'Form 4 Expenses'!G318+'Form 4 Expenses'!G325+'Form 4 Expenses'!G332</f>
        <v>0</v>
      </c>
      <c r="D10" s="207">
        <f>'Form 4 Expenses'!G319+'Form 4 Expenses'!G326+'Form 4 Expenses'!G333</f>
        <v>0</v>
      </c>
      <c r="E10" s="206">
        <f>'Form 4 Expenses'!G338-'Form 5 Exp Summary'!C10-'Form 5 Exp Summary'!D10</f>
        <v>0</v>
      </c>
      <c r="F10" s="128">
        <f t="shared" si="0"/>
        <v>0</v>
      </c>
    </row>
    <row r="11" spans="1:6">
      <c r="A11" s="355">
        <v>900</v>
      </c>
      <c r="B11" s="51" t="s">
        <v>475</v>
      </c>
      <c r="C11" s="207">
        <f>'Form 4 Expenses'!G341+'Form 4 Expenses'!G348+'Form 4 Expenses'!G355</f>
        <v>0</v>
      </c>
      <c r="D11" s="207">
        <f>'Form 4 Expenses'!G342+'Form 4 Expenses'!G349+'Form 4 Expenses'!G356</f>
        <v>0</v>
      </c>
      <c r="E11" s="206">
        <f>'Form 4 Expenses'!G361-'Form 5 Exp Summary'!C11-'Form 5 Exp Summary'!D11</f>
        <v>0</v>
      </c>
      <c r="F11" s="128">
        <f t="shared" si="0"/>
        <v>0</v>
      </c>
    </row>
    <row r="12" spans="1:6">
      <c r="A12" s="355" t="s">
        <v>474</v>
      </c>
      <c r="B12" s="51"/>
      <c r="C12" s="207">
        <f>SUM(C4:C11)</f>
        <v>957500</v>
      </c>
      <c r="D12" s="207">
        <f>SUM(D4:D11)</f>
        <v>470688</v>
      </c>
      <c r="E12" s="207">
        <f>SUM(E4:E11)</f>
        <v>1246417</v>
      </c>
      <c r="F12" s="205">
        <f>SUM(F4:F11)</f>
        <v>2674605</v>
      </c>
    </row>
    <row r="13" spans="1:6">
      <c r="A13" s="355"/>
      <c r="B13" s="210"/>
      <c r="C13" s="211"/>
      <c r="D13" s="211"/>
      <c r="E13" s="211"/>
      <c r="F13" s="356"/>
    </row>
    <row r="14" spans="1:6">
      <c r="A14" s="357" t="s">
        <v>300</v>
      </c>
      <c r="B14" s="51" t="s">
        <v>247</v>
      </c>
      <c r="C14" s="212"/>
      <c r="D14" s="212"/>
      <c r="E14" s="212"/>
      <c r="F14" s="129"/>
    </row>
    <row r="15" spans="1:6">
      <c r="A15" s="355">
        <v>2000</v>
      </c>
      <c r="B15" s="51" t="s">
        <v>299</v>
      </c>
      <c r="C15" s="207">
        <f>'Form 4 Expenses'!G373+'Form 4 Expenses'!G381+'Form 4 Expenses'!G389+'Form 4 Expenses'!G397+'Form 4 Expenses'!G405+'Form 4 Expenses'!G425+'Form 4 Expenses'!G433+'Form 4 Expenses'!G441</f>
        <v>0</v>
      </c>
      <c r="D15" s="207">
        <f>'Form 4 Expenses'!G374+'Form 4 Expenses'!G382+'Form 4 Expenses'!G390+'Form 4 Expenses'!G398+'Form 4 Expenses'!G406+'Form 4 Expenses'!G426+'Form 4 Expenses'!G434+'Form 4 Expenses'!G442</f>
        <v>0</v>
      </c>
      <c r="E15" s="207">
        <f>'Form 4 Expenses'!G448-'Form 5 Exp Summary'!C15-'Form 5 Exp Summary'!D15</f>
        <v>0</v>
      </c>
      <c r="F15" s="128">
        <f>SUM(C15:E15)</f>
        <v>0</v>
      </c>
    </row>
    <row r="16" spans="1:6">
      <c r="A16" s="355">
        <v>3100</v>
      </c>
      <c r="B16" s="51" t="s">
        <v>251</v>
      </c>
      <c r="C16" s="207">
        <f>'Form 4 Expenses'!G450</f>
        <v>0</v>
      </c>
      <c r="D16" s="207">
        <f>'Form 4 Expenses'!G451</f>
        <v>0</v>
      </c>
      <c r="E16" s="207">
        <f>'Form 4 Expenses'!G456-C16-D16</f>
        <v>0</v>
      </c>
      <c r="F16" s="128">
        <f>SUM(C16:E16)</f>
        <v>0</v>
      </c>
    </row>
    <row r="17" spans="1:6" ht="30">
      <c r="A17" s="358">
        <v>4000</v>
      </c>
      <c r="B17" s="104" t="s">
        <v>248</v>
      </c>
      <c r="C17" s="208"/>
      <c r="D17" s="208"/>
      <c r="E17" s="207">
        <f>'Form 4 Expenses'!G542</f>
        <v>0</v>
      </c>
      <c r="F17" s="128">
        <f>SUM(C17:E17)</f>
        <v>0</v>
      </c>
    </row>
    <row r="18" spans="1:6">
      <c r="A18" s="355">
        <v>5000</v>
      </c>
      <c r="B18" s="51" t="s">
        <v>253</v>
      </c>
      <c r="C18" s="208"/>
      <c r="D18" s="208"/>
      <c r="E18" s="207">
        <f>'Form 4 Expenses'!G543</f>
        <v>0</v>
      </c>
      <c r="F18" s="128">
        <f>SUM(C18:E18)</f>
        <v>0</v>
      </c>
    </row>
    <row r="19" spans="1:6">
      <c r="A19" s="355">
        <v>6300</v>
      </c>
      <c r="B19" s="51" t="s">
        <v>249</v>
      </c>
      <c r="C19" s="208"/>
      <c r="D19" s="208"/>
      <c r="E19" s="208"/>
      <c r="F19" s="207">
        <f>'Form 4 Expenses'!G546</f>
        <v>0</v>
      </c>
    </row>
    <row r="20" spans="1:6" ht="18" customHeight="1">
      <c r="A20" s="355">
        <v>8000</v>
      </c>
      <c r="B20" s="213" t="s">
        <v>250</v>
      </c>
      <c r="C20" s="208"/>
      <c r="D20" s="208"/>
      <c r="E20" s="208"/>
      <c r="F20" s="207">
        <f>'Form 4 Expenses'!G548+'Form 4 Expenses'!G549</f>
        <v>0</v>
      </c>
    </row>
    <row r="21" spans="1:6" ht="20.25" customHeight="1" thickBot="1">
      <c r="A21" s="359" t="s">
        <v>476</v>
      </c>
      <c r="B21" s="214"/>
      <c r="C21" s="215">
        <f>SUM(C15:C20)</f>
        <v>0</v>
      </c>
      <c r="D21" s="215">
        <f>SUM(D15:D20)</f>
        <v>0</v>
      </c>
      <c r="E21" s="215">
        <f>SUM(E15:E20)</f>
        <v>0</v>
      </c>
      <c r="F21" s="215">
        <f>SUM(F15:F20)</f>
        <v>0</v>
      </c>
    </row>
    <row r="22" spans="1:6" ht="18.75" customHeight="1" thickBot="1">
      <c r="A22" s="364" t="s">
        <v>501</v>
      </c>
      <c r="B22" s="365"/>
      <c r="C22" s="216">
        <f>C12+C21</f>
        <v>957500</v>
      </c>
      <c r="D22" s="216">
        <f>D12+D21</f>
        <v>470688</v>
      </c>
      <c r="E22" s="216">
        <f>E12+E21</f>
        <v>1246417</v>
      </c>
      <c r="F22" s="216">
        <f>F12+F21</f>
        <v>2674605</v>
      </c>
    </row>
    <row r="23" spans="1:6">
      <c r="A23" s="366"/>
      <c r="B23" s="83"/>
      <c r="C23" s="153"/>
      <c r="D23" s="153"/>
      <c r="E23" s="153"/>
      <c r="F23" s="152"/>
    </row>
    <row r="24" spans="1:6">
      <c r="A24" s="539" t="str">
        <f>"FINAL BUDGET "&amp;TEXT('Form 1 Cover'!D137, "MM/DD/YY")</f>
        <v>FINAL BUDGET 2021-2022</v>
      </c>
      <c r="B24" s="540"/>
      <c r="C24" s="297" t="s">
        <v>306</v>
      </c>
      <c r="D24" s="102" t="s">
        <v>307</v>
      </c>
      <c r="E24" s="102" t="s">
        <v>308</v>
      </c>
      <c r="F24" s="102"/>
    </row>
    <row r="25" spans="1:6" ht="57.75" customHeight="1" thickBot="1">
      <c r="B25" s="482" t="s">
        <v>677</v>
      </c>
      <c r="C25" s="203" t="s">
        <v>239</v>
      </c>
      <c r="D25" s="203" t="s">
        <v>240</v>
      </c>
      <c r="E25" s="203" t="s">
        <v>499</v>
      </c>
      <c r="F25" s="203" t="s">
        <v>480</v>
      </c>
    </row>
    <row r="26" spans="1:6">
      <c r="A26" s="354" t="s">
        <v>473</v>
      </c>
      <c r="B26" s="204"/>
      <c r="C26" s="114"/>
      <c r="D26" s="114"/>
      <c r="E26" s="114"/>
      <c r="F26" s="114"/>
    </row>
    <row r="27" spans="1:6">
      <c r="A27" s="355">
        <v>100</v>
      </c>
      <c r="B27" s="51" t="s">
        <v>241</v>
      </c>
      <c r="C27" s="218">
        <f>'Form 4 Expenses'!H8+'Form 4 Expenses'!H15+'Form 4 Expenses'!H22+'Form 4 Expenses'!H31+'Form 4 Expenses'!H38+'Form 4 Expenses'!H45</f>
        <v>0</v>
      </c>
      <c r="D27" s="218">
        <f>'Form 4 Expenses'!H9+'Form 4 Expenses'!H16+'Form 4 Expenses'!H23+'Form 4 Expenses'!H32+'Form 4 Expenses'!H39+'Form 4 Expenses'!H46</f>
        <v>0</v>
      </c>
      <c r="E27" s="219">
        <f>'Form 4 Expenses'!H28+'Form 4 Expenses'!H51-'Form 5 Exp Summary'!C27-'Form 5 Exp Summary'!D27</f>
        <v>0</v>
      </c>
      <c r="F27" s="360">
        <f>SUM(C27:E27)</f>
        <v>0</v>
      </c>
    </row>
    <row r="28" spans="1:6">
      <c r="A28" s="355">
        <v>200</v>
      </c>
      <c r="B28" s="51" t="s">
        <v>242</v>
      </c>
      <c r="C28" s="220">
        <f>'Form 4 Expenses'!H65+'Form 4 Expenses'!H72+'Form 4 Expenses'!H79+'Form 4 Expenses'!H88+'Form 4 Expenses'!H95+'Form 4 Expenses'!H102+'Form 4 Expenses'!H122+'Form 4 Expenses'!H129+'Form 4 Expenses'!H136</f>
        <v>0</v>
      </c>
      <c r="D28" s="220">
        <f>'Form 4 Expenses'!H66+'Form 4 Expenses'!H73+'Form 4 Expenses'!H80+'Form 4 Expenses'!H89+'Form 4 Expenses'!H96+'Form 4 Expenses'!H103+'Form 4 Expenses'!H123+'Form 4 Expenses'!H130+'Form 4 Expenses'!H137</f>
        <v>0</v>
      </c>
      <c r="E28" s="220">
        <f>'Form 4 Expenses'!H85+'Form 4 Expenses'!H108+'Form 4 Expenses'!H142-'Form 5 Exp Summary'!C28-'Form 5 Exp Summary'!D28</f>
        <v>0</v>
      </c>
      <c r="F28" s="360">
        <f t="shared" ref="F28:F34" si="1">SUM(C28:E28)</f>
        <v>0</v>
      </c>
    </row>
    <row r="29" spans="1:6">
      <c r="A29" s="355">
        <v>300</v>
      </c>
      <c r="B29" s="51" t="s">
        <v>243</v>
      </c>
      <c r="C29" s="220">
        <f>'Form 4 Expenses'!H145+'Form 4 Expenses'!H152+'Form 4 Expenses'!H159+'Form 4 Expenses'!H178+'Form 4 Expenses'!H185+'Form 4 Expenses'!H192</f>
        <v>0</v>
      </c>
      <c r="D29" s="220">
        <f>'Form 4 Expenses'!H146+'Form 4 Expenses'!H153+'Form 4 Expenses'!H160+'Form 4 Expenses'!H179+'Form 4 Expenses'!H186+'Form 4 Expenses'!H193</f>
        <v>0</v>
      </c>
      <c r="E29" s="220">
        <f>'Form 4 Expenses'!H165+'Form 4 Expenses'!H198-'Form 5 Exp Summary'!C29-'Form 5 Exp Summary'!D29</f>
        <v>0</v>
      </c>
      <c r="F29" s="360">
        <f t="shared" si="1"/>
        <v>0</v>
      </c>
    </row>
    <row r="30" spans="1:6">
      <c r="A30" s="355">
        <v>400</v>
      </c>
      <c r="B30" s="51" t="s">
        <v>244</v>
      </c>
      <c r="C30" s="220">
        <f>'Form 4 Expenses'!H201+'Form 4 Expenses'!H208+'Form 4 Expenses'!H215+'Form 4 Expenses'!H257+'Form 4 Expenses'!H264+'Form 4 Expenses'!H271+'Form 4 Expenses'!H291+'Form 4 Expenses'!H298+'Form 4 Expenses'!H305</f>
        <v>0</v>
      </c>
      <c r="D30" s="220">
        <f>'Form 4 Expenses'!H202+'Form 4 Expenses'!H209+'Form 4 Expenses'!H216+'Form 4 Expenses'!H258+'Form 4 Expenses'!H265+'Form 4 Expenses'!H272+'Form 4 Expenses'!H292+'Form 4 Expenses'!H299+'Form 4 Expenses'!H306</f>
        <v>0</v>
      </c>
      <c r="E30" s="220">
        <f>'Form 4 Expenses'!H221+'Form 4 Expenses'!H277+'Form 4 Expenses'!H311-'Form 5 Exp Summary'!C30-'Form 5 Exp Summary'!D30</f>
        <v>0</v>
      </c>
      <c r="F30" s="360">
        <f t="shared" si="1"/>
        <v>0</v>
      </c>
    </row>
    <row r="31" spans="1:6">
      <c r="A31" s="355">
        <v>500</v>
      </c>
      <c r="B31" s="51" t="s">
        <v>245</v>
      </c>
      <c r="C31" s="221">
        <v>0</v>
      </c>
      <c r="D31" s="221">
        <v>0</v>
      </c>
      <c r="E31" s="221">
        <v>0</v>
      </c>
      <c r="F31" s="360">
        <f t="shared" si="1"/>
        <v>0</v>
      </c>
    </row>
    <row r="32" spans="1:6">
      <c r="A32" s="355">
        <v>600</v>
      </c>
      <c r="B32" s="51" t="s">
        <v>198</v>
      </c>
      <c r="C32" s="221">
        <v>0</v>
      </c>
      <c r="D32" s="221">
        <v>0</v>
      </c>
      <c r="E32" s="221">
        <v>0</v>
      </c>
      <c r="F32" s="360">
        <f t="shared" si="1"/>
        <v>0</v>
      </c>
    </row>
    <row r="33" spans="1:6">
      <c r="A33" s="355">
        <v>800</v>
      </c>
      <c r="B33" s="51" t="s">
        <v>246</v>
      </c>
      <c r="C33" s="220">
        <f>'Form 4 Expenses'!H318+'Form 4 Expenses'!H325+'Form 4 Expenses'!H332</f>
        <v>0</v>
      </c>
      <c r="D33" s="220">
        <f>'Form 4 Expenses'!H319+'Form 4 Expenses'!H326+'Form 4 Expenses'!H333</f>
        <v>0</v>
      </c>
      <c r="E33" s="220">
        <f>'Form 4 Expenses'!H338-'Form 5 Exp Summary'!C33-'Form 5 Exp Summary'!D33</f>
        <v>0</v>
      </c>
      <c r="F33" s="360">
        <f t="shared" si="1"/>
        <v>0</v>
      </c>
    </row>
    <row r="34" spans="1:6">
      <c r="A34" s="355">
        <v>900</v>
      </c>
      <c r="B34" s="51" t="s">
        <v>475</v>
      </c>
      <c r="C34" s="222">
        <f>'Form 4 Expenses'!H341+'Form 4 Expenses'!H348+'Form 4 Expenses'!H355</f>
        <v>0</v>
      </c>
      <c r="D34" s="220">
        <f>'Form 4 Expenses'!H342+'Form 4 Expenses'!H349+'Form 4 Expenses'!H356</f>
        <v>0</v>
      </c>
      <c r="E34" s="220">
        <f>'Form 4 Expenses'!H361-'Form 5 Exp Summary'!C34-'Form 5 Exp Summary'!D34</f>
        <v>0</v>
      </c>
      <c r="F34" s="360">
        <f t="shared" si="1"/>
        <v>0</v>
      </c>
    </row>
    <row r="35" spans="1:6">
      <c r="A35" s="355" t="s">
        <v>474</v>
      </c>
      <c r="B35" s="51"/>
      <c r="C35" s="207">
        <f>SUM(C27:C34)</f>
        <v>0</v>
      </c>
      <c r="D35" s="207">
        <f>SUM(D27:D34)</f>
        <v>0</v>
      </c>
      <c r="E35" s="207">
        <f>SUM(E27:E34)</f>
        <v>0</v>
      </c>
      <c r="F35" s="205">
        <f>SUM(F27:F34)</f>
        <v>0</v>
      </c>
    </row>
    <row r="36" spans="1:6">
      <c r="A36" s="355"/>
      <c r="B36" s="210"/>
      <c r="C36" s="211"/>
      <c r="D36" s="211"/>
      <c r="E36" s="211"/>
      <c r="F36" s="356"/>
    </row>
    <row r="37" spans="1:6">
      <c r="A37" s="357" t="s">
        <v>300</v>
      </c>
      <c r="B37" s="51" t="s">
        <v>247</v>
      </c>
      <c r="C37" s="212"/>
      <c r="D37" s="212"/>
      <c r="E37" s="212"/>
      <c r="F37" s="129"/>
    </row>
    <row r="38" spans="1:6">
      <c r="A38" s="355">
        <v>2000</v>
      </c>
      <c r="B38" s="51" t="s">
        <v>299</v>
      </c>
      <c r="C38" s="207">
        <f>'Form 4 Expenses'!H373+'Form 4 Expenses'!H381+'Form 4 Expenses'!H389+'Form 4 Expenses'!H397+'Form 4 Expenses'!H405+'Form 4 Expenses'!H425+'Form 4 Expenses'!H433+'Form 4 Expenses'!H441</f>
        <v>0</v>
      </c>
      <c r="D38" s="207">
        <f>'Form 4 Expenses'!H374+'Form 4 Expenses'!H382+'Form 4 Expenses'!H390+'Form 4 Expenses'!H398+'Form 4 Expenses'!H406+'Form 4 Expenses'!H426+'Form 4 Expenses'!H434+'Form 4 Expenses'!H442</f>
        <v>0</v>
      </c>
      <c r="E38" s="207">
        <f>'Form 4 Expenses'!H448-'Form 5 Exp Summary'!C38-'Form 5 Exp Summary'!D38</f>
        <v>0</v>
      </c>
      <c r="F38" s="128">
        <f>SUM(C38:E38)</f>
        <v>0</v>
      </c>
    </row>
    <row r="39" spans="1:6">
      <c r="A39" s="355">
        <v>3100</v>
      </c>
      <c r="B39" s="51" t="s">
        <v>251</v>
      </c>
      <c r="C39" s="207">
        <f>'Form 4 Expenses'!H450</f>
        <v>0</v>
      </c>
      <c r="D39" s="207">
        <f>'Form 4 Expenses'!H451</f>
        <v>0</v>
      </c>
      <c r="E39" s="207">
        <f>'Form 4 Expenses'!H456-'Form 5 Exp Summary'!C39-'Form 5 Exp Summary'!D39</f>
        <v>0</v>
      </c>
      <c r="F39" s="128">
        <f>SUM(C39:E39)</f>
        <v>0</v>
      </c>
    </row>
    <row r="40" spans="1:6" ht="30">
      <c r="A40" s="358">
        <v>4000</v>
      </c>
      <c r="B40" s="104" t="s">
        <v>248</v>
      </c>
      <c r="C40" s="208"/>
      <c r="D40" s="208"/>
      <c r="E40" s="207">
        <f>'Form 4 Expenses'!H542</f>
        <v>0</v>
      </c>
      <c r="F40" s="128">
        <f>SUM(C40:E40)</f>
        <v>0</v>
      </c>
    </row>
    <row r="41" spans="1:6">
      <c r="A41" s="355">
        <v>5000</v>
      </c>
      <c r="B41" s="51" t="s">
        <v>253</v>
      </c>
      <c r="C41" s="208"/>
      <c r="D41" s="208"/>
      <c r="E41" s="207">
        <f>'Form 4 Expenses'!H543</f>
        <v>0</v>
      </c>
      <c r="F41" s="128">
        <f>SUM(C41:E41)</f>
        <v>0</v>
      </c>
    </row>
    <row r="42" spans="1:6">
      <c r="A42" s="355">
        <v>6300</v>
      </c>
      <c r="B42" s="51" t="s">
        <v>249</v>
      </c>
      <c r="C42" s="208"/>
      <c r="D42" s="208"/>
      <c r="E42" s="208"/>
      <c r="F42" s="207">
        <f>'Form 4 Expenses'!H546</f>
        <v>0</v>
      </c>
    </row>
    <row r="43" spans="1:6" ht="19.5" customHeight="1">
      <c r="A43" s="355">
        <v>8000</v>
      </c>
      <c r="B43" s="213" t="s">
        <v>250</v>
      </c>
      <c r="C43" s="208"/>
      <c r="D43" s="208"/>
      <c r="E43" s="208"/>
      <c r="F43" s="207">
        <f>'Form 4 Expenses'!H548+'Form 4 Expenses'!H549</f>
        <v>0</v>
      </c>
    </row>
    <row r="44" spans="1:6" ht="15" thickBot="1">
      <c r="A44" s="359" t="s">
        <v>476</v>
      </c>
      <c r="B44" s="214"/>
      <c r="C44" s="215">
        <f>SUM(C38:C43)</f>
        <v>0</v>
      </c>
      <c r="D44" s="215">
        <f>SUM(D38:D43)</f>
        <v>0</v>
      </c>
      <c r="E44" s="215">
        <f>SUM(E38:E43)</f>
        <v>0</v>
      </c>
      <c r="F44" s="215">
        <f>SUM(F38:F43)</f>
        <v>0</v>
      </c>
    </row>
    <row r="45" spans="1:6" ht="15" thickBot="1">
      <c r="A45" s="361" t="s">
        <v>500</v>
      </c>
      <c r="B45" s="362"/>
      <c r="C45" s="363">
        <f>C35+C44</f>
        <v>0</v>
      </c>
      <c r="D45" s="363">
        <f>D35+D44</f>
        <v>0</v>
      </c>
      <c r="E45" s="363">
        <f>E35+E44</f>
        <v>0</v>
      </c>
      <c r="F45" s="363">
        <f>F35+F44</f>
        <v>0</v>
      </c>
    </row>
    <row r="46" spans="1:6" ht="12.75" customHeight="1" thickTop="1">
      <c r="A46" s="367"/>
      <c r="B46" s="58"/>
      <c r="C46" s="153"/>
      <c r="D46" s="153"/>
      <c r="E46" s="153"/>
      <c r="F46" s="153"/>
    </row>
    <row r="47" spans="1:6">
      <c r="A47" s="87"/>
      <c r="B47" s="121" t="str">
        <f>'Form 1 Cover'!B20</f>
        <v>TEACH- Las Vegas</v>
      </c>
      <c r="C47" s="38"/>
      <c r="D47" s="58"/>
      <c r="E47" s="3" t="str">
        <f>"Budget Fiscal Year "&amp;TEXT('Form 1 Cover'!$D$137, "mm/dd/yy")</f>
        <v>Budget Fiscal Year 2021-2022</v>
      </c>
      <c r="F47" s="38"/>
    </row>
    <row r="48" spans="1:6">
      <c r="A48" s="87"/>
      <c r="B48" s="87"/>
      <c r="C48" s="106"/>
      <c r="D48" s="38"/>
      <c r="E48" s="38"/>
      <c r="F48" s="38"/>
    </row>
    <row r="49" spans="1:6">
      <c r="A49" s="87"/>
      <c r="B49" s="106" t="s">
        <v>502</v>
      </c>
      <c r="C49" s="38" t="s">
        <v>503</v>
      </c>
      <c r="D49" s="38"/>
      <c r="E49" s="38"/>
      <c r="F49" s="2">
        <f>'Form 1 Cover'!$D$146</f>
        <v>44270</v>
      </c>
    </row>
    <row r="50" spans="1:6">
      <c r="A50" s="87"/>
      <c r="B50" s="106"/>
      <c r="C50" s="38"/>
      <c r="D50" s="38"/>
      <c r="E50" s="38"/>
      <c r="F50" s="2"/>
    </row>
    <row r="51" spans="1:6">
      <c r="A51" s="537" t="str">
        <f>"FINAL AMENDED BUDGET "&amp;TEXT('Form 1 Cover'!G130, "MM/DD/YY")</f>
        <v>FINAL AMENDED BUDGET - Estimated</v>
      </c>
      <c r="B51" s="538"/>
      <c r="C51" s="297" t="s">
        <v>306</v>
      </c>
      <c r="D51" s="102" t="s">
        <v>307</v>
      </c>
      <c r="E51" s="102" t="s">
        <v>308</v>
      </c>
      <c r="F51" s="102"/>
    </row>
    <row r="52" spans="1:6" ht="57" customHeight="1" thickBot="1">
      <c r="A52" s="535"/>
      <c r="B52" s="482" t="s">
        <v>677</v>
      </c>
      <c r="C52" s="400" t="s">
        <v>239</v>
      </c>
      <c r="D52" s="400" t="s">
        <v>240</v>
      </c>
      <c r="E52" s="400" t="s">
        <v>499</v>
      </c>
      <c r="F52" s="400" t="s">
        <v>480</v>
      </c>
    </row>
    <row r="53" spans="1:6">
      <c r="A53" s="399" t="s">
        <v>473</v>
      </c>
      <c r="B53" s="51"/>
      <c r="C53" s="114"/>
      <c r="D53" s="114"/>
      <c r="E53" s="114"/>
      <c r="F53" s="114"/>
    </row>
    <row r="54" spans="1:6">
      <c r="A54" s="355">
        <v>100</v>
      </c>
      <c r="B54" s="51" t="s">
        <v>241</v>
      </c>
      <c r="C54" s="218">
        <f>'Form 4 Expenses'!I8+'Form 4 Expenses'!I15+'Form 4 Expenses'!I22+'Form 4 Expenses'!I31+'Form 4 Expenses'!I38+'Form 4 Expenses'!I45</f>
        <v>0</v>
      </c>
      <c r="D54" s="218">
        <f>'Form 4 Expenses'!I9+'Form 4 Expenses'!I16+'Form 4 Expenses'!I23+'Form 4 Expenses'!I32+'Form 4 Expenses'!I39+'Form 4 Expenses'!I46</f>
        <v>0</v>
      </c>
      <c r="E54" s="21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60">
        <f>SUM(C54:E54)</f>
        <v>0</v>
      </c>
    </row>
    <row r="55" spans="1:6">
      <c r="A55" s="355">
        <v>200</v>
      </c>
      <c r="B55" s="51" t="s">
        <v>242</v>
      </c>
      <c r="C55" s="220">
        <f>'Form 4 Expenses'!I65+'Form 4 Expenses'!I72+'Form 4 Expenses'!I79+'Form 4 Expenses'!I88+'Form 4 Expenses'!I95+'Form 4 Expenses'!I102+'Form 4 Expenses'!I122+'Form 4 Expenses'!I129+'Form 4 Expenses'!I136</f>
        <v>0</v>
      </c>
      <c r="D55" s="220">
        <f>'Form 4 Expenses'!I66+'Form 4 Expenses'!I73+'Form 4 Expenses'!I80+'Form 4 Expenses'!I89+'Form 4 Expenses'!I96+'Form 4 Expenses'!I103+'Form 4 Expenses'!I123+'Form 4 Expenses'!I130+'Form 4 Expenses'!I137</f>
        <v>0</v>
      </c>
      <c r="E55" s="220">
        <f>'Form 4 Expenses'!I67+'Form 4 Expenses'!I68+'Form 4 Expenses'!I69+'Form 4 Expenses'!I70+'Form 4 Expenses'!I74+'Form 4 Expenses'!I75+'Form 4 Expenses'!I76+'Form 4 Expenses'!I77+'Form 4 Expenses'!I81+'Form 4 Expenses'!I82+'Form 4 Expenses'!I83+'Form 4 Expenses'!I84+'Form 4 Expenses'!I90+'Form 4 Expenses'!I91+'Form 4 Expenses'!I92+'Form 4 Expenses'!I93+'Form 4 Expenses'!I97+'Form 4 Expenses'!I98+'Form 4 Expenses'!I99+'Form 4 Expenses'!I100+'Form 4 Expenses'!I104+'Form 4 Expenses'!I105+'Form 4 Expenses'!I106+'Form 4 Expenses'!I107+'Form 4 Expenses'!I124+'Form 4 Expenses'!I125+'Form 4 Expenses'!I126+'Form 4 Expenses'!I127+'Form 4 Expenses'!I131+'Form 4 Expenses'!I132+'Form 4 Expenses'!I133+'Form 4 Expenses'!I134+'Form 4 Expenses'!I138+'Form 4 Expenses'!I139+'Form 4 Expenses'!I140+'Form 4 Expenses'!I141</f>
        <v>0</v>
      </c>
      <c r="F55" s="360">
        <f t="shared" ref="F55:F61" si="2">SUM(C55:E55)</f>
        <v>0</v>
      </c>
    </row>
    <row r="56" spans="1:6">
      <c r="A56" s="355">
        <v>300</v>
      </c>
      <c r="B56" s="51" t="s">
        <v>243</v>
      </c>
      <c r="C56" s="220">
        <f>'Form 4 Expenses'!I145+'Form 4 Expenses'!I152+'Form 4 Expenses'!I159+'Form 4 Expenses'!I178+'Form 4 Expenses'!I185+'Form 4 Expenses'!I192</f>
        <v>0</v>
      </c>
      <c r="D56" s="220">
        <f>'Form 4 Expenses'!I146+'Form 4 Expenses'!I153+'Form 4 Expenses'!I160+'Form 4 Expenses'!I179+'Form 4 Expenses'!I186+'Form 4 Expenses'!I193</f>
        <v>0</v>
      </c>
      <c r="E56" s="220">
        <f>'Form 4 Expenses'!I147+'Form 4 Expenses'!I148+'Form 4 Expenses'!I149+'Form 4 Expenses'!I150+'Form 4 Expenses'!I154+'Form 4 Expenses'!I155+'Form 4 Expenses'!I156+'Form 4 Expenses'!I157+'Form 4 Expenses'!I161+'Form 4 Expenses'!I162+'Form 4 Expenses'!I163+'Form 4 Expenses'!I164+'Form 4 Expenses'!I180+'Form 4 Expenses'!I181+'Form 4 Expenses'!I182+'Form 4 Expenses'!I183+'Form 4 Expenses'!I187+'Form 4 Expenses'!I188+'Form 4 Expenses'!I189+'Form 4 Expenses'!I190+'Form 4 Expenses'!I194+'Form 4 Expenses'!I195+'Form 4 Expenses'!I196+'Form 4 Expenses'!I197</f>
        <v>0</v>
      </c>
      <c r="F56" s="360">
        <f t="shared" si="2"/>
        <v>0</v>
      </c>
    </row>
    <row r="57" spans="1:6">
      <c r="A57" s="355">
        <v>400</v>
      </c>
      <c r="B57" s="51" t="s">
        <v>244</v>
      </c>
      <c r="C57" s="220">
        <f>'Form 4 Expenses'!I201+'Form 4 Expenses'!I208+'Form 4 Expenses'!I215+'Form 4 Expenses'!I257+'Form 4 Expenses'!I264+'Form 4 Expenses'!I271+'Form 4 Expenses'!I291+'Form 4 Expenses'!I298+'Form 4 Expenses'!I305</f>
        <v>0</v>
      </c>
      <c r="D57" s="220">
        <f>'Form 4 Expenses'!I202+'Form 4 Expenses'!I209+'Form 4 Expenses'!I216+'Form 4 Expenses'!I258+'Form 4 Expenses'!I265+'Form 4 Expenses'!I272+'Form 4 Expenses'!I292+'Form 4 Expenses'!I299+'Form 4 Expenses'!I306</f>
        <v>0</v>
      </c>
      <c r="E57" s="220">
        <f>'Form 4 Expenses'!I203+'Form 4 Expenses'!I204+'Form 4 Expenses'!I205+'Form 4 Expenses'!I206+'Form 4 Expenses'!I210+'Form 4 Expenses'!I211+'Form 4 Expenses'!I212+'Form 4 Expenses'!I213+'Form 4 Expenses'!I217+'Form 4 Expenses'!I218+'Form 4 Expenses'!I219+'Form 4 Expenses'!I220+'Form 4 Expenses'!I259+'Form 4 Expenses'!I260+'Form 4 Expenses'!I261+'Form 4 Expenses'!I262+'Form 4 Expenses'!I266+'Form 4 Expenses'!I267+'Form 4 Expenses'!I268+'Form 4 Expenses'!I269+'Form 4 Expenses'!I273+'Form 4 Expenses'!I274+'Form 4 Expenses'!I275+'Form 4 Expenses'!I276+'Form 4 Expenses'!I293+'Form 4 Expenses'!I294+'Form 4 Expenses'!I295+'Form 4 Expenses'!I296+'Form 4 Expenses'!I300+'Form 4 Expenses'!I301+'Form 4 Expenses'!I302+'Form 4 Expenses'!I303+'Form 4 Expenses'!I307+'Form 4 Expenses'!I308+'Form 4 Expenses'!I309+'Form 4 Expenses'!I310</f>
        <v>0</v>
      </c>
      <c r="F57" s="360">
        <f t="shared" si="2"/>
        <v>0</v>
      </c>
    </row>
    <row r="58" spans="1:6">
      <c r="A58" s="355">
        <v>500</v>
      </c>
      <c r="B58" s="51" t="s">
        <v>245</v>
      </c>
      <c r="C58" s="221">
        <v>0</v>
      </c>
      <c r="D58" s="221">
        <v>0</v>
      </c>
      <c r="E58" s="221">
        <v>0</v>
      </c>
      <c r="F58" s="360">
        <f t="shared" si="2"/>
        <v>0</v>
      </c>
    </row>
    <row r="59" spans="1:6">
      <c r="A59" s="355">
        <v>600</v>
      </c>
      <c r="B59" s="51" t="s">
        <v>198</v>
      </c>
      <c r="C59" s="221">
        <v>0</v>
      </c>
      <c r="D59" s="221">
        <v>0</v>
      </c>
      <c r="E59" s="221">
        <v>0</v>
      </c>
      <c r="F59" s="360">
        <f t="shared" si="2"/>
        <v>0</v>
      </c>
    </row>
    <row r="60" spans="1:6">
      <c r="A60" s="355">
        <v>800</v>
      </c>
      <c r="B60" s="51" t="s">
        <v>246</v>
      </c>
      <c r="C60" s="220">
        <f>'Form 4 Expenses'!I318+'Form 4 Expenses'!I325+'Form 4 Expenses'!I332</f>
        <v>0</v>
      </c>
      <c r="D60" s="220">
        <f>'Form 4 Expenses'!I319+'Form 4 Expenses'!I326+'Form 4 Expenses'!I333</f>
        <v>0</v>
      </c>
      <c r="E60" s="220">
        <f>'Form 4 Expenses'!I320+'Form 4 Expenses'!I321+'Form 4 Expenses'!I322+'Form 4 Expenses'!I323+'Form 4 Expenses'!I327+'Form 4 Expenses'!I328+'Form 4 Expenses'!I329+'Form 4 Expenses'!I330+'Form 4 Expenses'!I334+'Form 4 Expenses'!I335+'Form 4 Expenses'!I336+'Form 4 Expenses'!I337</f>
        <v>0</v>
      </c>
      <c r="F60" s="360">
        <f t="shared" si="2"/>
        <v>0</v>
      </c>
    </row>
    <row r="61" spans="1:6">
      <c r="A61" s="355">
        <v>900</v>
      </c>
      <c r="B61" s="51" t="s">
        <v>475</v>
      </c>
      <c r="C61" s="401">
        <f>'Form 4 Expenses'!I341+'Form 4 Expenses'!I348+'Form 4 Expenses'!I355</f>
        <v>0</v>
      </c>
      <c r="D61" s="220">
        <f>'Form 4 Expenses'!I342+'Form 4 Expenses'!I349+'Form 4 Expenses'!I356</f>
        <v>0</v>
      </c>
      <c r="E61" s="220">
        <f>'Form 4 Expenses'!I343+'Form 4 Expenses'!I344+'Form 4 Expenses'!I345+'Form 4 Expenses'!I346+'Form 4 Expenses'!I350+'Form 4 Expenses'!I351+'Form 4 Expenses'!I352+'Form 4 Expenses'!I353+'Form 4 Expenses'!I357+'Form 4 Expenses'!I358+'Form 4 Expenses'!I359+'Form 4 Expenses'!I360</f>
        <v>0</v>
      </c>
      <c r="F61" s="360">
        <f t="shared" si="2"/>
        <v>0</v>
      </c>
    </row>
    <row r="62" spans="1:6">
      <c r="A62" s="355" t="s">
        <v>474</v>
      </c>
      <c r="B62" s="51"/>
      <c r="C62" s="207">
        <f>SUM(C54:C61)</f>
        <v>0</v>
      </c>
      <c r="D62" s="207">
        <f>SUM(D54:D61)</f>
        <v>0</v>
      </c>
      <c r="E62" s="207">
        <f>SUM(E54:E61)</f>
        <v>0</v>
      </c>
      <c r="F62" s="205">
        <f>SUM(F54:F61)</f>
        <v>0</v>
      </c>
    </row>
    <row r="63" spans="1:6">
      <c r="A63" s="355"/>
      <c r="B63" s="210"/>
      <c r="C63" s="211"/>
      <c r="D63" s="211"/>
      <c r="E63" s="211"/>
      <c r="F63" s="356"/>
    </row>
    <row r="64" spans="1:6">
      <c r="A64" s="357" t="s">
        <v>300</v>
      </c>
      <c r="B64" s="51" t="s">
        <v>247</v>
      </c>
      <c r="C64" s="212"/>
      <c r="D64" s="212"/>
      <c r="E64" s="212"/>
      <c r="F64" s="129"/>
    </row>
    <row r="65" spans="1:6">
      <c r="A65" s="355">
        <v>2000</v>
      </c>
      <c r="B65" s="51" t="s">
        <v>299</v>
      </c>
      <c r="C65" s="207">
        <f>'Form 4 Expenses'!I373+'Form 4 Expenses'!I381+'Form 4 Expenses'!I389+'Form 4 Expenses'!I397+'Form 4 Expenses'!I405+'Form 4 Expenses'!I425+'Form 4 Expenses'!I433+'Form 4 Expenses'!I441</f>
        <v>0</v>
      </c>
      <c r="D65" s="207">
        <f>'Form 4 Expenses'!I374+'Form 4 Expenses'!I382+'Form 4 Expenses'!I390+'Form 4 Expenses'!I398+'Form 4 Expenses'!I406+'Form 4 Expenses'!I426+'Form 4 Expenses'!I434+'Form 4 Expenses'!I442</f>
        <v>0</v>
      </c>
      <c r="E65" s="207">
        <f>'Form 4 Expenses'!I375+'Form 4 Expenses'!I376+'Form 4 Expenses'!I377+'Form 4 Expenses'!I378+'Form 4 Expenses'!I383+'Form 4 Expenses'!I384+'Form 4 Expenses'!I385+'Form 4 Expenses'!I386+'Form 4 Expenses'!I391+'Form 4 Expenses'!I392+'Form 4 Expenses'!I393+'Form 4 Expenses'!I394+'Form 4 Expenses'!I399+'Form 4 Expenses'!I400+'Form 4 Expenses'!I401+'Form 4 Expenses'!I402+'Form 4 Expenses'!I407+'Form 4 Expenses'!I408+'Form 4 Expenses'!I409+'Form 4 Expenses'!I410+'Form 4 Expenses'!I427+'Form 4 Expenses'!I428+'Form 4 Expenses'!I429+'Form 4 Expenses'!I430+'Form 4 Expenses'!I435+'Form 4 Expenses'!I436+'Form 4 Expenses'!I437+'Form 4 Expenses'!I438+'Form 4 Expenses'!I443+'Form 4 Expenses'!I444+'Form 4 Expenses'!I445+'Form 4 Expenses'!I446</f>
        <v>0</v>
      </c>
      <c r="F65" s="206">
        <f>SUM(C65:E65)</f>
        <v>0</v>
      </c>
    </row>
    <row r="66" spans="1:6">
      <c r="A66" s="355">
        <v>3100</v>
      </c>
      <c r="B66" s="51" t="s">
        <v>251</v>
      </c>
      <c r="C66" s="207">
        <f>'Form 4 Expenses'!I450</f>
        <v>0</v>
      </c>
      <c r="D66" s="207">
        <f>'Form 4 Expenses'!I451</f>
        <v>0</v>
      </c>
      <c r="E66" s="207">
        <f>'Form 4 Expenses'!I452+'Form 4 Expenses'!I453+'Form 4 Expenses'!I454+'Form 4 Expenses'!I455</f>
        <v>0</v>
      </c>
      <c r="F66" s="206">
        <f>SUM(C66:E66)</f>
        <v>0</v>
      </c>
    </row>
    <row r="67" spans="1:6" ht="30">
      <c r="A67" s="358">
        <v>4000</v>
      </c>
      <c r="B67" s="104" t="s">
        <v>248</v>
      </c>
      <c r="C67" s="208"/>
      <c r="D67" s="208"/>
      <c r="E67" s="207">
        <f>'Form 4 Expenses'!I542</f>
        <v>0</v>
      </c>
      <c r="F67" s="206">
        <f>SUM(C67:E67)</f>
        <v>0</v>
      </c>
    </row>
    <row r="68" spans="1:6">
      <c r="A68" s="355">
        <v>5000</v>
      </c>
      <c r="B68" s="51" t="s">
        <v>253</v>
      </c>
      <c r="C68" s="208"/>
      <c r="D68" s="208"/>
      <c r="E68" s="207">
        <f>'Form 4 Expenses'!I543</f>
        <v>0</v>
      </c>
      <c r="F68" s="206">
        <f>SUM(C68:E68)</f>
        <v>0</v>
      </c>
    </row>
    <row r="69" spans="1:6">
      <c r="A69" s="355">
        <v>6300</v>
      </c>
      <c r="B69" s="51" t="s">
        <v>249</v>
      </c>
      <c r="C69" s="208"/>
      <c r="D69" s="208"/>
      <c r="E69" s="208"/>
      <c r="F69" s="207">
        <f>'Form 4 Expenses'!I546</f>
        <v>0</v>
      </c>
    </row>
    <row r="70" spans="1:6">
      <c r="A70" s="355">
        <v>8000</v>
      </c>
      <c r="B70" s="213" t="s">
        <v>250</v>
      </c>
      <c r="C70" s="208"/>
      <c r="D70" s="208"/>
      <c r="E70" s="208"/>
      <c r="F70" s="207">
        <f>'Form 4 Expenses'!I548+'Form 4 Expenses'!I549</f>
        <v>0</v>
      </c>
    </row>
    <row r="71" spans="1:6" ht="15" thickBot="1">
      <c r="A71" s="359" t="s">
        <v>476</v>
      </c>
      <c r="B71" s="214"/>
      <c r="C71" s="215">
        <f>SUM(C65:C70)</f>
        <v>0</v>
      </c>
      <c r="D71" s="215">
        <f>SUM(D65:D70)</f>
        <v>0</v>
      </c>
      <c r="E71" s="215">
        <f>SUM(E65:E70)</f>
        <v>0</v>
      </c>
      <c r="F71" s="215">
        <f>SUM(F65:F70)</f>
        <v>0</v>
      </c>
    </row>
    <row r="72" spans="1:6" ht="15" thickBot="1">
      <c r="A72" s="361" t="s">
        <v>622</v>
      </c>
      <c r="B72" s="362"/>
      <c r="C72" s="363">
        <f>C62+C71</f>
        <v>0</v>
      </c>
      <c r="D72" s="363">
        <f>D62+D71</f>
        <v>0</v>
      </c>
      <c r="E72" s="363">
        <f>E62+E71</f>
        <v>0</v>
      </c>
      <c r="F72" s="363">
        <f>F62+F71</f>
        <v>0</v>
      </c>
    </row>
    <row r="73" spans="1:6" ht="15" thickTop="1">
      <c r="A73" s="367"/>
      <c r="B73" s="58"/>
      <c r="C73" s="153"/>
      <c r="D73" s="153"/>
      <c r="E73" s="153"/>
      <c r="F73" s="153"/>
    </row>
    <row r="74" spans="1:6">
      <c r="A74" s="87"/>
      <c r="B74" s="121" t="str">
        <f>'Form 1 Cover'!B20</f>
        <v>TEACH- Las Vegas</v>
      </c>
      <c r="C74" s="38"/>
      <c r="D74" s="58"/>
      <c r="E74" s="3" t="str">
        <f>"Budget Fiscal Year "&amp;TEXT('Form 1 Cover'!$D$137, "mm/dd/yy")</f>
        <v>Budget Fiscal Year 2021-2022</v>
      </c>
      <c r="F74" s="38"/>
    </row>
    <row r="75" spans="1:6">
      <c r="A75" s="87"/>
      <c r="B75" s="87"/>
      <c r="C75" s="106"/>
      <c r="D75" s="38"/>
      <c r="E75" s="38"/>
      <c r="F75" s="38"/>
    </row>
    <row r="76" spans="1:6">
      <c r="A76" s="87"/>
      <c r="B76" s="106" t="s">
        <v>502</v>
      </c>
      <c r="C76" s="38" t="s">
        <v>460</v>
      </c>
      <c r="D76" s="38"/>
      <c r="E76" s="38"/>
      <c r="F76" s="2">
        <f>'Form 1 Cover'!$D$146</f>
        <v>44270</v>
      </c>
    </row>
  </sheetData>
  <sheetProtection password="F4A0" sheet="1" objects="1" scenarios="1"/>
  <phoneticPr fontId="0" type="noConversion"/>
  <pageMargins left="0.75" right="0.25" top="0.5" bottom="0.25" header="0.5"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8"/>
  <sheetViews>
    <sheetView topLeftCell="A16" zoomScaleNormal="100" workbookViewId="0">
      <selection activeCell="J18" sqref="J18"/>
    </sheetView>
  </sheetViews>
  <sheetFormatPr baseColWidth="10" defaultColWidth="9.1640625" defaultRowHeight="14"/>
  <cols>
    <col min="1" max="1" width="28.5" style="38" customWidth="1"/>
    <col min="2" max="2" width="5.6640625" style="38" customWidth="1"/>
    <col min="3" max="3" width="7.6640625" style="38" customWidth="1"/>
    <col min="4" max="4" width="14.6640625" style="38" customWidth="1"/>
    <col min="5" max="5" width="12.33203125" style="38" customWidth="1"/>
    <col min="6" max="6" width="12.5" style="38" customWidth="1"/>
    <col min="7" max="7" width="11.1640625" style="38" customWidth="1"/>
    <col min="8" max="8" width="14.83203125" style="38" customWidth="1"/>
    <col min="9" max="11" width="14.6640625" style="38" customWidth="1"/>
    <col min="12" max="13" width="9.1640625" style="38"/>
    <col min="14" max="14" width="20.5" customWidth="1"/>
    <col min="15" max="19" width="8.83203125" customWidth="1"/>
    <col min="20" max="16384" width="9.1640625" style="38"/>
  </cols>
  <sheetData>
    <row r="2" spans="1:21">
      <c r="A2" s="434" t="str">
        <f>'Form 1 Cover'!B20</f>
        <v>TEACH- Las Vegas</v>
      </c>
      <c r="B2" s="58"/>
      <c r="C2" s="58"/>
      <c r="D2" s="58"/>
      <c r="F2" s="247" t="s">
        <v>510</v>
      </c>
      <c r="G2" s="210"/>
      <c r="H2" s="105"/>
      <c r="I2" s="138" t="s">
        <v>93</v>
      </c>
    </row>
    <row r="3" spans="1:21">
      <c r="F3" s="138" t="s">
        <v>95</v>
      </c>
      <c r="I3" s="138" t="s">
        <v>96</v>
      </c>
    </row>
    <row r="4" spans="1:21">
      <c r="A4" s="38" t="s">
        <v>94</v>
      </c>
      <c r="F4" s="138" t="s">
        <v>97</v>
      </c>
      <c r="I4" s="138" t="s">
        <v>98</v>
      </c>
    </row>
    <row r="5" spans="1:21">
      <c r="A5" s="217"/>
      <c r="F5" s="138" t="s">
        <v>99</v>
      </c>
      <c r="I5" s="138" t="s">
        <v>100</v>
      </c>
    </row>
    <row r="6" spans="1:21">
      <c r="F6" s="138" t="s">
        <v>101</v>
      </c>
      <c r="I6" s="138" t="s">
        <v>102</v>
      </c>
    </row>
    <row r="7" spans="1:21">
      <c r="F7" s="138" t="s">
        <v>103</v>
      </c>
      <c r="I7" s="138" t="s">
        <v>104</v>
      </c>
    </row>
    <row r="8" spans="1:21">
      <c r="F8" s="138"/>
    </row>
    <row r="10" spans="1:21" s="227" customFormat="1">
      <c r="A10" s="223" t="s">
        <v>46</v>
      </c>
      <c r="B10" s="223" t="s">
        <v>47</v>
      </c>
      <c r="C10" s="224" t="s">
        <v>48</v>
      </c>
      <c r="D10" s="224" t="s">
        <v>49</v>
      </c>
      <c r="E10" s="224" t="s">
        <v>50</v>
      </c>
      <c r="F10" s="224" t="s">
        <v>51</v>
      </c>
      <c r="G10" s="224" t="s">
        <v>52</v>
      </c>
      <c r="H10" s="225" t="s">
        <v>53</v>
      </c>
      <c r="I10" s="226" t="s">
        <v>105</v>
      </c>
      <c r="J10" s="224" t="s">
        <v>106</v>
      </c>
      <c r="K10" s="223" t="s">
        <v>107</v>
      </c>
      <c r="N10"/>
      <c r="O10"/>
      <c r="P10"/>
      <c r="Q10"/>
      <c r="R10"/>
      <c r="S10"/>
    </row>
    <row r="11" spans="1:21" s="50" customFormat="1">
      <c r="A11" s="48"/>
      <c r="B11" s="48"/>
      <c r="C11" s="49" t="s">
        <v>584</v>
      </c>
      <c r="D11" s="49"/>
      <c r="E11" s="49"/>
      <c r="F11" s="49"/>
      <c r="G11" s="49"/>
      <c r="H11" s="228"/>
      <c r="I11" s="229" t="s">
        <v>108</v>
      </c>
      <c r="J11" s="230"/>
      <c r="K11" s="231" t="s">
        <v>462</v>
      </c>
      <c r="M11" s="228"/>
      <c r="N11"/>
      <c r="O11"/>
      <c r="P11"/>
      <c r="Q11"/>
      <c r="R11"/>
      <c r="S11"/>
      <c r="T11" s="228"/>
      <c r="U11" s="228"/>
    </row>
    <row r="12" spans="1:21" s="227" customFormat="1">
      <c r="A12" s="231"/>
      <c r="B12" s="231"/>
      <c r="C12" s="232" t="s">
        <v>585</v>
      </c>
      <c r="D12" s="232"/>
      <c r="E12" s="232"/>
      <c r="F12" s="232"/>
      <c r="G12" s="232"/>
      <c r="H12" s="233" t="s">
        <v>109</v>
      </c>
      <c r="I12" s="524" t="str">
        <f>"YEAR ENDING "&amp;TEXT('Form 1 Cover'!D139, "MM/DD/YY")</f>
        <v>YEAR ENDING 06/30/22</v>
      </c>
      <c r="J12" s="525"/>
      <c r="K12" s="231"/>
      <c r="L12" s="50"/>
      <c r="M12" s="233"/>
      <c r="N12"/>
      <c r="O12"/>
      <c r="P12"/>
      <c r="Q12"/>
      <c r="R12"/>
      <c r="S12"/>
      <c r="T12" s="233"/>
      <c r="U12" s="233"/>
    </row>
    <row r="13" spans="1:21" s="50" customFormat="1">
      <c r="A13" s="48"/>
      <c r="B13" s="48"/>
      <c r="C13" s="49" t="s">
        <v>586</v>
      </c>
      <c r="D13" s="49" t="s">
        <v>110</v>
      </c>
      <c r="E13" s="49"/>
      <c r="F13" s="49" t="s">
        <v>111</v>
      </c>
      <c r="G13" s="49"/>
      <c r="H13" s="228" t="s">
        <v>112</v>
      </c>
      <c r="I13" s="5"/>
      <c r="J13" s="6"/>
      <c r="K13" s="231"/>
      <c r="M13" s="228"/>
      <c r="N13"/>
      <c r="O13"/>
      <c r="P13"/>
      <c r="Q13"/>
      <c r="R13"/>
      <c r="S13"/>
      <c r="T13" s="228"/>
      <c r="U13" s="228"/>
    </row>
    <row r="14" spans="1:21" s="50" customFormat="1">
      <c r="A14" s="48" t="s">
        <v>421</v>
      </c>
      <c r="B14" s="48" t="s">
        <v>463</v>
      </c>
      <c r="C14" s="49" t="s">
        <v>585</v>
      </c>
      <c r="D14" s="49" t="s">
        <v>113</v>
      </c>
      <c r="E14" s="49" t="s">
        <v>114</v>
      </c>
      <c r="F14" s="49" t="s">
        <v>115</v>
      </c>
      <c r="G14" s="49" t="s">
        <v>116</v>
      </c>
      <c r="H14" s="228" t="s">
        <v>117</v>
      </c>
      <c r="I14" s="33" t="s">
        <v>464</v>
      </c>
      <c r="J14" s="32" t="s">
        <v>118</v>
      </c>
      <c r="K14" s="34">
        <f>'Form 1 Cover'!D139</f>
        <v>44742</v>
      </c>
      <c r="M14" s="228"/>
      <c r="N14"/>
      <c r="O14"/>
      <c r="P14"/>
      <c r="Q14"/>
      <c r="R14"/>
      <c r="S14"/>
      <c r="T14" s="228"/>
      <c r="U14" s="228"/>
    </row>
    <row r="15" spans="1:21" s="50" customFormat="1" ht="15" thickBot="1">
      <c r="A15" s="234" t="s">
        <v>119</v>
      </c>
      <c r="B15" s="236" t="s">
        <v>120</v>
      </c>
      <c r="C15" s="235" t="s">
        <v>121</v>
      </c>
      <c r="D15" s="235" t="s">
        <v>122</v>
      </c>
      <c r="E15" s="235" t="s">
        <v>123</v>
      </c>
      <c r="F15" s="235" t="s">
        <v>123</v>
      </c>
      <c r="G15" s="236" t="s">
        <v>124</v>
      </c>
      <c r="H15" s="31">
        <f>'Form 1 Cover'!D143</f>
        <v>43647</v>
      </c>
      <c r="I15" s="237" t="s">
        <v>125</v>
      </c>
      <c r="J15" s="238" t="s">
        <v>125</v>
      </c>
      <c r="K15" s="237" t="s">
        <v>126</v>
      </c>
      <c r="M15" s="228"/>
      <c r="N15"/>
      <c r="O15"/>
      <c r="P15"/>
      <c r="Q15"/>
      <c r="R15"/>
      <c r="S15"/>
      <c r="T15" s="228"/>
      <c r="U15" s="228"/>
    </row>
    <row r="16" spans="1:21" ht="27" customHeight="1">
      <c r="A16" s="449" t="s">
        <v>127</v>
      </c>
      <c r="B16" s="239"/>
      <c r="C16" s="239"/>
      <c r="D16" s="176"/>
      <c r="E16" s="240"/>
      <c r="F16" s="240"/>
      <c r="G16" s="241"/>
      <c r="H16" s="242"/>
      <c r="I16" s="103"/>
      <c r="J16" s="103"/>
      <c r="K16" s="103"/>
      <c r="M16" s="58"/>
      <c r="T16" s="58"/>
      <c r="U16" s="58"/>
    </row>
    <row r="17" spans="1:21" ht="14" customHeight="1">
      <c r="A17" s="443"/>
      <c r="B17" s="444"/>
      <c r="C17" s="444"/>
      <c r="D17" s="445"/>
      <c r="E17" s="446"/>
      <c r="F17" s="446"/>
      <c r="G17" s="447"/>
      <c r="H17" s="448"/>
      <c r="I17" s="448"/>
      <c r="J17" s="448">
        <v>0</v>
      </c>
      <c r="K17" s="326">
        <f t="shared" ref="K17:K31" si="0">I17+J17</f>
        <v>0</v>
      </c>
      <c r="M17" s="58"/>
      <c r="T17" s="58"/>
      <c r="U17" s="58"/>
    </row>
    <row r="18" spans="1:21" ht="14" customHeight="1">
      <c r="A18" s="443"/>
      <c r="B18" s="444"/>
      <c r="C18" s="444"/>
      <c r="D18" s="445"/>
      <c r="E18" s="446"/>
      <c r="F18" s="446"/>
      <c r="G18" s="447"/>
      <c r="H18" s="448"/>
      <c r="I18" s="448"/>
      <c r="J18" s="448"/>
      <c r="K18" s="326">
        <f t="shared" si="0"/>
        <v>0</v>
      </c>
      <c r="M18" s="58"/>
      <c r="T18" s="58"/>
      <c r="U18" s="58"/>
    </row>
    <row r="19" spans="1:21" ht="14" customHeight="1">
      <c r="A19" s="443"/>
      <c r="B19" s="444"/>
      <c r="C19" s="444"/>
      <c r="D19" s="445"/>
      <c r="E19" s="446"/>
      <c r="F19" s="446"/>
      <c r="G19" s="447"/>
      <c r="H19" s="448"/>
      <c r="I19" s="448"/>
      <c r="J19" s="448"/>
      <c r="K19" s="326">
        <f t="shared" si="0"/>
        <v>0</v>
      </c>
      <c r="M19" s="58"/>
      <c r="T19" s="58"/>
      <c r="U19" s="58"/>
    </row>
    <row r="20" spans="1:21" ht="14" customHeight="1">
      <c r="A20" s="443"/>
      <c r="B20" s="444"/>
      <c r="C20" s="444"/>
      <c r="D20" s="445"/>
      <c r="E20" s="446"/>
      <c r="F20" s="446"/>
      <c r="G20" s="447"/>
      <c r="H20" s="448"/>
      <c r="I20" s="448"/>
      <c r="J20" s="448"/>
      <c r="K20" s="326">
        <f t="shared" si="0"/>
        <v>0</v>
      </c>
      <c r="M20" s="58"/>
      <c r="T20" s="58"/>
      <c r="U20" s="58"/>
    </row>
    <row r="21" spans="1:21" ht="14" customHeight="1">
      <c r="A21" s="443"/>
      <c r="B21" s="444"/>
      <c r="C21" s="444"/>
      <c r="D21" s="445"/>
      <c r="E21" s="446"/>
      <c r="F21" s="446"/>
      <c r="G21" s="447"/>
      <c r="H21" s="448"/>
      <c r="I21" s="448"/>
      <c r="J21" s="448"/>
      <c r="K21" s="326">
        <f t="shared" si="0"/>
        <v>0</v>
      </c>
      <c r="M21" s="58"/>
      <c r="T21" s="58"/>
      <c r="U21" s="58"/>
    </row>
    <row r="22" spans="1:21" ht="14" customHeight="1">
      <c r="A22" s="443"/>
      <c r="B22" s="444"/>
      <c r="C22" s="444"/>
      <c r="D22" s="445"/>
      <c r="E22" s="446"/>
      <c r="F22" s="446"/>
      <c r="G22" s="447"/>
      <c r="H22" s="448"/>
      <c r="I22" s="448"/>
      <c r="J22" s="448"/>
      <c r="K22" s="326">
        <f t="shared" si="0"/>
        <v>0</v>
      </c>
      <c r="M22" s="58"/>
      <c r="T22" s="58"/>
      <c r="U22" s="58"/>
    </row>
    <row r="23" spans="1:21" ht="14" customHeight="1">
      <c r="A23" s="443"/>
      <c r="B23" s="444"/>
      <c r="C23" s="444"/>
      <c r="D23" s="445"/>
      <c r="E23" s="446"/>
      <c r="F23" s="446"/>
      <c r="G23" s="447"/>
      <c r="H23" s="448"/>
      <c r="I23" s="448"/>
      <c r="J23" s="448"/>
      <c r="K23" s="326">
        <f t="shared" si="0"/>
        <v>0</v>
      </c>
      <c r="M23" s="58"/>
      <c r="T23" s="58"/>
      <c r="U23" s="58"/>
    </row>
    <row r="24" spans="1:21" ht="14" customHeight="1">
      <c r="A24" s="443"/>
      <c r="B24" s="444"/>
      <c r="C24" s="444"/>
      <c r="D24" s="445"/>
      <c r="E24" s="446"/>
      <c r="F24" s="446"/>
      <c r="G24" s="447"/>
      <c r="H24" s="448"/>
      <c r="I24" s="448"/>
      <c r="J24" s="448"/>
      <c r="K24" s="326">
        <f t="shared" si="0"/>
        <v>0</v>
      </c>
      <c r="M24" s="58"/>
      <c r="T24" s="58"/>
      <c r="U24" s="58"/>
    </row>
    <row r="25" spans="1:21" ht="14" customHeight="1">
      <c r="A25" s="443"/>
      <c r="B25" s="444"/>
      <c r="C25" s="444"/>
      <c r="D25" s="445"/>
      <c r="E25" s="446"/>
      <c r="F25" s="446"/>
      <c r="G25" s="447"/>
      <c r="H25" s="448"/>
      <c r="I25" s="448"/>
      <c r="J25" s="448"/>
      <c r="K25" s="326">
        <f t="shared" si="0"/>
        <v>0</v>
      </c>
      <c r="M25" s="58"/>
      <c r="T25" s="58"/>
      <c r="U25" s="58"/>
    </row>
    <row r="26" spans="1:21" ht="14" customHeight="1">
      <c r="A26" s="443"/>
      <c r="B26" s="444"/>
      <c r="C26" s="444"/>
      <c r="D26" s="445"/>
      <c r="E26" s="446"/>
      <c r="F26" s="446"/>
      <c r="G26" s="447"/>
      <c r="H26" s="448"/>
      <c r="I26" s="448"/>
      <c r="J26" s="448"/>
      <c r="K26" s="326">
        <f t="shared" si="0"/>
        <v>0</v>
      </c>
      <c r="M26" s="58"/>
      <c r="T26" s="58"/>
      <c r="U26" s="58"/>
    </row>
    <row r="27" spans="1:21" ht="14" customHeight="1">
      <c r="A27" s="443"/>
      <c r="B27" s="444"/>
      <c r="C27" s="444"/>
      <c r="D27" s="445"/>
      <c r="E27" s="446"/>
      <c r="F27" s="446"/>
      <c r="G27" s="447"/>
      <c r="H27" s="448"/>
      <c r="I27" s="448"/>
      <c r="J27" s="448"/>
      <c r="K27" s="326">
        <f t="shared" si="0"/>
        <v>0</v>
      </c>
      <c r="M27" s="58"/>
      <c r="T27" s="58"/>
      <c r="U27" s="58"/>
    </row>
    <row r="28" spans="1:21" ht="14" customHeight="1">
      <c r="A28" s="443"/>
      <c r="B28" s="444"/>
      <c r="C28" s="444"/>
      <c r="D28" s="445"/>
      <c r="E28" s="446"/>
      <c r="F28" s="446"/>
      <c r="G28" s="447"/>
      <c r="H28" s="448"/>
      <c r="I28" s="448"/>
      <c r="J28" s="448"/>
      <c r="K28" s="326">
        <f t="shared" si="0"/>
        <v>0</v>
      </c>
      <c r="M28" s="58"/>
      <c r="T28" s="58"/>
      <c r="U28" s="58"/>
    </row>
    <row r="29" spans="1:21" ht="14" customHeight="1">
      <c r="A29" s="443"/>
      <c r="B29" s="444"/>
      <c r="C29" s="444"/>
      <c r="D29" s="445"/>
      <c r="E29" s="446"/>
      <c r="F29" s="446"/>
      <c r="G29" s="447"/>
      <c r="H29" s="448"/>
      <c r="I29" s="448"/>
      <c r="J29" s="448"/>
      <c r="K29" s="326">
        <f t="shared" si="0"/>
        <v>0</v>
      </c>
      <c r="M29" s="58"/>
      <c r="T29" s="58"/>
      <c r="U29" s="58"/>
    </row>
    <row r="30" spans="1:21" ht="14" customHeight="1">
      <c r="A30" s="443"/>
      <c r="B30" s="444"/>
      <c r="C30" s="444"/>
      <c r="D30" s="445"/>
      <c r="E30" s="446"/>
      <c r="F30" s="446"/>
      <c r="G30" s="447"/>
      <c r="H30" s="448"/>
      <c r="I30" s="448"/>
      <c r="J30" s="448"/>
      <c r="K30" s="326">
        <f t="shared" si="0"/>
        <v>0</v>
      </c>
      <c r="M30" s="58"/>
      <c r="T30" s="58"/>
      <c r="U30" s="58"/>
    </row>
    <row r="31" spans="1:21" ht="14" customHeight="1">
      <c r="A31" s="443"/>
      <c r="B31" s="444"/>
      <c r="C31" s="444"/>
      <c r="D31" s="445"/>
      <c r="E31" s="446"/>
      <c r="F31" s="446"/>
      <c r="G31" s="447"/>
      <c r="H31" s="448"/>
      <c r="I31" s="448"/>
      <c r="J31" s="448"/>
      <c r="K31" s="326">
        <f t="shared" si="0"/>
        <v>0</v>
      </c>
      <c r="M31" s="58"/>
      <c r="T31" s="58"/>
      <c r="U31" s="58"/>
    </row>
    <row r="32" spans="1:21" s="36" customFormat="1" ht="25.5" customHeight="1">
      <c r="A32" s="243" t="s">
        <v>128</v>
      </c>
      <c r="B32" s="243"/>
      <c r="C32" s="243"/>
      <c r="D32" s="327">
        <f>SUM(D17:D31)</f>
        <v>0</v>
      </c>
      <c r="E32" s="243"/>
      <c r="F32" s="243"/>
      <c r="G32" s="243"/>
      <c r="H32" s="328">
        <f>SUM(H16:H31)</f>
        <v>0</v>
      </c>
      <c r="I32" s="328">
        <f>SUM(I17:I31)</f>
        <v>0</v>
      </c>
      <c r="J32" s="328">
        <f>SUM(J17:J31)</f>
        <v>0</v>
      </c>
      <c r="K32" s="328">
        <f>SUM(K17:K31)</f>
        <v>0</v>
      </c>
      <c r="M32" s="200"/>
      <c r="N32"/>
      <c r="O32"/>
      <c r="P32"/>
      <c r="Q32"/>
      <c r="R32"/>
      <c r="S32"/>
      <c r="T32" s="200"/>
      <c r="U32" s="200"/>
    </row>
    <row r="33" spans="1:21" s="36" customFormat="1" ht="25.5" customHeight="1">
      <c r="A33" s="245"/>
      <c r="B33" s="245"/>
      <c r="C33" s="245"/>
      <c r="D33" s="246"/>
      <c r="E33" s="245"/>
      <c r="F33" s="245"/>
      <c r="G33" s="245"/>
      <c r="H33" s="246"/>
      <c r="I33" s="246"/>
      <c r="J33" s="246"/>
      <c r="K33" s="246"/>
      <c r="M33" s="200"/>
      <c r="N33"/>
      <c r="O33"/>
      <c r="P33"/>
      <c r="Q33"/>
      <c r="R33"/>
      <c r="S33"/>
      <c r="T33" s="200"/>
      <c r="U33" s="200"/>
    </row>
    <row r="34" spans="1:21" ht="21.75" customHeight="1">
      <c r="A34" s="434" t="str">
        <f>'Form 1 Cover'!B20</f>
        <v>TEACH- Las Vegas</v>
      </c>
      <c r="D34" s="58"/>
      <c r="H34" s="228"/>
      <c r="J34" s="3" t="str">
        <f>"Budget Fiscal Year "&amp;TEXT('Form 1 Cover'!$D$137, "mm/dd/yy")</f>
        <v>Budget Fiscal Year 2021-2022</v>
      </c>
      <c r="K34" s="228"/>
      <c r="M34" s="58"/>
      <c r="T34" s="58"/>
      <c r="U34" s="58"/>
    </row>
    <row r="35" spans="1:21">
      <c r="A35" s="58"/>
      <c r="M35" s="58"/>
      <c r="T35" s="58"/>
      <c r="U35" s="58"/>
    </row>
    <row r="36" spans="1:21">
      <c r="A36" s="244" t="s">
        <v>540</v>
      </c>
      <c r="K36" s="2">
        <f>'Form 1 Cover'!$D$146</f>
        <v>44270</v>
      </c>
      <c r="M36" s="58"/>
      <c r="T36" s="58"/>
      <c r="U36" s="58"/>
    </row>
    <row r="37" spans="1:21">
      <c r="M37" s="58"/>
      <c r="T37" s="58"/>
      <c r="U37" s="58"/>
    </row>
    <row r="38" spans="1:21">
      <c r="M38" s="58"/>
      <c r="T38" s="58"/>
      <c r="U38" s="58"/>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D15" sqref="D15"/>
    </sheetView>
  </sheetViews>
  <sheetFormatPr baseColWidth="10" defaultColWidth="9.1640625" defaultRowHeight="14"/>
  <cols>
    <col min="1" max="1" width="3.5" style="38" customWidth="1"/>
    <col min="2" max="2" width="31.1640625" style="38" customWidth="1"/>
    <col min="3" max="3" width="11.1640625" style="38" customWidth="1"/>
    <col min="4" max="7" width="21.6640625" style="38" customWidth="1"/>
    <col min="8" max="16384" width="9.1640625" style="38"/>
  </cols>
  <sheetData>
    <row r="1" spans="1:7">
      <c r="B1" s="36" t="str">
        <f>'Form 1 Cover'!B20</f>
        <v>TEACH- Las Vegas</v>
      </c>
    </row>
    <row r="3" spans="1:7" ht="19.5" customHeight="1">
      <c r="A3" s="36"/>
      <c r="B3" s="36"/>
      <c r="C3" s="37"/>
      <c r="D3" s="543" t="s">
        <v>527</v>
      </c>
      <c r="E3" s="544"/>
      <c r="F3" s="543" t="s">
        <v>528</v>
      </c>
      <c r="G3" s="544"/>
    </row>
    <row r="4" spans="1:7" ht="16">
      <c r="A4" s="39" t="s">
        <v>65</v>
      </c>
      <c r="B4" s="36"/>
      <c r="C4" s="40" t="str">
        <f>'Form 1 Cover'!D137</f>
        <v>2021-2022</v>
      </c>
      <c r="D4" s="41" t="s">
        <v>66</v>
      </c>
      <c r="E4" s="42" t="s">
        <v>47</v>
      </c>
      <c r="F4" s="42" t="s">
        <v>48</v>
      </c>
      <c r="G4" s="42" t="s">
        <v>49</v>
      </c>
    </row>
    <row r="5" spans="1:7">
      <c r="A5" s="43"/>
      <c r="B5" s="43"/>
      <c r="C5" s="44"/>
      <c r="D5" s="45" t="s">
        <v>67</v>
      </c>
      <c r="E5" s="46" t="s">
        <v>68</v>
      </c>
      <c r="F5" s="46" t="s">
        <v>67</v>
      </c>
      <c r="G5" s="46" t="s">
        <v>68</v>
      </c>
    </row>
    <row r="6" spans="1:7">
      <c r="A6" s="368"/>
      <c r="B6" s="83"/>
      <c r="C6" s="329" t="s">
        <v>422</v>
      </c>
      <c r="D6" s="48" t="s">
        <v>519</v>
      </c>
      <c r="E6" s="49" t="s">
        <v>520</v>
      </c>
      <c r="F6" s="49" t="s">
        <v>521</v>
      </c>
      <c r="G6" s="49" t="s">
        <v>522</v>
      </c>
    </row>
    <row r="7" spans="1:7">
      <c r="A7" s="378" t="s">
        <v>69</v>
      </c>
      <c r="B7" s="51"/>
      <c r="C7" s="46" t="s">
        <v>70</v>
      </c>
      <c r="D7" s="239" t="s">
        <v>512</v>
      </c>
      <c r="E7" s="44" t="s">
        <v>517</v>
      </c>
      <c r="F7" s="44" t="s">
        <v>518</v>
      </c>
      <c r="G7" s="44" t="s">
        <v>523</v>
      </c>
    </row>
    <row r="8" spans="1:7">
      <c r="A8" s="379"/>
      <c r="B8" s="248" t="s">
        <v>515</v>
      </c>
      <c r="C8" s="249" t="s">
        <v>524</v>
      </c>
      <c r="D8" s="450"/>
      <c r="E8" s="450"/>
      <c r="F8" s="269"/>
      <c r="G8" s="269"/>
    </row>
    <row r="9" spans="1:7">
      <c r="A9" s="379"/>
      <c r="B9" s="248" t="s">
        <v>513</v>
      </c>
      <c r="C9" s="249" t="s">
        <v>525</v>
      </c>
      <c r="D9" s="450"/>
      <c r="E9" s="450"/>
      <c r="F9" s="269"/>
      <c r="G9" s="269"/>
    </row>
    <row r="10" spans="1:7">
      <c r="A10" s="379"/>
      <c r="B10" s="248" t="s">
        <v>514</v>
      </c>
      <c r="C10" s="249" t="s">
        <v>524</v>
      </c>
      <c r="D10" s="269"/>
      <c r="E10" s="269"/>
      <c r="F10" s="450"/>
      <c r="G10" s="450"/>
    </row>
    <row r="11" spans="1:7">
      <c r="A11" s="379"/>
      <c r="B11" s="248" t="s">
        <v>516</v>
      </c>
      <c r="C11" s="249" t="s">
        <v>526</v>
      </c>
      <c r="D11" s="269"/>
      <c r="E11" s="269"/>
      <c r="F11" s="450"/>
      <c r="G11" s="450"/>
    </row>
    <row r="12" spans="1:7" ht="15" thickBot="1">
      <c r="A12" s="380"/>
      <c r="B12" s="53"/>
      <c r="C12" s="53"/>
      <c r="D12" s="270">
        <f>SUM(D8:D11)</f>
        <v>0</v>
      </c>
      <c r="E12" s="270">
        <f>SUM(E8:E11)</f>
        <v>0</v>
      </c>
      <c r="F12" s="270">
        <f>SUM(F8:F11)</f>
        <v>0</v>
      </c>
      <c r="G12" s="270">
        <f>SUM(G8:G11)</f>
        <v>0</v>
      </c>
    </row>
    <row r="13" spans="1:7">
      <c r="A13" s="58"/>
      <c r="B13" s="198"/>
      <c r="C13" s="198"/>
      <c r="D13" s="198"/>
      <c r="E13" s="198"/>
      <c r="F13" s="198"/>
      <c r="G13" s="198"/>
    </row>
    <row r="14" spans="1:7">
      <c r="A14" s="58"/>
      <c r="B14" s="58"/>
      <c r="C14" s="58"/>
      <c r="D14" s="543" t="s">
        <v>529</v>
      </c>
      <c r="E14" s="544"/>
      <c r="F14" s="543" t="s">
        <v>530</v>
      </c>
      <c r="G14" s="544"/>
    </row>
    <row r="15" spans="1:7" ht="28.5" customHeight="1">
      <c r="A15" s="381" t="s">
        <v>71</v>
      </c>
      <c r="B15" s="105"/>
      <c r="C15" s="382" t="s">
        <v>511</v>
      </c>
      <c r="D15" s="148">
        <v>561</v>
      </c>
      <c r="E15" s="51">
        <v>511</v>
      </c>
      <c r="F15" s="202">
        <v>562</v>
      </c>
      <c r="G15" s="51">
        <v>512</v>
      </c>
    </row>
    <row r="16" spans="1:7">
      <c r="A16" s="260"/>
      <c r="B16" s="51" t="s">
        <v>72</v>
      </c>
      <c r="C16" s="118"/>
      <c r="D16" s="451"/>
      <c r="E16" s="452"/>
      <c r="F16" s="451"/>
      <c r="G16" s="452"/>
    </row>
    <row r="17" spans="1:11">
      <c r="A17" s="260"/>
      <c r="B17" s="51"/>
      <c r="C17" s="118"/>
      <c r="D17" s="451"/>
      <c r="E17" s="452"/>
      <c r="F17" s="451"/>
      <c r="G17" s="452"/>
    </row>
    <row r="18" spans="1:11">
      <c r="A18" s="260"/>
      <c r="B18" s="51" t="s">
        <v>73</v>
      </c>
      <c r="C18" s="118"/>
      <c r="D18" s="451"/>
      <c r="E18" s="452"/>
      <c r="F18" s="451"/>
      <c r="G18" s="452"/>
    </row>
    <row r="19" spans="1:11">
      <c r="A19" s="260"/>
      <c r="B19" s="51"/>
      <c r="C19" s="118"/>
      <c r="D19" s="451"/>
      <c r="E19" s="452"/>
      <c r="F19" s="451"/>
      <c r="G19" s="452"/>
    </row>
    <row r="20" spans="1:11">
      <c r="A20" s="260"/>
      <c r="B20" s="51" t="s">
        <v>74</v>
      </c>
      <c r="C20" s="118"/>
      <c r="D20" s="451"/>
      <c r="E20" s="452"/>
      <c r="F20" s="451"/>
      <c r="G20" s="452"/>
    </row>
    <row r="21" spans="1:11">
      <c r="A21" s="260"/>
      <c r="B21" s="51"/>
      <c r="C21" s="118"/>
      <c r="D21" s="451"/>
      <c r="E21" s="452"/>
      <c r="F21" s="451"/>
      <c r="G21" s="452"/>
    </row>
    <row r="22" spans="1:11">
      <c r="A22" s="260"/>
      <c r="B22" s="51" t="s">
        <v>75</v>
      </c>
      <c r="C22" s="118"/>
      <c r="D22" s="451"/>
      <c r="E22" s="452"/>
      <c r="F22" s="451"/>
      <c r="G22" s="452"/>
    </row>
    <row r="23" spans="1:11">
      <c r="A23" s="260"/>
      <c r="B23" s="51"/>
      <c r="C23" s="118"/>
      <c r="D23" s="451"/>
      <c r="E23" s="452"/>
      <c r="F23" s="451"/>
      <c r="G23" s="452"/>
    </row>
    <row r="24" spans="1:11">
      <c r="A24" s="260"/>
      <c r="B24" s="51" t="s">
        <v>76</v>
      </c>
      <c r="C24" s="118"/>
      <c r="D24" s="451"/>
      <c r="E24" s="452"/>
      <c r="F24" s="451"/>
      <c r="G24" s="452"/>
    </row>
    <row r="25" spans="1:11">
      <c r="A25" s="260"/>
      <c r="B25" s="51"/>
      <c r="C25" s="118"/>
      <c r="D25" s="451"/>
      <c r="E25" s="452"/>
      <c r="F25" s="451"/>
      <c r="G25" s="452"/>
    </row>
    <row r="26" spans="1:11">
      <c r="A26" s="260"/>
      <c r="B26" s="51" t="s">
        <v>77</v>
      </c>
      <c r="C26" s="118"/>
      <c r="D26" s="451"/>
      <c r="E26" s="452"/>
      <c r="F26" s="451"/>
      <c r="G26" s="452"/>
    </row>
    <row r="27" spans="1:11" ht="26.25" customHeight="1" thickBot="1">
      <c r="A27" s="383"/>
      <c r="B27" s="56" t="s">
        <v>78</v>
      </c>
      <c r="C27" s="57"/>
      <c r="D27" s="271">
        <f>SUM(D16:D26)</f>
        <v>0</v>
      </c>
      <c r="E27" s="271">
        <f>SUM(E16:E26)</f>
        <v>0</v>
      </c>
      <c r="F27" s="271">
        <f>SUM(F16:F26)</f>
        <v>0</v>
      </c>
      <c r="G27" s="271">
        <f>SUM(G16:G26)</f>
        <v>0</v>
      </c>
    </row>
    <row r="28" spans="1:11" ht="15" thickTop="1">
      <c r="K28" s="58"/>
    </row>
    <row r="29" spans="1:11">
      <c r="A29" s="121" t="str">
        <f>'Form 1 Cover'!B20</f>
        <v>TEACH- Las Vegas</v>
      </c>
      <c r="D29" s="58"/>
      <c r="F29" s="3" t="str">
        <f>"Budget Fiscal Year "&amp;TEXT('Form 1 Cover'!$D$137, "mm/dd/yy")</f>
        <v>Budget Fiscal Year 2021-2022</v>
      </c>
      <c r="H29" s="228"/>
      <c r="J29" s="3"/>
      <c r="K29" s="228"/>
    </row>
    <row r="30" spans="1:11">
      <c r="F30" s="1"/>
    </row>
    <row r="31" spans="1:11" ht="15" customHeight="1"/>
    <row r="33" spans="1:7">
      <c r="A33" s="38" t="s">
        <v>541</v>
      </c>
      <c r="G33" s="30">
        <f>'Form 1 Cover'!$D$146</f>
        <v>44270</v>
      </c>
    </row>
  </sheetData>
  <sheetProtection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15" ma:contentTypeDescription="Create a new document." ma:contentTypeScope="" ma:versionID="63835a0702f433eed783fc2e4c957c80">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937eab7a69f6fef723c7e144725fdd8"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andtime xmlns="edb173ee-3fb8-4f75-bf43-79a22ca96f2e" xsi:nil="true"/>
  </documentManagement>
</p:properties>
</file>

<file path=customXml/itemProps1.xml><?xml version="1.0" encoding="utf-8"?>
<ds:datastoreItem xmlns:ds="http://schemas.openxmlformats.org/officeDocument/2006/customXml" ds:itemID="{8C23BB3A-A693-4DC5-B671-4ED8FB0CF554}"/>
</file>

<file path=customXml/itemProps2.xml><?xml version="1.0" encoding="utf-8"?>
<ds:datastoreItem xmlns:ds="http://schemas.openxmlformats.org/officeDocument/2006/customXml" ds:itemID="{F824827D-AD8E-4973-99A7-F64ECD7843BA}"/>
</file>

<file path=customXml/itemProps3.xml><?xml version="1.0" encoding="utf-8"?>
<ds:datastoreItem xmlns:ds="http://schemas.openxmlformats.org/officeDocument/2006/customXml" ds:itemID="{568D57B6-4652-431C-897E-50746FEEA8C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Form 1 Cover</vt:lpstr>
      <vt:lpstr>Form 2 Enrollment-DSA</vt:lpstr>
      <vt:lpstr>Form 3 Revenues</vt:lpstr>
      <vt:lpstr>Form 6 Proprietary-Enterprise</vt:lpstr>
      <vt:lpstr>Form 4 Expenses</vt:lpstr>
      <vt:lpstr>Form 5 Exp Summary</vt:lpstr>
      <vt:lpstr>Form 7 Debt</vt:lpstr>
      <vt:lpstr>Form 8 Tuition, Transportation</vt:lpstr>
      <vt:lpstr>FORM 10 Lobby Expense</vt:lpstr>
      <vt:lpstr>Form 11 Cash Flow 21-22</vt:lpstr>
      <vt:lpstr>FORM 9 Fund Transfers</vt:lpstr>
      <vt:lpstr>Sheet1</vt:lpstr>
      <vt:lpstr>'Form 1 Cover'!Print_Area</vt:lpstr>
      <vt:lpstr>'Form 11 Cash Flow 21-22'!Print_Area</vt:lpstr>
      <vt:lpstr>'Form 2 Enrollment-DSA'!Print_Area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Microsoft Office User</cp:lastModifiedBy>
  <cp:lastPrinted>2019-05-08T16:21:28Z</cp:lastPrinted>
  <dcterms:created xsi:type="dcterms:W3CDTF">2002-08-27T23:27:13Z</dcterms:created>
  <dcterms:modified xsi:type="dcterms:W3CDTF">2021-03-15T19:04:07Z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