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fer\Documents\GALS INC2\Grants\Loan application\REvision\"/>
    </mc:Choice>
  </mc:AlternateContent>
  <xr:revisionPtr revIDLastSave="0" documentId="13_ncr:1_{ABA5F1FF-1723-436B-944B-3243B11F8B44}" xr6:coauthVersionLast="45" xr6:coauthVersionMax="45" xr10:uidLastSave="{00000000-0000-0000-0000-000000000000}"/>
  <bookViews>
    <workbookView xWindow="-120" yWindow="-120" windowWidth="29040" windowHeight="15840" xr2:uid="{B0BB7720-4A38-4149-8A37-FD82C20830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7" i="1" l="1"/>
  <c r="N117" i="1"/>
  <c r="M117" i="1"/>
  <c r="L117" i="1"/>
  <c r="K117" i="1"/>
  <c r="J117" i="1"/>
  <c r="I117" i="1"/>
  <c r="H117" i="1"/>
  <c r="G117" i="1"/>
  <c r="F117" i="1"/>
  <c r="E117" i="1"/>
  <c r="D117" i="1"/>
  <c r="C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J92" i="1"/>
  <c r="G92" i="1"/>
  <c r="N91" i="1"/>
  <c r="N92" i="1" s="1"/>
  <c r="M91" i="1"/>
  <c r="M92" i="1" s="1"/>
  <c r="L91" i="1"/>
  <c r="K91" i="1"/>
  <c r="K92" i="1" s="1"/>
  <c r="J91" i="1"/>
  <c r="I91" i="1"/>
  <c r="H91" i="1"/>
  <c r="H92" i="1" s="1"/>
  <c r="G91" i="1"/>
  <c r="F91" i="1"/>
  <c r="E91" i="1"/>
  <c r="E92" i="1" s="1"/>
  <c r="D91" i="1"/>
  <c r="D92" i="1" s="1"/>
  <c r="C91" i="1"/>
  <c r="K67" i="1"/>
  <c r="H67" i="1"/>
  <c r="D67" i="1"/>
  <c r="N66" i="1"/>
  <c r="N67" i="1" s="1"/>
  <c r="M66" i="1"/>
  <c r="M67" i="1" s="1"/>
  <c r="L66" i="1"/>
  <c r="K66" i="1"/>
  <c r="J66" i="1"/>
  <c r="J67" i="1" s="1"/>
  <c r="I66" i="1"/>
  <c r="H66" i="1"/>
  <c r="G66" i="1"/>
  <c r="G67" i="1" s="1"/>
  <c r="F66" i="1"/>
  <c r="E66" i="1"/>
  <c r="E67" i="1" s="1"/>
  <c r="D66" i="1"/>
  <c r="C66" i="1"/>
  <c r="O66" i="1" s="1"/>
  <c r="N40" i="1"/>
  <c r="N41" i="1" s="1"/>
  <c r="M40" i="1"/>
  <c r="M41" i="1" s="1"/>
  <c r="L40" i="1"/>
  <c r="K40" i="1"/>
  <c r="K41" i="1" s="1"/>
  <c r="J40" i="1"/>
  <c r="J41" i="1" s="1"/>
  <c r="I40" i="1"/>
  <c r="H40" i="1"/>
  <c r="H41" i="1" s="1"/>
  <c r="G40" i="1"/>
  <c r="G41" i="1" s="1"/>
  <c r="F40" i="1"/>
  <c r="E40" i="1"/>
  <c r="E41" i="1" s="1"/>
  <c r="D40" i="1"/>
  <c r="C40" i="1"/>
  <c r="A40" i="1"/>
  <c r="C55" i="1"/>
  <c r="F18" i="1"/>
  <c r="E18" i="1"/>
  <c r="D18" i="1"/>
  <c r="F21" i="1"/>
  <c r="E21" i="1"/>
  <c r="D21" i="1"/>
  <c r="C21" i="1"/>
  <c r="O91" i="1" l="1"/>
  <c r="O40" i="1"/>
  <c r="D41" i="1"/>
  <c r="C125" i="1"/>
  <c r="D125" i="1" s="1"/>
  <c r="E125" i="1" s="1"/>
  <c r="F125" i="1" s="1"/>
  <c r="G125" i="1" s="1"/>
  <c r="H125" i="1" s="1"/>
  <c r="I125" i="1" s="1"/>
  <c r="J125" i="1" s="1"/>
  <c r="K125" i="1" s="1"/>
  <c r="L125" i="1" s="1"/>
  <c r="M125" i="1" s="1"/>
  <c r="N125" i="1" s="1"/>
  <c r="C124" i="1"/>
  <c r="D124" i="1" s="1"/>
  <c r="C123" i="1"/>
  <c r="D123" i="1" s="1"/>
  <c r="E123" i="1" s="1"/>
  <c r="C122" i="1"/>
  <c r="C121" i="1"/>
  <c r="C115" i="1"/>
  <c r="F115" i="1" s="1"/>
  <c r="C112" i="1"/>
  <c r="F112" i="1" s="1"/>
  <c r="I112" i="1" s="1"/>
  <c r="C111" i="1"/>
  <c r="C110" i="1"/>
  <c r="F110" i="1" s="1"/>
  <c r="O120" i="1"/>
  <c r="O119" i="1"/>
  <c r="O113" i="1"/>
  <c r="O109" i="1"/>
  <c r="C99" i="1"/>
  <c r="C100" i="1"/>
  <c r="C98" i="1"/>
  <c r="C96" i="1"/>
  <c r="C97" i="1"/>
  <c r="C90" i="1"/>
  <c r="F90" i="1" s="1"/>
  <c r="C87" i="1"/>
  <c r="C85" i="1"/>
  <c r="C86" i="1"/>
  <c r="O95" i="1"/>
  <c r="O94" i="1"/>
  <c r="O88" i="1"/>
  <c r="O84" i="1"/>
  <c r="C65" i="1"/>
  <c r="F85" i="1" l="1"/>
  <c r="C92" i="1"/>
  <c r="C118" i="1"/>
  <c r="D118" i="1" s="1"/>
  <c r="E118" i="1" s="1"/>
  <c r="O38" i="1"/>
  <c r="O125" i="1"/>
  <c r="L112" i="1"/>
  <c r="O112" i="1" s="1"/>
  <c r="E124" i="1"/>
  <c r="F124" i="1" s="1"/>
  <c r="G124" i="1" s="1"/>
  <c r="H124" i="1" s="1"/>
  <c r="I124" i="1" s="1"/>
  <c r="J124" i="1" s="1"/>
  <c r="K124" i="1" s="1"/>
  <c r="L124" i="1" s="1"/>
  <c r="M124" i="1" s="1"/>
  <c r="N124" i="1" s="1"/>
  <c r="I115" i="1"/>
  <c r="L115" i="1" s="1"/>
  <c r="F123" i="1"/>
  <c r="G123" i="1" s="1"/>
  <c r="H123" i="1" s="1"/>
  <c r="I123" i="1" s="1"/>
  <c r="J123" i="1" s="1"/>
  <c r="K123" i="1" s="1"/>
  <c r="L123" i="1" s="1"/>
  <c r="M123" i="1" s="1"/>
  <c r="N123" i="1" s="1"/>
  <c r="I110" i="1"/>
  <c r="F111" i="1"/>
  <c r="I111" i="1" s="1"/>
  <c r="L111" i="1" s="1"/>
  <c r="D122" i="1"/>
  <c r="E122" i="1" s="1"/>
  <c r="F122" i="1" s="1"/>
  <c r="G122" i="1" s="1"/>
  <c r="H122" i="1" s="1"/>
  <c r="I122" i="1" s="1"/>
  <c r="J122" i="1" s="1"/>
  <c r="K122" i="1" s="1"/>
  <c r="L122" i="1" s="1"/>
  <c r="M122" i="1" s="1"/>
  <c r="N122" i="1" s="1"/>
  <c r="D121" i="1"/>
  <c r="F87" i="1"/>
  <c r="I87" i="1" s="1"/>
  <c r="L87" i="1" s="1"/>
  <c r="I85" i="1"/>
  <c r="I92" i="1" s="1"/>
  <c r="I90" i="1"/>
  <c r="L90" i="1" s="1"/>
  <c r="F86" i="1"/>
  <c r="I86" i="1" s="1"/>
  <c r="L86" i="1" s="1"/>
  <c r="F92" i="1" l="1"/>
  <c r="O115" i="1"/>
  <c r="O90" i="1"/>
  <c r="O122" i="1"/>
  <c r="O123" i="1"/>
  <c r="D126" i="1"/>
  <c r="E121" i="1"/>
  <c r="O111" i="1"/>
  <c r="O124" i="1"/>
  <c r="L110" i="1"/>
  <c r="O87" i="1"/>
  <c r="O86" i="1"/>
  <c r="L85" i="1"/>
  <c r="L92" i="1" s="1"/>
  <c r="C93" i="1"/>
  <c r="D93" i="1" s="1"/>
  <c r="E93" i="1" s="1"/>
  <c r="F121" i="1" l="1"/>
  <c r="E126" i="1"/>
  <c r="D129" i="1"/>
  <c r="F118" i="1"/>
  <c r="G118" i="1" s="1"/>
  <c r="H118" i="1" s="1"/>
  <c r="I118" i="1" s="1"/>
  <c r="J118" i="1" s="1"/>
  <c r="K118" i="1" s="1"/>
  <c r="O110" i="1"/>
  <c r="O85" i="1"/>
  <c r="O92" i="1" s="1"/>
  <c r="F93" i="1"/>
  <c r="G93" i="1" s="1"/>
  <c r="H93" i="1" s="1"/>
  <c r="I93" i="1" s="1"/>
  <c r="J93" i="1" s="1"/>
  <c r="K93" i="1" s="1"/>
  <c r="L93" i="1" s="1"/>
  <c r="M93" i="1" s="1"/>
  <c r="N93" i="1" s="1"/>
  <c r="L118" i="1" l="1"/>
  <c r="M118" i="1" s="1"/>
  <c r="N118" i="1" s="1"/>
  <c r="E129" i="1"/>
  <c r="F126" i="1"/>
  <c r="G121" i="1"/>
  <c r="F129" i="1" l="1"/>
  <c r="G126" i="1"/>
  <c r="H121" i="1"/>
  <c r="I121" i="1" l="1"/>
  <c r="H126" i="1"/>
  <c r="G129" i="1"/>
  <c r="I126" i="1" l="1"/>
  <c r="J121" i="1"/>
  <c r="H129" i="1"/>
  <c r="J126" i="1" l="1"/>
  <c r="K121" i="1"/>
  <c r="I129" i="1"/>
  <c r="K126" i="1" l="1"/>
  <c r="L121" i="1"/>
  <c r="J129" i="1"/>
  <c r="L126" i="1" l="1"/>
  <c r="M121" i="1"/>
  <c r="K129" i="1"/>
  <c r="M126" i="1" l="1"/>
  <c r="N121" i="1"/>
  <c r="L129" i="1"/>
  <c r="N126" i="1" l="1"/>
  <c r="O121" i="1"/>
  <c r="M129" i="1"/>
  <c r="N129" i="1" l="1"/>
  <c r="C11" i="1" l="1"/>
  <c r="C18" i="1" s="1"/>
  <c r="D26" i="1" l="1"/>
  <c r="C74" i="1"/>
  <c r="D74" i="1" s="1"/>
  <c r="E74" i="1" s="1"/>
  <c r="F74" i="1" s="1"/>
  <c r="G74" i="1" s="1"/>
  <c r="H74" i="1" s="1"/>
  <c r="I74" i="1" s="1"/>
  <c r="J74" i="1" s="1"/>
  <c r="K74" i="1" s="1"/>
  <c r="L74" i="1" s="1"/>
  <c r="M74" i="1" s="1"/>
  <c r="N74" i="1" s="1"/>
  <c r="C75" i="1"/>
  <c r="D75" i="1" s="1"/>
  <c r="E75" i="1" s="1"/>
  <c r="F75" i="1" s="1"/>
  <c r="G75" i="1" s="1"/>
  <c r="H75" i="1" s="1"/>
  <c r="I75" i="1" s="1"/>
  <c r="J75" i="1" s="1"/>
  <c r="K75" i="1" s="1"/>
  <c r="L75" i="1" s="1"/>
  <c r="M75" i="1" s="1"/>
  <c r="N75" i="1" s="1"/>
  <c r="C73" i="1"/>
  <c r="D73" i="1" s="1"/>
  <c r="E73" i="1" s="1"/>
  <c r="F73" i="1" s="1"/>
  <c r="G73" i="1" s="1"/>
  <c r="H73" i="1" s="1"/>
  <c r="I73" i="1" s="1"/>
  <c r="J73" i="1" s="1"/>
  <c r="K73" i="1" s="1"/>
  <c r="L73" i="1" s="1"/>
  <c r="M73" i="1" s="1"/>
  <c r="N73" i="1" s="1"/>
  <c r="C72" i="1"/>
  <c r="D72" i="1" s="1"/>
  <c r="E72" i="1" s="1"/>
  <c r="F72" i="1" s="1"/>
  <c r="G72" i="1" s="1"/>
  <c r="H72" i="1" s="1"/>
  <c r="I72" i="1" s="1"/>
  <c r="J72" i="1" s="1"/>
  <c r="K72" i="1" s="1"/>
  <c r="L72" i="1" s="1"/>
  <c r="M72" i="1" s="1"/>
  <c r="N72" i="1" s="1"/>
  <c r="C71" i="1"/>
  <c r="D71" i="1" s="1"/>
  <c r="E71" i="1" s="1"/>
  <c r="F71" i="1" s="1"/>
  <c r="G71" i="1" s="1"/>
  <c r="C62" i="1"/>
  <c r="F62" i="1" s="1"/>
  <c r="I62" i="1" s="1"/>
  <c r="L62" i="1" s="1"/>
  <c r="O62" i="1" s="1"/>
  <c r="F65" i="1"/>
  <c r="I65" i="1" s="1"/>
  <c r="L65" i="1" s="1"/>
  <c r="O65" i="1" s="1"/>
  <c r="C61" i="1"/>
  <c r="F61" i="1" s="1"/>
  <c r="C60" i="1"/>
  <c r="C35" i="1"/>
  <c r="F35" i="1" s="1"/>
  <c r="C34" i="1"/>
  <c r="O70" i="1"/>
  <c r="O69" i="1"/>
  <c r="O63" i="1"/>
  <c r="C50" i="1"/>
  <c r="D50" i="1" s="1"/>
  <c r="C49" i="1"/>
  <c r="D49" i="1" s="1"/>
  <c r="D48" i="1"/>
  <c r="C46" i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C45" i="1"/>
  <c r="O44" i="1" s="1"/>
  <c r="O43" i="1"/>
  <c r="O37" i="1"/>
  <c r="F33" i="1"/>
  <c r="C39" i="1"/>
  <c r="O39" i="1" s="1"/>
  <c r="C67" i="1" l="1"/>
  <c r="C41" i="1"/>
  <c r="E50" i="1"/>
  <c r="F50" i="1" s="1"/>
  <c r="G50" i="1" s="1"/>
  <c r="H50" i="1" s="1"/>
  <c r="I50" i="1" s="1"/>
  <c r="J50" i="1" s="1"/>
  <c r="K50" i="1" s="1"/>
  <c r="L50" i="1" s="1"/>
  <c r="M50" i="1" s="1"/>
  <c r="N50" i="1" s="1"/>
  <c r="E48" i="1"/>
  <c r="F48" i="1" s="1"/>
  <c r="G48" i="1" s="1"/>
  <c r="H48" i="1" s="1"/>
  <c r="I48" i="1" s="1"/>
  <c r="J48" i="1" s="1"/>
  <c r="K48" i="1" s="1"/>
  <c r="L48" i="1" s="1"/>
  <c r="M48" i="1" s="1"/>
  <c r="N48" i="1" s="1"/>
  <c r="E49" i="1"/>
  <c r="F49" i="1" s="1"/>
  <c r="G49" i="1" s="1"/>
  <c r="H49" i="1" s="1"/>
  <c r="I49" i="1" s="1"/>
  <c r="J49" i="1" s="1"/>
  <c r="K49" i="1" s="1"/>
  <c r="L49" i="1" s="1"/>
  <c r="M49" i="1" s="1"/>
  <c r="N49" i="1" s="1"/>
  <c r="F34" i="1"/>
  <c r="F60" i="1"/>
  <c r="F67" i="1" s="1"/>
  <c r="C68" i="1"/>
  <c r="D68" i="1" s="1"/>
  <c r="E68" i="1" s="1"/>
  <c r="I35" i="1"/>
  <c r="L35" i="1" s="1"/>
  <c r="H71" i="1"/>
  <c r="G76" i="1"/>
  <c r="I61" i="1"/>
  <c r="L61" i="1" s="1"/>
  <c r="D45" i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D76" i="1"/>
  <c r="E76" i="1"/>
  <c r="F76" i="1"/>
  <c r="O36" i="1"/>
  <c r="I33" i="1"/>
  <c r="O72" i="1"/>
  <c r="O74" i="1"/>
  <c r="C76" i="1"/>
  <c r="O73" i="1"/>
  <c r="O75" i="1"/>
  <c r="O46" i="1"/>
  <c r="C47" i="1"/>
  <c r="D47" i="1" s="1"/>
  <c r="F26" i="1"/>
  <c r="C126" i="1" s="1"/>
  <c r="E26" i="1"/>
  <c r="C26" i="1"/>
  <c r="C28" i="1" s="1"/>
  <c r="D8" i="1" s="1"/>
  <c r="D28" i="1" s="1"/>
  <c r="E8" i="1" s="1"/>
  <c r="E28" i="1" s="1"/>
  <c r="F8" i="1" s="1"/>
  <c r="F28" i="1" s="1"/>
  <c r="I34" i="1" l="1"/>
  <c r="F41" i="1"/>
  <c r="O49" i="1"/>
  <c r="O48" i="1"/>
  <c r="C129" i="1"/>
  <c r="C127" i="1"/>
  <c r="D127" i="1" s="1"/>
  <c r="E127" i="1" s="1"/>
  <c r="F127" i="1" s="1"/>
  <c r="G127" i="1" s="1"/>
  <c r="H127" i="1" s="1"/>
  <c r="I127" i="1" s="1"/>
  <c r="J127" i="1" s="1"/>
  <c r="K127" i="1" s="1"/>
  <c r="L127" i="1" s="1"/>
  <c r="M127" i="1" s="1"/>
  <c r="N127" i="1" s="1"/>
  <c r="O126" i="1"/>
  <c r="O129" i="1" s="1"/>
  <c r="O50" i="1"/>
  <c r="D98" i="1"/>
  <c r="E98" i="1" s="1"/>
  <c r="F98" i="1" s="1"/>
  <c r="G98" i="1" s="1"/>
  <c r="H98" i="1" s="1"/>
  <c r="I98" i="1" s="1"/>
  <c r="J98" i="1" s="1"/>
  <c r="K98" i="1" s="1"/>
  <c r="L98" i="1" s="1"/>
  <c r="M98" i="1" s="1"/>
  <c r="N98" i="1" s="1"/>
  <c r="D97" i="1"/>
  <c r="E97" i="1" s="1"/>
  <c r="F97" i="1" s="1"/>
  <c r="G97" i="1" s="1"/>
  <c r="H97" i="1" s="1"/>
  <c r="I97" i="1" s="1"/>
  <c r="J97" i="1" s="1"/>
  <c r="K97" i="1" s="1"/>
  <c r="L97" i="1" s="1"/>
  <c r="M97" i="1" s="1"/>
  <c r="N97" i="1" s="1"/>
  <c r="E47" i="1"/>
  <c r="F47" i="1" s="1"/>
  <c r="G47" i="1" s="1"/>
  <c r="H47" i="1" s="1"/>
  <c r="I47" i="1" s="1"/>
  <c r="J47" i="1" s="1"/>
  <c r="K47" i="1" s="1"/>
  <c r="L47" i="1" s="1"/>
  <c r="M47" i="1" s="1"/>
  <c r="N47" i="1" s="1"/>
  <c r="D99" i="1"/>
  <c r="E99" i="1" s="1"/>
  <c r="F99" i="1" s="1"/>
  <c r="G99" i="1" s="1"/>
  <c r="H99" i="1" s="1"/>
  <c r="I99" i="1" s="1"/>
  <c r="J99" i="1" s="1"/>
  <c r="K99" i="1" s="1"/>
  <c r="L99" i="1" s="1"/>
  <c r="M99" i="1" s="1"/>
  <c r="N99" i="1" s="1"/>
  <c r="O61" i="1"/>
  <c r="I60" i="1"/>
  <c r="I67" i="1" s="1"/>
  <c r="F68" i="1"/>
  <c r="G68" i="1" s="1"/>
  <c r="H68" i="1" s="1"/>
  <c r="O35" i="1"/>
  <c r="O45" i="1"/>
  <c r="C51" i="1"/>
  <c r="I71" i="1"/>
  <c r="H76" i="1"/>
  <c r="O33" i="1"/>
  <c r="C77" i="1"/>
  <c r="C79" i="1"/>
  <c r="L34" i="1" l="1"/>
  <c r="I41" i="1"/>
  <c r="D96" i="1"/>
  <c r="O97" i="1"/>
  <c r="O47" i="1"/>
  <c r="O99" i="1"/>
  <c r="O98" i="1"/>
  <c r="L60" i="1"/>
  <c r="L67" i="1" s="1"/>
  <c r="I68" i="1"/>
  <c r="J68" i="1" s="1"/>
  <c r="K68" i="1" s="1"/>
  <c r="J71" i="1"/>
  <c r="I76" i="1"/>
  <c r="C52" i="1"/>
  <c r="D51" i="1"/>
  <c r="O59" i="1"/>
  <c r="D79" i="1"/>
  <c r="D77" i="1"/>
  <c r="L41" i="1" l="1"/>
  <c r="O34" i="1"/>
  <c r="O41" i="1" s="1"/>
  <c r="D100" i="1"/>
  <c r="E100" i="1" s="1"/>
  <c r="F100" i="1" s="1"/>
  <c r="G100" i="1" s="1"/>
  <c r="H100" i="1" s="1"/>
  <c r="I100" i="1" s="1"/>
  <c r="J100" i="1" s="1"/>
  <c r="K100" i="1" s="1"/>
  <c r="L100" i="1" s="1"/>
  <c r="M100" i="1" s="1"/>
  <c r="N100" i="1" s="1"/>
  <c r="O60" i="1"/>
  <c r="O67" i="1" s="1"/>
  <c r="E96" i="1"/>
  <c r="L68" i="1"/>
  <c r="M68" i="1" s="1"/>
  <c r="N68" i="1" s="1"/>
  <c r="C101" i="1"/>
  <c r="E51" i="1"/>
  <c r="D52" i="1"/>
  <c r="D54" i="1"/>
  <c r="K71" i="1"/>
  <c r="J76" i="1"/>
  <c r="E77" i="1"/>
  <c r="E79" i="1"/>
  <c r="D101" i="1" l="1"/>
  <c r="O100" i="1"/>
  <c r="C102" i="1"/>
  <c r="C104" i="1"/>
  <c r="E101" i="1"/>
  <c r="F96" i="1"/>
  <c r="L71" i="1"/>
  <c r="K76" i="1"/>
  <c r="F51" i="1"/>
  <c r="E52" i="1"/>
  <c r="E54" i="1"/>
  <c r="F77" i="1"/>
  <c r="F79" i="1"/>
  <c r="D102" i="1" l="1"/>
  <c r="E102" i="1" s="1"/>
  <c r="D104" i="1"/>
  <c r="F101" i="1"/>
  <c r="G96" i="1"/>
  <c r="E104" i="1"/>
  <c r="F52" i="1"/>
  <c r="G51" i="1"/>
  <c r="F54" i="1"/>
  <c r="M71" i="1"/>
  <c r="L76" i="1"/>
  <c r="G77" i="1"/>
  <c r="G79" i="1"/>
  <c r="G101" i="1" l="1"/>
  <c r="H96" i="1"/>
  <c r="F102" i="1"/>
  <c r="F104" i="1"/>
  <c r="G52" i="1"/>
  <c r="N71" i="1"/>
  <c r="N76" i="1" s="1"/>
  <c r="M76" i="1"/>
  <c r="H51" i="1"/>
  <c r="G54" i="1"/>
  <c r="H79" i="1"/>
  <c r="H77" i="1"/>
  <c r="O71" i="1" l="1"/>
  <c r="I96" i="1"/>
  <c r="H101" i="1"/>
  <c r="G102" i="1"/>
  <c r="G104" i="1"/>
  <c r="I51" i="1"/>
  <c r="H54" i="1"/>
  <c r="H52" i="1"/>
  <c r="I77" i="1"/>
  <c r="I79" i="1"/>
  <c r="H102" i="1" l="1"/>
  <c r="H104" i="1"/>
  <c r="I101" i="1"/>
  <c r="J96" i="1"/>
  <c r="I52" i="1"/>
  <c r="J51" i="1"/>
  <c r="I54" i="1"/>
  <c r="J79" i="1"/>
  <c r="J77" i="1"/>
  <c r="J101" i="1" l="1"/>
  <c r="K96" i="1"/>
  <c r="I102" i="1"/>
  <c r="I104" i="1"/>
  <c r="J52" i="1"/>
  <c r="K51" i="1"/>
  <c r="J54" i="1"/>
  <c r="K77" i="1"/>
  <c r="K79" i="1"/>
  <c r="L96" i="1" l="1"/>
  <c r="K101" i="1"/>
  <c r="J102" i="1"/>
  <c r="J104" i="1"/>
  <c r="L51" i="1"/>
  <c r="K54" i="1"/>
  <c r="K52" i="1"/>
  <c r="L77" i="1"/>
  <c r="L79" i="1"/>
  <c r="L52" i="1" l="1"/>
  <c r="K104" i="1"/>
  <c r="K102" i="1"/>
  <c r="M96" i="1"/>
  <c r="L101" i="1"/>
  <c r="M51" i="1"/>
  <c r="L54" i="1"/>
  <c r="M77" i="1"/>
  <c r="M79" i="1"/>
  <c r="L102" i="1" l="1"/>
  <c r="L104" i="1"/>
  <c r="M101" i="1"/>
  <c r="N96" i="1"/>
  <c r="N51" i="1"/>
  <c r="M54" i="1"/>
  <c r="M52" i="1"/>
  <c r="N52" i="1" s="1"/>
  <c r="N79" i="1"/>
  <c r="N77" i="1"/>
  <c r="O76" i="1"/>
  <c r="N101" i="1" l="1"/>
  <c r="O96" i="1"/>
  <c r="M102" i="1"/>
  <c r="M104" i="1"/>
  <c r="N54" i="1"/>
  <c r="O51" i="1"/>
  <c r="O54" i="1" s="1"/>
  <c r="O79" i="1"/>
  <c r="C54" i="1"/>
  <c r="C56" i="1" s="1"/>
  <c r="D56" i="1" s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C80" i="1" s="1"/>
  <c r="C81" i="1" s="1"/>
  <c r="D81" i="1" s="1"/>
  <c r="E81" i="1" s="1"/>
  <c r="F81" i="1" s="1"/>
  <c r="G81" i="1" s="1"/>
  <c r="H81" i="1" s="1"/>
  <c r="I81" i="1" s="1"/>
  <c r="J81" i="1" s="1"/>
  <c r="K81" i="1" s="1"/>
  <c r="L81" i="1" s="1"/>
  <c r="M81" i="1" s="1"/>
  <c r="N81" i="1" s="1"/>
  <c r="C105" i="1" s="1"/>
  <c r="C106" i="1" s="1"/>
  <c r="D106" i="1" s="1"/>
  <c r="E106" i="1" s="1"/>
  <c r="F106" i="1" s="1"/>
  <c r="G106" i="1" s="1"/>
  <c r="H106" i="1" s="1"/>
  <c r="I106" i="1" s="1"/>
  <c r="J106" i="1" s="1"/>
  <c r="K106" i="1" s="1"/>
  <c r="L106" i="1" s="1"/>
  <c r="M106" i="1" s="1"/>
  <c r="C42" i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N102" i="1" l="1"/>
  <c r="N104" i="1"/>
  <c r="N106" i="1" s="1"/>
  <c r="C130" i="1" s="1"/>
  <c r="C131" i="1" s="1"/>
  <c r="D131" i="1" s="1"/>
  <c r="E131" i="1" s="1"/>
  <c r="F131" i="1" s="1"/>
  <c r="G131" i="1" s="1"/>
  <c r="H131" i="1" s="1"/>
  <c r="I131" i="1" s="1"/>
  <c r="J131" i="1" s="1"/>
  <c r="K131" i="1" s="1"/>
  <c r="L131" i="1" s="1"/>
  <c r="M131" i="1" s="1"/>
  <c r="N131" i="1" s="1"/>
  <c r="O101" i="1"/>
  <c r="O104" i="1" s="1"/>
</calcChain>
</file>

<file path=xl/sharedStrings.xml><?xml version="1.0" encoding="utf-8"?>
<sst xmlns="http://schemas.openxmlformats.org/spreadsheetml/2006/main" count="169" uniqueCount="50">
  <si>
    <t xml:space="preserve">Prepared for Revolving Loan Application </t>
  </si>
  <si>
    <t>2020-2021</t>
  </si>
  <si>
    <t>2022-2023</t>
  </si>
  <si>
    <t>2023-2024</t>
  </si>
  <si>
    <t>2021-2022</t>
  </si>
  <si>
    <t xml:space="preserve">Number of Students </t>
  </si>
  <si>
    <t>DSA Funding</t>
  </si>
  <si>
    <t>DSA Sponsor Fee</t>
  </si>
  <si>
    <t xml:space="preserve">School level  Fundraising </t>
  </si>
  <si>
    <t xml:space="preserve">Total Revenue </t>
  </si>
  <si>
    <t xml:space="preserve">REVENUE </t>
  </si>
  <si>
    <t xml:space="preserve">EXPENSES </t>
  </si>
  <si>
    <t xml:space="preserve">Salaries </t>
  </si>
  <si>
    <t xml:space="preserve">Benefits </t>
  </si>
  <si>
    <t xml:space="preserve">General Operating Expenses </t>
  </si>
  <si>
    <t xml:space="preserve">Facilities </t>
  </si>
  <si>
    <t xml:space="preserve">Technology &amp; Equipment </t>
  </si>
  <si>
    <t xml:space="preserve">Total Expenses </t>
  </si>
  <si>
    <t xml:space="preserve">Revolving Loan </t>
  </si>
  <si>
    <t xml:space="preserve">Loan Repayment </t>
  </si>
  <si>
    <t xml:space="preserve">State Special Education Funding </t>
  </si>
  <si>
    <t xml:space="preserve">Beginning Fund Balance </t>
  </si>
  <si>
    <t xml:space="preserve">Budget Year </t>
  </si>
  <si>
    <t>BUDGET</t>
  </si>
  <si>
    <t xml:space="preserve">July </t>
  </si>
  <si>
    <t xml:space="preserve">Aug </t>
  </si>
  <si>
    <t>Sept</t>
  </si>
  <si>
    <t xml:space="preserve">Oct </t>
  </si>
  <si>
    <t xml:space="preserve">Nov </t>
  </si>
  <si>
    <t>Dec</t>
  </si>
  <si>
    <t>Jan</t>
  </si>
  <si>
    <t>Feb</t>
  </si>
  <si>
    <t>Mar</t>
  </si>
  <si>
    <t xml:space="preserve">April </t>
  </si>
  <si>
    <t xml:space="preserve">May </t>
  </si>
  <si>
    <t xml:space="preserve">June </t>
  </si>
  <si>
    <t xml:space="preserve">Projected Monthly Cashflows </t>
  </si>
  <si>
    <t xml:space="preserve">Total </t>
  </si>
  <si>
    <t xml:space="preserve">Surplus/Deficit Remaining </t>
  </si>
  <si>
    <t>Total YTD Revenue</t>
  </si>
  <si>
    <t xml:space="preserve">Total YTD Expenses </t>
  </si>
  <si>
    <t xml:space="preserve">Projected Cash Balance </t>
  </si>
  <si>
    <t xml:space="preserve">Net Change in Cash </t>
  </si>
  <si>
    <t xml:space="preserve">Beginning Cash balance </t>
  </si>
  <si>
    <t xml:space="preserve">DSA Funding Rate </t>
  </si>
  <si>
    <t xml:space="preserve">Estimated CSP </t>
  </si>
  <si>
    <t>Estimated CSP</t>
  </si>
  <si>
    <t xml:space="preserve">Est. CSP </t>
  </si>
  <si>
    <t>Exhbit 1.7 GALS LV Budget and Cash Flow</t>
  </si>
  <si>
    <t xml:space="preserve">Private fundraising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</si>
</sst>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[Red]\(0\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38" fontId="0" fillId="0" borderId="0" xfId="0" applyNumberFormat="1"/>
    <xf numFmtId="38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1" fillId="0" borderId="0" xfId="0" applyFont="1"/>
    <xf numFmtId="38" fontId="0" fillId="0" borderId="0" xfId="0" applyNumberFormat="1" applyAlignment="1">
      <alignment horizontal="centerContinuous"/>
    </xf>
    <xf numFmtId="38" fontId="0" fillId="0" borderId="0" xfId="0" quotePrefix="1" applyNumberFormat="1"/>
    <xf numFmtId="166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5821-1DAE-4E0B-8478-4171395FD72B}">
  <sheetPr>
    <pageSetUpPr fitToPage="1"/>
  </sheetPr>
  <dimension ref="A1:P131"/>
  <sheetViews>
    <sheetView tabSelected="1" workbookViewId="0">
      <selection activeCell="L28" sqref="L28"/>
    </sheetView>
  </sheetViews>
  <sheetFormatPr defaultRowHeight="15" x14ac:dyDescent="0.25"/>
  <cols>
    <col min="1" max="1" width="29.42578125" customWidth="1"/>
    <col min="2" max="2" width="2.85546875" customWidth="1"/>
    <col min="3" max="3" width="12.140625" customWidth="1"/>
    <col min="4" max="5" width="12.42578125" customWidth="1"/>
    <col min="6" max="6" width="12.85546875" customWidth="1"/>
    <col min="7" max="7" width="9.7109375" customWidth="1"/>
    <col min="8" max="8" width="11.28515625" customWidth="1"/>
    <col min="9" max="9" width="10.5703125" customWidth="1"/>
    <col min="10" max="10" width="9.7109375" customWidth="1"/>
    <col min="11" max="11" width="10" customWidth="1"/>
    <col min="12" max="12" width="11.140625" customWidth="1"/>
    <col min="13" max="13" width="10.5703125" customWidth="1"/>
    <col min="14" max="14" width="10.28515625" customWidth="1"/>
    <col min="15" max="15" width="11.42578125" customWidth="1"/>
  </cols>
  <sheetData>
    <row r="1" spans="1:6" x14ac:dyDescent="0.25">
      <c r="A1" t="s">
        <v>48</v>
      </c>
    </row>
    <row r="2" spans="1:6" x14ac:dyDescent="0.25">
      <c r="A2" t="s">
        <v>0</v>
      </c>
    </row>
    <row r="4" spans="1:6" x14ac:dyDescent="0.25">
      <c r="C4" s="5" t="s">
        <v>22</v>
      </c>
      <c r="D4" s="5"/>
      <c r="E4" s="5"/>
      <c r="F4" s="5"/>
    </row>
    <row r="5" spans="1:6" x14ac:dyDescent="0.25">
      <c r="A5" t="s">
        <v>23</v>
      </c>
      <c r="C5" s="4" t="s">
        <v>1</v>
      </c>
      <c r="D5" s="4" t="s">
        <v>4</v>
      </c>
      <c r="E5" s="4" t="s">
        <v>2</v>
      </c>
      <c r="F5" s="4" t="s">
        <v>3</v>
      </c>
    </row>
    <row r="6" spans="1:6" x14ac:dyDescent="0.25">
      <c r="A6" t="s">
        <v>5</v>
      </c>
      <c r="C6" s="2">
        <v>125</v>
      </c>
      <c r="D6" s="2">
        <v>270</v>
      </c>
      <c r="E6" s="2">
        <v>405</v>
      </c>
      <c r="F6" s="2">
        <v>405</v>
      </c>
    </row>
    <row r="7" spans="1:6" x14ac:dyDescent="0.25">
      <c r="A7" t="s">
        <v>44</v>
      </c>
      <c r="C7" s="2">
        <v>7243</v>
      </c>
      <c r="D7" s="2"/>
      <c r="E7" s="2"/>
      <c r="F7" s="2"/>
    </row>
    <row r="8" spans="1:6" x14ac:dyDescent="0.25">
      <c r="A8" t="s">
        <v>21</v>
      </c>
      <c r="C8" s="8">
        <v>49771</v>
      </c>
      <c r="D8" s="2">
        <f>+C28</f>
        <v>46911</v>
      </c>
      <c r="E8" s="2">
        <f>+D28</f>
        <v>87890</v>
      </c>
      <c r="F8" s="2">
        <f>+E28</f>
        <v>181595</v>
      </c>
    </row>
    <row r="9" spans="1:6" x14ac:dyDescent="0.25">
      <c r="C9" s="2"/>
      <c r="D9" s="2"/>
      <c r="E9" s="2"/>
    </row>
    <row r="10" spans="1:6" x14ac:dyDescent="0.25">
      <c r="A10" t="s">
        <v>10</v>
      </c>
      <c r="C10" s="2"/>
      <c r="D10" s="2"/>
      <c r="E10" s="2"/>
    </row>
    <row r="11" spans="1:6" x14ac:dyDescent="0.25">
      <c r="A11" t="s">
        <v>6</v>
      </c>
      <c r="C11" s="2">
        <f>C7*C6</f>
        <v>905375</v>
      </c>
      <c r="D11" s="2">
        <v>2014278</v>
      </c>
      <c r="E11" s="2">
        <v>3112060</v>
      </c>
      <c r="F11" s="2">
        <v>3205422</v>
      </c>
    </row>
    <row r="12" spans="1:6" x14ac:dyDescent="0.25">
      <c r="A12" t="s">
        <v>7</v>
      </c>
      <c r="C12" s="2">
        <v>-12675</v>
      </c>
      <c r="D12" s="2">
        <v>-28200</v>
      </c>
      <c r="E12" s="2">
        <v>-43569</v>
      </c>
      <c r="F12" s="2">
        <v>-44876</v>
      </c>
    </row>
    <row r="13" spans="1:6" x14ac:dyDescent="0.25">
      <c r="A13" t="s">
        <v>20</v>
      </c>
      <c r="C13" s="2"/>
      <c r="D13" s="2">
        <v>104490</v>
      </c>
      <c r="E13" s="2">
        <v>156735</v>
      </c>
      <c r="F13" s="2">
        <v>156735</v>
      </c>
    </row>
    <row r="14" spans="1:6" x14ac:dyDescent="0.25">
      <c r="A14" t="s">
        <v>8</v>
      </c>
      <c r="C14" s="2">
        <v>2500</v>
      </c>
      <c r="D14" s="2">
        <v>5400</v>
      </c>
      <c r="E14" s="2">
        <v>8100</v>
      </c>
      <c r="F14" s="2">
        <v>8100</v>
      </c>
    </row>
    <row r="15" spans="1:6" x14ac:dyDescent="0.25">
      <c r="A15" t="s">
        <v>45</v>
      </c>
      <c r="C15" s="2">
        <v>22500</v>
      </c>
      <c r="D15" s="2"/>
      <c r="E15" s="2"/>
      <c r="F15" s="2"/>
    </row>
    <row r="16" spans="1:6" x14ac:dyDescent="0.25">
      <c r="A16" t="s">
        <v>18</v>
      </c>
      <c r="C16" s="2">
        <v>62500</v>
      </c>
      <c r="D16" s="2">
        <v>-23296</v>
      </c>
      <c r="E16" s="2">
        <v>-23296</v>
      </c>
      <c r="F16" s="2">
        <v>-22416</v>
      </c>
    </row>
    <row r="17" spans="1:16" x14ac:dyDescent="0.25">
      <c r="A17" t="s">
        <v>49</v>
      </c>
      <c r="C17" s="2">
        <v>20000</v>
      </c>
      <c r="D17" s="2">
        <v>20000</v>
      </c>
      <c r="E17" s="2">
        <v>20000</v>
      </c>
      <c r="F17" s="2">
        <v>20000</v>
      </c>
    </row>
    <row r="18" spans="1:16" x14ac:dyDescent="0.25">
      <c r="A18" t="s">
        <v>9</v>
      </c>
      <c r="C18" s="3">
        <f>SUM(C11:C17)</f>
        <v>1000200</v>
      </c>
      <c r="D18" s="3">
        <f>SUM(D11:D17)</f>
        <v>2092672</v>
      </c>
      <c r="E18" s="3">
        <f>SUM(E11:E17)</f>
        <v>3230030</v>
      </c>
      <c r="F18" s="3">
        <f>SUM(F11:F17)</f>
        <v>3322965</v>
      </c>
    </row>
    <row r="19" spans="1:16" x14ac:dyDescent="0.25">
      <c r="C19" s="2"/>
      <c r="D19" s="2"/>
      <c r="E19" s="2"/>
    </row>
    <row r="20" spans="1:16" x14ac:dyDescent="0.25">
      <c r="A20" t="s">
        <v>11</v>
      </c>
      <c r="C20" s="2"/>
      <c r="D20" s="2"/>
      <c r="E20" s="2"/>
    </row>
    <row r="21" spans="1:16" x14ac:dyDescent="0.25">
      <c r="A21" t="s">
        <v>12</v>
      </c>
      <c r="C21" s="2">
        <f>422100+8000</f>
        <v>430100</v>
      </c>
      <c r="D21" s="2">
        <f>894143+12000</f>
        <v>906143</v>
      </c>
      <c r="E21" s="2">
        <f>1495975+20000</f>
        <v>1515975</v>
      </c>
      <c r="F21" s="2">
        <f>1575822+20000</f>
        <v>1595822</v>
      </c>
    </row>
    <row r="22" spans="1:16" x14ac:dyDescent="0.25">
      <c r="A22" t="s">
        <v>13</v>
      </c>
      <c r="C22" s="2">
        <v>118003</v>
      </c>
      <c r="D22" s="2">
        <v>247274</v>
      </c>
      <c r="E22" s="2">
        <v>414860</v>
      </c>
      <c r="F22" s="2">
        <v>437816</v>
      </c>
    </row>
    <row r="23" spans="1:16" x14ac:dyDescent="0.25">
      <c r="A23" t="s">
        <v>14</v>
      </c>
      <c r="C23" s="2">
        <v>267214</v>
      </c>
      <c r="D23" s="2">
        <v>338889</v>
      </c>
      <c r="E23" s="2">
        <v>452313</v>
      </c>
      <c r="F23" s="2">
        <v>454275</v>
      </c>
    </row>
    <row r="24" spans="1:16" x14ac:dyDescent="0.25">
      <c r="A24" t="s">
        <v>15</v>
      </c>
      <c r="C24" s="2">
        <v>73500</v>
      </c>
      <c r="D24" s="2">
        <v>413500</v>
      </c>
      <c r="E24" s="2">
        <v>603500</v>
      </c>
      <c r="F24" s="2">
        <v>603500</v>
      </c>
    </row>
    <row r="25" spans="1:16" x14ac:dyDescent="0.25">
      <c r="A25" t="s">
        <v>16</v>
      </c>
      <c r="C25" s="2">
        <v>114243</v>
      </c>
      <c r="D25" s="2">
        <v>145887</v>
      </c>
      <c r="E25" s="2">
        <v>149677</v>
      </c>
      <c r="F25" s="2">
        <v>116437</v>
      </c>
    </row>
    <row r="26" spans="1:16" x14ac:dyDescent="0.25">
      <c r="A26" t="s">
        <v>17</v>
      </c>
      <c r="C26" s="3">
        <f>SUM(C21:C25)</f>
        <v>1003060</v>
      </c>
      <c r="D26" s="3">
        <f>SUM(D21:D25)</f>
        <v>2051693</v>
      </c>
      <c r="E26" s="3">
        <f>SUM(E21:E25)</f>
        <v>3136325</v>
      </c>
      <c r="F26" s="3">
        <f>SUM(F21:F25)</f>
        <v>3207850</v>
      </c>
    </row>
    <row r="27" spans="1:16" x14ac:dyDescent="0.25">
      <c r="C27" s="2"/>
      <c r="D27" s="2"/>
      <c r="E27" s="2"/>
    </row>
    <row r="28" spans="1:16" x14ac:dyDescent="0.25">
      <c r="A28" t="s">
        <v>38</v>
      </c>
      <c r="C28" s="2">
        <f>C18-C26+C8</f>
        <v>46911</v>
      </c>
      <c r="D28" s="2">
        <f>D18-D26+D8</f>
        <v>87890</v>
      </c>
      <c r="E28" s="2">
        <f t="shared" ref="E28:F28" si="0">E18-E26+E8</f>
        <v>181595</v>
      </c>
      <c r="F28" s="2">
        <f t="shared" si="0"/>
        <v>296710</v>
      </c>
    </row>
    <row r="29" spans="1:16" x14ac:dyDescent="0.25">
      <c r="C29" s="2"/>
      <c r="D29" s="2"/>
      <c r="E29" s="2"/>
      <c r="K29" s="2"/>
      <c r="L29" s="2"/>
      <c r="M29" s="2"/>
    </row>
    <row r="30" spans="1:16" x14ac:dyDescent="0.25">
      <c r="C30" s="7" t="s">
        <v>36</v>
      </c>
      <c r="D30" s="7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6" x14ac:dyDescent="0.25">
      <c r="C31" s="2"/>
      <c r="D31" s="2"/>
      <c r="E31" s="2"/>
    </row>
    <row r="32" spans="1:16" x14ac:dyDescent="0.25">
      <c r="A32" s="6" t="s">
        <v>1</v>
      </c>
      <c r="C32" s="2" t="s">
        <v>24</v>
      </c>
      <c r="D32" s="2" t="s">
        <v>25</v>
      </c>
      <c r="E32" s="2" t="s">
        <v>26</v>
      </c>
      <c r="F32" s="2" t="s">
        <v>27</v>
      </c>
      <c r="G32" s="2" t="s">
        <v>28</v>
      </c>
      <c r="H32" s="2" t="s">
        <v>29</v>
      </c>
      <c r="I32" s="2" t="s">
        <v>30</v>
      </c>
      <c r="J32" s="2" t="s">
        <v>31</v>
      </c>
      <c r="K32" s="2" t="s">
        <v>32</v>
      </c>
      <c r="L32" s="2" t="s">
        <v>33</v>
      </c>
      <c r="M32" s="2" t="s">
        <v>34</v>
      </c>
      <c r="N32" s="2" t="s">
        <v>35</v>
      </c>
      <c r="O32" s="2" t="s">
        <v>37</v>
      </c>
      <c r="P32" s="2"/>
    </row>
    <row r="33" spans="1:16" x14ac:dyDescent="0.25">
      <c r="A33" t="s">
        <v>10</v>
      </c>
      <c r="C33" s="2"/>
      <c r="D33" s="2"/>
      <c r="E33" s="2"/>
      <c r="F33" s="2">
        <f>C33</f>
        <v>0</v>
      </c>
      <c r="I33" s="2">
        <f>F33</f>
        <v>0</v>
      </c>
      <c r="J33" s="2"/>
      <c r="L33" s="2"/>
      <c r="N33" s="2"/>
      <c r="O33" s="2">
        <f>SUM(C33:N33)</f>
        <v>0</v>
      </c>
      <c r="P33" s="2"/>
    </row>
    <row r="34" spans="1:16" x14ac:dyDescent="0.25">
      <c r="A34" t="s">
        <v>6</v>
      </c>
      <c r="C34" s="2">
        <f>C11/4</f>
        <v>226343.75</v>
      </c>
      <c r="D34" s="2"/>
      <c r="E34" s="2"/>
      <c r="F34" s="2">
        <f>C34</f>
        <v>226343.75</v>
      </c>
      <c r="I34" s="2">
        <f>F34</f>
        <v>226343.75</v>
      </c>
      <c r="J34" s="2"/>
      <c r="L34" s="2">
        <f>I34</f>
        <v>226343.75</v>
      </c>
      <c r="O34" s="2">
        <f t="shared" ref="O34:O51" si="1">SUM(C34:N34)</f>
        <v>905375</v>
      </c>
      <c r="P34" s="2"/>
    </row>
    <row r="35" spans="1:16" x14ac:dyDescent="0.25">
      <c r="A35" t="s">
        <v>7</v>
      </c>
      <c r="C35" s="2">
        <f>C12/4</f>
        <v>-3168.75</v>
      </c>
      <c r="D35" s="2"/>
      <c r="E35" s="2"/>
      <c r="F35" s="2">
        <f>C35</f>
        <v>-3168.75</v>
      </c>
      <c r="I35" s="2">
        <f>C35</f>
        <v>-3168.75</v>
      </c>
      <c r="L35" s="2">
        <f>I35</f>
        <v>-3168.75</v>
      </c>
      <c r="O35" s="2">
        <f t="shared" si="1"/>
        <v>-12675</v>
      </c>
    </row>
    <row r="36" spans="1:16" x14ac:dyDescent="0.25">
      <c r="A36" t="s">
        <v>20</v>
      </c>
      <c r="C36" s="2"/>
      <c r="D36" s="2"/>
      <c r="E36" s="2"/>
      <c r="F36" s="2"/>
      <c r="I36" s="2"/>
      <c r="L36" s="2"/>
      <c r="O36" s="2">
        <f t="shared" si="1"/>
        <v>0</v>
      </c>
    </row>
    <row r="37" spans="1:16" x14ac:dyDescent="0.25">
      <c r="A37" t="s">
        <v>8</v>
      </c>
      <c r="C37" s="2"/>
      <c r="D37" s="2"/>
      <c r="E37" s="2"/>
      <c r="H37" s="2">
        <v>2500</v>
      </c>
      <c r="O37" s="2">
        <f t="shared" si="1"/>
        <v>2500</v>
      </c>
    </row>
    <row r="38" spans="1:16" x14ac:dyDescent="0.25">
      <c r="A38" t="s">
        <v>46</v>
      </c>
      <c r="C38" s="2">
        <v>10000</v>
      </c>
      <c r="D38" s="2">
        <v>12500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>
        <f>SUM(C38:N38)</f>
        <v>22500</v>
      </c>
    </row>
    <row r="39" spans="1:16" x14ac:dyDescent="0.25">
      <c r="A39" t="s">
        <v>18</v>
      </c>
      <c r="C39" s="2">
        <f>C16</f>
        <v>62500</v>
      </c>
      <c r="D39" s="2"/>
      <c r="E39" s="2"/>
      <c r="O39" s="2">
        <f t="shared" si="1"/>
        <v>62500</v>
      </c>
    </row>
    <row r="40" spans="1:16" x14ac:dyDescent="0.25">
      <c r="A40" t="str">
        <f>A17</f>
        <v xml:space="preserve">Private fundraising </v>
      </c>
      <c r="C40" s="2">
        <f>20000/12</f>
        <v>1666.6666666666667</v>
      </c>
      <c r="D40" s="2">
        <f t="shared" ref="D40:N40" si="2">20000/12</f>
        <v>1666.6666666666667</v>
      </c>
      <c r="E40" s="2">
        <f t="shared" si="2"/>
        <v>1666.6666666666667</v>
      </c>
      <c r="F40" s="2">
        <f t="shared" si="2"/>
        <v>1666.6666666666667</v>
      </c>
      <c r="G40" s="2">
        <f t="shared" si="2"/>
        <v>1666.6666666666667</v>
      </c>
      <c r="H40" s="2">
        <f t="shared" si="2"/>
        <v>1666.6666666666667</v>
      </c>
      <c r="I40" s="2">
        <f t="shared" si="2"/>
        <v>1666.6666666666667</v>
      </c>
      <c r="J40" s="2">
        <f t="shared" si="2"/>
        <v>1666.6666666666667</v>
      </c>
      <c r="K40" s="2">
        <f t="shared" si="2"/>
        <v>1666.6666666666667</v>
      </c>
      <c r="L40" s="2">
        <f t="shared" si="2"/>
        <v>1666.6666666666667</v>
      </c>
      <c r="M40" s="2">
        <f t="shared" si="2"/>
        <v>1666.6666666666667</v>
      </c>
      <c r="N40" s="2">
        <f t="shared" si="2"/>
        <v>1666.6666666666667</v>
      </c>
      <c r="O40" s="2">
        <f>SUM(C40:N40)</f>
        <v>20000</v>
      </c>
    </row>
    <row r="41" spans="1:16" x14ac:dyDescent="0.25">
      <c r="A41" t="s">
        <v>9</v>
      </c>
      <c r="C41" s="2">
        <f>SUM(C34:C40)</f>
        <v>297341.66666666669</v>
      </c>
      <c r="D41" s="2">
        <f t="shared" ref="D41:N41" si="3">SUM(D34:D40)</f>
        <v>14166.666666666666</v>
      </c>
      <c r="E41" s="2">
        <f t="shared" si="3"/>
        <v>1666.6666666666667</v>
      </c>
      <c r="F41" s="2">
        <f t="shared" si="3"/>
        <v>224841.66666666666</v>
      </c>
      <c r="G41" s="2">
        <f t="shared" si="3"/>
        <v>1666.6666666666667</v>
      </c>
      <c r="H41" s="2">
        <f t="shared" si="3"/>
        <v>4166.666666666667</v>
      </c>
      <c r="I41" s="2">
        <f t="shared" si="3"/>
        <v>224841.66666666666</v>
      </c>
      <c r="J41" s="2">
        <f t="shared" si="3"/>
        <v>1666.6666666666667</v>
      </c>
      <c r="K41" s="2">
        <f t="shared" si="3"/>
        <v>1666.6666666666667</v>
      </c>
      <c r="L41" s="2">
        <f t="shared" si="3"/>
        <v>224841.66666666666</v>
      </c>
      <c r="M41" s="2">
        <f t="shared" si="3"/>
        <v>1666.6666666666667</v>
      </c>
      <c r="N41" s="2">
        <f t="shared" si="3"/>
        <v>1666.6666666666667</v>
      </c>
      <c r="O41" s="2">
        <f>SUM(O33:O40)</f>
        <v>1000200</v>
      </c>
      <c r="P41" s="2"/>
    </row>
    <row r="42" spans="1:16" x14ac:dyDescent="0.25">
      <c r="A42" t="s">
        <v>39</v>
      </c>
      <c r="C42" s="2">
        <f>C41</f>
        <v>297341.66666666669</v>
      </c>
      <c r="D42" s="2">
        <f>C42+D41</f>
        <v>311508.33333333337</v>
      </c>
      <c r="E42" s="2">
        <f t="shared" ref="E42:N42" si="4">D42+E41</f>
        <v>313175.00000000006</v>
      </c>
      <c r="F42" s="2">
        <f t="shared" si="4"/>
        <v>538016.66666666674</v>
      </c>
      <c r="G42" s="2">
        <f t="shared" si="4"/>
        <v>539683.33333333337</v>
      </c>
      <c r="H42" s="2">
        <f t="shared" si="4"/>
        <v>543850</v>
      </c>
      <c r="I42" s="2">
        <f t="shared" si="4"/>
        <v>768691.66666666663</v>
      </c>
      <c r="J42" s="2">
        <f t="shared" si="4"/>
        <v>770358.33333333326</v>
      </c>
      <c r="K42" s="2">
        <f t="shared" si="4"/>
        <v>772024.99999999988</v>
      </c>
      <c r="L42" s="2">
        <f t="shared" si="4"/>
        <v>996866.66666666651</v>
      </c>
      <c r="M42" s="2">
        <f t="shared" si="4"/>
        <v>998533.33333333314</v>
      </c>
      <c r="N42" s="2">
        <f t="shared" si="4"/>
        <v>1000199.9999999998</v>
      </c>
      <c r="O42" s="2"/>
      <c r="P42" s="2"/>
    </row>
    <row r="43" spans="1:16" x14ac:dyDescent="0.25">
      <c r="C43" s="2"/>
      <c r="D43" s="2"/>
      <c r="E43" s="2"/>
      <c r="O43" s="2">
        <f t="shared" si="1"/>
        <v>0</v>
      </c>
    </row>
    <row r="44" spans="1:16" x14ac:dyDescent="0.25">
      <c r="A44" t="s">
        <v>11</v>
      </c>
      <c r="D44" s="2"/>
      <c r="E44" s="2"/>
      <c r="O44" s="2">
        <f t="shared" si="1"/>
        <v>0</v>
      </c>
    </row>
    <row r="45" spans="1:16" x14ac:dyDescent="0.25">
      <c r="A45" t="s">
        <v>12</v>
      </c>
      <c r="C45" s="2">
        <f>C21/12</f>
        <v>35841.666666666664</v>
      </c>
      <c r="D45" s="2">
        <f t="shared" ref="D45:D51" si="5">C45</f>
        <v>35841.666666666664</v>
      </c>
      <c r="E45" s="2">
        <f t="shared" ref="E45:N45" si="6">D45</f>
        <v>35841.666666666664</v>
      </c>
      <c r="F45" s="2">
        <f t="shared" si="6"/>
        <v>35841.666666666664</v>
      </c>
      <c r="G45" s="2">
        <f t="shared" si="6"/>
        <v>35841.666666666664</v>
      </c>
      <c r="H45" s="2">
        <f t="shared" si="6"/>
        <v>35841.666666666664</v>
      </c>
      <c r="I45" s="2">
        <f t="shared" si="6"/>
        <v>35841.666666666664</v>
      </c>
      <c r="J45" s="2">
        <f t="shared" si="6"/>
        <v>35841.666666666664</v>
      </c>
      <c r="K45" s="2">
        <f t="shared" si="6"/>
        <v>35841.666666666664</v>
      </c>
      <c r="L45" s="2">
        <f t="shared" si="6"/>
        <v>35841.666666666664</v>
      </c>
      <c r="M45" s="2">
        <f t="shared" si="6"/>
        <v>35841.666666666664</v>
      </c>
      <c r="N45" s="2">
        <f t="shared" si="6"/>
        <v>35841.666666666664</v>
      </c>
      <c r="O45" s="2">
        <f t="shared" si="1"/>
        <v>430100.00000000006</v>
      </c>
    </row>
    <row r="46" spans="1:16" x14ac:dyDescent="0.25">
      <c r="A46" t="s">
        <v>13</v>
      </c>
      <c r="C46" s="2">
        <f>C22/12</f>
        <v>9833.5833333333339</v>
      </c>
      <c r="D46" s="2">
        <f t="shared" si="5"/>
        <v>9833.5833333333339</v>
      </c>
      <c r="E46" s="2">
        <f t="shared" ref="E46:N46" si="7">D46</f>
        <v>9833.5833333333339</v>
      </c>
      <c r="F46" s="2">
        <f t="shared" si="7"/>
        <v>9833.5833333333339</v>
      </c>
      <c r="G46" s="2">
        <f t="shared" si="7"/>
        <v>9833.5833333333339</v>
      </c>
      <c r="H46" s="2">
        <f t="shared" si="7"/>
        <v>9833.5833333333339</v>
      </c>
      <c r="I46" s="2">
        <f t="shared" si="7"/>
        <v>9833.5833333333339</v>
      </c>
      <c r="J46" s="2">
        <f t="shared" si="7"/>
        <v>9833.5833333333339</v>
      </c>
      <c r="K46" s="2">
        <f t="shared" si="7"/>
        <v>9833.5833333333339</v>
      </c>
      <c r="L46" s="2">
        <f t="shared" si="7"/>
        <v>9833.5833333333339</v>
      </c>
      <c r="M46" s="2">
        <f t="shared" si="7"/>
        <v>9833.5833333333339</v>
      </c>
      <c r="N46" s="2">
        <f t="shared" si="7"/>
        <v>9833.5833333333339</v>
      </c>
      <c r="O46" s="2">
        <f t="shared" si="1"/>
        <v>118002.99999999999</v>
      </c>
    </row>
    <row r="47" spans="1:16" x14ac:dyDescent="0.25">
      <c r="A47" t="s">
        <v>14</v>
      </c>
      <c r="C47" s="2">
        <f>C23/12</f>
        <v>22267.833333333332</v>
      </c>
      <c r="D47" s="2">
        <f t="shared" si="5"/>
        <v>22267.833333333332</v>
      </c>
      <c r="E47" s="2">
        <f t="shared" ref="E47:N47" si="8">D47</f>
        <v>22267.833333333332</v>
      </c>
      <c r="F47" s="2">
        <f t="shared" si="8"/>
        <v>22267.833333333332</v>
      </c>
      <c r="G47" s="2">
        <f t="shared" si="8"/>
        <v>22267.833333333332</v>
      </c>
      <c r="H47" s="2">
        <f t="shared" si="8"/>
        <v>22267.833333333332</v>
      </c>
      <c r="I47" s="2">
        <f t="shared" si="8"/>
        <v>22267.833333333332</v>
      </c>
      <c r="J47" s="2">
        <f t="shared" si="8"/>
        <v>22267.833333333332</v>
      </c>
      <c r="K47" s="2">
        <f t="shared" si="8"/>
        <v>22267.833333333332</v>
      </c>
      <c r="L47" s="2">
        <f t="shared" si="8"/>
        <v>22267.833333333332</v>
      </c>
      <c r="M47" s="2">
        <f t="shared" si="8"/>
        <v>22267.833333333332</v>
      </c>
      <c r="N47" s="2">
        <f t="shared" si="8"/>
        <v>22267.833333333332</v>
      </c>
      <c r="O47" s="2">
        <f t="shared" si="1"/>
        <v>267214.00000000006</v>
      </c>
    </row>
    <row r="48" spans="1:16" x14ac:dyDescent="0.25">
      <c r="A48" t="s">
        <v>19</v>
      </c>
      <c r="C48" s="2"/>
      <c r="D48" s="2">
        <f t="shared" si="5"/>
        <v>0</v>
      </c>
      <c r="E48" s="2">
        <f t="shared" ref="E48:N48" si="9">D48</f>
        <v>0</v>
      </c>
      <c r="F48" s="2">
        <f t="shared" si="9"/>
        <v>0</v>
      </c>
      <c r="G48" s="2">
        <f t="shared" si="9"/>
        <v>0</v>
      </c>
      <c r="H48" s="2">
        <f t="shared" si="9"/>
        <v>0</v>
      </c>
      <c r="I48" s="2">
        <f t="shared" si="9"/>
        <v>0</v>
      </c>
      <c r="J48" s="2">
        <f t="shared" si="9"/>
        <v>0</v>
      </c>
      <c r="K48" s="2">
        <f t="shared" si="9"/>
        <v>0</v>
      </c>
      <c r="L48" s="2">
        <f t="shared" si="9"/>
        <v>0</v>
      </c>
      <c r="M48" s="2">
        <f t="shared" si="9"/>
        <v>0</v>
      </c>
      <c r="N48" s="2">
        <f t="shared" si="9"/>
        <v>0</v>
      </c>
      <c r="O48" s="2">
        <f t="shared" si="1"/>
        <v>0</v>
      </c>
    </row>
    <row r="49" spans="1:15" x14ac:dyDescent="0.25">
      <c r="A49" t="s">
        <v>15</v>
      </c>
      <c r="C49" s="2">
        <f>C24/12</f>
        <v>6125</v>
      </c>
      <c r="D49" s="2">
        <f t="shared" si="5"/>
        <v>6125</v>
      </c>
      <c r="E49" s="2">
        <f t="shared" ref="E49:N49" si="10">D49</f>
        <v>6125</v>
      </c>
      <c r="F49" s="2">
        <f t="shared" si="10"/>
        <v>6125</v>
      </c>
      <c r="G49" s="2">
        <f t="shared" si="10"/>
        <v>6125</v>
      </c>
      <c r="H49" s="2">
        <f t="shared" si="10"/>
        <v>6125</v>
      </c>
      <c r="I49" s="2">
        <f t="shared" si="10"/>
        <v>6125</v>
      </c>
      <c r="J49" s="2">
        <f t="shared" si="10"/>
        <v>6125</v>
      </c>
      <c r="K49" s="2">
        <f t="shared" si="10"/>
        <v>6125</v>
      </c>
      <c r="L49" s="2">
        <f t="shared" si="10"/>
        <v>6125</v>
      </c>
      <c r="M49" s="2">
        <f t="shared" si="10"/>
        <v>6125</v>
      </c>
      <c r="N49" s="2">
        <f t="shared" si="10"/>
        <v>6125</v>
      </c>
      <c r="O49" s="2">
        <f>SUM(C49:N49)</f>
        <v>73500</v>
      </c>
    </row>
    <row r="50" spans="1:15" x14ac:dyDescent="0.25">
      <c r="A50" t="s">
        <v>16</v>
      </c>
      <c r="C50" s="2">
        <f>C25/12</f>
        <v>9520.25</v>
      </c>
      <c r="D50" s="2">
        <f t="shared" si="5"/>
        <v>9520.25</v>
      </c>
      <c r="E50" s="2">
        <f t="shared" ref="E50:N51" si="11">D50</f>
        <v>9520.25</v>
      </c>
      <c r="F50" s="2">
        <f t="shared" si="11"/>
        <v>9520.25</v>
      </c>
      <c r="G50" s="2">
        <f t="shared" si="11"/>
        <v>9520.25</v>
      </c>
      <c r="H50" s="2">
        <f t="shared" si="11"/>
        <v>9520.25</v>
      </c>
      <c r="I50" s="2">
        <f t="shared" si="11"/>
        <v>9520.25</v>
      </c>
      <c r="J50" s="2">
        <f t="shared" si="11"/>
        <v>9520.25</v>
      </c>
      <c r="K50" s="2">
        <f t="shared" si="11"/>
        <v>9520.25</v>
      </c>
      <c r="L50" s="2">
        <f t="shared" si="11"/>
        <v>9520.25</v>
      </c>
      <c r="M50" s="2">
        <f t="shared" si="11"/>
        <v>9520.25</v>
      </c>
      <c r="N50" s="2">
        <f t="shared" si="11"/>
        <v>9520.25</v>
      </c>
      <c r="O50" s="2">
        <f t="shared" si="1"/>
        <v>114243</v>
      </c>
    </row>
    <row r="51" spans="1:15" x14ac:dyDescent="0.25">
      <c r="A51" t="s">
        <v>17</v>
      </c>
      <c r="C51" s="2">
        <f>SUM(C45:C50)</f>
        <v>83588.333333333328</v>
      </c>
      <c r="D51" s="2">
        <f t="shared" si="5"/>
        <v>83588.333333333328</v>
      </c>
      <c r="E51" s="2">
        <f t="shared" si="11"/>
        <v>83588.333333333328</v>
      </c>
      <c r="F51" s="2">
        <f t="shared" si="11"/>
        <v>83588.333333333328</v>
      </c>
      <c r="G51" s="2">
        <f t="shared" si="11"/>
        <v>83588.333333333328</v>
      </c>
      <c r="H51" s="2">
        <f t="shared" si="11"/>
        <v>83588.333333333328</v>
      </c>
      <c r="I51" s="2">
        <f t="shared" si="11"/>
        <v>83588.333333333328</v>
      </c>
      <c r="J51" s="2">
        <f t="shared" si="11"/>
        <v>83588.333333333328</v>
      </c>
      <c r="K51" s="2">
        <f t="shared" si="11"/>
        <v>83588.333333333328</v>
      </c>
      <c r="L51" s="2">
        <f t="shared" si="11"/>
        <v>83588.333333333328</v>
      </c>
      <c r="M51" s="2">
        <f t="shared" si="11"/>
        <v>83588.333333333328</v>
      </c>
      <c r="N51" s="2">
        <f t="shared" si="11"/>
        <v>83588.333333333328</v>
      </c>
      <c r="O51" s="2">
        <f t="shared" si="1"/>
        <v>1003060.0000000001</v>
      </c>
    </row>
    <row r="52" spans="1:15" x14ac:dyDescent="0.25">
      <c r="A52" t="s">
        <v>40</v>
      </c>
      <c r="C52" s="2">
        <f>C51</f>
        <v>83588.333333333328</v>
      </c>
      <c r="D52" s="2">
        <f>D51+C52</f>
        <v>167176.66666666666</v>
      </c>
      <c r="E52" s="2">
        <f>E51+D52</f>
        <v>250765</v>
      </c>
      <c r="F52" s="2">
        <f t="shared" ref="F52:N52" si="12">F51+E52</f>
        <v>334353.33333333331</v>
      </c>
      <c r="G52" s="2">
        <f t="shared" si="12"/>
        <v>417941.66666666663</v>
      </c>
      <c r="H52" s="2">
        <f t="shared" si="12"/>
        <v>501529.99999999994</v>
      </c>
      <c r="I52" s="2">
        <f t="shared" si="12"/>
        <v>585118.33333333326</v>
      </c>
      <c r="J52" s="2">
        <f t="shared" si="12"/>
        <v>668706.66666666663</v>
      </c>
      <c r="K52" s="2">
        <f t="shared" si="12"/>
        <v>752295</v>
      </c>
      <c r="L52" s="2">
        <f t="shared" si="12"/>
        <v>835883.33333333337</v>
      </c>
      <c r="M52" s="2">
        <f t="shared" si="12"/>
        <v>919471.66666666674</v>
      </c>
      <c r="N52" s="2">
        <f t="shared" si="12"/>
        <v>1003060.0000000001</v>
      </c>
      <c r="O52" s="2"/>
    </row>
    <row r="53" spans="1:15" x14ac:dyDescent="0.25">
      <c r="C53" s="2"/>
      <c r="D53" s="2"/>
      <c r="E53" s="2"/>
    </row>
    <row r="54" spans="1:15" x14ac:dyDescent="0.25">
      <c r="A54" t="s">
        <v>42</v>
      </c>
      <c r="C54" s="2">
        <f>C41-C51</f>
        <v>213753.33333333337</v>
      </c>
      <c r="D54" s="2">
        <f>D41-D51</f>
        <v>-69421.666666666657</v>
      </c>
      <c r="E54" s="2">
        <f>E41-E51</f>
        <v>-81921.666666666657</v>
      </c>
      <c r="F54" s="2">
        <f>F41-F51</f>
        <v>141253.33333333331</v>
      </c>
      <c r="G54" s="2">
        <f>G41-G51</f>
        <v>-81921.666666666657</v>
      </c>
      <c r="H54" s="2">
        <f>H41-H51</f>
        <v>-79421.666666666657</v>
      </c>
      <c r="I54" s="2">
        <f>I41-I51</f>
        <v>141253.33333333331</v>
      </c>
      <c r="J54" s="2">
        <f>J41-J51</f>
        <v>-81921.666666666657</v>
      </c>
      <c r="K54" s="2">
        <f>K41-K51</f>
        <v>-81921.666666666657</v>
      </c>
      <c r="L54" s="2">
        <f>L41-L51</f>
        <v>141253.33333333331</v>
      </c>
      <c r="M54" s="2">
        <f>M41-M51</f>
        <v>-81921.666666666657</v>
      </c>
      <c r="N54" s="2">
        <f>N41-N51</f>
        <v>-81921.666666666657</v>
      </c>
      <c r="O54" s="2">
        <f>O41-O51</f>
        <v>-2860.0000000001164</v>
      </c>
    </row>
    <row r="55" spans="1:15" x14ac:dyDescent="0.25">
      <c r="A55" t="s">
        <v>43</v>
      </c>
      <c r="C55" s="9">
        <f>+C8</f>
        <v>49771</v>
      </c>
      <c r="D55" s="1"/>
      <c r="E55" s="1"/>
    </row>
    <row r="56" spans="1:15" x14ac:dyDescent="0.25">
      <c r="A56" t="s">
        <v>41</v>
      </c>
      <c r="C56" s="2">
        <f>C54+C55</f>
        <v>263524.33333333337</v>
      </c>
      <c r="D56" s="2">
        <f>C56+D54</f>
        <v>194102.66666666672</v>
      </c>
      <c r="E56" s="2">
        <f t="shared" ref="E56:N56" si="13">D56+E54</f>
        <v>112181.00000000006</v>
      </c>
      <c r="F56" s="2">
        <f t="shared" si="13"/>
        <v>253434.33333333337</v>
      </c>
      <c r="G56" s="2">
        <f t="shared" si="13"/>
        <v>171512.66666666672</v>
      </c>
      <c r="H56" s="2">
        <f t="shared" si="13"/>
        <v>92091.000000000058</v>
      </c>
      <c r="I56" s="2">
        <f t="shared" si="13"/>
        <v>233344.33333333337</v>
      </c>
      <c r="J56" s="2">
        <f t="shared" si="13"/>
        <v>151422.66666666672</v>
      </c>
      <c r="K56" s="2">
        <f t="shared" si="13"/>
        <v>69501.000000000058</v>
      </c>
      <c r="L56" s="2">
        <f t="shared" si="13"/>
        <v>210754.33333333337</v>
      </c>
      <c r="M56" s="2">
        <f t="shared" si="13"/>
        <v>128832.66666666672</v>
      </c>
      <c r="N56" s="2">
        <f t="shared" si="13"/>
        <v>46911.000000000058</v>
      </c>
      <c r="O56" s="2"/>
    </row>
    <row r="57" spans="1:15" x14ac:dyDescent="0.25">
      <c r="C57" s="1"/>
      <c r="D57" s="1"/>
      <c r="E57" s="1"/>
    </row>
    <row r="58" spans="1:15" x14ac:dyDescent="0.25">
      <c r="A58" s="6" t="s">
        <v>4</v>
      </c>
      <c r="C58" s="2" t="s">
        <v>24</v>
      </c>
      <c r="D58" s="2" t="s">
        <v>25</v>
      </c>
      <c r="E58" s="2" t="s">
        <v>26</v>
      </c>
      <c r="F58" s="2" t="s">
        <v>27</v>
      </c>
      <c r="G58" s="2" t="s">
        <v>28</v>
      </c>
      <c r="H58" s="2" t="s">
        <v>29</v>
      </c>
      <c r="I58" s="2" t="s">
        <v>30</v>
      </c>
      <c r="J58" s="2" t="s">
        <v>31</v>
      </c>
      <c r="K58" s="2" t="s">
        <v>32</v>
      </c>
      <c r="L58" s="2" t="s">
        <v>33</v>
      </c>
      <c r="M58" s="2" t="s">
        <v>34</v>
      </c>
      <c r="N58" s="2" t="s">
        <v>35</v>
      </c>
      <c r="O58" s="2" t="s">
        <v>37</v>
      </c>
    </row>
    <row r="59" spans="1:15" x14ac:dyDescent="0.25">
      <c r="A59" t="s">
        <v>10</v>
      </c>
      <c r="C59" s="2"/>
      <c r="D59" s="2"/>
      <c r="E59" s="2"/>
      <c r="F59" s="2"/>
      <c r="I59" s="2"/>
      <c r="J59" s="2"/>
      <c r="L59" s="2"/>
      <c r="N59" s="2"/>
      <c r="O59" s="2">
        <f>SUM(C59:N59)</f>
        <v>0</v>
      </c>
    </row>
    <row r="60" spans="1:15" x14ac:dyDescent="0.25">
      <c r="A60" t="s">
        <v>6</v>
      </c>
      <c r="C60" s="2">
        <f>D11/4</f>
        <v>503569.5</v>
      </c>
      <c r="D60" s="2"/>
      <c r="E60" s="2"/>
      <c r="F60" s="2">
        <f>C60</f>
        <v>503569.5</v>
      </c>
      <c r="I60" s="2">
        <f>F60</f>
        <v>503569.5</v>
      </c>
      <c r="J60" s="2"/>
      <c r="L60" s="2">
        <f>I60</f>
        <v>503569.5</v>
      </c>
      <c r="O60" s="2">
        <f t="shared" ref="O60:O65" si="14">SUM(C60:N60)</f>
        <v>2014278</v>
      </c>
    </row>
    <row r="61" spans="1:15" x14ac:dyDescent="0.25">
      <c r="A61" t="s">
        <v>7</v>
      </c>
      <c r="C61" s="2">
        <f>D12/4</f>
        <v>-7050</v>
      </c>
      <c r="D61" s="2"/>
      <c r="E61" s="2"/>
      <c r="F61" s="2">
        <f>C61</f>
        <v>-7050</v>
      </c>
      <c r="I61" s="2">
        <f>F61</f>
        <v>-7050</v>
      </c>
      <c r="L61" s="2">
        <f>I61</f>
        <v>-7050</v>
      </c>
      <c r="O61" s="2">
        <f t="shared" si="14"/>
        <v>-28200</v>
      </c>
    </row>
    <row r="62" spans="1:15" x14ac:dyDescent="0.25">
      <c r="A62" t="s">
        <v>20</v>
      </c>
      <c r="C62" s="2">
        <f>D13/4</f>
        <v>26122.5</v>
      </c>
      <c r="D62" s="2"/>
      <c r="E62" s="2"/>
      <c r="F62" s="2">
        <f>C62</f>
        <v>26122.5</v>
      </c>
      <c r="I62" s="2">
        <f>F62</f>
        <v>26122.5</v>
      </c>
      <c r="L62" s="2">
        <f>I62</f>
        <v>26122.5</v>
      </c>
      <c r="O62" s="2">
        <f t="shared" si="14"/>
        <v>104490</v>
      </c>
    </row>
    <row r="63" spans="1:15" x14ac:dyDescent="0.25">
      <c r="A63" t="s">
        <v>8</v>
      </c>
      <c r="C63" s="2"/>
      <c r="D63" s="2"/>
      <c r="E63" s="2"/>
      <c r="H63">
        <v>5400</v>
      </c>
      <c r="O63" s="2">
        <f t="shared" si="14"/>
        <v>5400</v>
      </c>
    </row>
    <row r="64" spans="1:15" x14ac:dyDescent="0.25">
      <c r="A64" t="s">
        <v>47</v>
      </c>
      <c r="C64" s="2">
        <v>0</v>
      </c>
      <c r="D64" s="2"/>
      <c r="E64" s="2"/>
      <c r="O64" s="2">
        <v>0</v>
      </c>
    </row>
    <row r="65" spans="1:16" x14ac:dyDescent="0.25">
      <c r="A65" t="s">
        <v>18</v>
      </c>
      <c r="C65" s="2">
        <f>D16/4</f>
        <v>-5824</v>
      </c>
      <c r="D65" s="2"/>
      <c r="E65" s="2"/>
      <c r="F65" s="2">
        <f>C65</f>
        <v>-5824</v>
      </c>
      <c r="I65" s="2">
        <f>F65</f>
        <v>-5824</v>
      </c>
      <c r="L65" s="2">
        <f>I65</f>
        <v>-5824</v>
      </c>
      <c r="O65" s="2">
        <f t="shared" si="14"/>
        <v>-23296</v>
      </c>
    </row>
    <row r="66" spans="1:16" x14ac:dyDescent="0.25">
      <c r="A66" t="s">
        <v>49</v>
      </c>
      <c r="C66" s="2">
        <f>20000/12</f>
        <v>1666.6666666666667</v>
      </c>
      <c r="D66" s="2">
        <f t="shared" ref="D66:N66" si="15">20000/12</f>
        <v>1666.6666666666667</v>
      </c>
      <c r="E66" s="2">
        <f t="shared" si="15"/>
        <v>1666.6666666666667</v>
      </c>
      <c r="F66" s="2">
        <f t="shared" si="15"/>
        <v>1666.6666666666667</v>
      </c>
      <c r="G66" s="2">
        <f t="shared" si="15"/>
        <v>1666.6666666666667</v>
      </c>
      <c r="H66" s="2">
        <f t="shared" si="15"/>
        <v>1666.6666666666667</v>
      </c>
      <c r="I66" s="2">
        <f t="shared" si="15"/>
        <v>1666.6666666666667</v>
      </c>
      <c r="J66" s="2">
        <f t="shared" si="15"/>
        <v>1666.6666666666667</v>
      </c>
      <c r="K66" s="2">
        <f t="shared" si="15"/>
        <v>1666.6666666666667</v>
      </c>
      <c r="L66" s="2">
        <f t="shared" si="15"/>
        <v>1666.6666666666667</v>
      </c>
      <c r="M66" s="2">
        <f t="shared" si="15"/>
        <v>1666.6666666666667</v>
      </c>
      <c r="N66" s="2">
        <f t="shared" si="15"/>
        <v>1666.6666666666667</v>
      </c>
      <c r="O66" s="2">
        <f>SUM(C66:N66)</f>
        <v>20000</v>
      </c>
    </row>
    <row r="67" spans="1:16" x14ac:dyDescent="0.25">
      <c r="A67" t="s">
        <v>9</v>
      </c>
      <c r="C67" s="2">
        <f>SUM(C60:C66)</f>
        <v>518484.66666666669</v>
      </c>
      <c r="D67" s="2">
        <f>SUM(D60:D66)</f>
        <v>1666.6666666666667</v>
      </c>
      <c r="E67" s="2">
        <f t="shared" ref="E67:N67" si="16">SUM(E60:E66)</f>
        <v>1666.6666666666667</v>
      </c>
      <c r="F67" s="2">
        <f t="shared" si="16"/>
        <v>518484.66666666669</v>
      </c>
      <c r="G67" s="2">
        <f t="shared" si="16"/>
        <v>1666.6666666666667</v>
      </c>
      <c r="H67" s="2">
        <f t="shared" si="16"/>
        <v>7066.666666666667</v>
      </c>
      <c r="I67" s="2">
        <f t="shared" si="16"/>
        <v>518484.66666666669</v>
      </c>
      <c r="J67" s="2">
        <f t="shared" si="16"/>
        <v>1666.6666666666667</v>
      </c>
      <c r="K67" s="2">
        <f t="shared" si="16"/>
        <v>1666.6666666666667</v>
      </c>
      <c r="L67" s="2">
        <f t="shared" si="16"/>
        <v>518484.66666666669</v>
      </c>
      <c r="M67" s="2">
        <f t="shared" si="16"/>
        <v>1666.6666666666667</v>
      </c>
      <c r="N67" s="2">
        <f t="shared" si="16"/>
        <v>1666.6666666666667</v>
      </c>
      <c r="O67" s="2">
        <f>SUM(O59:O66)</f>
        <v>2092672</v>
      </c>
    </row>
    <row r="68" spans="1:16" x14ac:dyDescent="0.25">
      <c r="A68" t="s">
        <v>39</v>
      </c>
      <c r="C68" s="2">
        <f>C67</f>
        <v>518484.66666666669</v>
      </c>
      <c r="D68" s="2">
        <f>C68+D67</f>
        <v>520151.33333333337</v>
      </c>
      <c r="E68" s="2">
        <f t="shared" ref="E68" si="17">D68+E67</f>
        <v>521818.00000000006</v>
      </c>
      <c r="F68" s="2">
        <f t="shared" ref="F68" si="18">E68+F67</f>
        <v>1040302.6666666667</v>
      </c>
      <c r="G68" s="2">
        <f t="shared" ref="G68" si="19">F68+G67</f>
        <v>1041969.3333333334</v>
      </c>
      <c r="H68" s="2">
        <f t="shared" ref="H68" si="20">G68+H67</f>
        <v>1049036</v>
      </c>
      <c r="I68" s="2">
        <f t="shared" ref="I68" si="21">H68+I67</f>
        <v>1567520.6666666667</v>
      </c>
      <c r="J68" s="2">
        <f t="shared" ref="J68" si="22">I68+J67</f>
        <v>1569187.3333333335</v>
      </c>
      <c r="K68" s="2">
        <f t="shared" ref="K68" si="23">J68+K67</f>
        <v>1570854.0000000002</v>
      </c>
      <c r="L68" s="2">
        <f t="shared" ref="L68" si="24">K68+L67</f>
        <v>2089338.666666667</v>
      </c>
      <c r="M68" s="2">
        <f t="shared" ref="M68" si="25">L68+M67</f>
        <v>2091005.3333333337</v>
      </c>
      <c r="N68" s="2">
        <f t="shared" ref="N68" si="26">M68+N67</f>
        <v>2092672.0000000005</v>
      </c>
      <c r="O68" s="2"/>
    </row>
    <row r="69" spans="1:16" x14ac:dyDescent="0.25">
      <c r="C69" s="2"/>
      <c r="D69" s="2"/>
      <c r="E69" s="2"/>
      <c r="O69" s="2">
        <f t="shared" ref="O69:O73" si="27">SUM(C69:N69)</f>
        <v>0</v>
      </c>
    </row>
    <row r="70" spans="1:16" x14ac:dyDescent="0.25">
      <c r="A70" t="s">
        <v>11</v>
      </c>
      <c r="D70" s="2"/>
      <c r="E70" s="2"/>
      <c r="O70" s="2">
        <f t="shared" si="27"/>
        <v>0</v>
      </c>
    </row>
    <row r="71" spans="1:16" x14ac:dyDescent="0.25">
      <c r="A71" t="s">
        <v>12</v>
      </c>
      <c r="C71" s="2">
        <f>D21/12</f>
        <v>75511.916666666672</v>
      </c>
      <c r="D71" s="2">
        <f>C71</f>
        <v>75511.916666666672</v>
      </c>
      <c r="E71" s="2">
        <f t="shared" ref="E71:N71" si="28">D71</f>
        <v>75511.916666666672</v>
      </c>
      <c r="F71" s="2">
        <f t="shared" si="28"/>
        <v>75511.916666666672</v>
      </c>
      <c r="G71" s="2">
        <f t="shared" si="28"/>
        <v>75511.916666666672</v>
      </c>
      <c r="H71" s="2">
        <f t="shared" si="28"/>
        <v>75511.916666666672</v>
      </c>
      <c r="I71" s="2">
        <f t="shared" si="28"/>
        <v>75511.916666666672</v>
      </c>
      <c r="J71" s="2">
        <f t="shared" si="28"/>
        <v>75511.916666666672</v>
      </c>
      <c r="K71" s="2">
        <f t="shared" si="28"/>
        <v>75511.916666666672</v>
      </c>
      <c r="L71" s="2">
        <f t="shared" si="28"/>
        <v>75511.916666666672</v>
      </c>
      <c r="M71" s="2">
        <f t="shared" si="28"/>
        <v>75511.916666666672</v>
      </c>
      <c r="N71" s="2">
        <f t="shared" si="28"/>
        <v>75511.916666666672</v>
      </c>
      <c r="O71" s="2">
        <f t="shared" si="27"/>
        <v>906142.99999999988</v>
      </c>
    </row>
    <row r="72" spans="1:16" x14ac:dyDescent="0.25">
      <c r="A72" t="s">
        <v>13</v>
      </c>
      <c r="C72" s="2">
        <f>D22/12</f>
        <v>20606.166666666668</v>
      </c>
      <c r="D72" s="2">
        <f>C72</f>
        <v>20606.166666666668</v>
      </c>
      <c r="E72" s="2">
        <f t="shared" ref="E72:N72" si="29">D72</f>
        <v>20606.166666666668</v>
      </c>
      <c r="F72" s="2">
        <f t="shared" si="29"/>
        <v>20606.166666666668</v>
      </c>
      <c r="G72" s="2">
        <f t="shared" si="29"/>
        <v>20606.166666666668</v>
      </c>
      <c r="H72" s="2">
        <f t="shared" si="29"/>
        <v>20606.166666666668</v>
      </c>
      <c r="I72" s="2">
        <f t="shared" si="29"/>
        <v>20606.166666666668</v>
      </c>
      <c r="J72" s="2">
        <f t="shared" si="29"/>
        <v>20606.166666666668</v>
      </c>
      <c r="K72" s="2">
        <f t="shared" si="29"/>
        <v>20606.166666666668</v>
      </c>
      <c r="L72" s="2">
        <f t="shared" si="29"/>
        <v>20606.166666666668</v>
      </c>
      <c r="M72" s="2">
        <f t="shared" si="29"/>
        <v>20606.166666666668</v>
      </c>
      <c r="N72" s="2">
        <f t="shared" si="29"/>
        <v>20606.166666666668</v>
      </c>
      <c r="O72" s="2">
        <f t="shared" si="27"/>
        <v>247273.99999999997</v>
      </c>
    </row>
    <row r="73" spans="1:16" x14ac:dyDescent="0.25">
      <c r="A73" t="s">
        <v>14</v>
      </c>
      <c r="C73" s="2">
        <f>D23/12</f>
        <v>28240.75</v>
      </c>
      <c r="D73" s="2">
        <f>C73</f>
        <v>28240.75</v>
      </c>
      <c r="E73" s="2">
        <f t="shared" ref="E73:N73" si="30">D73</f>
        <v>28240.75</v>
      </c>
      <c r="F73" s="2">
        <f t="shared" si="30"/>
        <v>28240.75</v>
      </c>
      <c r="G73" s="2">
        <f t="shared" si="30"/>
        <v>28240.75</v>
      </c>
      <c r="H73" s="2">
        <f t="shared" si="30"/>
        <v>28240.75</v>
      </c>
      <c r="I73" s="2">
        <f t="shared" si="30"/>
        <v>28240.75</v>
      </c>
      <c r="J73" s="2">
        <f t="shared" si="30"/>
        <v>28240.75</v>
      </c>
      <c r="K73" s="2">
        <f t="shared" si="30"/>
        <v>28240.75</v>
      </c>
      <c r="L73" s="2">
        <f t="shared" si="30"/>
        <v>28240.75</v>
      </c>
      <c r="M73" s="2">
        <f t="shared" si="30"/>
        <v>28240.75</v>
      </c>
      <c r="N73" s="2">
        <f t="shared" si="30"/>
        <v>28240.75</v>
      </c>
      <c r="O73" s="2">
        <f t="shared" si="27"/>
        <v>338889</v>
      </c>
    </row>
    <row r="74" spans="1:16" x14ac:dyDescent="0.25">
      <c r="A74" t="s">
        <v>15</v>
      </c>
      <c r="C74" s="2">
        <f>D24/12</f>
        <v>34458.333333333336</v>
      </c>
      <c r="D74" s="2">
        <f>C74</f>
        <v>34458.333333333336</v>
      </c>
      <c r="E74" s="2">
        <f t="shared" ref="E74:N74" si="31">D74</f>
        <v>34458.333333333336</v>
      </c>
      <c r="F74" s="2">
        <f t="shared" si="31"/>
        <v>34458.333333333336</v>
      </c>
      <c r="G74" s="2">
        <f t="shared" si="31"/>
        <v>34458.333333333336</v>
      </c>
      <c r="H74" s="2">
        <f t="shared" si="31"/>
        <v>34458.333333333336</v>
      </c>
      <c r="I74" s="2">
        <f t="shared" si="31"/>
        <v>34458.333333333336</v>
      </c>
      <c r="J74" s="2">
        <f t="shared" si="31"/>
        <v>34458.333333333336</v>
      </c>
      <c r="K74" s="2">
        <f t="shared" si="31"/>
        <v>34458.333333333336</v>
      </c>
      <c r="L74" s="2">
        <f t="shared" si="31"/>
        <v>34458.333333333336</v>
      </c>
      <c r="M74" s="2">
        <f t="shared" si="31"/>
        <v>34458.333333333336</v>
      </c>
      <c r="N74" s="2">
        <f t="shared" si="31"/>
        <v>34458.333333333336</v>
      </c>
      <c r="O74" s="2">
        <f>SUM(C74:N74)</f>
        <v>413499.99999999994</v>
      </c>
    </row>
    <row r="75" spans="1:16" x14ac:dyDescent="0.25">
      <c r="A75" t="s">
        <v>16</v>
      </c>
      <c r="C75" s="2">
        <f>D25/12</f>
        <v>12157.25</v>
      </c>
      <c r="D75" s="2">
        <f>C75</f>
        <v>12157.25</v>
      </c>
      <c r="E75" s="2">
        <f t="shared" ref="E75:N75" si="32">D75</f>
        <v>12157.25</v>
      </c>
      <c r="F75" s="2">
        <f t="shared" si="32"/>
        <v>12157.25</v>
      </c>
      <c r="G75" s="2">
        <f t="shared" si="32"/>
        <v>12157.25</v>
      </c>
      <c r="H75" s="2">
        <f t="shared" si="32"/>
        <v>12157.25</v>
      </c>
      <c r="I75" s="2">
        <f t="shared" si="32"/>
        <v>12157.25</v>
      </c>
      <c r="J75" s="2">
        <f t="shared" si="32"/>
        <v>12157.25</v>
      </c>
      <c r="K75" s="2">
        <f t="shared" si="32"/>
        <v>12157.25</v>
      </c>
      <c r="L75" s="2">
        <f t="shared" si="32"/>
        <v>12157.25</v>
      </c>
      <c r="M75" s="2">
        <f t="shared" si="32"/>
        <v>12157.25</v>
      </c>
      <c r="N75" s="2">
        <f t="shared" si="32"/>
        <v>12157.25</v>
      </c>
      <c r="O75" s="2">
        <f t="shared" ref="O75:O76" si="33">SUM(C75:N75)</f>
        <v>145887</v>
      </c>
    </row>
    <row r="76" spans="1:16" x14ac:dyDescent="0.25">
      <c r="A76" t="s">
        <v>17</v>
      </c>
      <c r="C76" s="2">
        <f t="shared" ref="C76:N76" si="34">SUM(C71:C75)</f>
        <v>170974.41666666669</v>
      </c>
      <c r="D76" s="2">
        <f t="shared" si="34"/>
        <v>170974.41666666669</v>
      </c>
      <c r="E76" s="2">
        <f t="shared" si="34"/>
        <v>170974.41666666669</v>
      </c>
      <c r="F76" s="2">
        <f t="shared" si="34"/>
        <v>170974.41666666669</v>
      </c>
      <c r="G76" s="2">
        <f t="shared" si="34"/>
        <v>170974.41666666669</v>
      </c>
      <c r="H76" s="2">
        <f t="shared" si="34"/>
        <v>170974.41666666669</v>
      </c>
      <c r="I76" s="2">
        <f t="shared" si="34"/>
        <v>170974.41666666669</v>
      </c>
      <c r="J76" s="2">
        <f t="shared" si="34"/>
        <v>170974.41666666669</v>
      </c>
      <c r="K76" s="2">
        <f t="shared" si="34"/>
        <v>170974.41666666669</v>
      </c>
      <c r="L76" s="2">
        <f t="shared" si="34"/>
        <v>170974.41666666669</v>
      </c>
      <c r="M76" s="2">
        <f t="shared" si="34"/>
        <v>170974.41666666669</v>
      </c>
      <c r="N76" s="2">
        <f t="shared" si="34"/>
        <v>170974.41666666669</v>
      </c>
      <c r="O76" s="2">
        <f t="shared" si="33"/>
        <v>2051693.0000000007</v>
      </c>
      <c r="P76" s="2"/>
    </row>
    <row r="77" spans="1:16" x14ac:dyDescent="0.25">
      <c r="A77" t="s">
        <v>40</v>
      </c>
      <c r="C77" s="2">
        <f>C76</f>
        <v>170974.41666666669</v>
      </c>
      <c r="D77" s="2">
        <f>D76+C77</f>
        <v>341948.83333333337</v>
      </c>
      <c r="E77" s="2">
        <f>E76+D77</f>
        <v>512923.25000000006</v>
      </c>
      <c r="F77" s="2">
        <f t="shared" ref="F77" si="35">F76+E77</f>
        <v>683897.66666666674</v>
      </c>
      <c r="G77" s="2">
        <f t="shared" ref="G77" si="36">G76+F77</f>
        <v>854872.08333333349</v>
      </c>
      <c r="H77" s="2">
        <f t="shared" ref="H77" si="37">H76+G77</f>
        <v>1025846.5000000002</v>
      </c>
      <c r="I77" s="2">
        <f t="shared" ref="I77" si="38">I76+H77</f>
        <v>1196820.916666667</v>
      </c>
      <c r="J77" s="2">
        <f t="shared" ref="J77" si="39">J76+I77</f>
        <v>1367795.3333333337</v>
      </c>
      <c r="K77" s="2">
        <f t="shared" ref="K77" si="40">K76+J77</f>
        <v>1538769.7500000005</v>
      </c>
      <c r="L77" s="2">
        <f t="shared" ref="L77" si="41">L76+K77</f>
        <v>1709744.1666666672</v>
      </c>
      <c r="M77" s="2">
        <f t="shared" ref="M77" si="42">M76+L77</f>
        <v>1880718.583333334</v>
      </c>
      <c r="N77" s="2">
        <f t="shared" ref="N77" si="43">N76+M77</f>
        <v>2051693.0000000007</v>
      </c>
      <c r="O77" s="2"/>
    </row>
    <row r="78" spans="1:16" x14ac:dyDescent="0.25">
      <c r="C78" s="2"/>
      <c r="D78" s="2"/>
      <c r="E78" s="2"/>
    </row>
    <row r="79" spans="1:16" x14ac:dyDescent="0.25">
      <c r="A79" t="s">
        <v>42</v>
      </c>
      <c r="C79" s="2">
        <f t="shared" ref="C79:O79" si="44">C67-C76</f>
        <v>347510.25</v>
      </c>
      <c r="D79" s="2">
        <f t="shared" si="44"/>
        <v>-169307.75000000003</v>
      </c>
      <c r="E79" s="2">
        <f t="shared" si="44"/>
        <v>-169307.75000000003</v>
      </c>
      <c r="F79" s="2">
        <f t="shared" si="44"/>
        <v>347510.25</v>
      </c>
      <c r="G79" s="2">
        <f t="shared" si="44"/>
        <v>-169307.75000000003</v>
      </c>
      <c r="H79" s="2">
        <f t="shared" si="44"/>
        <v>-163907.75000000003</v>
      </c>
      <c r="I79" s="2">
        <f t="shared" si="44"/>
        <v>347510.25</v>
      </c>
      <c r="J79" s="2">
        <f t="shared" si="44"/>
        <v>-169307.75000000003</v>
      </c>
      <c r="K79" s="2">
        <f t="shared" si="44"/>
        <v>-169307.75000000003</v>
      </c>
      <c r="L79" s="2">
        <f t="shared" si="44"/>
        <v>347510.25</v>
      </c>
      <c r="M79" s="2">
        <f t="shared" si="44"/>
        <v>-169307.75000000003</v>
      </c>
      <c r="N79" s="2">
        <f t="shared" si="44"/>
        <v>-169307.75000000003</v>
      </c>
      <c r="O79" s="2">
        <f t="shared" si="44"/>
        <v>40978.999999999302</v>
      </c>
    </row>
    <row r="80" spans="1:16" x14ac:dyDescent="0.25">
      <c r="A80" t="s">
        <v>43</v>
      </c>
      <c r="C80" s="2">
        <f>+N56</f>
        <v>46911.000000000058</v>
      </c>
      <c r="D80" s="1"/>
      <c r="E80" s="1"/>
    </row>
    <row r="81" spans="1:15" x14ac:dyDescent="0.25">
      <c r="A81" t="s">
        <v>41</v>
      </c>
      <c r="C81" s="2">
        <f>C79+C80</f>
        <v>394421.25000000006</v>
      </c>
      <c r="D81" s="2">
        <f>C81+D79</f>
        <v>225113.50000000003</v>
      </c>
      <c r="E81" s="2">
        <f t="shared" ref="E81:N81" si="45">D81+E79</f>
        <v>55805.75</v>
      </c>
      <c r="F81" s="2">
        <f t="shared" si="45"/>
        <v>403316</v>
      </c>
      <c r="G81" s="2">
        <f t="shared" si="45"/>
        <v>234008.24999999997</v>
      </c>
      <c r="H81" s="2">
        <f t="shared" si="45"/>
        <v>70100.499999999942</v>
      </c>
      <c r="I81" s="2">
        <f t="shared" si="45"/>
        <v>417610.74999999994</v>
      </c>
      <c r="J81" s="2">
        <f t="shared" si="45"/>
        <v>248302.99999999991</v>
      </c>
      <c r="K81" s="2">
        <f t="shared" si="45"/>
        <v>78995.249999999884</v>
      </c>
      <c r="L81" s="2">
        <f t="shared" si="45"/>
        <v>426505.49999999988</v>
      </c>
      <c r="M81" s="2">
        <f t="shared" si="45"/>
        <v>257197.74999999985</v>
      </c>
      <c r="N81" s="2">
        <f t="shared" si="45"/>
        <v>87889.999999999825</v>
      </c>
      <c r="O81" s="2"/>
    </row>
    <row r="83" spans="1:15" x14ac:dyDescent="0.25">
      <c r="A83" s="6" t="s">
        <v>2</v>
      </c>
      <c r="C83" s="2" t="s">
        <v>24</v>
      </c>
      <c r="D83" s="2" t="s">
        <v>25</v>
      </c>
      <c r="E83" s="2" t="s">
        <v>26</v>
      </c>
      <c r="F83" s="2" t="s">
        <v>27</v>
      </c>
      <c r="G83" s="2" t="s">
        <v>28</v>
      </c>
      <c r="H83" s="2" t="s">
        <v>29</v>
      </c>
      <c r="I83" s="2" t="s">
        <v>30</v>
      </c>
      <c r="J83" s="2" t="s">
        <v>31</v>
      </c>
      <c r="K83" s="2" t="s">
        <v>32</v>
      </c>
      <c r="L83" s="2" t="s">
        <v>33</v>
      </c>
      <c r="M83" s="2" t="s">
        <v>34</v>
      </c>
      <c r="N83" s="2" t="s">
        <v>35</v>
      </c>
      <c r="O83" s="2" t="s">
        <v>37</v>
      </c>
    </row>
    <row r="84" spans="1:15" x14ac:dyDescent="0.25">
      <c r="A84" t="s">
        <v>10</v>
      </c>
      <c r="C84" s="2"/>
      <c r="D84" s="2"/>
      <c r="E84" s="2"/>
      <c r="F84" s="2"/>
      <c r="I84" s="2"/>
      <c r="J84" s="2"/>
      <c r="L84" s="2"/>
      <c r="N84" s="2"/>
      <c r="O84" s="2">
        <f>SUM(C84:N84)</f>
        <v>0</v>
      </c>
    </row>
    <row r="85" spans="1:15" x14ac:dyDescent="0.25">
      <c r="A85" t="s">
        <v>6</v>
      </c>
      <c r="C85" s="2">
        <f>E11/4</f>
        <v>778015</v>
      </c>
      <c r="D85" s="2"/>
      <c r="E85" s="2"/>
      <c r="F85" s="2">
        <f>C85</f>
        <v>778015</v>
      </c>
      <c r="I85" s="2">
        <f>F85</f>
        <v>778015</v>
      </c>
      <c r="J85" s="2"/>
      <c r="L85" s="2">
        <f>I85</f>
        <v>778015</v>
      </c>
      <c r="O85" s="2">
        <f t="shared" ref="O85:O88" si="46">SUM(C85:N85)</f>
        <v>3112060</v>
      </c>
    </row>
    <row r="86" spans="1:15" x14ac:dyDescent="0.25">
      <c r="A86" t="s">
        <v>7</v>
      </c>
      <c r="C86" s="2">
        <f>E12/4</f>
        <v>-10892.25</v>
      </c>
      <c r="D86" s="2"/>
      <c r="E86" s="2"/>
      <c r="F86" s="2">
        <f>C86</f>
        <v>-10892.25</v>
      </c>
      <c r="I86" s="2">
        <f>F86</f>
        <v>-10892.25</v>
      </c>
      <c r="L86" s="2">
        <f>I86</f>
        <v>-10892.25</v>
      </c>
      <c r="O86" s="2">
        <f t="shared" si="46"/>
        <v>-43569</v>
      </c>
    </row>
    <row r="87" spans="1:15" x14ac:dyDescent="0.25">
      <c r="A87" t="s">
        <v>20</v>
      </c>
      <c r="C87" s="2">
        <f>F13/4</f>
        <v>39183.75</v>
      </c>
      <c r="D87" s="2"/>
      <c r="E87" s="2"/>
      <c r="F87" s="2">
        <f>C87</f>
        <v>39183.75</v>
      </c>
      <c r="I87" s="2">
        <f>F87</f>
        <v>39183.75</v>
      </c>
      <c r="L87" s="2">
        <f>I87</f>
        <v>39183.75</v>
      </c>
      <c r="O87" s="2">
        <f t="shared" si="46"/>
        <v>156735</v>
      </c>
    </row>
    <row r="88" spans="1:15" x14ac:dyDescent="0.25">
      <c r="A88" t="s">
        <v>8</v>
      </c>
      <c r="C88" s="2"/>
      <c r="D88" s="2"/>
      <c r="E88" s="2"/>
      <c r="H88">
        <v>8100</v>
      </c>
      <c r="O88" s="2">
        <f t="shared" si="46"/>
        <v>8100</v>
      </c>
    </row>
    <row r="89" spans="1:15" x14ac:dyDescent="0.25">
      <c r="A89" t="s">
        <v>47</v>
      </c>
      <c r="C89" s="2">
        <v>0</v>
      </c>
      <c r="D89" s="2"/>
      <c r="E89" s="2"/>
      <c r="O89" s="2">
        <v>0</v>
      </c>
    </row>
    <row r="90" spans="1:15" x14ac:dyDescent="0.25">
      <c r="A90" t="s">
        <v>18</v>
      </c>
      <c r="C90" s="2">
        <f>E16/4</f>
        <v>-5824</v>
      </c>
      <c r="D90" s="2"/>
      <c r="E90" s="2"/>
      <c r="F90" s="2">
        <f>C90</f>
        <v>-5824</v>
      </c>
      <c r="I90" s="2">
        <f>F90</f>
        <v>-5824</v>
      </c>
      <c r="L90" s="2">
        <f>I90</f>
        <v>-5824</v>
      </c>
      <c r="O90" s="2">
        <f t="shared" ref="O90" si="47">SUM(C90:N90)</f>
        <v>-23296</v>
      </c>
    </row>
    <row r="91" spans="1:15" x14ac:dyDescent="0.25">
      <c r="A91" t="s">
        <v>49</v>
      </c>
      <c r="C91" s="2">
        <f>20000/12</f>
        <v>1666.6666666666667</v>
      </c>
      <c r="D91" s="2">
        <f t="shared" ref="D91:N91" si="48">20000/12</f>
        <v>1666.6666666666667</v>
      </c>
      <c r="E91" s="2">
        <f t="shared" si="48"/>
        <v>1666.6666666666667</v>
      </c>
      <c r="F91" s="2">
        <f t="shared" si="48"/>
        <v>1666.6666666666667</v>
      </c>
      <c r="G91" s="2">
        <f t="shared" si="48"/>
        <v>1666.6666666666667</v>
      </c>
      <c r="H91" s="2">
        <f t="shared" si="48"/>
        <v>1666.6666666666667</v>
      </c>
      <c r="I91" s="2">
        <f t="shared" si="48"/>
        <v>1666.6666666666667</v>
      </c>
      <c r="J91" s="2">
        <f t="shared" si="48"/>
        <v>1666.6666666666667</v>
      </c>
      <c r="K91" s="2">
        <f t="shared" si="48"/>
        <v>1666.6666666666667</v>
      </c>
      <c r="L91" s="2">
        <f t="shared" si="48"/>
        <v>1666.6666666666667</v>
      </c>
      <c r="M91" s="2">
        <f t="shared" si="48"/>
        <v>1666.6666666666667</v>
      </c>
      <c r="N91" s="2">
        <f t="shared" si="48"/>
        <v>1666.6666666666667</v>
      </c>
      <c r="O91" s="2">
        <f>SUM(C91:N91)</f>
        <v>20000</v>
      </c>
    </row>
    <row r="92" spans="1:15" x14ac:dyDescent="0.25">
      <c r="A92" t="s">
        <v>9</v>
      </c>
      <c r="C92" s="2">
        <f>SUM(C85:C91)</f>
        <v>802149.16666666663</v>
      </c>
      <c r="D92" s="2">
        <f t="shared" ref="D92:O92" si="49">SUM(D85:D91)</f>
        <v>1666.6666666666667</v>
      </c>
      <c r="E92" s="2">
        <f t="shared" si="49"/>
        <v>1666.6666666666667</v>
      </c>
      <c r="F92" s="2">
        <f t="shared" si="49"/>
        <v>802149.16666666663</v>
      </c>
      <c r="G92" s="2">
        <f t="shared" si="49"/>
        <v>1666.6666666666667</v>
      </c>
      <c r="H92" s="2">
        <f t="shared" si="49"/>
        <v>9766.6666666666661</v>
      </c>
      <c r="I92" s="2">
        <f t="shared" si="49"/>
        <v>802149.16666666663</v>
      </c>
      <c r="J92" s="2">
        <f t="shared" si="49"/>
        <v>1666.6666666666667</v>
      </c>
      <c r="K92" s="2">
        <f t="shared" si="49"/>
        <v>1666.6666666666667</v>
      </c>
      <c r="L92" s="2">
        <f t="shared" si="49"/>
        <v>802149.16666666663</v>
      </c>
      <c r="M92" s="2">
        <f t="shared" si="49"/>
        <v>1666.6666666666667</v>
      </c>
      <c r="N92" s="2">
        <f t="shared" si="49"/>
        <v>1666.6666666666667</v>
      </c>
      <c r="O92" s="2">
        <f t="shared" si="49"/>
        <v>3230030</v>
      </c>
    </row>
    <row r="93" spans="1:15" x14ac:dyDescent="0.25">
      <c r="A93" t="s">
        <v>39</v>
      </c>
      <c r="C93" s="2">
        <f>C92</f>
        <v>802149.16666666663</v>
      </c>
      <c r="D93" s="2">
        <f>C93+D92</f>
        <v>803815.83333333326</v>
      </c>
      <c r="E93" s="2">
        <f t="shared" ref="E93" si="50">D93+E92</f>
        <v>805482.49999999988</v>
      </c>
      <c r="F93" s="2">
        <f t="shared" ref="F93" si="51">E93+F92</f>
        <v>1607631.6666666665</v>
      </c>
      <c r="G93" s="2">
        <f t="shared" ref="G93" si="52">F93+G92</f>
        <v>1609298.3333333333</v>
      </c>
      <c r="H93" s="2">
        <f t="shared" ref="H93" si="53">G93+H92</f>
        <v>1619065</v>
      </c>
      <c r="I93" s="2">
        <f t="shared" ref="I93" si="54">H93+I92</f>
        <v>2421214.1666666665</v>
      </c>
      <c r="J93" s="2">
        <f t="shared" ref="J93" si="55">I93+J92</f>
        <v>2422880.833333333</v>
      </c>
      <c r="K93" s="2">
        <f t="shared" ref="K93" si="56">J93+K92</f>
        <v>2424547.4999999995</v>
      </c>
      <c r="L93" s="2">
        <f t="shared" ref="L93" si="57">K93+L92</f>
        <v>3226696.666666666</v>
      </c>
      <c r="M93" s="2">
        <f t="shared" ref="M93" si="58">L93+M92</f>
        <v>3228363.3333333326</v>
      </c>
      <c r="N93" s="2">
        <f t="shared" ref="N93" si="59">M93+N92</f>
        <v>3230029.9999999991</v>
      </c>
      <c r="O93" s="2"/>
    </row>
    <row r="94" spans="1:15" x14ac:dyDescent="0.25">
      <c r="C94" s="2"/>
      <c r="D94" s="2"/>
      <c r="E94" s="2"/>
      <c r="O94" s="2">
        <f t="shared" ref="O94:O98" si="60">SUM(C94:N94)</f>
        <v>0</v>
      </c>
    </row>
    <row r="95" spans="1:15" x14ac:dyDescent="0.25">
      <c r="A95" t="s">
        <v>11</v>
      </c>
      <c r="D95" s="2"/>
      <c r="E95" s="2"/>
      <c r="O95" s="2">
        <f t="shared" si="60"/>
        <v>0</v>
      </c>
    </row>
    <row r="96" spans="1:15" x14ac:dyDescent="0.25">
      <c r="A96" t="s">
        <v>12</v>
      </c>
      <c r="C96" s="2">
        <f>E21/12</f>
        <v>126331.25</v>
      </c>
      <c r="D96" s="2">
        <f>C96</f>
        <v>126331.25</v>
      </c>
      <c r="E96" s="2">
        <f t="shared" ref="E96:E100" si="61">D96</f>
        <v>126331.25</v>
      </c>
      <c r="F96" s="2">
        <f t="shared" ref="F96:F100" si="62">E96</f>
        <v>126331.25</v>
      </c>
      <c r="G96" s="2">
        <f t="shared" ref="G96:G100" si="63">F96</f>
        <v>126331.25</v>
      </c>
      <c r="H96" s="2">
        <f t="shared" ref="H96:H100" si="64">G96</f>
        <v>126331.25</v>
      </c>
      <c r="I96" s="2">
        <f t="shared" ref="I96:I100" si="65">H96</f>
        <v>126331.25</v>
      </c>
      <c r="J96" s="2">
        <f t="shared" ref="J96:J100" si="66">I96</f>
        <v>126331.25</v>
      </c>
      <c r="K96" s="2">
        <f t="shared" ref="K96:K100" si="67">J96</f>
        <v>126331.25</v>
      </c>
      <c r="L96" s="2">
        <f t="shared" ref="L96:L100" si="68">K96</f>
        <v>126331.25</v>
      </c>
      <c r="M96" s="2">
        <f t="shared" ref="M96:M100" si="69">L96</f>
        <v>126331.25</v>
      </c>
      <c r="N96" s="2">
        <f t="shared" ref="N96:N100" si="70">M96</f>
        <v>126331.25</v>
      </c>
      <c r="O96" s="2">
        <f t="shared" si="60"/>
        <v>1515975</v>
      </c>
    </row>
    <row r="97" spans="1:16" x14ac:dyDescent="0.25">
      <c r="A97" t="s">
        <v>13</v>
      </c>
      <c r="C97" s="2">
        <f>E22/12</f>
        <v>34571.666666666664</v>
      </c>
      <c r="D97" s="2">
        <f>C97</f>
        <v>34571.666666666664</v>
      </c>
      <c r="E97" s="2">
        <f t="shared" si="61"/>
        <v>34571.666666666664</v>
      </c>
      <c r="F97" s="2">
        <f t="shared" si="62"/>
        <v>34571.666666666664</v>
      </c>
      <c r="G97" s="2">
        <f t="shared" si="63"/>
        <v>34571.666666666664</v>
      </c>
      <c r="H97" s="2">
        <f t="shared" si="64"/>
        <v>34571.666666666664</v>
      </c>
      <c r="I97" s="2">
        <f t="shared" si="65"/>
        <v>34571.666666666664</v>
      </c>
      <c r="J97" s="2">
        <f t="shared" si="66"/>
        <v>34571.666666666664</v>
      </c>
      <c r="K97" s="2">
        <f t="shared" si="67"/>
        <v>34571.666666666664</v>
      </c>
      <c r="L97" s="2">
        <f t="shared" si="68"/>
        <v>34571.666666666664</v>
      </c>
      <c r="M97" s="2">
        <f t="shared" si="69"/>
        <v>34571.666666666664</v>
      </c>
      <c r="N97" s="2">
        <f t="shared" si="70"/>
        <v>34571.666666666664</v>
      </c>
      <c r="O97" s="2">
        <f t="shared" si="60"/>
        <v>414860.00000000006</v>
      </c>
    </row>
    <row r="98" spans="1:16" x14ac:dyDescent="0.25">
      <c r="A98" t="s">
        <v>14</v>
      </c>
      <c r="C98" s="2">
        <f>E23/12</f>
        <v>37692.75</v>
      </c>
      <c r="D98" s="2">
        <f>C98</f>
        <v>37692.75</v>
      </c>
      <c r="E98" s="2">
        <f t="shared" si="61"/>
        <v>37692.75</v>
      </c>
      <c r="F98" s="2">
        <f t="shared" si="62"/>
        <v>37692.75</v>
      </c>
      <c r="G98" s="2">
        <f t="shared" si="63"/>
        <v>37692.75</v>
      </c>
      <c r="H98" s="2">
        <f t="shared" si="64"/>
        <v>37692.75</v>
      </c>
      <c r="I98" s="2">
        <f t="shared" si="65"/>
        <v>37692.75</v>
      </c>
      <c r="J98" s="2">
        <f t="shared" si="66"/>
        <v>37692.75</v>
      </c>
      <c r="K98" s="2">
        <f t="shared" si="67"/>
        <v>37692.75</v>
      </c>
      <c r="L98" s="2">
        <f t="shared" si="68"/>
        <v>37692.75</v>
      </c>
      <c r="M98" s="2">
        <f t="shared" si="69"/>
        <v>37692.75</v>
      </c>
      <c r="N98" s="2">
        <f t="shared" si="70"/>
        <v>37692.75</v>
      </c>
      <c r="O98" s="2">
        <f t="shared" si="60"/>
        <v>452313</v>
      </c>
    </row>
    <row r="99" spans="1:16" x14ac:dyDescent="0.25">
      <c r="A99" t="s">
        <v>15</v>
      </c>
      <c r="C99" s="2">
        <f>E24/12</f>
        <v>50291.666666666664</v>
      </c>
      <c r="D99" s="2">
        <f>C99</f>
        <v>50291.666666666664</v>
      </c>
      <c r="E99" s="2">
        <f t="shared" si="61"/>
        <v>50291.666666666664</v>
      </c>
      <c r="F99" s="2">
        <f t="shared" si="62"/>
        <v>50291.666666666664</v>
      </c>
      <c r="G99" s="2">
        <f t="shared" si="63"/>
        <v>50291.666666666664</v>
      </c>
      <c r="H99" s="2">
        <f t="shared" si="64"/>
        <v>50291.666666666664</v>
      </c>
      <c r="I99" s="2">
        <f t="shared" si="65"/>
        <v>50291.666666666664</v>
      </c>
      <c r="J99" s="2">
        <f t="shared" si="66"/>
        <v>50291.666666666664</v>
      </c>
      <c r="K99" s="2">
        <f t="shared" si="67"/>
        <v>50291.666666666664</v>
      </c>
      <c r="L99" s="2">
        <f t="shared" si="68"/>
        <v>50291.666666666664</v>
      </c>
      <c r="M99" s="2">
        <f t="shared" si="69"/>
        <v>50291.666666666664</v>
      </c>
      <c r="N99" s="2">
        <f t="shared" si="70"/>
        <v>50291.666666666664</v>
      </c>
      <c r="O99" s="2">
        <f>SUM(C99:N99)</f>
        <v>603500</v>
      </c>
    </row>
    <row r="100" spans="1:16" x14ac:dyDescent="0.25">
      <c r="A100" t="s">
        <v>16</v>
      </c>
      <c r="C100" s="2">
        <f>E25/12</f>
        <v>12473.083333333334</v>
      </c>
      <c r="D100" s="2">
        <f>C100</f>
        <v>12473.083333333334</v>
      </c>
      <c r="E100" s="2">
        <f t="shared" si="61"/>
        <v>12473.083333333334</v>
      </c>
      <c r="F100" s="2">
        <f t="shared" si="62"/>
        <v>12473.083333333334</v>
      </c>
      <c r="G100" s="2">
        <f t="shared" si="63"/>
        <v>12473.083333333334</v>
      </c>
      <c r="H100" s="2">
        <f t="shared" si="64"/>
        <v>12473.083333333334</v>
      </c>
      <c r="I100" s="2">
        <f t="shared" si="65"/>
        <v>12473.083333333334</v>
      </c>
      <c r="J100" s="2">
        <f t="shared" si="66"/>
        <v>12473.083333333334</v>
      </c>
      <c r="K100" s="2">
        <f t="shared" si="67"/>
        <v>12473.083333333334</v>
      </c>
      <c r="L100" s="2">
        <f t="shared" si="68"/>
        <v>12473.083333333334</v>
      </c>
      <c r="M100" s="2">
        <f t="shared" si="69"/>
        <v>12473.083333333334</v>
      </c>
      <c r="N100" s="2">
        <f t="shared" si="70"/>
        <v>12473.083333333334</v>
      </c>
      <c r="O100" s="2">
        <f t="shared" ref="O100:O101" si="71">SUM(C100:N100)</f>
        <v>149677</v>
      </c>
    </row>
    <row r="101" spans="1:16" x14ac:dyDescent="0.25">
      <c r="A101" t="s">
        <v>17</v>
      </c>
      <c r="C101" s="2">
        <f t="shared" ref="C101:N101" si="72">SUM(C96:C100)</f>
        <v>261360.41666666666</v>
      </c>
      <c r="D101" s="2">
        <f t="shared" si="72"/>
        <v>261360.41666666666</v>
      </c>
      <c r="E101" s="2">
        <f t="shared" si="72"/>
        <v>261360.41666666666</v>
      </c>
      <c r="F101" s="2">
        <f t="shared" si="72"/>
        <v>261360.41666666666</v>
      </c>
      <c r="G101" s="2">
        <f t="shared" si="72"/>
        <v>261360.41666666666</v>
      </c>
      <c r="H101" s="2">
        <f t="shared" si="72"/>
        <v>261360.41666666666</v>
      </c>
      <c r="I101" s="2">
        <f t="shared" si="72"/>
        <v>261360.41666666666</v>
      </c>
      <c r="J101" s="2">
        <f t="shared" si="72"/>
        <v>261360.41666666666</v>
      </c>
      <c r="K101" s="2">
        <f t="shared" si="72"/>
        <v>261360.41666666666</v>
      </c>
      <c r="L101" s="2">
        <f t="shared" si="72"/>
        <v>261360.41666666666</v>
      </c>
      <c r="M101" s="2">
        <f t="shared" si="72"/>
        <v>261360.41666666666</v>
      </c>
      <c r="N101" s="2">
        <f t="shared" si="72"/>
        <v>261360.41666666666</v>
      </c>
      <c r="O101" s="2">
        <f t="shared" si="71"/>
        <v>3136324.9999999995</v>
      </c>
      <c r="P101" s="2"/>
    </row>
    <row r="102" spans="1:16" x14ac:dyDescent="0.25">
      <c r="A102" t="s">
        <v>40</v>
      </c>
      <c r="C102" s="2">
        <f>C101</f>
        <v>261360.41666666666</v>
      </c>
      <c r="D102" s="2">
        <f>D101+C102</f>
        <v>522720.83333333331</v>
      </c>
      <c r="E102" s="2">
        <f>E101+D102</f>
        <v>784081.25</v>
      </c>
      <c r="F102" s="2">
        <f t="shared" ref="F102" si="73">F101+E102</f>
        <v>1045441.6666666666</v>
      </c>
      <c r="G102" s="2">
        <f t="shared" ref="G102" si="74">G101+F102</f>
        <v>1306802.0833333333</v>
      </c>
      <c r="H102" s="2">
        <f t="shared" ref="H102" si="75">H101+G102</f>
        <v>1568162.5</v>
      </c>
      <c r="I102" s="2">
        <f t="shared" ref="I102" si="76">I101+H102</f>
        <v>1829522.9166666667</v>
      </c>
      <c r="J102" s="2">
        <f t="shared" ref="J102" si="77">J101+I102</f>
        <v>2090883.3333333335</v>
      </c>
      <c r="K102" s="2">
        <f t="shared" ref="K102" si="78">K101+J102</f>
        <v>2352243.75</v>
      </c>
      <c r="L102" s="2">
        <f t="shared" ref="L102" si="79">L101+K102</f>
        <v>2613604.1666666665</v>
      </c>
      <c r="M102" s="2">
        <f t="shared" ref="M102" si="80">M101+L102</f>
        <v>2874964.583333333</v>
      </c>
      <c r="N102" s="2">
        <f t="shared" ref="N102" si="81">N101+M102</f>
        <v>3136324.9999999995</v>
      </c>
      <c r="O102" s="2"/>
    </row>
    <row r="103" spans="1:16" x14ac:dyDescent="0.25">
      <c r="C103" s="2"/>
      <c r="D103" s="2"/>
      <c r="E103" s="2"/>
    </row>
    <row r="104" spans="1:16" x14ac:dyDescent="0.25">
      <c r="A104" t="s">
        <v>42</v>
      </c>
      <c r="C104" s="2">
        <f t="shared" ref="C104:O104" si="82">C92-C101</f>
        <v>540788.75</v>
      </c>
      <c r="D104" s="2">
        <f t="shared" si="82"/>
        <v>-259693.75</v>
      </c>
      <c r="E104" s="2">
        <f t="shared" si="82"/>
        <v>-259693.75</v>
      </c>
      <c r="F104" s="2">
        <f t="shared" si="82"/>
        <v>540788.75</v>
      </c>
      <c r="G104" s="2">
        <f t="shared" si="82"/>
        <v>-259693.75</v>
      </c>
      <c r="H104" s="2">
        <f t="shared" si="82"/>
        <v>-251593.75</v>
      </c>
      <c r="I104" s="2">
        <f t="shared" si="82"/>
        <v>540788.75</v>
      </c>
      <c r="J104" s="2">
        <f t="shared" si="82"/>
        <v>-259693.75</v>
      </c>
      <c r="K104" s="2">
        <f t="shared" si="82"/>
        <v>-259693.75</v>
      </c>
      <c r="L104" s="2">
        <f t="shared" si="82"/>
        <v>540788.75</v>
      </c>
      <c r="M104" s="2">
        <f t="shared" si="82"/>
        <v>-259693.75</v>
      </c>
      <c r="N104" s="2">
        <f t="shared" si="82"/>
        <v>-259693.75</v>
      </c>
      <c r="O104" s="2">
        <f t="shared" si="82"/>
        <v>93705.000000000466</v>
      </c>
    </row>
    <row r="105" spans="1:16" x14ac:dyDescent="0.25">
      <c r="A105" t="s">
        <v>43</v>
      </c>
      <c r="C105" s="2">
        <f>+N81</f>
        <v>87889.999999999825</v>
      </c>
      <c r="D105" s="1"/>
      <c r="E105" s="1"/>
    </row>
    <row r="106" spans="1:16" x14ac:dyDescent="0.25">
      <c r="A106" t="s">
        <v>41</v>
      </c>
      <c r="C106" s="2">
        <f>C104+C105</f>
        <v>628678.74999999977</v>
      </c>
      <c r="D106" s="2">
        <f>C106+D104</f>
        <v>368984.99999999977</v>
      </c>
      <c r="E106" s="2">
        <f t="shared" ref="E106" si="83">D106+E104</f>
        <v>109291.24999999977</v>
      </c>
      <c r="F106" s="2">
        <f t="shared" ref="F106" si="84">E106+F104</f>
        <v>650079.99999999977</v>
      </c>
      <c r="G106" s="2">
        <f t="shared" ref="G106" si="85">F106+G104</f>
        <v>390386.24999999977</v>
      </c>
      <c r="H106" s="2">
        <f t="shared" ref="H106" si="86">G106+H104</f>
        <v>138792.49999999977</v>
      </c>
      <c r="I106" s="2">
        <f t="shared" ref="I106" si="87">H106+I104</f>
        <v>679581.24999999977</v>
      </c>
      <c r="J106" s="2">
        <f t="shared" ref="J106" si="88">I106+J104</f>
        <v>419887.49999999977</v>
      </c>
      <c r="K106" s="2">
        <f t="shared" ref="K106" si="89">J106+K104</f>
        <v>160193.74999999977</v>
      </c>
      <c r="L106" s="2">
        <f t="shared" ref="L106" si="90">K106+L104</f>
        <v>700982.49999999977</v>
      </c>
      <c r="M106" s="2">
        <f t="shared" ref="M106" si="91">L106+M104</f>
        <v>441288.74999999977</v>
      </c>
      <c r="N106" s="2">
        <f t="shared" ref="N106" si="92">M106+N104</f>
        <v>181594.99999999977</v>
      </c>
      <c r="O106" s="2"/>
    </row>
    <row r="108" spans="1:16" x14ac:dyDescent="0.25">
      <c r="A108" s="6" t="s">
        <v>2</v>
      </c>
      <c r="C108" s="2" t="s">
        <v>24</v>
      </c>
      <c r="D108" s="2" t="s">
        <v>25</v>
      </c>
      <c r="E108" s="2" t="s">
        <v>26</v>
      </c>
      <c r="F108" s="2" t="s">
        <v>27</v>
      </c>
      <c r="G108" s="2" t="s">
        <v>28</v>
      </c>
      <c r="H108" s="2" t="s">
        <v>29</v>
      </c>
      <c r="I108" s="2" t="s">
        <v>30</v>
      </c>
      <c r="J108" s="2" t="s">
        <v>31</v>
      </c>
      <c r="K108" s="2" t="s">
        <v>32</v>
      </c>
      <c r="L108" s="2" t="s">
        <v>33</v>
      </c>
      <c r="M108" s="2" t="s">
        <v>34</v>
      </c>
      <c r="N108" s="2" t="s">
        <v>35</v>
      </c>
      <c r="O108" s="2" t="s">
        <v>37</v>
      </c>
    </row>
    <row r="109" spans="1:16" x14ac:dyDescent="0.25">
      <c r="A109" t="s">
        <v>10</v>
      </c>
      <c r="C109" s="2"/>
      <c r="D109" s="2"/>
      <c r="E109" s="2"/>
      <c r="F109" s="2"/>
      <c r="I109" s="2"/>
      <c r="J109" s="2"/>
      <c r="L109" s="2"/>
      <c r="N109" s="2"/>
      <c r="O109" s="2">
        <f>SUM(C109:N109)</f>
        <v>0</v>
      </c>
    </row>
    <row r="110" spans="1:16" x14ac:dyDescent="0.25">
      <c r="A110" t="s">
        <v>6</v>
      </c>
      <c r="C110" s="2">
        <f>F11/4</f>
        <v>801355.5</v>
      </c>
      <c r="D110" s="2"/>
      <c r="E110" s="2"/>
      <c r="F110" s="2">
        <f>C110</f>
        <v>801355.5</v>
      </c>
      <c r="I110" s="2">
        <f>F110</f>
        <v>801355.5</v>
      </c>
      <c r="J110" s="2"/>
      <c r="L110" s="2">
        <f>I110</f>
        <v>801355.5</v>
      </c>
      <c r="O110" s="2">
        <f t="shared" ref="O110:O113" si="93">SUM(C110:N110)</f>
        <v>3205422</v>
      </c>
    </row>
    <row r="111" spans="1:16" x14ac:dyDescent="0.25">
      <c r="A111" t="s">
        <v>7</v>
      </c>
      <c r="C111" s="2">
        <f>F12/4</f>
        <v>-11219</v>
      </c>
      <c r="D111" s="2"/>
      <c r="E111" s="2"/>
      <c r="F111" s="2">
        <f>C111</f>
        <v>-11219</v>
      </c>
      <c r="I111" s="2">
        <f>F111</f>
        <v>-11219</v>
      </c>
      <c r="L111" s="2">
        <f>I111</f>
        <v>-11219</v>
      </c>
      <c r="O111" s="2">
        <f t="shared" si="93"/>
        <v>-44876</v>
      </c>
    </row>
    <row r="112" spans="1:16" x14ac:dyDescent="0.25">
      <c r="A112" t="s">
        <v>20</v>
      </c>
      <c r="C112" s="2">
        <f>F13/4</f>
        <v>39183.75</v>
      </c>
      <c r="D112" s="2"/>
      <c r="E112" s="2"/>
      <c r="F112" s="2">
        <f>C112</f>
        <v>39183.75</v>
      </c>
      <c r="I112" s="2">
        <f>F112</f>
        <v>39183.75</v>
      </c>
      <c r="L112" s="2">
        <f>I112</f>
        <v>39183.75</v>
      </c>
      <c r="O112" s="2">
        <f t="shared" si="93"/>
        <v>156735</v>
      </c>
    </row>
    <row r="113" spans="1:16" x14ac:dyDescent="0.25">
      <c r="A113" t="s">
        <v>8</v>
      </c>
      <c r="C113" s="2"/>
      <c r="D113" s="2"/>
      <c r="E113" s="2"/>
      <c r="H113">
        <v>8100</v>
      </c>
      <c r="O113" s="2">
        <f t="shared" si="93"/>
        <v>8100</v>
      </c>
    </row>
    <row r="114" spans="1:16" x14ac:dyDescent="0.25">
      <c r="A114" t="s">
        <v>47</v>
      </c>
      <c r="C114" s="2">
        <v>0</v>
      </c>
      <c r="D114" s="2"/>
      <c r="E114" s="2"/>
      <c r="O114" s="2">
        <v>0</v>
      </c>
    </row>
    <row r="115" spans="1:16" x14ac:dyDescent="0.25">
      <c r="A115" t="s">
        <v>18</v>
      </c>
      <c r="C115" s="2">
        <f>F16/4</f>
        <v>-5604</v>
      </c>
      <c r="D115" s="2"/>
      <c r="E115" s="2"/>
      <c r="F115" s="2">
        <f>C115</f>
        <v>-5604</v>
      </c>
      <c r="I115" s="2">
        <f>F115</f>
        <v>-5604</v>
      </c>
      <c r="L115" s="2">
        <f>I115</f>
        <v>-5604</v>
      </c>
      <c r="O115" s="2">
        <f t="shared" ref="O115" si="94">SUM(C115:N115)</f>
        <v>-22416</v>
      </c>
    </row>
    <row r="116" spans="1:16" x14ac:dyDescent="0.25">
      <c r="A116" t="s">
        <v>49</v>
      </c>
      <c r="C116" s="2">
        <f>20000/12</f>
        <v>1666.6666666666667</v>
      </c>
      <c r="D116" s="2">
        <f t="shared" ref="D116:N116" si="95">20000/12</f>
        <v>1666.6666666666667</v>
      </c>
      <c r="E116" s="2">
        <f t="shared" si="95"/>
        <v>1666.6666666666667</v>
      </c>
      <c r="F116" s="2">
        <f t="shared" si="95"/>
        <v>1666.6666666666667</v>
      </c>
      <c r="G116" s="2">
        <f t="shared" si="95"/>
        <v>1666.6666666666667</v>
      </c>
      <c r="H116" s="2">
        <f t="shared" si="95"/>
        <v>1666.6666666666667</v>
      </c>
      <c r="I116" s="2">
        <f t="shared" si="95"/>
        <v>1666.6666666666667</v>
      </c>
      <c r="J116" s="2">
        <f t="shared" si="95"/>
        <v>1666.6666666666667</v>
      </c>
      <c r="K116" s="2">
        <f t="shared" si="95"/>
        <v>1666.6666666666667</v>
      </c>
      <c r="L116" s="2">
        <f t="shared" si="95"/>
        <v>1666.6666666666667</v>
      </c>
      <c r="M116" s="2">
        <f t="shared" si="95"/>
        <v>1666.6666666666667</v>
      </c>
      <c r="N116" s="2">
        <f t="shared" si="95"/>
        <v>1666.6666666666667</v>
      </c>
      <c r="O116" s="2">
        <f>SUM(C116:N116)</f>
        <v>20000</v>
      </c>
    </row>
    <row r="117" spans="1:16" x14ac:dyDescent="0.25">
      <c r="A117" t="s">
        <v>9</v>
      </c>
      <c r="C117" s="2">
        <f>SUM(C110:C116)</f>
        <v>825382.91666666663</v>
      </c>
      <c r="D117" s="2">
        <f t="shared" ref="D117:O117" si="96">SUM(D110:D116)</f>
        <v>1666.6666666666667</v>
      </c>
      <c r="E117" s="2">
        <f t="shared" si="96"/>
        <v>1666.6666666666667</v>
      </c>
      <c r="F117" s="2">
        <f t="shared" si="96"/>
        <v>825382.91666666663</v>
      </c>
      <c r="G117" s="2">
        <f t="shared" si="96"/>
        <v>1666.6666666666667</v>
      </c>
      <c r="H117" s="2">
        <f t="shared" si="96"/>
        <v>9766.6666666666661</v>
      </c>
      <c r="I117" s="2">
        <f t="shared" si="96"/>
        <v>825382.91666666663</v>
      </c>
      <c r="J117" s="2">
        <f t="shared" si="96"/>
        <v>1666.6666666666667</v>
      </c>
      <c r="K117" s="2">
        <f t="shared" si="96"/>
        <v>1666.6666666666667</v>
      </c>
      <c r="L117" s="2">
        <f t="shared" si="96"/>
        <v>825382.91666666663</v>
      </c>
      <c r="M117" s="2">
        <f t="shared" si="96"/>
        <v>1666.6666666666667</v>
      </c>
      <c r="N117" s="2">
        <f t="shared" si="96"/>
        <v>1666.6666666666667</v>
      </c>
      <c r="O117" s="2">
        <f t="shared" si="96"/>
        <v>3322965</v>
      </c>
    </row>
    <row r="118" spans="1:16" x14ac:dyDescent="0.25">
      <c r="A118" t="s">
        <v>39</v>
      </c>
      <c r="C118" s="2">
        <f>C117</f>
        <v>825382.91666666663</v>
      </c>
      <c r="D118" s="2">
        <f>C118+D117</f>
        <v>827049.58333333326</v>
      </c>
      <c r="E118" s="2">
        <f t="shared" ref="E118" si="97">D118+E117</f>
        <v>828716.24999999988</v>
      </c>
      <c r="F118" s="2">
        <f t="shared" ref="F118" si="98">E118+F117</f>
        <v>1654099.1666666665</v>
      </c>
      <c r="G118" s="2">
        <f t="shared" ref="G118" si="99">F118+G117</f>
        <v>1655765.8333333333</v>
      </c>
      <c r="H118" s="2">
        <f t="shared" ref="H118" si="100">G118+H117</f>
        <v>1665532.5</v>
      </c>
      <c r="I118" s="2">
        <f t="shared" ref="I118" si="101">H118+I117</f>
        <v>2490915.4166666665</v>
      </c>
      <c r="J118" s="2">
        <f t="shared" ref="J118" si="102">I118+J117</f>
        <v>2492582.083333333</v>
      </c>
      <c r="K118" s="2">
        <f t="shared" ref="K118" si="103">J118+K117</f>
        <v>2494248.7499999995</v>
      </c>
      <c r="L118" s="2">
        <f t="shared" ref="L118" si="104">K118+L117</f>
        <v>3319631.666666666</v>
      </c>
      <c r="M118" s="2">
        <f t="shared" ref="M118" si="105">L118+M117</f>
        <v>3321298.3333333326</v>
      </c>
      <c r="N118" s="2">
        <f t="shared" ref="N118" si="106">M118+N117</f>
        <v>3322964.9999999991</v>
      </c>
      <c r="O118" s="2"/>
    </row>
    <row r="119" spans="1:16" x14ac:dyDescent="0.25">
      <c r="C119" s="2"/>
      <c r="D119" s="2"/>
      <c r="E119" s="2"/>
      <c r="O119" s="2">
        <f t="shared" ref="O119:O123" si="107">SUM(C119:N119)</f>
        <v>0</v>
      </c>
    </row>
    <row r="120" spans="1:16" x14ac:dyDescent="0.25">
      <c r="A120" t="s">
        <v>11</v>
      </c>
      <c r="D120" s="2"/>
      <c r="E120" s="2"/>
      <c r="O120" s="2">
        <f t="shared" si="107"/>
        <v>0</v>
      </c>
    </row>
    <row r="121" spans="1:16" x14ac:dyDescent="0.25">
      <c r="A121" t="s">
        <v>12</v>
      </c>
      <c r="C121" s="2">
        <f t="shared" ref="C121:C126" si="108">F21/12</f>
        <v>132985.16666666666</v>
      </c>
      <c r="D121" s="2">
        <f>C121</f>
        <v>132985.16666666666</v>
      </c>
      <c r="E121" s="2">
        <f t="shared" ref="E121:E125" si="109">D121</f>
        <v>132985.16666666666</v>
      </c>
      <c r="F121" s="2">
        <f t="shared" ref="F121:F125" si="110">E121</f>
        <v>132985.16666666666</v>
      </c>
      <c r="G121" s="2">
        <f t="shared" ref="G121:G125" si="111">F121</f>
        <v>132985.16666666666</v>
      </c>
      <c r="H121" s="2">
        <f t="shared" ref="H121:H125" si="112">G121</f>
        <v>132985.16666666666</v>
      </c>
      <c r="I121" s="2">
        <f t="shared" ref="I121:I125" si="113">H121</f>
        <v>132985.16666666666</v>
      </c>
      <c r="J121" s="2">
        <f t="shared" ref="J121:J125" si="114">I121</f>
        <v>132985.16666666666</v>
      </c>
      <c r="K121" s="2">
        <f t="shared" ref="K121:K125" si="115">J121</f>
        <v>132985.16666666666</v>
      </c>
      <c r="L121" s="2">
        <f t="shared" ref="L121:L125" si="116">K121</f>
        <v>132985.16666666666</v>
      </c>
      <c r="M121" s="2">
        <f t="shared" ref="M121:M125" si="117">L121</f>
        <v>132985.16666666666</v>
      </c>
      <c r="N121" s="2">
        <f t="shared" ref="N121:N125" si="118">M121</f>
        <v>132985.16666666666</v>
      </c>
      <c r="O121" s="2">
        <f t="shared" si="107"/>
        <v>1595822.0000000002</v>
      </c>
    </row>
    <row r="122" spans="1:16" x14ac:dyDescent="0.25">
      <c r="A122" t="s">
        <v>13</v>
      </c>
      <c r="C122" s="2">
        <f t="shared" si="108"/>
        <v>36484.666666666664</v>
      </c>
      <c r="D122" s="2">
        <f>C122</f>
        <v>36484.666666666664</v>
      </c>
      <c r="E122" s="2">
        <f t="shared" si="109"/>
        <v>36484.666666666664</v>
      </c>
      <c r="F122" s="2">
        <f t="shared" si="110"/>
        <v>36484.666666666664</v>
      </c>
      <c r="G122" s="2">
        <f t="shared" si="111"/>
        <v>36484.666666666664</v>
      </c>
      <c r="H122" s="2">
        <f t="shared" si="112"/>
        <v>36484.666666666664</v>
      </c>
      <c r="I122" s="2">
        <f t="shared" si="113"/>
        <v>36484.666666666664</v>
      </c>
      <c r="J122" s="2">
        <f t="shared" si="114"/>
        <v>36484.666666666664</v>
      </c>
      <c r="K122" s="2">
        <f t="shared" si="115"/>
        <v>36484.666666666664</v>
      </c>
      <c r="L122" s="2">
        <f t="shared" si="116"/>
        <v>36484.666666666664</v>
      </c>
      <c r="M122" s="2">
        <f t="shared" si="117"/>
        <v>36484.666666666664</v>
      </c>
      <c r="N122" s="2">
        <f t="shared" si="118"/>
        <v>36484.666666666664</v>
      </c>
      <c r="O122" s="2">
        <f t="shared" si="107"/>
        <v>437816.00000000006</v>
      </c>
    </row>
    <row r="123" spans="1:16" x14ac:dyDescent="0.25">
      <c r="A123" t="s">
        <v>14</v>
      </c>
      <c r="C123" s="2">
        <f t="shared" si="108"/>
        <v>37856.25</v>
      </c>
      <c r="D123" s="2">
        <f>C123</f>
        <v>37856.25</v>
      </c>
      <c r="E123" s="2">
        <f t="shared" si="109"/>
        <v>37856.25</v>
      </c>
      <c r="F123" s="2">
        <f t="shared" si="110"/>
        <v>37856.25</v>
      </c>
      <c r="G123" s="2">
        <f t="shared" si="111"/>
        <v>37856.25</v>
      </c>
      <c r="H123" s="2">
        <f t="shared" si="112"/>
        <v>37856.25</v>
      </c>
      <c r="I123" s="2">
        <f t="shared" si="113"/>
        <v>37856.25</v>
      </c>
      <c r="J123" s="2">
        <f t="shared" si="114"/>
        <v>37856.25</v>
      </c>
      <c r="K123" s="2">
        <f t="shared" si="115"/>
        <v>37856.25</v>
      </c>
      <c r="L123" s="2">
        <f t="shared" si="116"/>
        <v>37856.25</v>
      </c>
      <c r="M123" s="2">
        <f t="shared" si="117"/>
        <v>37856.25</v>
      </c>
      <c r="N123" s="2">
        <f t="shared" si="118"/>
        <v>37856.25</v>
      </c>
      <c r="O123" s="2">
        <f t="shared" si="107"/>
        <v>454275</v>
      </c>
    </row>
    <row r="124" spans="1:16" x14ac:dyDescent="0.25">
      <c r="A124" t="s">
        <v>15</v>
      </c>
      <c r="C124" s="2">
        <f t="shared" si="108"/>
        <v>50291.666666666664</v>
      </c>
      <c r="D124" s="2">
        <f>C124</f>
        <v>50291.666666666664</v>
      </c>
      <c r="E124" s="2">
        <f t="shared" si="109"/>
        <v>50291.666666666664</v>
      </c>
      <c r="F124" s="2">
        <f t="shared" si="110"/>
        <v>50291.666666666664</v>
      </c>
      <c r="G124" s="2">
        <f t="shared" si="111"/>
        <v>50291.666666666664</v>
      </c>
      <c r="H124" s="2">
        <f t="shared" si="112"/>
        <v>50291.666666666664</v>
      </c>
      <c r="I124" s="2">
        <f t="shared" si="113"/>
        <v>50291.666666666664</v>
      </c>
      <c r="J124" s="2">
        <f t="shared" si="114"/>
        <v>50291.666666666664</v>
      </c>
      <c r="K124" s="2">
        <f t="shared" si="115"/>
        <v>50291.666666666664</v>
      </c>
      <c r="L124" s="2">
        <f t="shared" si="116"/>
        <v>50291.666666666664</v>
      </c>
      <c r="M124" s="2">
        <f t="shared" si="117"/>
        <v>50291.666666666664</v>
      </c>
      <c r="N124" s="2">
        <f t="shared" si="118"/>
        <v>50291.666666666664</v>
      </c>
      <c r="O124" s="2">
        <f>SUM(C124:N124)</f>
        <v>603500</v>
      </c>
    </row>
    <row r="125" spans="1:16" x14ac:dyDescent="0.25">
      <c r="A125" t="s">
        <v>16</v>
      </c>
      <c r="C125" s="2">
        <f t="shared" si="108"/>
        <v>9703.0833333333339</v>
      </c>
      <c r="D125" s="2">
        <f>C125</f>
        <v>9703.0833333333339</v>
      </c>
      <c r="E125" s="2">
        <f t="shared" si="109"/>
        <v>9703.0833333333339</v>
      </c>
      <c r="F125" s="2">
        <f t="shared" si="110"/>
        <v>9703.0833333333339</v>
      </c>
      <c r="G125" s="2">
        <f t="shared" si="111"/>
        <v>9703.0833333333339</v>
      </c>
      <c r="H125" s="2">
        <f t="shared" si="112"/>
        <v>9703.0833333333339</v>
      </c>
      <c r="I125" s="2">
        <f t="shared" si="113"/>
        <v>9703.0833333333339</v>
      </c>
      <c r="J125" s="2">
        <f t="shared" si="114"/>
        <v>9703.0833333333339</v>
      </c>
      <c r="K125" s="2">
        <f t="shared" si="115"/>
        <v>9703.0833333333339</v>
      </c>
      <c r="L125" s="2">
        <f t="shared" si="116"/>
        <v>9703.0833333333339</v>
      </c>
      <c r="M125" s="2">
        <f t="shared" si="117"/>
        <v>9703.0833333333339</v>
      </c>
      <c r="N125" s="2">
        <f t="shared" si="118"/>
        <v>9703.0833333333339</v>
      </c>
      <c r="O125" s="2">
        <f t="shared" ref="O125:O126" si="119">SUM(C125:N125)</f>
        <v>116436.99999999999</v>
      </c>
    </row>
    <row r="126" spans="1:16" x14ac:dyDescent="0.25">
      <c r="A126" t="s">
        <v>17</v>
      </c>
      <c r="C126" s="2">
        <f t="shared" si="108"/>
        <v>267320.83333333331</v>
      </c>
      <c r="D126" s="2">
        <f t="shared" ref="D126:N126" si="120">SUM(D121:D125)</f>
        <v>267320.83333333331</v>
      </c>
      <c r="E126" s="2">
        <f t="shared" si="120"/>
        <v>267320.83333333331</v>
      </c>
      <c r="F126" s="2">
        <f t="shared" si="120"/>
        <v>267320.83333333331</v>
      </c>
      <c r="G126" s="2">
        <f t="shared" si="120"/>
        <v>267320.83333333331</v>
      </c>
      <c r="H126" s="2">
        <f t="shared" si="120"/>
        <v>267320.83333333331</v>
      </c>
      <c r="I126" s="2">
        <f t="shared" si="120"/>
        <v>267320.83333333331</v>
      </c>
      <c r="J126" s="2">
        <f t="shared" si="120"/>
        <v>267320.83333333331</v>
      </c>
      <c r="K126" s="2">
        <f t="shared" si="120"/>
        <v>267320.83333333331</v>
      </c>
      <c r="L126" s="2">
        <f t="shared" si="120"/>
        <v>267320.83333333331</v>
      </c>
      <c r="M126" s="2">
        <f t="shared" si="120"/>
        <v>267320.83333333331</v>
      </c>
      <c r="N126" s="2">
        <f t="shared" si="120"/>
        <v>267320.83333333331</v>
      </c>
      <c r="O126" s="2">
        <f t="shared" si="119"/>
        <v>3207850.0000000005</v>
      </c>
      <c r="P126" s="2"/>
    </row>
    <row r="127" spans="1:16" x14ac:dyDescent="0.25">
      <c r="A127" t="s">
        <v>40</v>
      </c>
      <c r="C127" s="2">
        <f>C126</f>
        <v>267320.83333333331</v>
      </c>
      <c r="D127" s="2">
        <f>D126+C127</f>
        <v>534641.66666666663</v>
      </c>
      <c r="E127" s="2">
        <f>E126+D127</f>
        <v>801962.5</v>
      </c>
      <c r="F127" s="2">
        <f t="shared" ref="F127" si="121">F126+E127</f>
        <v>1069283.3333333333</v>
      </c>
      <c r="G127" s="2">
        <f t="shared" ref="G127" si="122">G126+F127</f>
        <v>1336604.1666666665</v>
      </c>
      <c r="H127" s="2">
        <f t="shared" ref="H127" si="123">H126+G127</f>
        <v>1603924.9999999998</v>
      </c>
      <c r="I127" s="2">
        <f t="shared" ref="I127" si="124">I126+H127</f>
        <v>1871245.833333333</v>
      </c>
      <c r="J127" s="2">
        <f t="shared" ref="J127" si="125">J126+I127</f>
        <v>2138566.6666666665</v>
      </c>
      <c r="K127" s="2">
        <f t="shared" ref="K127" si="126">K126+J127</f>
        <v>2405887.5</v>
      </c>
      <c r="L127" s="2">
        <f t="shared" ref="L127" si="127">L126+K127</f>
        <v>2673208.3333333335</v>
      </c>
      <c r="M127" s="2">
        <f t="shared" ref="M127" si="128">M126+L127</f>
        <v>2940529.166666667</v>
      </c>
      <c r="N127" s="2">
        <f t="shared" ref="N127" si="129">N126+M127</f>
        <v>3207850.0000000005</v>
      </c>
      <c r="O127" s="2"/>
    </row>
    <row r="128" spans="1:16" x14ac:dyDescent="0.25">
      <c r="C128" s="2"/>
      <c r="D128" s="2"/>
      <c r="E128" s="2"/>
    </row>
    <row r="129" spans="1:15" x14ac:dyDescent="0.25">
      <c r="A129" t="s">
        <v>42</v>
      </c>
      <c r="C129" s="2">
        <f t="shared" ref="C129:O129" si="130">C117-C126</f>
        <v>558062.08333333326</v>
      </c>
      <c r="D129" s="2">
        <f t="shared" si="130"/>
        <v>-265654.16666666663</v>
      </c>
      <c r="E129" s="2">
        <f t="shared" si="130"/>
        <v>-265654.16666666663</v>
      </c>
      <c r="F129" s="2">
        <f t="shared" si="130"/>
        <v>558062.08333333326</v>
      </c>
      <c r="G129" s="2">
        <f t="shared" si="130"/>
        <v>-265654.16666666663</v>
      </c>
      <c r="H129" s="2">
        <f t="shared" si="130"/>
        <v>-257554.16666666666</v>
      </c>
      <c r="I129" s="2">
        <f t="shared" si="130"/>
        <v>558062.08333333326</v>
      </c>
      <c r="J129" s="2">
        <f t="shared" si="130"/>
        <v>-265654.16666666663</v>
      </c>
      <c r="K129" s="2">
        <f t="shared" si="130"/>
        <v>-265654.16666666663</v>
      </c>
      <c r="L129" s="2">
        <f t="shared" si="130"/>
        <v>558062.08333333326</v>
      </c>
      <c r="M129" s="2">
        <f t="shared" si="130"/>
        <v>-265654.16666666663</v>
      </c>
      <c r="N129" s="2">
        <f t="shared" si="130"/>
        <v>-265654.16666666663</v>
      </c>
      <c r="O129" s="2">
        <f t="shared" si="130"/>
        <v>115114.99999999953</v>
      </c>
    </row>
    <row r="130" spans="1:15" x14ac:dyDescent="0.25">
      <c r="A130" t="s">
        <v>43</v>
      </c>
      <c r="C130" s="2">
        <f>N106</f>
        <v>181594.99999999977</v>
      </c>
      <c r="D130" s="1"/>
      <c r="E130" s="1"/>
    </row>
    <row r="131" spans="1:15" x14ac:dyDescent="0.25">
      <c r="A131" t="s">
        <v>41</v>
      </c>
      <c r="C131" s="2">
        <f>C129+C130</f>
        <v>739657.08333333302</v>
      </c>
      <c r="D131" s="2">
        <f>C131+D129</f>
        <v>474002.9166666664</v>
      </c>
      <c r="E131" s="2">
        <f t="shared" ref="E131" si="131">D131+E129</f>
        <v>208348.74999999977</v>
      </c>
      <c r="F131" s="2">
        <f t="shared" ref="F131" si="132">E131+F129</f>
        <v>766410.83333333302</v>
      </c>
      <c r="G131" s="2">
        <f t="shared" ref="G131" si="133">F131+G129</f>
        <v>500756.6666666664</v>
      </c>
      <c r="H131" s="2">
        <f t="shared" ref="H131" si="134">G131+H129</f>
        <v>243202.49999999974</v>
      </c>
      <c r="I131" s="2">
        <f t="shared" ref="I131" si="135">H131+I129</f>
        <v>801264.58333333302</v>
      </c>
      <c r="J131" s="2">
        <f t="shared" ref="J131" si="136">I131+J129</f>
        <v>535610.4166666664</v>
      </c>
      <c r="K131" s="2">
        <f t="shared" ref="K131" si="137">J131+K129</f>
        <v>269956.24999999977</v>
      </c>
      <c r="L131" s="2">
        <f t="shared" ref="L131" si="138">K131+L129</f>
        <v>828018.33333333302</v>
      </c>
      <c r="M131" s="2">
        <f t="shared" ref="M131" si="139">L131+M129</f>
        <v>562364.1666666664</v>
      </c>
      <c r="N131" s="2">
        <f t="shared" ref="N131" si="140">M131+N129</f>
        <v>296709.99999999977</v>
      </c>
      <c r="O131" s="2"/>
    </row>
  </sheetData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 McClsokey</dc:creator>
  <cp:lastModifiedBy>Jennfer</cp:lastModifiedBy>
  <cp:lastPrinted>2020-02-09T04:58:40Z</cp:lastPrinted>
  <dcterms:created xsi:type="dcterms:W3CDTF">2020-01-18T05:27:10Z</dcterms:created>
  <dcterms:modified xsi:type="dcterms:W3CDTF">2020-03-27T00:54:52Z</dcterms:modified>
</cp:coreProperties>
</file>