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2.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codeName="ThisWorkbook"/>
  <mc:AlternateContent xmlns:mc="http://schemas.openxmlformats.org/markup-compatibility/2006">
    <mc:Choice Requires="x15">
      <x15ac:absPath xmlns:x15ac="http://schemas.microsoft.com/office/spreadsheetml/2010/11/ac" url="/Users/pilotedschools/Google Drive/pilotED Schools/Scaling /Las Vegas/Charter Application/"/>
    </mc:Choice>
  </mc:AlternateContent>
  <xr:revisionPtr revIDLastSave="0" documentId="8_{FB85B8EC-A047-8E41-B981-C158D1D661DC}" xr6:coauthVersionLast="46" xr6:coauthVersionMax="46" xr10:uidLastSave="{00000000-0000-0000-0000-000000000000}"/>
  <bookViews>
    <workbookView xWindow="2820" yWindow="460" windowWidth="33820" windowHeight="19480" activeTab="8" xr2:uid="{00000000-000D-0000-FFFF-FFFF00000000}"/>
  </bookViews>
  <sheets>
    <sheet name="Summary" sheetId="1" r:id="rId1"/>
    <sheet name="Governance" sheetId="2" r:id="rId2"/>
    <sheet name="Finance" sheetId="3" r:id="rId3"/>
    <sheet name="Staffing" sheetId="4" r:id="rId4"/>
    <sheet name="Sheet1" sheetId="9" state="hidden" r:id="rId5"/>
    <sheet name="Curriculum" sheetId="5" r:id="rId6"/>
    <sheet name="StudentsandFamilies" sheetId="6" r:id="rId7"/>
    <sheet name="Operations" sheetId="7" r:id="rId8"/>
    <sheet name="Facilities" sheetId="8" r:id="rId9"/>
  </sheets>
  <definedNames>
    <definedName name="Curriculum">Curriculum!$B$1:$I$19</definedName>
    <definedName name="Facilities">Facilities!$B$1:$I$12</definedName>
    <definedName name="Finance">Finance!$B$1:$I$11</definedName>
    <definedName name="Governance">Governance!$B$1:$I$20</definedName>
    <definedName name="Operations">Operations!$B$1:$I$12</definedName>
    <definedName name="Staffing">Staffing!$B$1:$I$10</definedName>
    <definedName name="Students">StudentsandFamilies!$B$1:$I$14</definedName>
  </definedNames>
  <calcPr calcId="191029"/>
  <customWorkbookViews>
    <customWorkbookView name="Hollanquest, Tiera A. - Personal View" guid="{271E5C6C-4B1E-4A2D-9A84-3735EAC3F4F1}" mergeInterval="0" personalView="1" maximized="1" xWindow="-8" yWindow="-8" windowWidth="1382" windowHeight="744" activeSheetId="6"/>
    <customWorkbookView name="CAVAZOS, SHAINA R. - Personal View" guid="{4551E415-AA96-4AEA-9927-B40E96AFBADA}" mergeInterval="0" personalView="1" maximized="1" xWindow="54" yWindow="-8" windowWidth="1320" windowHeight="784" activeSheetId="2"/>
    <customWorkbookView name="Microsoft Office User - Personal View" guid="{B8422A99-48DE-5B4C-8F97-070139284081}" mergeInterval="0" personalView="1" xWindow="143" yWindow="23" windowWidth="1691" windowHeight="97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2" i="1" l="1"/>
  <c r="B11" i="1"/>
  <c r="B7" i="1"/>
  <c r="B10" i="1" l="1"/>
  <c r="C7" i="1" l="1"/>
  <c r="D7" i="1" l="1"/>
  <c r="D8" i="1"/>
  <c r="D9" i="1"/>
  <c r="D10" i="1"/>
  <c r="D11" i="1"/>
  <c r="D12" i="1"/>
  <c r="D13" i="1"/>
  <c r="C8" i="1"/>
  <c r="C9" i="1"/>
  <c r="C10" i="1"/>
  <c r="C11" i="1"/>
  <c r="C12" i="1"/>
  <c r="C13" i="1"/>
  <c r="B8" i="1"/>
  <c r="B9" i="1"/>
  <c r="B13" i="1"/>
  <c r="E12" i="1" l="1"/>
  <c r="G12" i="1" s="1"/>
  <c r="E10" i="1"/>
  <c r="F10" i="1" s="1"/>
  <c r="E9" i="1"/>
  <c r="F9" i="1" s="1"/>
  <c r="E13" i="1"/>
  <c r="F13" i="1" s="1"/>
  <c r="G7" i="1"/>
  <c r="E8" i="1"/>
  <c r="E11" i="1"/>
  <c r="G11" i="1" s="1"/>
  <c r="C14" i="1"/>
  <c r="B14" i="1"/>
  <c r="D14" i="1"/>
  <c r="F12" i="1" l="1"/>
  <c r="G9" i="1"/>
  <c r="G13" i="1"/>
  <c r="F11" i="1"/>
  <c r="F14" i="1"/>
  <c r="G10" i="1"/>
  <c r="F7" i="1"/>
  <c r="E14" i="1"/>
  <c r="G14" i="1" s="1"/>
  <c r="F8" i="1"/>
  <c r="G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CAVAZOS, SHAINA R.</author>
  </authors>
  <commentList>
    <comment ref="D10" authorId="0" guid="{EC3640AB-9A64-4A94-A807-CD7586D078C2}" shapeId="0" xr:uid="{00000000-0006-0000-0100-000001000000}">
      <text>
        <r>
          <rPr>
            <b/>
            <sz val="9"/>
            <color rgb="FF000000"/>
            <rFont val="Tahoma"/>
            <family val="2"/>
          </rPr>
          <t>CAVAZOS, SHAINA R.:</t>
        </r>
        <r>
          <rPr>
            <sz val="9"/>
            <color rgb="FF000000"/>
            <rFont val="Tahoma"/>
            <family val="2"/>
          </rPr>
          <t xml:space="preserve">
</t>
        </r>
        <r>
          <rPr>
            <sz val="9"/>
            <color rgb="FF000000"/>
            <rFont val="Tahoma"/>
            <family val="2"/>
          </rPr>
          <t>Do we need this separate from what's included in the final application?</t>
        </r>
      </text>
    </comment>
    <comment ref="E16" authorId="0" guid="{F8037BF2-BA38-4440-A631-B929A615E6FA}" shapeId="0" xr:uid="{00000000-0006-0000-0100-000002000000}">
      <text>
        <r>
          <rPr>
            <b/>
            <sz val="9"/>
            <color rgb="FF000000"/>
            <rFont val="Tahoma"/>
            <family val="2"/>
          </rPr>
          <t>CAVAZOS, SHAINA R.:</t>
        </r>
        <r>
          <rPr>
            <sz val="9"/>
            <color rgb="FF000000"/>
            <rFont val="Tahoma"/>
            <family val="2"/>
          </rPr>
          <t xml:space="preserve">
</t>
        </r>
        <r>
          <rPr>
            <sz val="9"/>
            <color rgb="FF000000"/>
            <rFont val="Tahoma"/>
            <family val="2"/>
          </rPr>
          <t>For templates in general, let's decide if they all live online or in a shared folder, for ease of access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CAVAZOS, SHAINA R.</author>
  </authors>
  <commentList>
    <comment ref="D3" authorId="0" guid="{C7CE7FFC-C740-4838-AD24-A409F019892B}" shapeId="0" xr:uid="{00000000-0006-0000-0200-000001000000}">
      <text>
        <r>
          <rPr>
            <b/>
            <sz val="9"/>
            <color rgb="FF000000"/>
            <rFont val="Tahoma"/>
            <family val="2"/>
          </rPr>
          <t>CAVAZOS, SHAINA R.:</t>
        </r>
        <r>
          <rPr>
            <sz val="9"/>
            <color rgb="FF000000"/>
            <rFont val="Tahoma"/>
            <family val="2"/>
          </rPr>
          <t xml:space="preserve">
</t>
        </r>
        <r>
          <rPr>
            <sz val="9"/>
            <color rgb="FF000000"/>
            <rFont val="Tahoma"/>
            <family val="2"/>
          </rPr>
          <t>Some folks were confused for these items about who is responsible. For instance, who reads the accounting manual? OEI or school?</t>
        </r>
      </text>
    </comment>
    <comment ref="E3" authorId="0" guid="{F1F9E15B-418B-455B-A764-720C617DB2AE}" shapeId="0" xr:uid="{00000000-0006-0000-0200-000002000000}">
      <text>
        <r>
          <rPr>
            <b/>
            <sz val="9"/>
            <color rgb="FF000000"/>
            <rFont val="Tahoma"/>
            <family val="2"/>
          </rPr>
          <t>CAVAZOS, SHAINA R.:</t>
        </r>
        <r>
          <rPr>
            <sz val="9"/>
            <color rgb="FF000000"/>
            <rFont val="Tahoma"/>
            <family val="2"/>
          </rPr>
          <t xml:space="preserve">
</t>
        </r>
        <r>
          <rPr>
            <sz val="9"/>
            <color rgb="FF000000"/>
            <rFont val="Tahoma"/>
            <family val="2"/>
          </rPr>
          <t>I'm assuming "audit" here refers to the procedure engagement, rather than an annual audit? If so, would it be clearer to change the term from "audit" to "report" or something like that?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CAVAZOS, SHAINA R.</author>
  </authors>
  <commentList>
    <comment ref="D7" authorId="0" guid="{505C9C6D-0F6A-4C0C-8E09-DAB5D262FDB1}" shapeId="0" xr:uid="{00000000-0006-0000-0500-000002000000}">
      <text>
        <r>
          <rPr>
            <b/>
            <sz val="9"/>
            <color indexed="81"/>
            <rFont val="Tahoma"/>
            <family val="2"/>
          </rPr>
          <t>CAVAZOS, SHAINA R.:</t>
        </r>
        <r>
          <rPr>
            <sz val="9"/>
            <color indexed="81"/>
            <rFont val="Tahoma"/>
            <family val="2"/>
          </rPr>
          <t xml:space="preserve">
They explain these in the app, but not as a full handbook. I think this should be submitted as a separate document like the employee handbook.
</t>
        </r>
      </text>
    </comment>
    <comment ref="D9" authorId="0" guid="{DB910CFF-4CF9-4965-9CDB-FE23B2A4AF48}" shapeId="0" xr:uid="{00000000-0006-0000-0500-000003000000}">
      <text>
        <r>
          <rPr>
            <b/>
            <sz val="9"/>
            <color rgb="FF000000"/>
            <rFont val="Tahoma"/>
            <family val="2"/>
          </rPr>
          <t>CAVAZOS, SHAINA R.:</t>
        </r>
        <r>
          <rPr>
            <sz val="9"/>
            <color rgb="FF000000"/>
            <rFont val="Tahoma"/>
            <family val="2"/>
          </rPr>
          <t xml:space="preserve">
</t>
        </r>
        <r>
          <rPr>
            <sz val="9"/>
            <color rgb="FF000000"/>
            <rFont val="Tahoma"/>
            <family val="2"/>
          </rPr>
          <t xml:space="preserve">Confusion around this last year. Who does this? Is this still necessary?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CAVAZOS, SHAINA R.</author>
  </authors>
  <commentList>
    <comment ref="E3" authorId="0" guid="{548E2727-7BF5-44C4-A8C6-AD78BC60E360}" shapeId="0" xr:uid="{00000000-0006-0000-0600-000001000000}">
      <text>
        <r>
          <rPr>
            <b/>
            <sz val="9"/>
            <color indexed="81"/>
            <rFont val="Tahoma"/>
            <family val="2"/>
          </rPr>
          <t>CAVAZOS, SHAINA R.:</t>
        </r>
        <r>
          <rPr>
            <sz val="9"/>
            <color indexed="81"/>
            <rFont val="Tahoma"/>
            <family val="2"/>
          </rPr>
          <t xml:space="preserve">
Do we need some direction here for innovation schools about what the innovatio agreement will or won't cover?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CAVAZOS, SHAINA R.</author>
  </authors>
  <commentList>
    <comment ref="E3" authorId="0" guid="{4177E79B-93C1-40FB-9D6F-89F06EC3F04D}" shapeId="0" xr:uid="{00000000-0006-0000-0700-000001000000}">
      <text>
        <r>
          <rPr>
            <b/>
            <sz val="9"/>
            <color indexed="81"/>
            <rFont val="Tahoma"/>
            <family val="2"/>
          </rPr>
          <t>CAVAZOS, SHAINA R.:</t>
        </r>
        <r>
          <rPr>
            <sz val="9"/>
            <color indexed="81"/>
            <rFont val="Tahoma"/>
            <family val="2"/>
          </rPr>
          <t xml:space="preserve">
Can we be specific about where the innovation agreement would cover things here?
</t>
        </r>
      </text>
    </comment>
  </commentList>
</comments>
</file>

<file path=xl/sharedStrings.xml><?xml version="1.0" encoding="utf-8"?>
<sst xmlns="http://schemas.openxmlformats.org/spreadsheetml/2006/main" count="682" uniqueCount="309">
  <si>
    <t>Area Addressed</t>
  </si>
  <si>
    <t>Area of Review</t>
  </si>
  <si>
    <t>Documentation</t>
  </si>
  <si>
    <t>Completion Verified</t>
  </si>
  <si>
    <t>Governance &amp; Management</t>
  </si>
  <si>
    <t>Permanent head(s) of school named and providing leadership for the school, and other key leadership roles in the school have been filled</t>
  </si>
  <si>
    <t xml:space="preserve">
Contract(s) and/or offer letters for school leader and key administrators</t>
  </si>
  <si>
    <t>Board of Directors established and setting policy direction for the school</t>
  </si>
  <si>
    <t>Current resumes for all board members</t>
  </si>
  <si>
    <t>Evidence that board training has occurred or is scheduled</t>
  </si>
  <si>
    <t>School has adopted proper internal financial and accounting controls</t>
  </si>
  <si>
    <t>Procedure #1: Obtain a copy of the accounting procedures manual of the school and read it to ascertain whether it includes accounting procedures for the preparation of the school's financial statement in conformity with generally accepted accounting principles for not-for-profit organizations</t>
  </si>
  <si>
    <t>Procedure #2: Read the accounting manual to ascertain whether it includes payroll procedures for the school and whether the school will hire an outside vendor to process the payroll</t>
  </si>
  <si>
    <t>Procedure #3: Read the accounting manual to ascertain whether it includes procedures for accounting for contributions and grants</t>
  </si>
  <si>
    <t>Procedure #5: Identify and interview the person(s) responsible for the financial management of the school regarding the existence of procedures for the creation and review by management of quarterly financial reports</t>
  </si>
  <si>
    <t>Procedure #6: Interview the person(s) responsible for financial management of the school regarding existence of appropriate internal financial controls and procedures, including procedures related to ensuring that transactions are properly authorized, assets are safeguarded against unauthorized or improper use, and transactions are properly recorded and reported</t>
  </si>
  <si>
    <t>National criminal background checks completed for all current board members (IC 20-26-5-10)</t>
  </si>
  <si>
    <t>Background check authorization and results are on file (Note: For the duration of the school's operation, the checks must also be completed 14 days prior to the approval of any new board members)</t>
  </si>
  <si>
    <t>Determination of tax-exempt status from the IRS has been received (Charter Sec. 3.1)</t>
  </si>
  <si>
    <t>Letter from IRS documenting tax-exempt status and number</t>
  </si>
  <si>
    <t>Staffing</t>
  </si>
  <si>
    <t>Number of teachers is adequate and assignments match the staffing plan</t>
  </si>
  <si>
    <t>Written staffing plan outlining number of staff at each grade level and all administrative positions</t>
  </si>
  <si>
    <t>Documentation of clear lines of authority and responsibility</t>
  </si>
  <si>
    <t>Position descriptions</t>
  </si>
  <si>
    <t>Board-approved, written description of the school's financial management policies, including the board's process for approving expenditures, plan for preparing financial statements in accordance with generally accepted accounting principles and requirements as set forth by IN's State Board of Accounts (SBOA), payroll procedures, accounting for contributions and grants, procedures for the creation and review of quarterly  financial statements, which shall specifically identify the individual who will be responsible for preparing such financial statements, and appropriate internal financial controls and procedures</t>
  </si>
  <si>
    <t>Curriculum &amp; Instruction</t>
  </si>
  <si>
    <t>Curriculum</t>
  </si>
  <si>
    <t>Comprehensive Special Education Plan</t>
  </si>
  <si>
    <t>Students &amp; Families</t>
  </si>
  <si>
    <t>Documentation of recruiting and admission process for the upcoming school year (Charter Section 17.7) 2 months before enrollment lottery</t>
  </si>
  <si>
    <t>Student policies (including suspension  and expulsion) have been established and are available to students and parents in written form</t>
  </si>
  <si>
    <t>Operations</t>
  </si>
  <si>
    <t>Arrangements have been made for food services</t>
  </si>
  <si>
    <t>Food or vendor services contract</t>
  </si>
  <si>
    <t>Facilities, Furnishings &amp; Equipment</t>
  </si>
  <si>
    <t>School safety and emergency preparedness</t>
  </si>
  <si>
    <t>Insurance coverage for Commercial General Liability and Umbrella Liability</t>
  </si>
  <si>
    <t>Organizer has acquired, through purchase, lease or otherwise, the location and facility for the school</t>
  </si>
  <si>
    <t>Purchase or lease agreement</t>
  </si>
  <si>
    <t>The necessary steps are being taken to ensure all inspections are competed in a timely manner prior to opening</t>
  </si>
  <si>
    <t>Evidence that all inspections are to be completed no later than two weeks prior to school opening</t>
  </si>
  <si>
    <t>The creation of a timeline for renovating or completing the facility</t>
  </si>
  <si>
    <t>All required zoning permits have been obtained</t>
  </si>
  <si>
    <t>Copy of comprehensive plan outlining proposed dates for completion of construction or renovation of facility</t>
  </si>
  <si>
    <t>All required land use permits have been obtained</t>
  </si>
  <si>
    <t>All required building related permits have been obtained</t>
  </si>
  <si>
    <t>1- year cash flow plan identifying the sources of funds available to pay start-up costs and costs of operations prior to receipt of state and local tuition support</t>
  </si>
  <si>
    <t>Copy of current board bylaws and board policies</t>
  </si>
  <si>
    <t>Instructional materials and supplies</t>
  </si>
  <si>
    <t>Evidence that materials and supplies are in order and will be delivered in time for school opening</t>
  </si>
  <si>
    <t>Class schedules</t>
  </si>
  <si>
    <t>#3 Evidence that supports are in place for all school staff and personnel to assist students with IEPs</t>
  </si>
  <si>
    <t>#7 Proposed school wide behavior support plan to be implemented</t>
  </si>
  <si>
    <t>#8 Accountability and liability measures in place with outside contractors providing special education services</t>
  </si>
  <si>
    <t>#10 Plan for aggregating data for exceptional needs across disability labels</t>
  </si>
  <si>
    <t>Electronic system for maintaining student records has been implemented (Charter Section 6.5)</t>
  </si>
  <si>
    <t>Provisions have been made for health services, screening, and immunization records</t>
  </si>
  <si>
    <t>All staff positions have been filled and employment applications and contracts are on file for each staff member</t>
  </si>
  <si>
    <t>Special Education Teaching Staff (Teacher of Record)</t>
  </si>
  <si>
    <t>National Criminal background checks for all staff and volunteers have been completed</t>
  </si>
  <si>
    <t>Evidence that procedures are in place for securely storing student academic, attendance, and discipline records, including but not limited to special education files and data</t>
  </si>
  <si>
    <t>Projected student enrollment (Charter Section 17.7)</t>
  </si>
  <si>
    <t>Transportation</t>
  </si>
  <si>
    <t>Final, detailed plan including copies of contracts</t>
  </si>
  <si>
    <t>Evidence of plan for providing transportation specific to students with exceptional needs if required by IEP</t>
  </si>
  <si>
    <t>Facilities, Furnishing &amp; Equipment</t>
  </si>
  <si>
    <t>The necessary steps have been taken to ensure all inspections are completed in order for the school to open and that all buildings are universally accessible for students, families, and visitors with exceptional needs</t>
  </si>
  <si>
    <t>Mayor's office approval of physical plan will occur after a final walk through of the facility</t>
  </si>
  <si>
    <t>Financial Plan</t>
  </si>
  <si>
    <t>Description of the board committee structure</t>
  </si>
  <si>
    <t>Evidence that arrangements have been made for contributing to public retirement funds</t>
  </si>
  <si>
    <t>Procedures are in place for collecting students' prior school cumulative records and for securely storing student academic, attendance, special education, and discipline records</t>
  </si>
  <si>
    <t>Evidence that an electronic system is in place (information should be easily aggregated and disaggregated by race, gender, school corporation of residence, special education, free/reduced lunch, date of enrollment, date of withdrawal, previous schooling, etc)</t>
  </si>
  <si>
    <t>Evidence that health services are available (school nurse on staff or contract, contract with local health facility, etc)</t>
  </si>
  <si>
    <t>Written description that procedures are in place for administering student medication (e.g. specific staff members identified and trained to administer medication)</t>
  </si>
  <si>
    <t>Notes</t>
  </si>
  <si>
    <t>Follow-up Actions</t>
  </si>
  <si>
    <t>School calendar (Charter Section 17.7)</t>
  </si>
  <si>
    <t>No</t>
  </si>
  <si>
    <t>Data Sharing Agreement</t>
  </si>
  <si>
    <t>Financial Management</t>
  </si>
  <si>
    <t># in Progress</t>
  </si>
  <si>
    <t># Tasks Completed</t>
  </si>
  <si>
    <t>Total Tasks</t>
  </si>
  <si>
    <t>Status</t>
  </si>
  <si>
    <t>Facilities, Furnishings, &amp; Equipment</t>
  </si>
  <si>
    <t>% Completed</t>
  </si>
  <si>
    <t>All Pre-Opening Tasks</t>
  </si>
  <si>
    <t>School-specififc Goals</t>
  </si>
  <si>
    <t>Number</t>
  </si>
  <si>
    <t>GM.1</t>
  </si>
  <si>
    <t>GM.2</t>
  </si>
  <si>
    <t>GM.3</t>
  </si>
  <si>
    <t>GM.4</t>
  </si>
  <si>
    <t>GM.5</t>
  </si>
  <si>
    <t>GM.6</t>
  </si>
  <si>
    <t>GM.7</t>
  </si>
  <si>
    <t>GM.8</t>
  </si>
  <si>
    <t>GM.10</t>
  </si>
  <si>
    <t>GM.11</t>
  </si>
  <si>
    <t>GM.12</t>
  </si>
  <si>
    <t>FM.1</t>
  </si>
  <si>
    <t>FM.2</t>
  </si>
  <si>
    <t>FM.3</t>
  </si>
  <si>
    <t>FM.4</t>
  </si>
  <si>
    <t>FM.5</t>
  </si>
  <si>
    <t>FM.6</t>
  </si>
  <si>
    <t>FM.7</t>
  </si>
  <si>
    <t>FM.8</t>
  </si>
  <si>
    <t>FM.9</t>
  </si>
  <si>
    <t>S.1</t>
  </si>
  <si>
    <t>S.2</t>
  </si>
  <si>
    <t>S.3</t>
  </si>
  <si>
    <t>S.4</t>
  </si>
  <si>
    <t>S.5</t>
  </si>
  <si>
    <t>S.6</t>
  </si>
  <si>
    <t>CI.1</t>
  </si>
  <si>
    <t>CI.2</t>
  </si>
  <si>
    <t>CI.3</t>
  </si>
  <si>
    <t>CI.4</t>
  </si>
  <si>
    <t>CI.5</t>
  </si>
  <si>
    <t>CI.6</t>
  </si>
  <si>
    <t>CI.7</t>
  </si>
  <si>
    <t>CI.8</t>
  </si>
  <si>
    <t>CI.11</t>
  </si>
  <si>
    <t>CI.12</t>
  </si>
  <si>
    <t>CI.14</t>
  </si>
  <si>
    <t>CI.15</t>
  </si>
  <si>
    <t>CI.16</t>
  </si>
  <si>
    <t>CI.17</t>
  </si>
  <si>
    <t>CI.18</t>
  </si>
  <si>
    <t>SF.1</t>
  </si>
  <si>
    <t>SF.3</t>
  </si>
  <si>
    <t>SF.4</t>
  </si>
  <si>
    <t>SF.5</t>
  </si>
  <si>
    <t>SF.6</t>
  </si>
  <si>
    <t>SF.7</t>
  </si>
  <si>
    <t>O.1</t>
  </si>
  <si>
    <t>O.2</t>
  </si>
  <si>
    <t>O.3</t>
  </si>
  <si>
    <t>O.4</t>
  </si>
  <si>
    <t>O.5</t>
  </si>
  <si>
    <t>O.6</t>
  </si>
  <si>
    <t>O.7</t>
  </si>
  <si>
    <t>O.8</t>
  </si>
  <si>
    <t>FFE.1</t>
  </si>
  <si>
    <t>FFE.2</t>
  </si>
  <si>
    <t>FFE.3</t>
  </si>
  <si>
    <t>FFE.4</t>
  </si>
  <si>
    <t>FFE.5</t>
  </si>
  <si>
    <t>FFE.6</t>
  </si>
  <si>
    <t>FFE.7</t>
  </si>
  <si>
    <t>FFE.8</t>
  </si>
  <si>
    <t>FFE.10</t>
  </si>
  <si>
    <t>FFE.11</t>
  </si>
  <si>
    <t>GM.9</t>
  </si>
  <si>
    <t>5-year detailed budget that also identifies start-up costs</t>
  </si>
  <si>
    <t>FM.10</t>
  </si>
  <si>
    <t>GM.13</t>
  </si>
  <si>
    <t>CMO/EMO/ESP Contracts</t>
  </si>
  <si>
    <t>Contracts with any CMO/EMO or ESP the school plans on utilizing</t>
  </si>
  <si>
    <t>Meeting minutes from at least one board meeting between February and July</t>
  </si>
  <si>
    <t>Documentation of processes for conducting evaluations for school leader (including evaluation tool(s))</t>
  </si>
  <si>
    <t>Documentation of processes for evaluation of CMO or EMO (including evaluation tool(s))</t>
  </si>
  <si>
    <t>GM.14</t>
  </si>
  <si>
    <t>Documentation of processes for evaluation of the board (including evaluation tool(s))</t>
  </si>
  <si>
    <t>GM.15</t>
  </si>
  <si>
    <t>GM.16</t>
  </si>
  <si>
    <t>Organizational Chart that delineates school-based and network-based personnel</t>
  </si>
  <si>
    <t>School policy and procedure for obtaining and filing National Criminal background checks for all staff members and volunteers who have regular contact with children (including parent and volunteers)</t>
  </si>
  <si>
    <t>#4 Sample of blank legal documentations to be utilized by the school for all special education procedures and processes</t>
  </si>
  <si>
    <t>#9 Specifically address how procedures for due process and mediation hearings will be handled</t>
  </si>
  <si>
    <t>School has finalized school-specific academic and non-academic goals for years 1-7.</t>
  </si>
  <si>
    <t>#13 Copy of the student handbook briefly describing the philosophy, supports, and procedures for special education services</t>
  </si>
  <si>
    <t>Comprehensive plan for how the school will deliver services to students with special needs. The plan must comply with all applicable state and federal laws and include items #1-13 below</t>
  </si>
  <si>
    <t>Evidence that materials and supplies are in stock in time for school opening (occurs during final walk-through)</t>
  </si>
  <si>
    <t>Evidence that procedures are in place for efficiently collecting students' records from sending schools, including asking former school for any possible special education records for all enrolled students- school must demonstrate it is taking responsibility for ensuring special education records are obtained in a timely fashion (e.g. records request form signed by parents will be sent to both the school and the district office specifically requesting both cumulative and special education records; the records will be requested far in advance of the start of school; and the school has additional follow-up steps in place to ensure all records are received in a timely manner)</t>
  </si>
  <si>
    <t>Copy of procedure/policy for families to contact the school and/or board with complaints or concerns (may be included in the student handbook)</t>
  </si>
  <si>
    <t>Certificates of insurance for Commercial General liability and Umbrella liability (Coverages take effect no later than effective date of acquisition of physical plan and comply with terms of the charter)</t>
  </si>
  <si>
    <t>Copy of board meeting calendar for the upcoming school year</t>
  </si>
  <si>
    <t>School-created</t>
  </si>
  <si>
    <t>No document</t>
  </si>
  <si>
    <t>OEI template</t>
  </si>
  <si>
    <t>Specific document required (background checks)</t>
  </si>
  <si>
    <t>Specific document required (contracts)</t>
  </si>
  <si>
    <t>Specific document required (IRS letter)</t>
  </si>
  <si>
    <t>Specific document required (bylaws)</t>
  </si>
  <si>
    <t>Specific document required (evaluation tool)</t>
  </si>
  <si>
    <t>Specific document required (audit)</t>
  </si>
  <si>
    <t>Specific document required (contract or order summary)</t>
  </si>
  <si>
    <t>Specific document required (DOE report)</t>
  </si>
  <si>
    <t>Specific document required (contract)</t>
  </si>
  <si>
    <t>Specific document required (license)</t>
  </si>
  <si>
    <t>School-created (unless delineated in contract)</t>
  </si>
  <si>
    <t>Specific document required (insurance certificates)</t>
  </si>
  <si>
    <t>Specific document required (lease)</t>
  </si>
  <si>
    <t>Specific document required (permits)</t>
  </si>
  <si>
    <t>Specific document required (inspection reports)</t>
  </si>
  <si>
    <t>Include in final application revision</t>
  </si>
  <si>
    <t>Socio-emotional support services</t>
  </si>
  <si>
    <t>Evidence that staff are on board to provide socio-emotional services as needed, and/or evidence that arrangements have been made for contracted services</t>
  </si>
  <si>
    <t>GM.18</t>
  </si>
  <si>
    <t>Charter Application</t>
  </si>
  <si>
    <t>Process in place for students to get uniforms</t>
  </si>
  <si>
    <t>Evidence should include contract w/school uniform vendor; written documentation  to parents regarding uniform procurement process</t>
  </si>
  <si>
    <t>Identify and interview person responsible for school culture to gather evidence of transition routines, other behaviors</t>
  </si>
  <si>
    <t>Orientation scheduled and held for students and families</t>
  </si>
  <si>
    <t>calendar, student and family handbook must be finalized in advance of orientation</t>
  </si>
  <si>
    <t>Marketing materials; sign-in from orientation session; yearly and weekly calendar and handbooks shared w/parents; confirm distribution of textbook assistance/medical ahd health forms</t>
  </si>
  <si>
    <t>Completed employee spreadsheet including names, position title, license numbers, and sign off on background checks. Monitor via pre-opening agenda to track progress towards 100% staffed</t>
  </si>
  <si>
    <t>Schedule of classes for each grade and/or subject area. Note total instructional minutes by subject and common planning time</t>
  </si>
  <si>
    <t>Summer PD</t>
  </si>
  <si>
    <t>Develop substitue teacher pool or plan for class coverage</t>
  </si>
  <si>
    <t>Signed contract and/or written documentation of plan</t>
  </si>
  <si>
    <t>Determine placement (inside and outside) policies and procedurus for all secuirty guards to ensure alignment with school culture and rules</t>
  </si>
  <si>
    <t>Determine traffic pattern for dropping off and picking up students</t>
  </si>
  <si>
    <t>Create employee handbook</t>
  </si>
  <si>
    <t>Copy of handbook should include evidence of evaluation policy, dress code, school specific personnel policies and procedures</t>
  </si>
  <si>
    <t>S.8</t>
  </si>
  <si>
    <t>S.9</t>
  </si>
  <si>
    <t>SF.8</t>
  </si>
  <si>
    <t>SF.9</t>
  </si>
  <si>
    <t>SF.10</t>
  </si>
  <si>
    <t>SF.11</t>
  </si>
  <si>
    <t>O.9</t>
  </si>
  <si>
    <t>O.10</t>
  </si>
  <si>
    <t>O.11</t>
  </si>
  <si>
    <t>Not Started</t>
  </si>
  <si>
    <t>Establish entering and exiting systems for students and determine which external doors will be open during the day</t>
  </si>
  <si>
    <t>Copy of student handbook which  includes suspension and expulsion policies, student graduation and promotion policies, and a school-wide culture/behavior plan</t>
  </si>
  <si>
    <t>Month Prioritized</t>
  </si>
  <si>
    <t>Included in application; may be updated</t>
  </si>
  <si>
    <t>Filed by January</t>
  </si>
  <si>
    <t>July (prior to walk through)</t>
  </si>
  <si>
    <t>July (during final walkthrough)</t>
  </si>
  <si>
    <t>Scheduled by April</t>
  </si>
  <si>
    <t>July (during walkthrough)</t>
  </si>
  <si>
    <t>Owner</t>
  </si>
  <si>
    <t>May; with updated enrollment numbers at every meeting.</t>
  </si>
  <si>
    <r>
      <t xml:space="preserve">Procedure #4: Read the available trial balance and documentation supporting cash receipts, cash distributions, and payroll expenses to observe the status of implementation of the accounting procedures </t>
    </r>
    <r>
      <rPr>
        <b/>
        <sz val="10"/>
        <color theme="1"/>
        <rFont val="Calibri"/>
        <family val="2"/>
        <scheme val="minor"/>
      </rPr>
      <t xml:space="preserve">(for organizations with current cash flow </t>
    </r>
    <r>
      <rPr>
        <b/>
        <i/>
        <sz val="10"/>
        <color theme="1"/>
        <rFont val="Calibri"/>
        <family val="2"/>
        <scheme val="minor"/>
      </rPr>
      <t>only -</t>
    </r>
    <r>
      <rPr>
        <b/>
        <sz val="10"/>
        <color theme="1"/>
        <rFont val="Calibri"/>
        <family val="2"/>
        <scheme val="minor"/>
      </rPr>
      <t xml:space="preserve"> such as replications or network expansions</t>
    </r>
    <r>
      <rPr>
        <b/>
        <i/>
        <sz val="10"/>
        <color theme="1"/>
        <rFont val="Calibri"/>
        <family val="2"/>
        <scheme val="minor"/>
      </rPr>
      <t>).</t>
    </r>
  </si>
  <si>
    <r>
      <t xml:space="preserve">School must retain an independent certified public accountant or firm licensed in IN to perform an agreed-upon procedure engagement (the "Independent Accountants Report") in accordance with standards established by the American Institute of Certified Public Accountants. </t>
    </r>
    <r>
      <rPr>
        <b/>
        <sz val="10"/>
        <color theme="1"/>
        <rFont val="Calibri"/>
        <family val="2"/>
        <scheme val="minor"/>
      </rPr>
      <t>Report must include findings from reviewing Procedures 1-6 detailed below.</t>
    </r>
  </si>
  <si>
    <t>GM.19</t>
  </si>
  <si>
    <t>GM.20</t>
  </si>
  <si>
    <t>Agenda/Minutes</t>
  </si>
  <si>
    <t>Assigned Pre-Opening Team Members:</t>
  </si>
  <si>
    <t>OEI</t>
  </si>
  <si>
    <t>April</t>
  </si>
  <si>
    <t>Letter of approval is granted upon completion of of the pre-opening process</t>
  </si>
  <si>
    <t>Specific document required (Letter)</t>
  </si>
  <si>
    <t>Architect's Project Completion Certification disclosing the official date of completion for the construction and/or renovation of the facility. The letter should also include whether variance requests were made with Board of Zoning Appeals and the date of the hearing</t>
  </si>
  <si>
    <t>Evidence of submission of Match Targets in alignment with Charter Projected Enrollment</t>
  </si>
  <si>
    <t>SF.12</t>
  </si>
  <si>
    <t>SF.13</t>
  </si>
  <si>
    <t>FFE.9</t>
  </si>
  <si>
    <t>Specific document required (Enroll Indy report)</t>
  </si>
  <si>
    <t>School enrollment is on track to meet the Charter Projected Enrollment submitted in the Charter Application</t>
  </si>
  <si>
    <t>Assessment calendar that includes all state mandated assessments as well as school-based diagnostic, formative, and summative assessment dates, as well as description for common planning/data analysis times for staff</t>
  </si>
  <si>
    <t>Articles of Incorporation</t>
  </si>
  <si>
    <t>Evidence of annual board/school goals (formal tracking system)</t>
  </si>
  <si>
    <t>GM.23</t>
  </si>
  <si>
    <t>GM.22</t>
  </si>
  <si>
    <t>GM.21</t>
  </si>
  <si>
    <t>Comprehensive calendar that includes, for example, first and last days of school, days school closed for vacation or staff development, school make-up days due to bad weather, community meetings, field trips, parent nights.</t>
  </si>
  <si>
    <t>Lead Testing agreement and schedule</t>
  </si>
  <si>
    <t>Documentation of communication with Marion County Health Department for students in grades 1 and below to receive lead testing</t>
  </si>
  <si>
    <t>MCO Health Dept. Documentation</t>
  </si>
  <si>
    <t>All sections of submitted full charter application updated and revised, if applicable.</t>
  </si>
  <si>
    <t>Engagement letter specifying completion by first day of school</t>
  </si>
  <si>
    <t>Incident Communication Assurance Form</t>
  </si>
  <si>
    <t>School-created, this will be included in the final application</t>
  </si>
  <si>
    <t>Specific document required (audit), full audit will be completed in August of next year</t>
  </si>
  <si>
    <t>Signed contracts for special education teachers and/or service providers if needed</t>
  </si>
  <si>
    <t>Submit plan for PD session content, modules and materials. Ensure IEP training in teacher induction training</t>
  </si>
  <si>
    <t>GM.17</t>
  </si>
  <si>
    <t>GM.24</t>
  </si>
  <si>
    <t>S.7</t>
  </si>
  <si>
    <t>CI.9</t>
  </si>
  <si>
    <t>CI.10</t>
  </si>
  <si>
    <t>CI.13</t>
  </si>
  <si>
    <t>Board Communications</t>
  </si>
  <si>
    <t>Template</t>
  </si>
  <si>
    <t>Signed  assurance forms</t>
  </si>
  <si>
    <t xml:space="preserve">Template </t>
  </si>
  <si>
    <t>Evidence that special education teachers hold valid certifications in the state of NV. If special education teacher holds limited license or emergency permit, submit a plan for license completion</t>
  </si>
  <si>
    <t>Retirement Benefits are in place for appropriate staff</t>
  </si>
  <si>
    <t>#6 Proposed plan for ensuring adequate special education staffing, plans for testing accommodations including and beyond SBAC, NWEA, WIDA, or any other school wide assessment</t>
  </si>
  <si>
    <t>Evidence of lottery process</t>
  </si>
  <si>
    <t>Active website that includes enrollment information and FAQs</t>
  </si>
  <si>
    <t>Round 1 of enrollment results  show a significant number of matches that puts the school on its way to meet enrollment targets</t>
  </si>
  <si>
    <t>Department of Education Membership Estimate Count for New Schools</t>
  </si>
  <si>
    <t>Evidence a Clark County Health Department inspection has been scheduled and an application has been submitted to the Clark County Health Department</t>
  </si>
  <si>
    <t>Licensed to serve food from Clark County Health Department</t>
  </si>
  <si>
    <t xml:space="preserve">Specific, detailed plan for preparing for/responding to emergencies that complies with applicable laws. Evacuation plan includes procedures for students with exceptional needs that ensure safety and dignity (resources at: </t>
  </si>
  <si>
    <t xml:space="preserve">Evidence inspections have been scheduled with  Clark County Health Department, State Fire Marshall/North Las Vegas Fire Department, and City Building Inspector </t>
  </si>
  <si>
    <t xml:space="preserve">Permits and certifications for ZONING from the City of North Las Vegas Department of Metropolitan Development and Department of Public Works deeming facility suitable for a school </t>
  </si>
  <si>
    <t>Permits and certification for LAND USE from the City of North Las Vegas Department of Metropolitan Development and Department of Public Works deeming facility suitable for a school</t>
  </si>
  <si>
    <t xml:space="preserve">Permits and certifications related to BUILDING USE from the City of North Las Vegas Department of Metropolitan Development and Department of Public Works deeming facility suitable for a school </t>
  </si>
  <si>
    <t>template</t>
  </si>
  <si>
    <t>Specific document required from Nevada SOS</t>
  </si>
  <si>
    <t>MOU allowing the authorizer to access student-level data directly from the IDOE</t>
  </si>
  <si>
    <t>MOU allowing the authorizer to access student-level data directly from the NWEA (if applicable)</t>
  </si>
  <si>
    <t>Board meeting notes from authorizer pre-opening team's attendance of at least one meeting prior to school opening</t>
  </si>
  <si>
    <t>Authorizer meeting agenda and notes from at least one meeting with board chair prior to school opening</t>
  </si>
  <si>
    <t xml:space="preserve">Board roster using the Template </t>
  </si>
  <si>
    <t>pilotED Schools of Nevada Inc - Operational and Planning Execution Plan</t>
  </si>
  <si>
    <t>Allen, Tejero, Luo, Morris, Mingo, Cook, Gonzalez</t>
  </si>
  <si>
    <t>Copies of the final inspection reports</t>
  </si>
  <si>
    <t xml:space="preserve">Detailed, specific summary of curriculum (only if modifications have been made from initial charter application). Should include a curriculum map aligned to NV standards. Submission can include a pacing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</si>
</sst>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0"/>
      <color theme="1"/>
      <name val="Calibri"/>
      <family val="2"/>
      <scheme val="minor"/>
    </font>
    <font>
      <b/>
      <sz val="10"/>
      <color theme="0"/>
      <name val="Calibri"/>
      <family val="2"/>
      <scheme val="minor"/>
    </font>
    <font>
      <b/>
      <sz val="10"/>
      <color theme="1"/>
      <name val="Calibri"/>
      <family val="2"/>
      <scheme val="minor"/>
    </font>
    <font>
      <b/>
      <sz val="16"/>
      <color theme="1"/>
      <name val="Calibri"/>
      <family val="2"/>
      <scheme val="minor"/>
    </font>
    <font>
      <b/>
      <i/>
      <sz val="10"/>
      <color theme="1"/>
      <name val="Calibri"/>
      <family val="2"/>
      <scheme val="minor"/>
    </font>
    <font>
      <sz val="10"/>
      <name val="Calibri"/>
      <family val="2"/>
      <scheme val="minor"/>
    </font>
    <font>
      <sz val="11"/>
      <color rgb="FFFF0000"/>
      <name val="Calibri"/>
      <family val="2"/>
      <scheme val="minor"/>
    </font>
    <font>
      <sz val="9"/>
      <color indexed="81"/>
      <name val="Tahoma"/>
      <family val="2"/>
    </font>
    <font>
      <b/>
      <sz val="9"/>
      <color indexed="81"/>
      <name val="Tahoma"/>
      <family val="2"/>
    </font>
    <font>
      <b/>
      <sz val="9"/>
      <color rgb="FF000000"/>
      <name val="Tahoma"/>
      <family val="2"/>
    </font>
    <font>
      <sz val="9"/>
      <color rgb="FF000000"/>
      <name val="Tahoma"/>
      <family val="2"/>
    </font>
  </fonts>
  <fills count="3">
    <fill>
      <patternFill patternType="none"/>
    </fill>
    <fill>
      <patternFill patternType="gray125"/>
    </fill>
    <fill>
      <patternFill patternType="solid">
        <fgColor theme="6"/>
        <bgColor indexed="64"/>
      </patternFill>
    </fill>
  </fills>
  <borders count="9">
    <border>
      <left/>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s>
  <cellStyleXfs count="1">
    <xf numFmtId="0" fontId="0" fillId="0" borderId="0"/>
  </cellStyleXfs>
  <cellXfs count="33">
    <xf numFmtId="0" fontId="0" fillId="0" borderId="0" xfId="0"/>
    <xf numFmtId="0" fontId="2" fillId="2" borderId="1" xfId="0" applyFont="1"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4" xfId="0" applyFont="1" applyFill="1" applyBorder="1" applyAlignment="1">
      <alignment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164" fontId="1" fillId="0" borderId="4" xfId="0" applyNumberFormat="1" applyFont="1" applyBorder="1" applyAlignment="1">
      <alignment horizontal="center" vertical="center" wrapText="1"/>
    </xf>
    <xf numFmtId="164" fontId="3" fillId="0" borderId="4" xfId="0" applyNumberFormat="1" applyFont="1" applyFill="1" applyBorder="1" applyAlignment="1">
      <alignment horizontal="center" vertical="center" wrapText="1"/>
    </xf>
    <xf numFmtId="0" fontId="1" fillId="0" borderId="5" xfId="0" applyFont="1" applyBorder="1" applyAlignment="1">
      <alignment vertical="center" wrapText="1"/>
    </xf>
    <xf numFmtId="0" fontId="1" fillId="0" borderId="6" xfId="0" applyFont="1" applyBorder="1" applyAlignment="1">
      <alignment horizontal="center" vertical="center" wrapText="1"/>
    </xf>
    <xf numFmtId="0" fontId="1" fillId="0" borderId="4" xfId="0" applyFont="1" applyBorder="1" applyAlignment="1">
      <alignment horizontal="left" vertical="center" wrapText="1" indent="2"/>
    </xf>
    <xf numFmtId="0" fontId="1" fillId="0" borderId="4" xfId="0" applyFont="1" applyBorder="1" applyAlignment="1">
      <alignment horizontal="lef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2" fillId="2" borderId="0" xfId="0" applyFont="1" applyFill="1" applyBorder="1"/>
    <xf numFmtId="0" fontId="2" fillId="2" borderId="4" xfId="0" applyFont="1" applyFill="1" applyBorder="1" applyAlignment="1">
      <alignment horizontal="center"/>
    </xf>
    <xf numFmtId="0" fontId="2" fillId="2" borderId="2" xfId="0" applyFont="1" applyFill="1" applyBorder="1" applyAlignment="1">
      <alignment horizontal="center" vertical="center"/>
    </xf>
    <xf numFmtId="0" fontId="4" fillId="0" borderId="0" xfId="0" applyFont="1" applyFill="1"/>
    <xf numFmtId="0" fontId="3" fillId="0" borderId="0" xfId="0" applyFont="1" applyFill="1"/>
    <xf numFmtId="0" fontId="1" fillId="0" borderId="0" xfId="0" applyFont="1"/>
    <xf numFmtId="0" fontId="1" fillId="0" borderId="4" xfId="0" applyFont="1" applyFill="1" applyBorder="1" applyAlignment="1">
      <alignment vertical="center" wrapText="1"/>
    </xf>
    <xf numFmtId="0" fontId="1" fillId="0" borderId="4" xfId="0" applyFont="1" applyFill="1" applyBorder="1" applyAlignment="1">
      <alignment horizontal="center" vertical="center" wrapText="1"/>
    </xf>
    <xf numFmtId="0" fontId="0" fillId="0" borderId="0" xfId="0" applyFill="1"/>
    <xf numFmtId="0" fontId="7" fillId="0" borderId="0" xfId="0" applyFont="1"/>
    <xf numFmtId="0" fontId="1" fillId="0" borderId="7" xfId="0" applyFont="1" applyBorder="1" applyAlignment="1">
      <alignment horizontal="lef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horizontal="center" vertical="center" wrapText="1"/>
    </xf>
    <xf numFmtId="0" fontId="0" fillId="0" borderId="7" xfId="0" applyBorder="1"/>
    <xf numFmtId="0" fontId="1" fillId="0" borderId="4" xfId="0" applyFont="1" applyFill="1" applyBorder="1" applyAlignment="1">
      <alignment horizontal="left" vertical="center" wrapText="1" indent="2"/>
    </xf>
    <xf numFmtId="0" fontId="6" fillId="0" borderId="0" xfId="0" applyFont="1" applyFill="1"/>
  </cellXfs>
  <cellStyles count="1">
    <cellStyle name="Normal" xfId="0" builtinId="0"/>
  </cellStyles>
  <dxfs count="48">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
      <font>
        <color theme="7" tint="-0.24994659260841701"/>
      </font>
      <fill>
        <patternFill>
          <bgColor theme="7" tint="0.79998168889431442"/>
        </patternFill>
      </fill>
    </dxf>
    <dxf>
      <font>
        <color theme="5" tint="-0.24994659260841701"/>
      </font>
      <fill>
        <patternFill>
          <bgColor theme="5" tint="0.79998168889431442"/>
        </patternFill>
      </fill>
    </dxf>
    <dxf>
      <font>
        <color theme="4" tint="-0.499984740745262"/>
      </font>
      <fill>
        <patternFill>
          <bgColor theme="4" tint="0.7999816888943144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1" Type="http://schemas.openxmlformats.org/officeDocument/2006/relationships/revisionLog" Target="revisionLog2.xml"/><Relationship Id="rId10"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CB2D959-1497-C949-B0C7-B1DB70809499}" diskRevisions="1" revisionId="105" version="2">
  <header guid="{2558A6A0-1CCF-A449-8041-A19A5A36E5B7}" dateTime="2021-01-14T10:52:42" maxSheetId="10" userName="Microsoft Office User" r:id="rId10" minRId="64" maxRId="100">
    <sheetIdMap count="9">
      <sheetId val="1"/>
      <sheetId val="2"/>
      <sheetId val="3"/>
      <sheetId val="4"/>
      <sheetId val="9"/>
      <sheetId val="5"/>
      <sheetId val="6"/>
      <sheetId val="7"/>
      <sheetId val="8"/>
    </sheetIdMap>
  </header>
  <header guid="{4CB2D959-1497-C949-B0C7-B1DB70809499}" dateTime="2021-01-15T19:36:50" maxSheetId="10" userName="Microsoft Office User" r:id="rId11" minRId="101" maxRId="105">
    <sheetIdMap count="9">
      <sheetId val="1"/>
      <sheetId val="2"/>
      <sheetId val="3"/>
      <sheetId val="4"/>
      <sheetId val="9"/>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2">
    <oc r="C19" t="inlineStr">
      <is>
        <t>OEI-Board Communications</t>
      </is>
    </oc>
    <nc r="C19" t="inlineStr">
      <is>
        <t>Board Communications</t>
      </is>
    </nc>
  </rcc>
  <rcc rId="65" sId="2">
    <oc r="C18" t="inlineStr">
      <is>
        <t>OEI-Board Communications</t>
      </is>
    </oc>
    <nc r="C18" t="inlineStr">
      <is>
        <t>Board Communications</t>
      </is>
    </nc>
  </rcc>
  <rcc rId="66" sId="2">
    <oc r="E16" t="inlineStr">
      <is>
        <t>OEI Template</t>
      </is>
    </oc>
    <nc r="E16" t="inlineStr">
      <is>
        <t>Template</t>
      </is>
    </nc>
  </rcc>
  <rcc rId="67" sId="2">
    <oc r="E17" t="inlineStr">
      <is>
        <t>OEI Template</t>
      </is>
    </oc>
    <nc r="E17" t="inlineStr">
      <is>
        <t>Template</t>
      </is>
    </nc>
  </rcc>
  <rcc rId="68" sId="2">
    <oc r="E20" t="inlineStr">
      <is>
        <t>OEI Template</t>
      </is>
    </oc>
    <nc r="E20" t="inlineStr">
      <is>
        <t>Template</t>
      </is>
    </nc>
  </rcc>
  <rcc rId="69" sId="2">
    <oc r="E21" t="inlineStr">
      <is>
        <t>OEI Template</t>
      </is>
    </oc>
    <nc r="E21" t="inlineStr">
      <is>
        <t>Template</t>
      </is>
    </nc>
  </rcc>
  <rcc rId="70" sId="2">
    <oc r="E22" t="inlineStr">
      <is>
        <t>OEI Template</t>
      </is>
    </oc>
    <nc r="E22" t="inlineStr">
      <is>
        <t>Template</t>
      </is>
    </nc>
  </rcc>
  <rcc rId="71" sId="2">
    <oc r="D22" t="inlineStr">
      <is>
        <t>Signed IODL guideline assurance forms</t>
      </is>
    </oc>
    <nc r="D22" t="inlineStr">
      <is>
        <t>Signed  assurance forms</t>
      </is>
    </nc>
  </rcc>
  <rcc rId="72" sId="2">
    <oc r="E24" t="inlineStr">
      <is>
        <t xml:space="preserve">OEI Template </t>
      </is>
    </oc>
    <nc r="E24" t="inlineStr">
      <is>
        <t xml:space="preserve">Template </t>
      </is>
    </nc>
  </rcc>
  <ris rId="73" sheetId="9" name="[Pre.Opening.Tracker.2020_21_TeamEdits.xlsx]Sheet1" sheetPosition="4"/>
  <rcc rId="74" sId="4">
    <oc r="D9" t="inlineStr">
      <is>
        <t>Evidence that special education teachers hold valid certifications in the state of IN. If special education teacher holds limited license or emergency permit, submit a plan for license completion</t>
      </is>
    </oc>
    <nc r="D9" t="inlineStr">
      <is>
        <t>Evidence that special education teachers hold valid certifications in the state of NV. If special education teacher holds limited license or emergency permit, submit a plan for license completion</t>
      </is>
    </nc>
  </rcc>
  <rcc rId="75" sId="4">
    <oc r="C6" t="inlineStr">
      <is>
        <t>TRF and PERF (retirement benefits) are in place for appropriate staff</t>
      </is>
    </oc>
    <nc r="C6" t="inlineStr">
      <is>
        <t>Retirement Benefits are in place for appropriate staff</t>
      </is>
    </nc>
  </rcc>
  <rcc rId="76" sId="5">
    <oc r="D12" t="inlineStr">
      <is>
        <t>#6 Proposed plan for ensuring adequate special education staffing, plans for testing accommodations including and beyond ISEP, NWEA, Acuity, or any other school wide assessment</t>
      </is>
    </oc>
    <nc r="D12" t="inlineStr">
      <is>
        <t>#6 Proposed plan for ensuring adequate special education staffing, plans for testing accommodations including and beyond SBAC, NWEA, WIDA, or any other school wide assessment</t>
      </is>
    </nc>
  </rcc>
  <rcc rId="77" sId="6">
    <oc r="D2" t="inlineStr">
      <is>
        <t>Evidence of meeting with Enroll Indy to setup Salesforce Account</t>
      </is>
    </oc>
    <nc r="D2" t="inlineStr">
      <is>
        <t>Evidence of lottery process</t>
      </is>
    </nc>
  </rcc>
  <rrc rId="78" sId="6" ref="A3:XFD3" action="deleteRow">
    <rfmt sheetId="6" xfDxf="1" sqref="A3:XFD3" start="0" length="0"/>
    <rcc rId="0" sId="6" dxf="1">
      <nc r="A3" t="inlineStr">
        <is>
          <t>SF.2</t>
        </is>
      </nc>
      <n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ndxf>
    </rcc>
    <rcc rId="0" sId="6" dxf="1">
      <nc r="B3" t="inlineStr">
        <is>
          <t>Students &amp; Families</t>
        </is>
      </nc>
      <n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ndxf>
    </rcc>
    <rcc rId="0" sId="6" dxf="1">
      <nc r="C3" t="inlineStr">
        <is>
          <t>Documentation of recruiting and admission process for the upcoming school year (Charter Section 17.7) 2 months before enrollment lottery</t>
        </is>
      </nc>
      <n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ndxf>
    </rcc>
    <rcc rId="0" sId="6" dxf="1">
      <nc r="D3" t="inlineStr">
        <is>
          <t>Provide signed MOU between the Board of Directors and Enroll Indy to certify participation in Enrollment</t>
        </is>
      </nc>
      <n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ndxf>
    </rcc>
    <rcc rId="0" sId="6" dxf="1">
      <nc r="E3" t="inlineStr">
        <is>
          <t>School-created/EI</t>
        </is>
      </nc>
      <n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ndxf>
    </rcc>
    <rfmt sheetId="6" sqref="F3" start="0" length="0">
      <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dxf>
    </rfmt>
    <rcc rId="0" sId="6" dxf="1">
      <nc r="G3" t="inlineStr">
        <is>
          <t>Include in final application revision</t>
        </is>
      </nc>
      <n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ndxf>
    </rcc>
    <rfmt sheetId="6" sqref="H3" start="0" length="0">
      <dxf>
        <font>
          <sz val="10"/>
          <color theme="1"/>
          <name val="Calibri"/>
          <family val="2"/>
          <scheme val="minor"/>
        </font>
        <alignment vertical="center" wrapText="1"/>
        <border outline="0">
          <left style="thin">
            <color theme="0" tint="-0.499984740745262"/>
          </left>
          <right style="thin">
            <color theme="0" tint="-0.499984740745262"/>
          </right>
          <top style="thin">
            <color theme="0" tint="-0.499984740745262"/>
          </top>
          <bottom style="thin">
            <color theme="0" tint="-0.499984740745262"/>
          </bottom>
        </border>
      </dxf>
    </rfmt>
    <rcc rId="0" sId="6" dxf="1">
      <nc r="I3" t="inlineStr">
        <is>
          <t>No</t>
        </is>
      </nc>
      <ndxf>
        <font>
          <sz val="10"/>
          <color theme="1"/>
          <name val="Calibri"/>
          <family val="2"/>
          <scheme val="minor"/>
        </font>
        <alignment horizontal="center" vertical="center" wrapText="1"/>
        <border outline="0">
          <left style="thin">
            <color theme="0" tint="-0.499984740745262"/>
          </left>
          <right style="thin">
            <color theme="0" tint="-0.499984740745262"/>
          </right>
          <top style="thin">
            <color theme="0" tint="-0.499984740745262"/>
          </top>
          <bottom style="thin">
            <color theme="0" tint="-0.499984740745262"/>
          </bottom>
        </border>
      </ndxf>
    </rcc>
  </rrc>
  <rcc rId="79" sId="6">
    <oc r="D4" t="inlineStr">
      <is>
        <t>Active website that includes Enroll Indy's enrollment information and FAQs</t>
      </is>
    </oc>
    <nc r="D4" t="inlineStr">
      <is>
        <t>Active website that includes enrollment information and FAQs</t>
      </is>
    </nc>
  </rcc>
  <rcc rId="80" sId="6">
    <oc r="D5" t="inlineStr">
      <is>
        <t>Round 1 of Enroll Indy results show a significant number of matches that puts the school on its way to meet enrollment targets</t>
      </is>
    </oc>
    <nc r="D5" t="inlineStr">
      <is>
        <t>Round 1 of enrollment results  show a significant number of matches that puts the school on its way to meet enrollment targets</t>
      </is>
    </nc>
  </rcc>
  <rcc rId="81" sId="6">
    <oc r="D14" t="inlineStr">
      <is>
        <t>IDOE Membership Estimate Count for New Schools</t>
      </is>
    </oc>
    <nc r="D14" t="inlineStr">
      <is>
        <t>Department of Education Membership Estimate Count for New Schools</t>
      </is>
    </nc>
  </rcc>
  <rcc rId="82" sId="7">
    <oc r="D3" t="inlineStr">
      <is>
        <t>Evidence a Marion County Health Department inspection has been scheduled and an application has been submitted to the Marion County Health Department</t>
      </is>
    </oc>
    <nc r="D3" t="inlineStr">
      <is>
        <t>Evidence a Clark County Health Department inspection has been scheduled and an application has been submitted to the Clark County Health Department</t>
      </is>
    </nc>
  </rcc>
  <rcc rId="83" sId="7">
    <oc r="D4" t="inlineStr">
      <is>
        <t>Licensed to serve food from Marion County Health Department</t>
      </is>
    </oc>
    <nc r="D4" t="inlineStr">
      <is>
        <t>Licensed to serve food from Clark County Health Department</t>
      </is>
    </nc>
  </rcc>
  <rcc rId="84" sId="7">
    <oc r="D5" t="inlineStr">
      <is>
        <t>Specific, detailed plan for preparing for/responding to emergencies that complies with applicable laws. Evacuation plan includes procedures for students with exceptional needs that ensure safety and dignity (resources at: http://www.doe.in.gov/safety)</t>
      </is>
    </oc>
    <nc r="D5" t="inlineStr">
      <is>
        <t xml:space="preserve">Specific, detailed plan for preparing for/responding to emergencies that complies with applicable laws. Evacuation plan includes procedures for students with exceptional needs that ensure safety and dignity (resources at: </t>
      </is>
    </nc>
  </rcc>
  <rcc rId="85" sId="8">
    <oc r="D5" t="inlineStr">
      <is>
        <t xml:space="preserve">Evidence inspections have been scheduled with  Marion County Health Department, State Fire Marshall/Indianapolis Fire Department, and City Building Inspector </t>
      </is>
    </oc>
    <nc r="D5" t="inlineStr">
      <is>
        <t xml:space="preserve">Evidence inspections have been scheduled with  Clark County Health Department, State Fire Marshall/North Las Vegas Fire Department, and City Building Inspector </t>
      </is>
    </nc>
  </rcc>
  <rcc rId="86" sId="8">
    <oc r="D7" t="inlineStr">
      <is>
        <t xml:space="preserve">Permits and certifications for ZONING from the City of Indianapolis Department of Metropolitan Development and Department of Public Works deeming facility suitable for a school </t>
      </is>
    </oc>
    <nc r="D7" t="inlineStr">
      <is>
        <t xml:space="preserve">Permits and certifications for ZONING from the City of North Las Vegas Department of Metropolitan Development and Department of Public Works deeming facility suitable for a school </t>
      </is>
    </nc>
  </rcc>
  <rcc rId="87" sId="8">
    <oc r="D8" t="inlineStr">
      <is>
        <t>Permits and certification for LAND USE from the City of Indianapolis Department of Metropolitan Development and Department of Public Works deeming facility suitable for a school</t>
      </is>
    </oc>
    <nc r="D8" t="inlineStr">
      <is>
        <t>Permits and certification for LAND USE from the City of North Las Vegas Department of Metropolitan Development and Department of Public Works deeming facility suitable for a school</t>
      </is>
    </nc>
  </rcc>
  <rcc rId="88" sId="8">
    <oc r="D9" t="inlineStr">
      <is>
        <t xml:space="preserve">Permits and certifications related to BUILDING USE from the City of Indianapolis Department of Metropolitan Development and Department of Public Works deeming facility suitable for a school </t>
      </is>
    </oc>
    <nc r="D9" t="inlineStr">
      <is>
        <t xml:space="preserve">Permits and certifications related to BUILDING USE from the City of North Las Vegas Department of Metropolitan Development and Department of Public Works deeming facility suitable for a school </t>
      </is>
    </nc>
  </rcc>
  <rcc rId="89" sId="8">
    <oc r="D10" t="inlineStr">
      <is>
        <t xml:space="preserve">Copies of the final inspection reports from the following entities: (a) Marion County Department of Health (b) State Fire Marshall or Indianapolis Fire Department, and (c) City Building Inspector </t>
      </is>
    </oc>
    <nc r="D10" t="inlineStr">
      <is>
        <t xml:space="preserve">Copies of the final inspection reports from the following entities: (a) Clark County Department of Health (b) State Fire Marshall or Indianapolis Fire Department, and (c) City Building Inspector </t>
      </is>
    </nc>
  </rcc>
  <rcc rId="90" sId="1">
    <oc r="A2" t="inlineStr">
      <is>
        <t>&lt;School Name&gt; Pre-Opening Dashboard Tool-Overall Progress</t>
      </is>
    </oc>
    <nc r="A2" t="inlineStr">
      <is>
        <t>pilotED Schools of Nevada Operational Execution Plan Tool-Overall Progress</t>
      </is>
    </nc>
  </rcc>
  <rcc rId="91" sId="1">
    <nc r="A3" t="inlineStr">
      <is>
        <t>]</t>
      </is>
    </nc>
  </rcc>
  <rcc rId="92" sId="3">
    <oc r="E10" t="inlineStr">
      <is>
        <t>OEI template</t>
      </is>
    </oc>
    <nc r="E10" t="inlineStr">
      <is>
        <t>template</t>
      </is>
    </nc>
  </rcc>
  <rcc rId="93" sId="3">
    <oc r="E11" t="inlineStr">
      <is>
        <t>OEI template</t>
      </is>
    </oc>
    <nc r="E11" t="inlineStr">
      <is>
        <t>template</t>
      </is>
    </nc>
  </rcc>
  <rcc rId="94" sId="4">
    <oc r="E7" t="inlineStr">
      <is>
        <t>OEI template</t>
      </is>
    </oc>
    <nc r="E7" t="inlineStr">
      <is>
        <t>template</t>
      </is>
    </nc>
  </rcc>
  <rcc rId="95" sId="2">
    <oc r="E25" t="inlineStr">
      <is>
        <t>Specific document required from Indiana SOS</t>
      </is>
    </oc>
    <nc r="E25" t="inlineStr">
      <is>
        <t>Specific document required from Nevada SOS</t>
      </is>
    </nc>
  </rcc>
  <rcc rId="96" sId="2">
    <oc r="D16" t="inlineStr">
      <is>
        <t>MOU allowing the Mayor's Office to access student-level data directly from the IDOE</t>
      </is>
    </oc>
    <nc r="D16" t="inlineStr">
      <is>
        <t>MOU allowing the authorizer to access student-level data directly from the IDOE</t>
      </is>
    </nc>
  </rcc>
  <rcc rId="97" sId="2">
    <oc r="D17" t="inlineStr">
      <is>
        <t>MOU allowing the Mayor's Office to access student-level data directly from the NWEA (if applicable)</t>
      </is>
    </oc>
    <nc r="D17" t="inlineStr">
      <is>
        <t>MOU allowing the authorizer to access student-level data directly from the NWEA (if applicable)</t>
      </is>
    </nc>
  </rcc>
  <rcc rId="98" sId="2">
    <oc r="D19" t="inlineStr">
      <is>
        <t>Board meeting notes from OEI pre-opening team's attendance of at least one meeting prior to school opening</t>
      </is>
    </oc>
    <nc r="D19" t="inlineStr">
      <is>
        <t>Board meeting notes from authorizer pre-opening team's attendance of at least one meeting prior to school opening</t>
      </is>
    </nc>
  </rcc>
  <rcc rId="99" sId="2">
    <oc r="D18" t="inlineStr">
      <is>
        <t>OEI meeting agenda and notes from at least one meeting with board chair prior to school opening</t>
      </is>
    </oc>
    <nc r="D18" t="inlineStr">
      <is>
        <t>Authorizer meeting agenda and notes from at least one meeting with board chair prior to school opening</t>
      </is>
    </nc>
  </rcc>
  <rcc rId="100" sId="2">
    <oc r="D21" t="inlineStr">
      <is>
        <t xml:space="preserve">Board roster using the OEI Template </t>
      </is>
    </oc>
    <nc r="D21" t="inlineStr">
      <is>
        <t xml:space="preserve">Board roster using the Template </t>
      </is>
    </nc>
  </rcc>
  <rcv guid="{B8422A99-48DE-5B4C-8F97-070139284081}"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1" sId="1">
    <oc r="A3" t="inlineStr">
      <is>
        <t>]</t>
      </is>
    </oc>
    <nc r="A3"/>
  </rcc>
  <rfmt sheetId="1" sqref="A2" start="0" length="2147483647">
    <dxf>
      <font>
        <color rgb="FFFF0000"/>
      </font>
    </dxf>
  </rfmt>
  <rfmt sheetId="1" sqref="A2">
    <dxf>
      <fill>
        <patternFill patternType="none">
          <bgColor auto="1"/>
        </patternFill>
      </fill>
    </dxf>
  </rfmt>
  <rfmt sheetId="1" sqref="A2" start="0" length="2147483647">
    <dxf>
      <font>
        <color theme="1"/>
      </font>
    </dxf>
  </rfmt>
  <rcc rId="102" sId="1">
    <oc r="A2" t="inlineStr">
      <is>
        <t>pilotED Schools of Nevada Operational Execution Plan Tool-Overall Progress</t>
      </is>
    </oc>
    <nc r="A2" t="inlineStr">
      <is>
        <t>pilotED Schools of Nevada Inc - Operational and Planning Execution Plan</t>
      </is>
    </nc>
  </rcc>
  <rfmt sheetId="1" sqref="C4">
    <dxf>
      <fill>
        <patternFill patternType="none">
          <bgColor auto="1"/>
        </patternFill>
      </fill>
    </dxf>
  </rfmt>
  <rfmt sheetId="1" sqref="C4:F4">
    <dxf>
      <fill>
        <patternFill patternType="none">
          <bgColor auto="1"/>
        </patternFill>
      </fill>
    </dxf>
  </rfmt>
  <rcc rId="103" sId="1">
    <nc r="C4" t="inlineStr">
      <is>
        <t>Allen, Tejero, Luo, Morris, Mingo, Cook, Gonzalez</t>
      </is>
    </nc>
  </rcc>
  <rcc rId="104" sId="8">
    <oc r="D10" t="inlineStr">
      <is>
        <t xml:space="preserve">Copies of the final inspection reports from the following entities: (a) Clark County Department of Health (b) State Fire Marshall or Indianapolis Fire Department, and (c) City Building Inspector </t>
      </is>
    </oc>
    <nc r="D10" t="inlineStr">
      <is>
        <t>Copies of the final inspection reports</t>
      </is>
    </nc>
  </rcc>
  <rcc rId="105" sId="5">
    <oc r="D2" t="inlineStr">
      <is>
        <t xml:space="preserve">Detailed, specific summary of curriculum (only if modifications have been made from initial charter application). Should include a curriculum map aligned to Indiana standards. Submission can include a pacing guide.
</t>
      </is>
    </oc>
    <nc r="D2" t="inlineStr">
      <is>
        <t xml:space="preserve">Detailed, specific summary of curriculum (only if modifications have been made from initial charter application). Should include a curriculum map aligned to NV standards. Submission can include a pacing guide.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EI.Theme">
  <a:themeElements>
    <a:clrScheme name="NEO Palette">
      <a:dk1>
        <a:srgbClr val="191919"/>
      </a:dk1>
      <a:lt1>
        <a:sysClr val="window" lastClr="FFFFFF"/>
      </a:lt1>
      <a:dk2>
        <a:srgbClr val="007CBD"/>
      </a:dk2>
      <a:lt2>
        <a:srgbClr val="E5E5E5"/>
      </a:lt2>
      <a:accent1>
        <a:srgbClr val="E9AC1F"/>
      </a:accent1>
      <a:accent2>
        <a:srgbClr val="D63D25"/>
      </a:accent2>
      <a:accent3>
        <a:srgbClr val="007CBD"/>
      </a:accent3>
      <a:accent4>
        <a:srgbClr val="31A67E"/>
      </a:accent4>
      <a:accent5>
        <a:srgbClr val="931958"/>
      </a:accent5>
      <a:accent6>
        <a:srgbClr val="A5A6A5"/>
      </a:accent6>
      <a:hlink>
        <a:srgbClr val="177B96"/>
      </a:hlink>
      <a:folHlink>
        <a:srgbClr val="0C424A"/>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2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4"/>
  <sheetViews>
    <sheetView workbookViewId="0">
      <selection activeCell="F16" sqref="F16"/>
    </sheetView>
  </sheetViews>
  <sheetFormatPr baseColWidth="10" defaultColWidth="8.83203125" defaultRowHeight="15" x14ac:dyDescent="0.2"/>
  <cols>
    <col min="1" max="1" width="23" bestFit="1" customWidth="1"/>
    <col min="2" max="7" width="14.6640625" customWidth="1"/>
  </cols>
  <sheetData>
    <row r="2" spans="1:7" ht="21" x14ac:dyDescent="0.25">
      <c r="A2" s="19" t="s">
        <v>305</v>
      </c>
    </row>
    <row r="3" spans="1:7" ht="21" x14ac:dyDescent="0.25">
      <c r="A3" s="19"/>
    </row>
    <row r="4" spans="1:7" s="21" customFormat="1" ht="14" x14ac:dyDescent="0.2">
      <c r="A4" s="20" t="s">
        <v>245</v>
      </c>
      <c r="C4" s="32" t="s">
        <v>306</v>
      </c>
      <c r="D4" s="32"/>
      <c r="E4" s="32"/>
      <c r="F4" s="32"/>
    </row>
    <row r="6" spans="1:7" ht="26.25" customHeight="1" x14ac:dyDescent="0.2">
      <c r="A6" s="4" t="s">
        <v>0</v>
      </c>
      <c r="B6" s="5" t="s">
        <v>228</v>
      </c>
      <c r="C6" s="5" t="s">
        <v>82</v>
      </c>
      <c r="D6" s="5" t="s">
        <v>83</v>
      </c>
      <c r="E6" s="5" t="s">
        <v>84</v>
      </c>
      <c r="F6" s="5" t="s">
        <v>87</v>
      </c>
      <c r="G6" s="5" t="s">
        <v>85</v>
      </c>
    </row>
    <row r="7" spans="1:7" ht="26.25" customHeight="1" x14ac:dyDescent="0.2">
      <c r="A7" s="6" t="s">
        <v>4</v>
      </c>
      <c r="B7" s="7">
        <f>COUNTIF(Governance!I2:I25,"No")</f>
        <v>24</v>
      </c>
      <c r="C7" s="7">
        <f>COUNTIF(Governance,"In Progress")</f>
        <v>0</v>
      </c>
      <c r="D7" s="7">
        <f>COUNTIF(Governance,"Yes")</f>
        <v>0</v>
      </c>
      <c r="E7" s="7">
        <v>26</v>
      </c>
      <c r="F7" s="8">
        <f>D7/E7</f>
        <v>0</v>
      </c>
      <c r="G7" s="7" t="str">
        <f>IF(D7=E7,"Completed", "Not Completed")</f>
        <v>Not Completed</v>
      </c>
    </row>
    <row r="8" spans="1:7" ht="26.25" customHeight="1" x14ac:dyDescent="0.2">
      <c r="A8" s="6" t="s">
        <v>81</v>
      </c>
      <c r="B8" s="7">
        <f>COUNTIF(Finance,"No")</f>
        <v>10</v>
      </c>
      <c r="C8" s="7">
        <f>COUNTIF(Finance,"In Progress")</f>
        <v>0</v>
      </c>
      <c r="D8" s="7">
        <f>COUNTIF(Finance,"Yes")</f>
        <v>0</v>
      </c>
      <c r="E8" s="7">
        <f t="shared" ref="E8:E13" si="0">SUM(B8:D8)</f>
        <v>10</v>
      </c>
      <c r="F8" s="8">
        <f t="shared" ref="F8:F13" si="1">D8/E8</f>
        <v>0</v>
      </c>
      <c r="G8" s="7" t="str">
        <f t="shared" ref="G8:G14" si="2">IF(D8=E8,"Completed", "Not Completed")</f>
        <v>Not Completed</v>
      </c>
    </row>
    <row r="9" spans="1:7" ht="26.25" customHeight="1" x14ac:dyDescent="0.2">
      <c r="A9" s="6" t="s">
        <v>20</v>
      </c>
      <c r="B9" s="7">
        <f>COUNTIF(Staffing,"No")</f>
        <v>9</v>
      </c>
      <c r="C9" s="7">
        <f>COUNTIF(Staffing,"In Progress")</f>
        <v>0</v>
      </c>
      <c r="D9" s="7">
        <f>COUNTIF(Staffing,"Yes")</f>
        <v>0</v>
      </c>
      <c r="E9" s="7">
        <f t="shared" si="0"/>
        <v>9</v>
      </c>
      <c r="F9" s="8">
        <f t="shared" si="1"/>
        <v>0</v>
      </c>
      <c r="G9" s="7" t="str">
        <f t="shared" si="2"/>
        <v>Not Completed</v>
      </c>
    </row>
    <row r="10" spans="1:7" ht="26.25" customHeight="1" x14ac:dyDescent="0.2">
      <c r="A10" s="6" t="s">
        <v>26</v>
      </c>
      <c r="B10" s="7">
        <f>COUNTIF(Curriculum!I2:I19,"No")</f>
        <v>18</v>
      </c>
      <c r="C10" s="7">
        <f>COUNTIF(Curriculum,"In Progress")</f>
        <v>0</v>
      </c>
      <c r="D10" s="7">
        <f>COUNTIF(Curriculum,"Yes")</f>
        <v>0</v>
      </c>
      <c r="E10" s="7">
        <f>SUM(B10:D10)</f>
        <v>18</v>
      </c>
      <c r="F10" s="8">
        <f t="shared" si="1"/>
        <v>0</v>
      </c>
      <c r="G10" s="7" t="str">
        <f t="shared" si="2"/>
        <v>Not Completed</v>
      </c>
    </row>
    <row r="11" spans="1:7" ht="26.25" customHeight="1" x14ac:dyDescent="0.2">
      <c r="A11" s="6" t="s">
        <v>29</v>
      </c>
      <c r="B11" s="7">
        <f>COUNTIF(StudentsandFamilies!I2:I24,"No")</f>
        <v>13</v>
      </c>
      <c r="C11" s="7">
        <f>COUNTIF(Students,"In Progress")</f>
        <v>0</v>
      </c>
      <c r="D11" s="7">
        <f>COUNTIF(Students,"Yes")</f>
        <v>0</v>
      </c>
      <c r="E11" s="7">
        <f t="shared" si="0"/>
        <v>13</v>
      </c>
      <c r="F11" s="8">
        <f t="shared" si="1"/>
        <v>0</v>
      </c>
      <c r="G11" s="7" t="str">
        <f t="shared" si="2"/>
        <v>Not Completed</v>
      </c>
    </row>
    <row r="12" spans="1:7" ht="26.25" customHeight="1" x14ac:dyDescent="0.2">
      <c r="A12" s="6" t="s">
        <v>32</v>
      </c>
      <c r="B12" s="7">
        <f>COUNTIF(Operations!I2:I13,"No")</f>
        <v>12</v>
      </c>
      <c r="C12" s="7">
        <f>COUNTIF(Operations,"In Progress")</f>
        <v>0</v>
      </c>
      <c r="D12" s="7">
        <f>COUNTIF(Operations,"Yes")</f>
        <v>0</v>
      </c>
      <c r="E12" s="7">
        <f t="shared" si="0"/>
        <v>12</v>
      </c>
      <c r="F12" s="8">
        <f t="shared" si="1"/>
        <v>0</v>
      </c>
      <c r="G12" s="7" t="str">
        <f t="shared" si="2"/>
        <v>Not Completed</v>
      </c>
    </row>
    <row r="13" spans="1:7" ht="26.25" customHeight="1" x14ac:dyDescent="0.2">
      <c r="A13" s="6" t="s">
        <v>86</v>
      </c>
      <c r="B13" s="7">
        <f>COUNTIF(Facilities,"No")</f>
        <v>11</v>
      </c>
      <c r="C13" s="7">
        <f>COUNTIF(Facilities,"In Progress")</f>
        <v>0</v>
      </c>
      <c r="D13" s="7">
        <f>COUNTIF(Facilities,"Yes")</f>
        <v>0</v>
      </c>
      <c r="E13" s="7">
        <f t="shared" si="0"/>
        <v>11</v>
      </c>
      <c r="F13" s="8">
        <f t="shared" si="1"/>
        <v>0</v>
      </c>
      <c r="G13" s="7" t="str">
        <f t="shared" si="2"/>
        <v>Not Completed</v>
      </c>
    </row>
    <row r="14" spans="1:7" ht="26.25" customHeight="1" x14ac:dyDescent="0.2">
      <c r="A14" s="14" t="s">
        <v>88</v>
      </c>
      <c r="B14" s="15">
        <f>SUM(B7:B13)</f>
        <v>97</v>
      </c>
      <c r="C14" s="15">
        <f t="shared" ref="C14:D14" si="3">SUM(C7:C13)</f>
        <v>0</v>
      </c>
      <c r="D14" s="15">
        <f t="shared" si="3"/>
        <v>0</v>
      </c>
      <c r="E14" s="15">
        <f>SUM(E7:E13)</f>
        <v>99</v>
      </c>
      <c r="F14" s="9">
        <f>SUM(D7:D13)/SUM(E7:E13)</f>
        <v>0</v>
      </c>
      <c r="G14" s="7" t="str">
        <f t="shared" si="2"/>
        <v>Not Completed</v>
      </c>
    </row>
  </sheetData>
  <customSheetViews>
    <customSheetView guid="{271E5C6C-4B1E-4A2D-9A84-3735EAC3F4F1}" fitToPage="1">
      <selection activeCell="B7" sqref="B7"/>
      <pageMargins left="0.7" right="0.7" top="0.75" bottom="0.75" header="0.3" footer="0.3"/>
      <pageSetup scale="97" fitToHeight="0" orientation="landscape" r:id="rId1"/>
    </customSheetView>
    <customSheetView guid="{4551E415-AA96-4AEA-9927-B40E96AFBADA}" fitToPage="1">
      <selection activeCell="K13" sqref="K13"/>
      <pageMargins left="0.7" right="0.7" top="0.75" bottom="0.75" header="0.3" footer="0.3"/>
      <pageSetup scale="97" fitToHeight="0" orientation="landscape" r:id="rId2"/>
    </customSheetView>
    <customSheetView guid="{B8422A99-48DE-5B4C-8F97-070139284081}" fitToPage="1">
      <selection activeCell="A18" sqref="A18"/>
      <pageMargins left="0.7" right="0.7" top="0.75" bottom="0.75" header="0.3" footer="0.3"/>
      <pageSetup scale="97" fitToHeight="0" orientation="landscape" r:id="rId3"/>
    </customSheetView>
  </customSheetViews>
  <conditionalFormatting sqref="G7:G14">
    <cfRule type="expression" dxfId="47" priority="1">
      <formula>G7="Not Completed"</formula>
    </cfRule>
    <cfRule type="expression" dxfId="46" priority="2">
      <formula>G7="No"</formula>
    </cfRule>
    <cfRule type="expression" dxfId="45" priority="3">
      <formula>G7="Completed"</formula>
    </cfRule>
  </conditionalFormatting>
  <pageMargins left="0.7" right="0.7" top="0.75" bottom="0.75" header="0.3" footer="0.3"/>
  <pageSetup scale="97" fitToHeight="0" orientation="landscape"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5"/>
  <sheetViews>
    <sheetView zoomScale="120" zoomScaleNormal="120" workbookViewId="0">
      <pane ySplit="1" topLeftCell="A9" activePane="bottomLeft" state="frozen"/>
      <selection pane="bottomLeft" activeCell="C16" sqref="C16"/>
    </sheetView>
  </sheetViews>
  <sheetFormatPr baseColWidth="10" defaultColWidth="8.83203125" defaultRowHeight="15" x14ac:dyDescent="0.2"/>
  <cols>
    <col min="1" max="1" width="7.5" bestFit="1" customWidth="1"/>
    <col min="2" max="2" width="13.5" bestFit="1" customWidth="1"/>
    <col min="3" max="3" width="41.1640625" bestFit="1" customWidth="1"/>
    <col min="4" max="4" width="56.33203125" bestFit="1" customWidth="1"/>
    <col min="5" max="6" width="21.6640625" customWidth="1"/>
    <col min="7" max="7" width="21.6640625" bestFit="1" customWidth="1"/>
    <col min="8" max="8" width="20.1640625" customWidth="1"/>
    <col min="9" max="9" width="23.33203125" bestFit="1" customWidth="1"/>
  </cols>
  <sheetData>
    <row r="1" spans="1:9" x14ac:dyDescent="0.2">
      <c r="A1" s="4" t="s">
        <v>90</v>
      </c>
      <c r="B1" s="4" t="s">
        <v>0</v>
      </c>
      <c r="C1" s="4" t="s">
        <v>1</v>
      </c>
      <c r="D1" s="4" t="s">
        <v>2</v>
      </c>
      <c r="E1" s="4" t="s">
        <v>76</v>
      </c>
      <c r="F1" s="17" t="s">
        <v>238</v>
      </c>
      <c r="G1" s="4" t="s">
        <v>77</v>
      </c>
      <c r="H1" s="16" t="s">
        <v>231</v>
      </c>
      <c r="I1" s="4" t="s">
        <v>3</v>
      </c>
    </row>
    <row r="2" spans="1:9" ht="45" x14ac:dyDescent="0.2">
      <c r="A2" s="6" t="s">
        <v>91</v>
      </c>
      <c r="B2" s="6" t="s">
        <v>4</v>
      </c>
      <c r="C2" s="6" t="s">
        <v>5</v>
      </c>
      <c r="D2" s="6" t="s">
        <v>169</v>
      </c>
      <c r="E2" s="6" t="s">
        <v>181</v>
      </c>
      <c r="F2" s="6"/>
      <c r="G2" s="6" t="s">
        <v>199</v>
      </c>
      <c r="H2" s="6"/>
      <c r="I2" s="7" t="s">
        <v>79</v>
      </c>
    </row>
    <row r="3" spans="1:9" ht="76.5" customHeight="1" x14ac:dyDescent="0.2">
      <c r="A3" s="6" t="s">
        <v>92</v>
      </c>
      <c r="B3" s="6" t="s">
        <v>4</v>
      </c>
      <c r="C3" s="6" t="s">
        <v>5</v>
      </c>
      <c r="D3" s="6" t="s">
        <v>6</v>
      </c>
      <c r="E3" s="6" t="s">
        <v>185</v>
      </c>
      <c r="F3" s="6"/>
      <c r="G3" s="6"/>
      <c r="H3" s="6"/>
      <c r="I3" s="7" t="s">
        <v>79</v>
      </c>
    </row>
    <row r="4" spans="1:9" ht="31.5" customHeight="1" x14ac:dyDescent="0.2">
      <c r="A4" s="6" t="s">
        <v>93</v>
      </c>
      <c r="B4" s="6" t="s">
        <v>4</v>
      </c>
      <c r="C4" s="6" t="s">
        <v>7</v>
      </c>
      <c r="D4" s="6" t="s">
        <v>180</v>
      </c>
      <c r="E4" s="6" t="s">
        <v>181</v>
      </c>
      <c r="F4" s="6"/>
      <c r="G4" s="6"/>
      <c r="H4" s="6"/>
      <c r="I4" s="7" t="s">
        <v>79</v>
      </c>
    </row>
    <row r="5" spans="1:9" ht="30" x14ac:dyDescent="0.2">
      <c r="A5" s="6" t="s">
        <v>94</v>
      </c>
      <c r="B5" s="6" t="s">
        <v>4</v>
      </c>
      <c r="C5" s="6" t="s">
        <v>7</v>
      </c>
      <c r="D5" s="6" t="s">
        <v>162</v>
      </c>
      <c r="E5" s="6" t="s">
        <v>181</v>
      </c>
      <c r="F5" s="6"/>
      <c r="G5" s="6"/>
      <c r="H5" s="6"/>
      <c r="I5" s="7" t="s">
        <v>79</v>
      </c>
    </row>
    <row r="6" spans="1:9" ht="30" x14ac:dyDescent="0.2">
      <c r="A6" s="6" t="s">
        <v>95</v>
      </c>
      <c r="B6" s="6" t="s">
        <v>4</v>
      </c>
      <c r="C6" s="6" t="s">
        <v>7</v>
      </c>
      <c r="D6" s="6" t="s">
        <v>8</v>
      </c>
      <c r="E6" s="6" t="s">
        <v>181</v>
      </c>
      <c r="F6" s="6"/>
      <c r="G6" s="6" t="s">
        <v>232</v>
      </c>
      <c r="H6" s="6"/>
      <c r="I6" s="7" t="s">
        <v>79</v>
      </c>
    </row>
    <row r="7" spans="1:9" ht="30" x14ac:dyDescent="0.2">
      <c r="A7" s="6" t="s">
        <v>96</v>
      </c>
      <c r="B7" s="6" t="s">
        <v>4</v>
      </c>
      <c r="C7" s="6" t="s">
        <v>7</v>
      </c>
      <c r="D7" s="6" t="s">
        <v>9</v>
      </c>
      <c r="E7" s="6" t="s">
        <v>181</v>
      </c>
      <c r="F7" s="6"/>
      <c r="G7" s="6"/>
      <c r="H7" s="6"/>
      <c r="I7" s="7" t="s">
        <v>79</v>
      </c>
    </row>
    <row r="8" spans="1:9" ht="45" x14ac:dyDescent="0.2">
      <c r="A8" s="6" t="s">
        <v>97</v>
      </c>
      <c r="B8" s="6" t="s">
        <v>4</v>
      </c>
      <c r="C8" s="6" t="s">
        <v>16</v>
      </c>
      <c r="D8" s="6" t="s">
        <v>17</v>
      </c>
      <c r="E8" s="6" t="s">
        <v>184</v>
      </c>
      <c r="F8" s="6"/>
      <c r="G8" s="6"/>
      <c r="H8" s="6"/>
      <c r="I8" s="7" t="s">
        <v>79</v>
      </c>
    </row>
    <row r="9" spans="1:9" ht="30" x14ac:dyDescent="0.2">
      <c r="A9" s="6" t="s">
        <v>98</v>
      </c>
      <c r="B9" s="6" t="s">
        <v>4</v>
      </c>
      <c r="C9" s="6" t="s">
        <v>18</v>
      </c>
      <c r="D9" s="6" t="s">
        <v>19</v>
      </c>
      <c r="E9" s="6" t="s">
        <v>186</v>
      </c>
      <c r="F9" s="6"/>
      <c r="G9" s="6" t="s">
        <v>233</v>
      </c>
      <c r="H9" s="6"/>
      <c r="I9" s="7" t="s">
        <v>79</v>
      </c>
    </row>
    <row r="10" spans="1:9" ht="30" x14ac:dyDescent="0.2">
      <c r="A10" s="6" t="s">
        <v>156</v>
      </c>
      <c r="B10" s="6" t="s">
        <v>4</v>
      </c>
      <c r="C10" s="6" t="s">
        <v>7</v>
      </c>
      <c r="D10" s="6" t="s">
        <v>70</v>
      </c>
      <c r="E10" s="6" t="s">
        <v>270</v>
      </c>
      <c r="F10" s="6"/>
      <c r="G10" s="6"/>
      <c r="H10" s="6"/>
      <c r="I10" s="7" t="s">
        <v>79</v>
      </c>
    </row>
    <row r="11" spans="1:9" ht="30" x14ac:dyDescent="0.2">
      <c r="A11" s="6" t="s">
        <v>99</v>
      </c>
      <c r="B11" s="6" t="s">
        <v>4</v>
      </c>
      <c r="C11" s="6" t="s">
        <v>7</v>
      </c>
      <c r="D11" s="6" t="s">
        <v>48</v>
      </c>
      <c r="E11" s="6" t="s">
        <v>187</v>
      </c>
      <c r="F11" s="6"/>
      <c r="G11" s="6" t="s">
        <v>199</v>
      </c>
      <c r="H11" s="6"/>
      <c r="I11" s="7" t="s">
        <v>79</v>
      </c>
    </row>
    <row r="12" spans="1:9" ht="30" x14ac:dyDescent="0.2">
      <c r="A12" s="6" t="s">
        <v>100</v>
      </c>
      <c r="B12" s="6" t="s">
        <v>4</v>
      </c>
      <c r="C12" s="6" t="s">
        <v>7</v>
      </c>
      <c r="D12" s="6" t="s">
        <v>163</v>
      </c>
      <c r="E12" s="6" t="s">
        <v>188</v>
      </c>
      <c r="F12" s="6"/>
      <c r="G12" s="6"/>
      <c r="H12" s="6"/>
      <c r="I12" s="7" t="s">
        <v>79</v>
      </c>
    </row>
    <row r="13" spans="1:9" ht="30" x14ac:dyDescent="0.2">
      <c r="A13" s="6" t="s">
        <v>101</v>
      </c>
      <c r="B13" s="6" t="s">
        <v>4</v>
      </c>
      <c r="C13" s="6" t="s">
        <v>7</v>
      </c>
      <c r="D13" s="6" t="s">
        <v>164</v>
      </c>
      <c r="E13" s="6" t="s">
        <v>188</v>
      </c>
      <c r="F13" s="6"/>
      <c r="G13" s="6"/>
      <c r="H13" s="6"/>
      <c r="I13" s="7" t="s">
        <v>79</v>
      </c>
    </row>
    <row r="14" spans="1:9" ht="30" x14ac:dyDescent="0.2">
      <c r="A14" s="6" t="s">
        <v>159</v>
      </c>
      <c r="B14" s="6" t="s">
        <v>4</v>
      </c>
      <c r="C14" s="6" t="s">
        <v>7</v>
      </c>
      <c r="D14" s="6" t="s">
        <v>166</v>
      </c>
      <c r="E14" s="6" t="s">
        <v>188</v>
      </c>
      <c r="F14" s="6"/>
      <c r="G14" s="6"/>
      <c r="H14" s="6"/>
      <c r="I14" s="7" t="s">
        <v>79</v>
      </c>
    </row>
    <row r="15" spans="1:9" ht="30" x14ac:dyDescent="0.2">
      <c r="A15" s="6" t="s">
        <v>165</v>
      </c>
      <c r="B15" s="10" t="s">
        <v>4</v>
      </c>
      <c r="C15" s="6" t="s">
        <v>160</v>
      </c>
      <c r="D15" s="6" t="s">
        <v>161</v>
      </c>
      <c r="E15" s="6" t="s">
        <v>185</v>
      </c>
      <c r="F15" s="6"/>
      <c r="G15" s="6"/>
      <c r="H15" s="6"/>
      <c r="I15" s="11" t="s">
        <v>79</v>
      </c>
    </row>
    <row r="16" spans="1:9" ht="30" x14ac:dyDescent="0.2">
      <c r="A16" s="6" t="s">
        <v>167</v>
      </c>
      <c r="B16" s="6" t="s">
        <v>4</v>
      </c>
      <c r="C16" s="6" t="s">
        <v>80</v>
      </c>
      <c r="D16" s="6" t="s">
        <v>300</v>
      </c>
      <c r="E16" s="6" t="s">
        <v>281</v>
      </c>
      <c r="F16" s="6"/>
      <c r="G16" s="6"/>
      <c r="H16" s="6"/>
      <c r="I16" s="7" t="s">
        <v>79</v>
      </c>
    </row>
    <row r="17" spans="1:9" ht="30" x14ac:dyDescent="0.2">
      <c r="A17" s="6" t="s">
        <v>168</v>
      </c>
      <c r="B17" s="6" t="s">
        <v>4</v>
      </c>
      <c r="C17" s="6" t="s">
        <v>80</v>
      </c>
      <c r="D17" s="6" t="s">
        <v>301</v>
      </c>
      <c r="E17" s="6" t="s">
        <v>281</v>
      </c>
      <c r="F17" s="6"/>
      <c r="G17" s="6"/>
      <c r="H17" s="6"/>
      <c r="I17" s="7" t="s">
        <v>79</v>
      </c>
    </row>
    <row r="18" spans="1:9" ht="30" x14ac:dyDescent="0.2">
      <c r="A18" s="6" t="s">
        <v>274</v>
      </c>
      <c r="B18" s="6" t="s">
        <v>4</v>
      </c>
      <c r="C18" s="6" t="s">
        <v>280</v>
      </c>
      <c r="D18" s="6" t="s">
        <v>303</v>
      </c>
      <c r="E18" s="6" t="s">
        <v>244</v>
      </c>
      <c r="F18" s="7" t="s">
        <v>246</v>
      </c>
      <c r="G18" s="6"/>
      <c r="H18" s="6" t="s">
        <v>247</v>
      </c>
      <c r="I18" s="7" t="s">
        <v>79</v>
      </c>
    </row>
    <row r="19" spans="1:9" ht="30" x14ac:dyDescent="0.2">
      <c r="A19" s="6" t="s">
        <v>202</v>
      </c>
      <c r="B19" s="6" t="s">
        <v>4</v>
      </c>
      <c r="C19" s="6" t="s">
        <v>280</v>
      </c>
      <c r="D19" s="6" t="s">
        <v>302</v>
      </c>
      <c r="E19" s="6" t="s">
        <v>244</v>
      </c>
      <c r="F19" s="7" t="s">
        <v>246</v>
      </c>
      <c r="G19" s="6"/>
      <c r="H19" s="6"/>
      <c r="I19" s="7" t="s">
        <v>79</v>
      </c>
    </row>
    <row r="20" spans="1:9" ht="30" customHeight="1" x14ac:dyDescent="0.2">
      <c r="A20" s="6" t="s">
        <v>242</v>
      </c>
      <c r="B20" s="6" t="s">
        <v>4</v>
      </c>
      <c r="C20" s="6" t="s">
        <v>203</v>
      </c>
      <c r="D20" s="6" t="s">
        <v>267</v>
      </c>
      <c r="E20" s="6" t="s">
        <v>281</v>
      </c>
      <c r="F20" s="6"/>
      <c r="G20" s="6"/>
      <c r="H20" s="6" t="s">
        <v>234</v>
      </c>
      <c r="I20" s="7" t="s">
        <v>79</v>
      </c>
    </row>
    <row r="21" spans="1:9" s="25" customFormat="1" ht="30" x14ac:dyDescent="0.2">
      <c r="A21" s="6" t="s">
        <v>243</v>
      </c>
      <c r="B21" s="6" t="s">
        <v>4</v>
      </c>
      <c r="C21" s="6" t="s">
        <v>7</v>
      </c>
      <c r="D21" s="6" t="s">
        <v>304</v>
      </c>
      <c r="E21" s="6" t="s">
        <v>281</v>
      </c>
      <c r="F21" s="6"/>
      <c r="G21" s="6" t="s">
        <v>232</v>
      </c>
      <c r="H21" s="6"/>
      <c r="I21" s="7" t="s">
        <v>79</v>
      </c>
    </row>
    <row r="22" spans="1:9" s="25" customFormat="1" ht="30" x14ac:dyDescent="0.2">
      <c r="A22" s="6" t="s">
        <v>262</v>
      </c>
      <c r="B22" s="6" t="s">
        <v>4</v>
      </c>
      <c r="C22" s="6" t="s">
        <v>7</v>
      </c>
      <c r="D22" s="6" t="s">
        <v>282</v>
      </c>
      <c r="E22" s="6" t="s">
        <v>281</v>
      </c>
      <c r="F22" s="6"/>
      <c r="G22" s="6"/>
      <c r="H22" s="6"/>
      <c r="I22" s="7" t="s">
        <v>79</v>
      </c>
    </row>
    <row r="23" spans="1:9" s="25" customFormat="1" ht="30" x14ac:dyDescent="0.2">
      <c r="A23" s="6" t="s">
        <v>261</v>
      </c>
      <c r="B23" s="6" t="s">
        <v>4</v>
      </c>
      <c r="C23" s="6" t="s">
        <v>7</v>
      </c>
      <c r="D23" s="6" t="s">
        <v>259</v>
      </c>
      <c r="E23" s="6" t="s">
        <v>181</v>
      </c>
      <c r="F23" s="6"/>
      <c r="G23" s="6"/>
      <c r="H23" s="6"/>
      <c r="I23" s="7" t="s">
        <v>79</v>
      </c>
    </row>
    <row r="24" spans="1:9" ht="30" x14ac:dyDescent="0.2">
      <c r="A24" s="6" t="s">
        <v>260</v>
      </c>
      <c r="B24" s="6" t="s">
        <v>4</v>
      </c>
      <c r="C24" s="6" t="s">
        <v>7</v>
      </c>
      <c r="D24" s="6" t="s">
        <v>269</v>
      </c>
      <c r="E24" s="6" t="s">
        <v>283</v>
      </c>
      <c r="F24" s="6"/>
      <c r="G24" s="6"/>
      <c r="H24" s="6"/>
      <c r="I24" s="7" t="s">
        <v>79</v>
      </c>
    </row>
    <row r="25" spans="1:9" ht="30" x14ac:dyDescent="0.2">
      <c r="A25" s="6" t="s">
        <v>275</v>
      </c>
      <c r="B25" s="6" t="s">
        <v>4</v>
      </c>
      <c r="C25" s="6" t="s">
        <v>7</v>
      </c>
      <c r="D25" s="6" t="s">
        <v>258</v>
      </c>
      <c r="E25" s="6" t="s">
        <v>299</v>
      </c>
      <c r="F25" s="6"/>
      <c r="G25" s="6"/>
      <c r="H25" s="6"/>
      <c r="I25" s="7" t="s">
        <v>79</v>
      </c>
    </row>
  </sheetData>
  <customSheetViews>
    <customSheetView guid="{271E5C6C-4B1E-4A2D-9A84-3735EAC3F4F1}" fitToPage="1">
      <pane ySplit="1" topLeftCell="A15" activePane="bottomLeft" state="frozen"/>
      <selection pane="bottomLeft" activeCell="A26" sqref="A26"/>
      <pageMargins left="0.7" right="0.7" top="0.75" bottom="0.75" header="0.3" footer="0.3"/>
      <pageSetup scale="59" fitToHeight="0" orientation="landscape" r:id="rId1"/>
    </customSheetView>
    <customSheetView guid="{4551E415-AA96-4AEA-9927-B40E96AFBADA}" fitToPage="1">
      <pane ySplit="1" topLeftCell="A17" activePane="bottomLeft" state="frozen"/>
      <selection pane="bottomLeft" activeCell="D21" sqref="D21"/>
      <pageMargins left="0.7" right="0.7" top="0.75" bottom="0.75" header="0.3" footer="0.3"/>
      <pageSetup scale="59" fitToHeight="0" orientation="landscape" r:id="rId2"/>
    </customSheetView>
    <customSheetView guid="{B8422A99-48DE-5B4C-8F97-070139284081}" scale="120" fitToPage="1">
      <pane ySplit="1" topLeftCell="A12" activePane="bottomLeft" state="frozen"/>
      <selection pane="bottomLeft" activeCell="C16" sqref="C16"/>
      <pageMargins left="0.7" right="0.7" top="0.75" bottom="0.75" header="0.3" footer="0.3"/>
      <pageSetup scale="59" fitToHeight="0" orientation="landscape" r:id="rId3"/>
    </customSheetView>
  </customSheetViews>
  <conditionalFormatting sqref="I2:I13 I21:I24 I16:I19">
    <cfRule type="expression" dxfId="44" priority="22">
      <formula>I2="In Progress"</formula>
    </cfRule>
    <cfRule type="expression" dxfId="43" priority="23">
      <formula>I2="No"</formula>
    </cfRule>
    <cfRule type="expression" dxfId="42" priority="24">
      <formula>I2="Yes"</formula>
    </cfRule>
  </conditionalFormatting>
  <conditionalFormatting sqref="I15">
    <cfRule type="expression" dxfId="41" priority="16">
      <formula>I15="In Progress"</formula>
    </cfRule>
    <cfRule type="expression" dxfId="40" priority="17">
      <formula>I15="No"</formula>
    </cfRule>
    <cfRule type="expression" dxfId="39" priority="18">
      <formula>I15="Yes"</formula>
    </cfRule>
  </conditionalFormatting>
  <conditionalFormatting sqref="I14">
    <cfRule type="expression" dxfId="38" priority="13">
      <formula>I14="In Progress"</formula>
    </cfRule>
    <cfRule type="expression" dxfId="37" priority="14">
      <formula>I14="No"</formula>
    </cfRule>
    <cfRule type="expression" dxfId="36" priority="15">
      <formula>I14="Yes"</formula>
    </cfRule>
  </conditionalFormatting>
  <conditionalFormatting sqref="I20">
    <cfRule type="expression" dxfId="35" priority="7">
      <formula>I20="In Progress"</formula>
    </cfRule>
    <cfRule type="expression" dxfId="34" priority="8">
      <formula>I20="No"</formula>
    </cfRule>
    <cfRule type="expression" dxfId="33" priority="9">
      <formula>I20="Yes"</formula>
    </cfRule>
  </conditionalFormatting>
  <conditionalFormatting sqref="I25">
    <cfRule type="expression" dxfId="32" priority="1">
      <formula>I25="In Progress"</formula>
    </cfRule>
    <cfRule type="expression" dxfId="31" priority="2">
      <formula>I25="No"</formula>
    </cfRule>
    <cfRule type="expression" dxfId="30" priority="3">
      <formula>I25="Yes"</formula>
    </cfRule>
  </conditionalFormatting>
  <dataValidations count="1">
    <dataValidation type="list" allowBlank="1" showInputMessage="1" showErrorMessage="1" sqref="I2:I24" xr:uid="{00000000-0002-0000-0100-000000000000}">
      <formula1>"Yes,In Progress, No"</formula1>
    </dataValidation>
  </dataValidations>
  <pageMargins left="0.7" right="0.7" top="0.75" bottom="0.75" header="0.3" footer="0.3"/>
  <pageSetup scale="59" fitToHeight="0" orientation="landscape"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
  <sheetViews>
    <sheetView zoomScale="150" zoomScaleNormal="150" workbookViewId="0">
      <pane ySplit="1" topLeftCell="A6" activePane="bottomLeft" state="frozen"/>
      <selection pane="bottomLeft" activeCell="E10" sqref="E10"/>
    </sheetView>
  </sheetViews>
  <sheetFormatPr baseColWidth="10" defaultColWidth="8.83203125" defaultRowHeight="15" x14ac:dyDescent="0.2"/>
  <cols>
    <col min="1" max="2" width="12.6640625" customWidth="1"/>
    <col min="3" max="3" width="17" customWidth="1"/>
    <col min="4" max="4" width="56.33203125" bestFit="1" customWidth="1"/>
    <col min="5" max="7" width="25.1640625" customWidth="1"/>
    <col min="8" max="8" width="20.1640625" customWidth="1"/>
    <col min="9" max="9" width="17" bestFit="1" customWidth="1"/>
  </cols>
  <sheetData>
    <row r="1" spans="1:9" x14ac:dyDescent="0.2">
      <c r="A1" s="1" t="s">
        <v>90</v>
      </c>
      <c r="B1" s="1" t="s">
        <v>0</v>
      </c>
      <c r="C1" s="2" t="s">
        <v>1</v>
      </c>
      <c r="D1" s="2" t="s">
        <v>2</v>
      </c>
      <c r="E1" s="2" t="s">
        <v>76</v>
      </c>
      <c r="F1" s="18" t="s">
        <v>238</v>
      </c>
      <c r="G1" s="2" t="s">
        <v>77</v>
      </c>
      <c r="H1" s="16" t="s">
        <v>231</v>
      </c>
      <c r="I1" s="3" t="s">
        <v>3</v>
      </c>
    </row>
    <row r="2" spans="1:9" ht="80.25" customHeight="1" x14ac:dyDescent="0.2">
      <c r="A2" s="7" t="s">
        <v>102</v>
      </c>
      <c r="B2" s="6" t="s">
        <v>81</v>
      </c>
      <c r="C2" s="6" t="s">
        <v>10</v>
      </c>
      <c r="D2" s="6" t="s">
        <v>241</v>
      </c>
      <c r="E2" s="6" t="s">
        <v>268</v>
      </c>
      <c r="F2" s="6"/>
      <c r="G2" s="6"/>
      <c r="H2" s="6"/>
      <c r="I2" s="7" t="s">
        <v>79</v>
      </c>
    </row>
    <row r="3" spans="1:9" ht="66.75" customHeight="1" x14ac:dyDescent="0.2">
      <c r="A3" s="12" t="s">
        <v>103</v>
      </c>
      <c r="B3" s="6" t="s">
        <v>81</v>
      </c>
      <c r="C3" s="6" t="s">
        <v>10</v>
      </c>
      <c r="D3" s="6" t="s">
        <v>11</v>
      </c>
      <c r="E3" s="6" t="s">
        <v>271</v>
      </c>
      <c r="F3" s="6"/>
      <c r="G3" s="6"/>
      <c r="H3" s="6"/>
      <c r="I3" s="7" t="s">
        <v>79</v>
      </c>
    </row>
    <row r="4" spans="1:9" ht="45" x14ac:dyDescent="0.2">
      <c r="A4" s="12" t="s">
        <v>104</v>
      </c>
      <c r="B4" s="6" t="s">
        <v>81</v>
      </c>
      <c r="C4" s="6" t="s">
        <v>10</v>
      </c>
      <c r="D4" s="6" t="s">
        <v>12</v>
      </c>
      <c r="E4" s="6" t="s">
        <v>189</v>
      </c>
      <c r="F4" s="6"/>
      <c r="G4" s="6"/>
      <c r="H4" s="6"/>
      <c r="I4" s="7" t="s">
        <v>79</v>
      </c>
    </row>
    <row r="5" spans="1:9" ht="50.25" customHeight="1" x14ac:dyDescent="0.2">
      <c r="A5" s="12" t="s">
        <v>105</v>
      </c>
      <c r="B5" s="6" t="s">
        <v>81</v>
      </c>
      <c r="C5" s="6" t="s">
        <v>10</v>
      </c>
      <c r="D5" s="6" t="s">
        <v>13</v>
      </c>
      <c r="E5" s="6" t="s">
        <v>189</v>
      </c>
      <c r="F5" s="6"/>
      <c r="G5" s="6"/>
      <c r="H5" s="6"/>
      <c r="I5" s="7" t="s">
        <v>79</v>
      </c>
    </row>
    <row r="6" spans="1:9" ht="73.5" customHeight="1" x14ac:dyDescent="0.2">
      <c r="A6" s="12" t="s">
        <v>106</v>
      </c>
      <c r="B6" s="6" t="s">
        <v>81</v>
      </c>
      <c r="C6" s="6" t="s">
        <v>10</v>
      </c>
      <c r="D6" s="6" t="s">
        <v>240</v>
      </c>
      <c r="E6" s="6" t="s">
        <v>189</v>
      </c>
      <c r="F6" s="6"/>
      <c r="G6" s="6"/>
      <c r="H6" s="6"/>
      <c r="I6" s="7" t="s">
        <v>79</v>
      </c>
    </row>
    <row r="7" spans="1:9" ht="45" x14ac:dyDescent="0.2">
      <c r="A7" s="12" t="s">
        <v>107</v>
      </c>
      <c r="B7" s="6" t="s">
        <v>81</v>
      </c>
      <c r="C7" s="6" t="s">
        <v>10</v>
      </c>
      <c r="D7" s="6" t="s">
        <v>14</v>
      </c>
      <c r="E7" s="6" t="s">
        <v>189</v>
      </c>
      <c r="F7" s="6"/>
      <c r="G7" s="6"/>
      <c r="H7" s="6"/>
      <c r="I7" s="7" t="s">
        <v>79</v>
      </c>
    </row>
    <row r="8" spans="1:9" ht="75" x14ac:dyDescent="0.2">
      <c r="A8" s="12" t="s">
        <v>108</v>
      </c>
      <c r="B8" s="6" t="s">
        <v>81</v>
      </c>
      <c r="C8" s="6" t="s">
        <v>10</v>
      </c>
      <c r="D8" s="6" t="s">
        <v>15</v>
      </c>
      <c r="E8" s="6" t="s">
        <v>189</v>
      </c>
      <c r="F8" s="6"/>
      <c r="G8" s="6"/>
      <c r="H8" s="6"/>
      <c r="I8" s="7" t="s">
        <v>79</v>
      </c>
    </row>
    <row r="9" spans="1:9" ht="120" x14ac:dyDescent="0.2">
      <c r="A9" s="12" t="s">
        <v>109</v>
      </c>
      <c r="B9" s="6" t="s">
        <v>81</v>
      </c>
      <c r="C9" s="6" t="s">
        <v>10</v>
      </c>
      <c r="D9" s="6" t="s">
        <v>25</v>
      </c>
      <c r="E9" s="6" t="s">
        <v>189</v>
      </c>
      <c r="F9" s="6"/>
      <c r="G9" s="6"/>
      <c r="H9" s="6"/>
      <c r="I9" s="7" t="s">
        <v>79</v>
      </c>
    </row>
    <row r="10" spans="1:9" ht="49.5" customHeight="1" x14ac:dyDescent="0.2">
      <c r="A10" s="6" t="s">
        <v>110</v>
      </c>
      <c r="B10" s="6" t="s">
        <v>81</v>
      </c>
      <c r="C10" s="6" t="s">
        <v>69</v>
      </c>
      <c r="D10" s="6" t="s">
        <v>47</v>
      </c>
      <c r="E10" s="6" t="s">
        <v>298</v>
      </c>
      <c r="F10" s="6"/>
      <c r="G10" s="6" t="s">
        <v>199</v>
      </c>
      <c r="H10" s="6"/>
      <c r="I10" s="7" t="s">
        <v>79</v>
      </c>
    </row>
    <row r="11" spans="1:9" ht="30" x14ac:dyDescent="0.2">
      <c r="A11" s="6" t="s">
        <v>158</v>
      </c>
      <c r="B11" s="6" t="s">
        <v>81</v>
      </c>
      <c r="C11" s="6" t="s">
        <v>69</v>
      </c>
      <c r="D11" s="6" t="s">
        <v>157</v>
      </c>
      <c r="E11" s="6" t="s">
        <v>298</v>
      </c>
      <c r="F11" s="6"/>
      <c r="G11" s="6" t="s">
        <v>199</v>
      </c>
      <c r="H11" s="6"/>
      <c r="I11" s="7" t="s">
        <v>79</v>
      </c>
    </row>
  </sheetData>
  <customSheetViews>
    <customSheetView guid="{271E5C6C-4B1E-4A2D-9A84-3735EAC3F4F1}" scale="80" fitToPage="1">
      <pane ySplit="1" topLeftCell="A7" activePane="bottomLeft" state="frozen"/>
      <selection pane="bottomLeft" activeCell="D12" sqref="D12"/>
      <pageMargins left="0.7" right="0.7" top="0.75" bottom="0.75" header="0.3" footer="0.3"/>
      <pageSetup scale="65" fitToHeight="0" orientation="landscape" r:id="rId1"/>
    </customSheetView>
    <customSheetView guid="{4551E415-AA96-4AEA-9927-B40E96AFBADA}" scale="80" fitToPage="1">
      <pane ySplit="1" topLeftCell="A2" activePane="bottomLeft" state="frozen"/>
      <selection pane="bottomLeft" activeCell="D6" sqref="D6"/>
      <pageMargins left="0.7" right="0.7" top="0.75" bottom="0.75" header="0.3" footer="0.3"/>
      <pageSetup scale="65" fitToHeight="0" orientation="landscape" r:id="rId2"/>
    </customSheetView>
    <customSheetView guid="{B8422A99-48DE-5B4C-8F97-070139284081}" scale="150" fitToPage="1">
      <pane ySplit="1" topLeftCell="A6" activePane="bottomLeft" state="frozen"/>
      <selection pane="bottomLeft" activeCell="E10" sqref="E10"/>
      <pageMargins left="0.7" right="0.7" top="0.75" bottom="0.75" header="0.3" footer="0.3"/>
      <pageSetup scale="65" fitToHeight="0" orientation="landscape" r:id="rId3"/>
    </customSheetView>
  </customSheetViews>
  <conditionalFormatting sqref="I2:I11">
    <cfRule type="expression" dxfId="29" priority="7">
      <formula>I2="In Progress"</formula>
    </cfRule>
    <cfRule type="expression" dxfId="28" priority="8">
      <formula>I2="No"</formula>
    </cfRule>
    <cfRule type="expression" dxfId="27" priority="9">
      <formula>I2="Yes"</formula>
    </cfRule>
  </conditionalFormatting>
  <dataValidations count="1">
    <dataValidation type="list" allowBlank="1" showInputMessage="1" showErrorMessage="1" sqref="I2:I11" xr:uid="{00000000-0002-0000-0200-000000000000}">
      <formula1>"Yes,In Progress, No"</formula1>
    </dataValidation>
  </dataValidations>
  <pageMargins left="0.7" right="0.7" top="0.75" bottom="0.75" header="0.3" footer="0.3"/>
  <pageSetup scale="65" fitToHeight="0" orientation="landscape"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
  <sheetViews>
    <sheetView zoomScale="130" zoomScaleNormal="130" workbookViewId="0">
      <pane ySplit="1" topLeftCell="A4" activePane="bottomLeft" state="frozen"/>
      <selection pane="bottomLeft" activeCell="E8" sqref="E8"/>
    </sheetView>
  </sheetViews>
  <sheetFormatPr baseColWidth="10" defaultColWidth="8.83203125" defaultRowHeight="15" x14ac:dyDescent="0.2"/>
  <cols>
    <col min="1" max="2" width="12.6640625" customWidth="1"/>
    <col min="3" max="3" width="17" customWidth="1"/>
    <col min="4" max="4" width="56.33203125" bestFit="1" customWidth="1"/>
    <col min="5" max="6" width="28.5" customWidth="1"/>
    <col min="7" max="7" width="23.33203125" customWidth="1"/>
    <col min="8" max="8" width="20.1640625" customWidth="1"/>
    <col min="9" max="9" width="18.5" bestFit="1" customWidth="1"/>
  </cols>
  <sheetData>
    <row r="1" spans="1:9" x14ac:dyDescent="0.2">
      <c r="A1" s="4" t="s">
        <v>90</v>
      </c>
      <c r="B1" s="4" t="s">
        <v>0</v>
      </c>
      <c r="C1" s="4" t="s">
        <v>1</v>
      </c>
      <c r="D1" s="4" t="s">
        <v>2</v>
      </c>
      <c r="E1" s="4" t="s">
        <v>76</v>
      </c>
      <c r="F1" s="4" t="s">
        <v>238</v>
      </c>
      <c r="G1" s="4" t="s">
        <v>77</v>
      </c>
      <c r="H1" s="16" t="s">
        <v>231</v>
      </c>
      <c r="I1" s="4" t="s">
        <v>3</v>
      </c>
    </row>
    <row r="2" spans="1:9" ht="60" x14ac:dyDescent="0.2">
      <c r="A2" s="6" t="s">
        <v>111</v>
      </c>
      <c r="B2" s="6" t="s">
        <v>20</v>
      </c>
      <c r="C2" s="6" t="s">
        <v>21</v>
      </c>
      <c r="D2" s="6" t="s">
        <v>22</v>
      </c>
      <c r="E2" s="6" t="s">
        <v>181</v>
      </c>
      <c r="F2" s="6"/>
      <c r="G2" s="6" t="s">
        <v>199</v>
      </c>
      <c r="H2" s="6"/>
      <c r="I2" s="7" t="s">
        <v>79</v>
      </c>
    </row>
    <row r="3" spans="1:9" ht="53.25" customHeight="1" x14ac:dyDescent="0.2">
      <c r="A3" s="6" t="s">
        <v>112</v>
      </c>
      <c r="B3" s="6" t="s">
        <v>20</v>
      </c>
      <c r="C3" s="6" t="s">
        <v>23</v>
      </c>
      <c r="D3" s="6" t="s">
        <v>24</v>
      </c>
      <c r="E3" s="6" t="s">
        <v>181</v>
      </c>
      <c r="F3" s="6"/>
      <c r="G3" s="6" t="s">
        <v>199</v>
      </c>
      <c r="H3" s="6"/>
      <c r="I3" s="7" t="s">
        <v>79</v>
      </c>
    </row>
    <row r="4" spans="1:9" ht="53.25" customHeight="1" x14ac:dyDescent="0.2">
      <c r="A4" s="6" t="s">
        <v>113</v>
      </c>
      <c r="B4" s="6" t="s">
        <v>20</v>
      </c>
      <c r="C4" s="6" t="s">
        <v>213</v>
      </c>
      <c r="D4" s="6" t="s">
        <v>214</v>
      </c>
      <c r="E4" s="6" t="s">
        <v>181</v>
      </c>
      <c r="F4" s="6"/>
      <c r="G4" s="6"/>
      <c r="H4" s="6"/>
      <c r="I4" s="7" t="s">
        <v>79</v>
      </c>
    </row>
    <row r="5" spans="1:9" ht="53.25" customHeight="1" x14ac:dyDescent="0.2">
      <c r="A5" s="6" t="s">
        <v>114</v>
      </c>
      <c r="B5" s="6" t="s">
        <v>20</v>
      </c>
      <c r="C5" s="6" t="s">
        <v>217</v>
      </c>
      <c r="D5" s="6" t="s">
        <v>218</v>
      </c>
      <c r="E5" s="6" t="s">
        <v>181</v>
      </c>
      <c r="F5" s="6"/>
      <c r="G5" s="6"/>
      <c r="H5" s="6"/>
      <c r="I5" s="7" t="s">
        <v>79</v>
      </c>
    </row>
    <row r="6" spans="1:9" ht="45" x14ac:dyDescent="0.2">
      <c r="A6" s="6" t="s">
        <v>115</v>
      </c>
      <c r="B6" s="6" t="s">
        <v>20</v>
      </c>
      <c r="C6" s="6" t="s">
        <v>285</v>
      </c>
      <c r="D6" s="6" t="s">
        <v>71</v>
      </c>
      <c r="E6" s="6" t="s">
        <v>181</v>
      </c>
      <c r="F6" s="6"/>
      <c r="G6" s="6"/>
      <c r="H6" s="6"/>
      <c r="I6" s="7" t="s">
        <v>79</v>
      </c>
    </row>
    <row r="7" spans="1:9" ht="90" x14ac:dyDescent="0.2">
      <c r="A7" s="6" t="s">
        <v>116</v>
      </c>
      <c r="B7" s="6" t="s">
        <v>20</v>
      </c>
      <c r="C7" s="6" t="s">
        <v>58</v>
      </c>
      <c r="D7" s="6" t="s">
        <v>210</v>
      </c>
      <c r="E7" s="6" t="s">
        <v>298</v>
      </c>
      <c r="F7" s="6"/>
      <c r="G7" s="6"/>
      <c r="H7" s="6"/>
      <c r="I7" s="7" t="s">
        <v>79</v>
      </c>
    </row>
    <row r="8" spans="1:9" ht="45" x14ac:dyDescent="0.2">
      <c r="A8" s="13" t="s">
        <v>276</v>
      </c>
      <c r="B8" s="6" t="s">
        <v>20</v>
      </c>
      <c r="C8" s="6" t="s">
        <v>59</v>
      </c>
      <c r="D8" s="6" t="s">
        <v>272</v>
      </c>
      <c r="E8" s="6"/>
      <c r="F8" s="6"/>
      <c r="G8" s="6"/>
      <c r="H8" s="6"/>
      <c r="I8" s="7" t="s">
        <v>79</v>
      </c>
    </row>
    <row r="9" spans="1:9" ht="45" x14ac:dyDescent="0.2">
      <c r="A9" s="13" t="s">
        <v>219</v>
      </c>
      <c r="B9" s="6" t="s">
        <v>20</v>
      </c>
      <c r="C9" s="6" t="s">
        <v>59</v>
      </c>
      <c r="D9" s="6" t="s">
        <v>284</v>
      </c>
      <c r="E9" s="6"/>
      <c r="F9" s="6"/>
      <c r="G9" s="6"/>
      <c r="H9" s="6"/>
      <c r="I9" s="7" t="s">
        <v>79</v>
      </c>
    </row>
    <row r="10" spans="1:9" ht="60" x14ac:dyDescent="0.2">
      <c r="A10" s="6" t="s">
        <v>220</v>
      </c>
      <c r="B10" s="6" t="s">
        <v>20</v>
      </c>
      <c r="C10" s="6" t="s">
        <v>60</v>
      </c>
      <c r="D10" s="6" t="s">
        <v>170</v>
      </c>
      <c r="E10" s="6" t="s">
        <v>181</v>
      </c>
      <c r="F10" s="6"/>
      <c r="G10" s="6"/>
      <c r="H10" s="6"/>
      <c r="I10" s="7" t="s">
        <v>79</v>
      </c>
    </row>
  </sheetData>
  <customSheetViews>
    <customSheetView guid="{271E5C6C-4B1E-4A2D-9A84-3735EAC3F4F1}" scale="80" fitToPage="1">
      <pane ySplit="1" topLeftCell="A5" activePane="bottomLeft" state="frozen"/>
      <selection pane="bottomLeft" activeCell="A12" sqref="A12"/>
      <pageMargins left="0.7" right="0.7" top="0.75" bottom="0.75" header="0.3" footer="0.3"/>
      <pageSetup scale="64" fitToHeight="0" orientation="landscape" r:id="rId1"/>
    </customSheetView>
    <customSheetView guid="{4551E415-AA96-4AEA-9927-B40E96AFBADA}" scale="80" fitToPage="1">
      <pane ySplit="1" topLeftCell="A8" activePane="bottomLeft" state="frozen"/>
      <selection pane="bottomLeft" activeCell="D12" sqref="D12"/>
      <pageMargins left="0.7" right="0.7" top="0.75" bottom="0.75" header="0.3" footer="0.3"/>
      <pageSetup scale="64" fitToHeight="0" orientation="landscape" r:id="rId2"/>
    </customSheetView>
    <customSheetView guid="{B8422A99-48DE-5B4C-8F97-070139284081}" scale="130" fitToPage="1">
      <pane ySplit="1" topLeftCell="A4" activePane="bottomLeft" state="frozen"/>
      <selection pane="bottomLeft" activeCell="E8" sqref="E8"/>
      <pageMargins left="0.7" right="0.7" top="0.75" bottom="0.75" header="0.3" footer="0.3"/>
      <pageSetup scale="64" fitToHeight="0" orientation="landscape" r:id="rId3"/>
    </customSheetView>
  </customSheetViews>
  <conditionalFormatting sqref="I2:I3 I5:I10">
    <cfRule type="expression" dxfId="26" priority="4">
      <formula>I2="In Progress"</formula>
    </cfRule>
    <cfRule type="expression" dxfId="25" priority="5">
      <formula>I2="No"</formula>
    </cfRule>
    <cfRule type="expression" dxfId="24" priority="6">
      <formula>I2="Yes"</formula>
    </cfRule>
  </conditionalFormatting>
  <conditionalFormatting sqref="I4">
    <cfRule type="expression" dxfId="23" priority="1">
      <formula>I4="In Progress"</formula>
    </cfRule>
    <cfRule type="expression" dxfId="22" priority="2">
      <formula>I4="No"</formula>
    </cfRule>
    <cfRule type="expression" dxfId="21" priority="3">
      <formula>I4="Yes"</formula>
    </cfRule>
  </conditionalFormatting>
  <dataValidations count="1">
    <dataValidation type="list" allowBlank="1" showInputMessage="1" showErrorMessage="1" sqref="I2:I10" xr:uid="{00000000-0002-0000-0300-000000000000}">
      <formula1>"Yes,In Progress,No"</formula1>
    </dataValidation>
  </dataValidations>
  <pageMargins left="0.7" right="0.7" top="0.75" bottom="0.75" header="0.3" footer="0.3"/>
  <pageSetup scale="64" fitToHeight="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FE3C5-CA82-D74F-A5C8-B02AD6282AEC}">
  <dimension ref="A1"/>
  <sheetViews>
    <sheetView workbookViewId="0"/>
  </sheetViews>
  <sheetFormatPr baseColWidth="10" defaultRowHeight="15" x14ac:dyDescent="0.2"/>
  <sheetData/>
  <customSheetViews>
    <customSheetView guid="{B8422A99-48DE-5B4C-8F97-070139284081}" state="hidden">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9"/>
  <sheetViews>
    <sheetView zoomScale="120" zoomScaleNormal="120" workbookViewId="0">
      <pane ySplit="1" topLeftCell="A2" activePane="bottomLeft" state="frozen"/>
      <selection pane="bottomLeft" activeCell="F4" sqref="F4"/>
    </sheetView>
  </sheetViews>
  <sheetFormatPr baseColWidth="10" defaultColWidth="8.83203125" defaultRowHeight="15" x14ac:dyDescent="0.2"/>
  <cols>
    <col min="1" max="2" width="13.5" customWidth="1"/>
    <col min="3" max="3" width="12.83203125" customWidth="1"/>
    <col min="4" max="4" width="42.5" customWidth="1"/>
    <col min="5" max="6" width="32" customWidth="1"/>
    <col min="7" max="7" width="29.33203125" customWidth="1"/>
    <col min="8" max="8" width="20.1640625" customWidth="1"/>
    <col min="9" max="9" width="20.5" customWidth="1"/>
  </cols>
  <sheetData>
    <row r="1" spans="1:9" x14ac:dyDescent="0.2">
      <c r="A1" s="4">
        <v>6</v>
      </c>
      <c r="B1" s="4" t="s">
        <v>0</v>
      </c>
      <c r="C1" s="4" t="s">
        <v>1</v>
      </c>
      <c r="D1" s="4" t="s">
        <v>2</v>
      </c>
      <c r="E1" s="4" t="s">
        <v>76</v>
      </c>
      <c r="F1" s="4" t="s">
        <v>238</v>
      </c>
      <c r="G1" s="4" t="s">
        <v>77</v>
      </c>
      <c r="H1" s="16" t="s">
        <v>231</v>
      </c>
      <c r="I1" s="4" t="s">
        <v>3</v>
      </c>
    </row>
    <row r="2" spans="1:9" ht="104.25" customHeight="1" x14ac:dyDescent="0.2">
      <c r="A2" s="6" t="s">
        <v>117</v>
      </c>
      <c r="B2" s="6" t="s">
        <v>26</v>
      </c>
      <c r="C2" s="6" t="s">
        <v>27</v>
      </c>
      <c r="D2" s="6" t="s">
        <v>308</v>
      </c>
      <c r="E2" s="6" t="s">
        <v>181</v>
      </c>
      <c r="F2" s="6"/>
      <c r="G2" s="6" t="s">
        <v>199</v>
      </c>
      <c r="H2" s="6"/>
      <c r="I2" s="7" t="s">
        <v>79</v>
      </c>
    </row>
    <row r="3" spans="1:9" ht="44.25" customHeight="1" x14ac:dyDescent="0.2">
      <c r="A3" s="6" t="s">
        <v>118</v>
      </c>
      <c r="B3" s="6" t="s">
        <v>26</v>
      </c>
      <c r="C3" s="6" t="s">
        <v>49</v>
      </c>
      <c r="D3" s="6" t="s">
        <v>50</v>
      </c>
      <c r="E3" s="6" t="s">
        <v>181</v>
      </c>
      <c r="F3" s="6"/>
      <c r="G3" s="6"/>
      <c r="H3" s="6"/>
      <c r="I3" s="7" t="s">
        <v>79</v>
      </c>
    </row>
    <row r="4" spans="1:9" ht="81.75" customHeight="1" x14ac:dyDescent="0.2">
      <c r="A4" s="6" t="s">
        <v>119</v>
      </c>
      <c r="B4" s="6" t="s">
        <v>26</v>
      </c>
      <c r="C4" s="6" t="s">
        <v>78</v>
      </c>
      <c r="D4" s="6" t="s">
        <v>263</v>
      </c>
      <c r="E4" s="6" t="s">
        <v>181</v>
      </c>
      <c r="F4" s="6"/>
      <c r="G4" s="6"/>
      <c r="H4" s="6"/>
      <c r="I4" s="7" t="s">
        <v>79</v>
      </c>
    </row>
    <row r="5" spans="1:9" ht="70.5" customHeight="1" x14ac:dyDescent="0.2">
      <c r="A5" s="6" t="s">
        <v>120</v>
      </c>
      <c r="B5" s="6" t="s">
        <v>26</v>
      </c>
      <c r="C5" s="6" t="s">
        <v>78</v>
      </c>
      <c r="D5" s="6" t="s">
        <v>257</v>
      </c>
      <c r="E5" s="6" t="s">
        <v>181</v>
      </c>
      <c r="F5" s="6"/>
      <c r="G5" s="6"/>
      <c r="H5" s="6"/>
      <c r="I5" s="7" t="s">
        <v>79</v>
      </c>
    </row>
    <row r="6" spans="1:9" ht="45.75" customHeight="1" x14ac:dyDescent="0.2">
      <c r="A6" s="6" t="s">
        <v>121</v>
      </c>
      <c r="B6" s="6" t="s">
        <v>26</v>
      </c>
      <c r="C6" s="6" t="s">
        <v>89</v>
      </c>
      <c r="D6" s="6" t="s">
        <v>173</v>
      </c>
      <c r="E6" s="6" t="s">
        <v>183</v>
      </c>
      <c r="F6" s="6"/>
      <c r="G6" s="6" t="s">
        <v>199</v>
      </c>
      <c r="H6" s="6"/>
      <c r="I6" s="7" t="s">
        <v>79</v>
      </c>
    </row>
    <row r="7" spans="1:9" ht="45" x14ac:dyDescent="0.2">
      <c r="A7" s="6" t="s">
        <v>122</v>
      </c>
      <c r="B7" s="6" t="s">
        <v>26</v>
      </c>
      <c r="C7" s="6" t="s">
        <v>51</v>
      </c>
      <c r="D7" s="6" t="s">
        <v>211</v>
      </c>
      <c r="E7" s="6" t="s">
        <v>181</v>
      </c>
      <c r="F7" s="6"/>
      <c r="G7" s="6"/>
      <c r="H7" s="6"/>
      <c r="I7" s="7" t="s">
        <v>79</v>
      </c>
    </row>
    <row r="8" spans="1:9" ht="30" x14ac:dyDescent="0.2">
      <c r="A8" s="6" t="s">
        <v>123</v>
      </c>
      <c r="B8" s="6" t="s">
        <v>26</v>
      </c>
      <c r="C8" s="6" t="s">
        <v>212</v>
      </c>
      <c r="D8" s="6" t="s">
        <v>273</v>
      </c>
      <c r="E8" s="6"/>
      <c r="F8" s="6"/>
      <c r="G8" s="6"/>
      <c r="H8" s="6"/>
      <c r="I8" s="7" t="s">
        <v>79</v>
      </c>
    </row>
    <row r="9" spans="1:9" ht="90.75" customHeight="1" x14ac:dyDescent="0.2">
      <c r="A9" s="6" t="s">
        <v>124</v>
      </c>
      <c r="B9" s="6" t="s">
        <v>26</v>
      </c>
      <c r="C9" s="6" t="s">
        <v>28</v>
      </c>
      <c r="D9" s="6" t="s">
        <v>175</v>
      </c>
      <c r="E9" s="6" t="s">
        <v>181</v>
      </c>
      <c r="F9" s="6"/>
      <c r="G9" s="6"/>
      <c r="H9" s="6"/>
      <c r="I9" s="7" t="s">
        <v>79</v>
      </c>
    </row>
    <row r="10" spans="1:9" ht="42" customHeight="1" x14ac:dyDescent="0.2">
      <c r="A10" s="12" t="s">
        <v>277</v>
      </c>
      <c r="B10" s="6" t="s">
        <v>26</v>
      </c>
      <c r="C10" s="6" t="s">
        <v>28</v>
      </c>
      <c r="D10" s="6" t="s">
        <v>52</v>
      </c>
      <c r="E10" s="6" t="s">
        <v>181</v>
      </c>
      <c r="F10" s="6"/>
      <c r="G10" s="6"/>
      <c r="H10" s="6"/>
      <c r="I10" s="7" t="s">
        <v>79</v>
      </c>
    </row>
    <row r="11" spans="1:9" s="24" customFormat="1" ht="54" customHeight="1" x14ac:dyDescent="0.2">
      <c r="A11" s="31" t="s">
        <v>278</v>
      </c>
      <c r="B11" s="22" t="s">
        <v>26</v>
      </c>
      <c r="C11" s="22" t="s">
        <v>28</v>
      </c>
      <c r="D11" s="22" t="s">
        <v>171</v>
      </c>
      <c r="E11" s="22" t="s">
        <v>181</v>
      </c>
      <c r="F11" s="22"/>
      <c r="G11" s="22"/>
      <c r="H11" s="22"/>
      <c r="I11" s="23" t="s">
        <v>79</v>
      </c>
    </row>
    <row r="12" spans="1:9" ht="81" customHeight="1" x14ac:dyDescent="0.2">
      <c r="A12" s="12" t="s">
        <v>125</v>
      </c>
      <c r="B12" s="6" t="s">
        <v>26</v>
      </c>
      <c r="C12" s="6" t="s">
        <v>28</v>
      </c>
      <c r="D12" s="6" t="s">
        <v>286</v>
      </c>
      <c r="E12" s="6" t="s">
        <v>181</v>
      </c>
      <c r="F12" s="6"/>
      <c r="G12" s="6"/>
      <c r="H12" s="6"/>
      <c r="I12" s="7" t="s">
        <v>79</v>
      </c>
    </row>
    <row r="13" spans="1:9" ht="45" x14ac:dyDescent="0.2">
      <c r="A13" s="12" t="s">
        <v>126</v>
      </c>
      <c r="B13" s="6" t="s">
        <v>26</v>
      </c>
      <c r="C13" s="6" t="s">
        <v>28</v>
      </c>
      <c r="D13" s="6" t="s">
        <v>53</v>
      </c>
      <c r="E13" s="6" t="s">
        <v>181</v>
      </c>
      <c r="F13" s="6"/>
      <c r="G13" s="6"/>
      <c r="H13" s="6"/>
      <c r="I13" s="7" t="s">
        <v>79</v>
      </c>
    </row>
    <row r="14" spans="1:9" ht="55.5" customHeight="1" x14ac:dyDescent="0.2">
      <c r="A14" s="12" t="s">
        <v>279</v>
      </c>
      <c r="B14" s="6" t="s">
        <v>26</v>
      </c>
      <c r="C14" s="6" t="s">
        <v>28</v>
      </c>
      <c r="D14" s="6" t="s">
        <v>54</v>
      </c>
      <c r="E14" s="6" t="s">
        <v>181</v>
      </c>
      <c r="F14" s="6"/>
      <c r="G14" s="6"/>
      <c r="H14" s="6"/>
      <c r="I14" s="7" t="s">
        <v>79</v>
      </c>
    </row>
    <row r="15" spans="1:9" ht="46.5" customHeight="1" x14ac:dyDescent="0.2">
      <c r="A15" s="12" t="s">
        <v>127</v>
      </c>
      <c r="B15" s="6" t="s">
        <v>26</v>
      </c>
      <c r="C15" s="6" t="s">
        <v>28</v>
      </c>
      <c r="D15" s="6" t="s">
        <v>172</v>
      </c>
      <c r="E15" s="6" t="s">
        <v>181</v>
      </c>
      <c r="F15" s="6"/>
      <c r="G15" s="6"/>
      <c r="H15" s="6"/>
      <c r="I15" s="7" t="s">
        <v>79</v>
      </c>
    </row>
    <row r="16" spans="1:9" ht="42.75" customHeight="1" x14ac:dyDescent="0.2">
      <c r="A16" s="12" t="s">
        <v>128</v>
      </c>
      <c r="B16" s="6" t="s">
        <v>26</v>
      </c>
      <c r="C16" s="6" t="s">
        <v>28</v>
      </c>
      <c r="D16" s="6" t="s">
        <v>55</v>
      </c>
      <c r="E16" s="6" t="s">
        <v>181</v>
      </c>
      <c r="F16" s="6"/>
      <c r="G16" s="6"/>
      <c r="H16" s="6"/>
      <c r="I16" s="7" t="s">
        <v>79</v>
      </c>
    </row>
    <row r="17" spans="1:9" ht="54" customHeight="1" x14ac:dyDescent="0.2">
      <c r="A17" s="12" t="s">
        <v>129</v>
      </c>
      <c r="B17" s="6" t="s">
        <v>26</v>
      </c>
      <c r="C17" s="6" t="s">
        <v>28</v>
      </c>
      <c r="D17" s="6" t="s">
        <v>174</v>
      </c>
      <c r="E17" s="6" t="s">
        <v>181</v>
      </c>
      <c r="F17" s="6"/>
      <c r="G17" s="6"/>
      <c r="H17" s="6"/>
      <c r="I17" s="7" t="s">
        <v>79</v>
      </c>
    </row>
    <row r="18" spans="1:9" ht="57" customHeight="1" x14ac:dyDescent="0.2">
      <c r="A18" s="6" t="s">
        <v>130</v>
      </c>
      <c r="B18" s="6" t="s">
        <v>26</v>
      </c>
      <c r="C18" s="6" t="s">
        <v>49</v>
      </c>
      <c r="D18" s="6" t="s">
        <v>176</v>
      </c>
      <c r="E18" s="6" t="s">
        <v>182</v>
      </c>
      <c r="F18" s="6"/>
      <c r="G18" s="6"/>
      <c r="H18" s="6" t="s">
        <v>235</v>
      </c>
      <c r="I18" s="7" t="s">
        <v>79</v>
      </c>
    </row>
    <row r="19" spans="1:9" ht="45" x14ac:dyDescent="0.2">
      <c r="A19" s="6" t="s">
        <v>131</v>
      </c>
      <c r="B19" s="6" t="s">
        <v>26</v>
      </c>
      <c r="C19" s="6" t="s">
        <v>200</v>
      </c>
      <c r="D19" s="6" t="s">
        <v>201</v>
      </c>
      <c r="E19" s="6" t="s">
        <v>181</v>
      </c>
      <c r="F19" s="6"/>
      <c r="G19" s="6"/>
      <c r="H19" s="6"/>
      <c r="I19" s="7" t="s">
        <v>79</v>
      </c>
    </row>
  </sheetData>
  <customSheetViews>
    <customSheetView guid="{271E5C6C-4B1E-4A2D-9A84-3735EAC3F4F1}" scale="80" fitToPage="1">
      <pane ySplit="1" topLeftCell="A13" activePane="bottomLeft" state="frozen"/>
      <selection pane="bottomLeft" activeCell="A19" sqref="A19"/>
      <pageMargins left="0.7" right="0.7" top="0.75" bottom="0.75" header="0.3" footer="0.3"/>
      <pageSetup scale="66" fitToHeight="0" orientation="landscape" r:id="rId1"/>
    </customSheetView>
    <customSheetView guid="{4551E415-AA96-4AEA-9927-B40E96AFBADA}" scale="80" fitToPage="1">
      <pane ySplit="1" topLeftCell="A23" activePane="bottomLeft" state="frozen"/>
      <selection pane="bottomLeft" activeCell="D28" sqref="D28"/>
      <pageMargins left="0.7" right="0.7" top="0.75" bottom="0.75" header="0.3" footer="0.3"/>
      <pageSetup scale="66" fitToHeight="0" orientation="landscape" r:id="rId2"/>
    </customSheetView>
    <customSheetView guid="{B8422A99-48DE-5B4C-8F97-070139284081}" scale="120" fitToPage="1">
      <pane ySplit="1" topLeftCell="A10" activePane="bottomLeft" state="frozen"/>
      <selection pane="bottomLeft" activeCell="D13" sqref="D13"/>
      <pageMargins left="0.7" right="0.7" top="0.75" bottom="0.75" header="0.3" footer="0.3"/>
      <pageSetup scale="66" fitToHeight="0" orientation="landscape" r:id="rId3"/>
    </customSheetView>
  </customSheetViews>
  <conditionalFormatting sqref="I2:I19">
    <cfRule type="expression" dxfId="20" priority="13">
      <formula>I2="In Progress"</formula>
    </cfRule>
    <cfRule type="expression" dxfId="19" priority="14">
      <formula>I2="No"</formula>
    </cfRule>
    <cfRule type="expression" dxfId="18" priority="15">
      <formula>I2="Yes"</formula>
    </cfRule>
  </conditionalFormatting>
  <dataValidations count="1">
    <dataValidation type="list" allowBlank="1" showInputMessage="1" showErrorMessage="1" sqref="I2:I19" xr:uid="{00000000-0002-0000-0400-000000000000}">
      <formula1>"Yes,In Progress,No"</formula1>
    </dataValidation>
  </dataValidations>
  <pageMargins left="0.7" right="0.7" top="0.75" bottom="0.75" header="0.3" footer="0.3"/>
  <pageSetup scale="66" fitToHeight="0" orientation="landscape"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14"/>
  <sheetViews>
    <sheetView zoomScale="140" zoomScaleNormal="140" workbookViewId="0">
      <pane ySplit="1" topLeftCell="A7" activePane="bottomLeft" state="frozen"/>
      <selection pane="bottomLeft" activeCell="D14" sqref="D14"/>
    </sheetView>
  </sheetViews>
  <sheetFormatPr baseColWidth="10" defaultColWidth="8.83203125" defaultRowHeight="15" x14ac:dyDescent="0.2"/>
  <cols>
    <col min="3" max="3" width="51.5" customWidth="1"/>
    <col min="4" max="4" width="49.83203125" customWidth="1"/>
    <col min="5" max="6" width="20.5" customWidth="1"/>
    <col min="7" max="8" width="20.1640625" customWidth="1"/>
    <col min="9" max="9" width="17" bestFit="1" customWidth="1"/>
  </cols>
  <sheetData>
    <row r="1" spans="1:9" x14ac:dyDescent="0.2">
      <c r="A1" s="4" t="s">
        <v>90</v>
      </c>
      <c r="B1" s="4" t="s">
        <v>0</v>
      </c>
      <c r="C1" s="4" t="s">
        <v>1</v>
      </c>
      <c r="D1" s="4" t="s">
        <v>2</v>
      </c>
      <c r="E1" s="4" t="s">
        <v>76</v>
      </c>
      <c r="F1" s="4" t="s">
        <v>238</v>
      </c>
      <c r="G1" s="4" t="s">
        <v>77</v>
      </c>
      <c r="H1" s="16" t="s">
        <v>231</v>
      </c>
      <c r="I1" s="4" t="s">
        <v>3</v>
      </c>
    </row>
    <row r="2" spans="1:9" s="24" customFormat="1" ht="57.75" customHeight="1" x14ac:dyDescent="0.2">
      <c r="A2" s="22" t="s">
        <v>132</v>
      </c>
      <c r="B2" s="22" t="s">
        <v>29</v>
      </c>
      <c r="C2" s="22" t="s">
        <v>30</v>
      </c>
      <c r="D2" s="22" t="s">
        <v>287</v>
      </c>
      <c r="E2" s="22" t="s">
        <v>181</v>
      </c>
      <c r="F2" s="22"/>
      <c r="G2" s="22"/>
      <c r="H2" s="22"/>
      <c r="I2" s="23" t="s">
        <v>79</v>
      </c>
    </row>
    <row r="3" spans="1:9" s="24" customFormat="1" ht="57.75" customHeight="1" x14ac:dyDescent="0.2">
      <c r="A3" s="22" t="s">
        <v>133</v>
      </c>
      <c r="B3" s="22" t="s">
        <v>29</v>
      </c>
      <c r="C3" s="22" t="s">
        <v>30</v>
      </c>
      <c r="D3" s="22" t="s">
        <v>251</v>
      </c>
      <c r="E3" s="22" t="s">
        <v>181</v>
      </c>
      <c r="F3" s="22"/>
      <c r="G3" s="22" t="s">
        <v>199</v>
      </c>
      <c r="H3" s="22"/>
      <c r="I3" s="23" t="s">
        <v>79</v>
      </c>
    </row>
    <row r="4" spans="1:9" s="24" customFormat="1" ht="30" x14ac:dyDescent="0.2">
      <c r="A4" s="22" t="s">
        <v>134</v>
      </c>
      <c r="B4" s="22" t="s">
        <v>29</v>
      </c>
      <c r="C4" s="22" t="s">
        <v>30</v>
      </c>
      <c r="D4" s="22" t="s">
        <v>288</v>
      </c>
      <c r="E4" s="22" t="s">
        <v>181</v>
      </c>
      <c r="F4" s="22"/>
      <c r="G4" s="22"/>
      <c r="H4" s="22"/>
      <c r="I4" s="23" t="s">
        <v>79</v>
      </c>
    </row>
    <row r="5" spans="1:9" s="24" customFormat="1" ht="49.5" customHeight="1" x14ac:dyDescent="0.2">
      <c r="A5" s="22" t="s">
        <v>135</v>
      </c>
      <c r="B5" s="22" t="s">
        <v>29</v>
      </c>
      <c r="C5" s="22" t="s">
        <v>256</v>
      </c>
      <c r="D5" s="22" t="s">
        <v>289</v>
      </c>
      <c r="E5" s="22" t="s">
        <v>255</v>
      </c>
      <c r="F5" s="22"/>
      <c r="G5" s="22"/>
      <c r="H5" s="22"/>
      <c r="I5" s="23" t="s">
        <v>79</v>
      </c>
    </row>
    <row r="6" spans="1:9" ht="45" x14ac:dyDescent="0.2">
      <c r="A6" s="6" t="s">
        <v>136</v>
      </c>
      <c r="B6" s="6" t="s">
        <v>29</v>
      </c>
      <c r="C6" s="6" t="s">
        <v>207</v>
      </c>
      <c r="D6" s="6" t="s">
        <v>209</v>
      </c>
      <c r="E6" s="6" t="s">
        <v>181</v>
      </c>
      <c r="F6" s="6"/>
      <c r="G6" s="6" t="s">
        <v>208</v>
      </c>
      <c r="H6" s="6"/>
      <c r="I6" s="7" t="s">
        <v>79</v>
      </c>
    </row>
    <row r="7" spans="1:9" ht="45" x14ac:dyDescent="0.2">
      <c r="A7" s="6" t="s">
        <v>137</v>
      </c>
      <c r="B7" s="6" t="s">
        <v>29</v>
      </c>
      <c r="C7" s="6" t="s">
        <v>31</v>
      </c>
      <c r="D7" s="6" t="s">
        <v>230</v>
      </c>
      <c r="E7" s="6" t="s">
        <v>181</v>
      </c>
      <c r="F7" s="6"/>
      <c r="G7" s="6" t="s">
        <v>199</v>
      </c>
      <c r="H7" s="6"/>
      <c r="I7" s="7" t="s">
        <v>79</v>
      </c>
    </row>
    <row r="8" spans="1:9" ht="30" x14ac:dyDescent="0.2">
      <c r="A8" s="6" t="s">
        <v>221</v>
      </c>
      <c r="B8" s="6" t="s">
        <v>29</v>
      </c>
      <c r="C8" s="6" t="s">
        <v>31</v>
      </c>
      <c r="D8" s="6" t="s">
        <v>178</v>
      </c>
      <c r="E8" s="6" t="s">
        <v>181</v>
      </c>
      <c r="F8" s="6"/>
      <c r="G8" s="6" t="s">
        <v>199</v>
      </c>
      <c r="H8" s="6"/>
      <c r="I8" s="7" t="s">
        <v>79</v>
      </c>
    </row>
    <row r="9" spans="1:9" ht="30" x14ac:dyDescent="0.2">
      <c r="A9" s="6" t="s">
        <v>222</v>
      </c>
      <c r="B9" s="6" t="s">
        <v>29</v>
      </c>
      <c r="C9" s="6" t="s">
        <v>31</v>
      </c>
      <c r="D9" s="6" t="s">
        <v>206</v>
      </c>
      <c r="E9" s="6" t="s">
        <v>181</v>
      </c>
      <c r="F9" s="6"/>
      <c r="G9" s="6"/>
      <c r="H9" s="6"/>
      <c r="I9" s="7" t="s">
        <v>79</v>
      </c>
    </row>
    <row r="10" spans="1:9" ht="150" x14ac:dyDescent="0.2">
      <c r="A10" s="6" t="s">
        <v>222</v>
      </c>
      <c r="B10" s="6" t="s">
        <v>29</v>
      </c>
      <c r="C10" s="6" t="s">
        <v>72</v>
      </c>
      <c r="D10" s="6" t="s">
        <v>177</v>
      </c>
      <c r="E10" s="6" t="s">
        <v>181</v>
      </c>
      <c r="F10" s="6"/>
      <c r="G10" s="6"/>
      <c r="H10" s="6"/>
      <c r="I10" s="7" t="s">
        <v>79</v>
      </c>
    </row>
    <row r="11" spans="1:9" ht="45" x14ac:dyDescent="0.2">
      <c r="A11" s="6" t="s">
        <v>223</v>
      </c>
      <c r="B11" s="6" t="s">
        <v>29</v>
      </c>
      <c r="C11" s="6" t="s">
        <v>72</v>
      </c>
      <c r="D11" s="6" t="s">
        <v>61</v>
      </c>
      <c r="E11" s="6" t="s">
        <v>181</v>
      </c>
      <c r="F11" s="6"/>
      <c r="G11" s="6"/>
      <c r="H11" s="6"/>
      <c r="I11" s="7" t="s">
        <v>79</v>
      </c>
    </row>
    <row r="12" spans="1:9" ht="30" x14ac:dyDescent="0.2">
      <c r="A12" s="6" t="s">
        <v>224</v>
      </c>
      <c r="B12" s="6" t="s">
        <v>29</v>
      </c>
      <c r="C12" s="6" t="s">
        <v>204</v>
      </c>
      <c r="D12" s="6" t="s">
        <v>205</v>
      </c>
      <c r="E12" s="6" t="s">
        <v>181</v>
      </c>
      <c r="F12" s="6"/>
      <c r="G12" s="6"/>
      <c r="H12" s="6"/>
      <c r="I12" s="7" t="s">
        <v>79</v>
      </c>
    </row>
    <row r="13" spans="1:9" ht="60" x14ac:dyDescent="0.2">
      <c r="A13" s="6" t="s">
        <v>252</v>
      </c>
      <c r="B13" s="6" t="s">
        <v>29</v>
      </c>
      <c r="C13" s="6" t="s">
        <v>56</v>
      </c>
      <c r="D13" s="6" t="s">
        <v>73</v>
      </c>
      <c r="E13" s="6" t="s">
        <v>190</v>
      </c>
      <c r="F13" s="6"/>
      <c r="G13" s="6"/>
      <c r="H13" s="6"/>
      <c r="I13" s="7" t="s">
        <v>79</v>
      </c>
    </row>
    <row r="14" spans="1:9" ht="48.75" customHeight="1" x14ac:dyDescent="0.2">
      <c r="A14" s="6" t="s">
        <v>253</v>
      </c>
      <c r="B14" s="6" t="s">
        <v>29</v>
      </c>
      <c r="C14" s="6" t="s">
        <v>62</v>
      </c>
      <c r="D14" s="6" t="s">
        <v>290</v>
      </c>
      <c r="E14" s="6" t="s">
        <v>191</v>
      </c>
      <c r="F14" s="6"/>
      <c r="G14" s="6"/>
      <c r="H14" s="6" t="s">
        <v>239</v>
      </c>
      <c r="I14" s="7" t="s">
        <v>79</v>
      </c>
    </row>
  </sheetData>
  <customSheetViews>
    <customSheetView guid="{271E5C6C-4B1E-4A2D-9A84-3735EAC3F4F1}" scale="80" fitToPage="1">
      <pane ySplit="1" topLeftCell="A2" activePane="bottomLeft" state="frozen"/>
      <selection pane="bottomLeft" activeCell="D13" sqref="D13"/>
      <pageMargins left="0.7" right="0.7" top="0.75" bottom="0.75" header="0.3" footer="0.3"/>
      <pageSetup scale="61" fitToHeight="0" orientation="landscape" r:id="rId1"/>
    </customSheetView>
    <customSheetView guid="{4551E415-AA96-4AEA-9927-B40E96AFBADA}" scale="80" fitToPage="1">
      <pane ySplit="1" topLeftCell="A2" activePane="bottomLeft" state="frozen"/>
      <selection pane="bottomLeft" activeCell="C14" sqref="C14"/>
      <pageMargins left="0.7" right="0.7" top="0.75" bottom="0.75" header="0.3" footer="0.3"/>
      <pageSetup scale="61" fitToHeight="0" orientation="landscape" r:id="rId2"/>
    </customSheetView>
    <customSheetView guid="{B8422A99-48DE-5B4C-8F97-070139284081}" scale="140" fitToPage="1">
      <pane ySplit="1" topLeftCell="A7" activePane="bottomLeft" state="frozen"/>
      <selection pane="bottomLeft" activeCell="D14" sqref="D14"/>
      <pageMargins left="0.7" right="0.7" top="0.75" bottom="0.75" header="0.3" footer="0.3"/>
      <pageSetup scale="61" fitToHeight="0" orientation="landscape" r:id="rId3"/>
    </customSheetView>
  </customSheetViews>
  <conditionalFormatting sqref="I7:I14 I2:I5">
    <cfRule type="expression" dxfId="17" priority="10">
      <formula>I2="In Progress"</formula>
    </cfRule>
    <cfRule type="expression" dxfId="16" priority="11">
      <formula>I2="No"</formula>
    </cfRule>
    <cfRule type="expression" dxfId="15" priority="12">
      <formula>I2="Yes"</formula>
    </cfRule>
  </conditionalFormatting>
  <conditionalFormatting sqref="I6">
    <cfRule type="expression" dxfId="14" priority="7">
      <formula>I6="In Progress"</formula>
    </cfRule>
    <cfRule type="expression" dxfId="13" priority="8">
      <formula>I6="No"</formula>
    </cfRule>
    <cfRule type="expression" dxfId="12" priority="9">
      <formula>I6="Yes"</formula>
    </cfRule>
  </conditionalFormatting>
  <dataValidations count="1">
    <dataValidation type="list" allowBlank="1" showInputMessage="1" showErrorMessage="1" sqref="I2:I14" xr:uid="{00000000-0002-0000-0500-000000000000}">
      <formula1>"Yes,In Progress, No"</formula1>
    </dataValidation>
  </dataValidations>
  <pageMargins left="0.7" right="0.7" top="0.75" bottom="0.75" header="0.3" footer="0.3"/>
  <pageSetup scale="61" fitToHeight="0" orientation="landscape"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3"/>
  <sheetViews>
    <sheetView zoomScale="140" zoomScaleNormal="140" workbookViewId="0">
      <pane ySplit="1" topLeftCell="A10" activePane="bottomLeft" state="frozen"/>
      <selection pane="bottomLeft" activeCell="E19" sqref="E19"/>
    </sheetView>
  </sheetViews>
  <sheetFormatPr baseColWidth="10" defaultColWidth="8.83203125" defaultRowHeight="15" x14ac:dyDescent="0.2"/>
  <cols>
    <col min="1" max="2" width="12.5" customWidth="1"/>
    <col min="3" max="3" width="24.83203125" customWidth="1"/>
    <col min="4" max="4" width="26.83203125" customWidth="1"/>
    <col min="5" max="6" width="23.33203125" customWidth="1"/>
    <col min="7" max="7" width="29.1640625" customWidth="1"/>
    <col min="8" max="8" width="20.1640625" customWidth="1"/>
    <col min="9" max="9" width="17" customWidth="1"/>
  </cols>
  <sheetData>
    <row r="1" spans="1:9" x14ac:dyDescent="0.2">
      <c r="A1" s="4" t="s">
        <v>90</v>
      </c>
      <c r="B1" s="4" t="s">
        <v>0</v>
      </c>
      <c r="C1" s="4" t="s">
        <v>1</v>
      </c>
      <c r="D1" s="4" t="s">
        <v>2</v>
      </c>
      <c r="E1" s="4" t="s">
        <v>76</v>
      </c>
      <c r="F1" s="4" t="s">
        <v>238</v>
      </c>
      <c r="G1" s="4" t="s">
        <v>77</v>
      </c>
      <c r="H1" s="16" t="s">
        <v>231</v>
      </c>
      <c r="I1" s="4" t="s">
        <v>3</v>
      </c>
    </row>
    <row r="2" spans="1:9" ht="30" x14ac:dyDescent="0.2">
      <c r="A2" s="6" t="s">
        <v>138</v>
      </c>
      <c r="B2" s="6" t="s">
        <v>32</v>
      </c>
      <c r="C2" s="6" t="s">
        <v>33</v>
      </c>
      <c r="D2" s="6" t="s">
        <v>34</v>
      </c>
      <c r="E2" s="6" t="s">
        <v>192</v>
      </c>
      <c r="F2" s="6"/>
      <c r="G2" s="6"/>
      <c r="H2" s="6"/>
      <c r="I2" s="7" t="s">
        <v>79</v>
      </c>
    </row>
    <row r="3" spans="1:9" ht="75" x14ac:dyDescent="0.2">
      <c r="A3" s="6" t="s">
        <v>139</v>
      </c>
      <c r="B3" s="6" t="s">
        <v>32</v>
      </c>
      <c r="C3" s="6" t="s">
        <v>33</v>
      </c>
      <c r="D3" s="6" t="s">
        <v>291</v>
      </c>
      <c r="E3" s="6" t="s">
        <v>181</v>
      </c>
      <c r="F3" s="6"/>
      <c r="G3" s="6"/>
      <c r="H3" s="6" t="s">
        <v>236</v>
      </c>
      <c r="I3" s="7" t="s">
        <v>79</v>
      </c>
    </row>
    <row r="4" spans="1:9" ht="30" x14ac:dyDescent="0.2">
      <c r="A4" s="6" t="s">
        <v>140</v>
      </c>
      <c r="B4" s="6" t="s">
        <v>32</v>
      </c>
      <c r="C4" s="6" t="s">
        <v>33</v>
      </c>
      <c r="D4" s="6" t="s">
        <v>292</v>
      </c>
      <c r="E4" s="6" t="s">
        <v>193</v>
      </c>
      <c r="F4" s="6"/>
      <c r="G4" s="6"/>
      <c r="H4" s="6"/>
      <c r="I4" s="7" t="s">
        <v>79</v>
      </c>
    </row>
    <row r="5" spans="1:9" ht="138.75" customHeight="1" x14ac:dyDescent="0.2">
      <c r="A5" s="6" t="s">
        <v>141</v>
      </c>
      <c r="B5" s="6" t="s">
        <v>32</v>
      </c>
      <c r="C5" s="6" t="s">
        <v>36</v>
      </c>
      <c r="D5" s="6" t="s">
        <v>293</v>
      </c>
      <c r="E5" s="6" t="s">
        <v>181</v>
      </c>
      <c r="F5" s="6"/>
      <c r="G5" s="6"/>
      <c r="H5" s="6"/>
      <c r="I5" s="7" t="s">
        <v>79</v>
      </c>
    </row>
    <row r="6" spans="1:9" ht="67.5" customHeight="1" x14ac:dyDescent="0.2">
      <c r="A6" s="6" t="s">
        <v>142</v>
      </c>
      <c r="B6" s="6" t="s">
        <v>32</v>
      </c>
      <c r="C6" s="6" t="s">
        <v>36</v>
      </c>
      <c r="D6" s="6" t="s">
        <v>215</v>
      </c>
      <c r="E6" s="6" t="s">
        <v>181</v>
      </c>
      <c r="F6" s="6"/>
      <c r="G6" s="6"/>
      <c r="H6" s="6"/>
      <c r="I6" s="7" t="s">
        <v>79</v>
      </c>
    </row>
    <row r="7" spans="1:9" ht="68.25" customHeight="1" x14ac:dyDescent="0.2">
      <c r="A7" s="6" t="s">
        <v>143</v>
      </c>
      <c r="B7" s="6" t="s">
        <v>32</v>
      </c>
      <c r="C7" s="6" t="s">
        <v>36</v>
      </c>
      <c r="D7" s="6" t="s">
        <v>229</v>
      </c>
      <c r="E7" s="6" t="s">
        <v>181</v>
      </c>
      <c r="F7" s="6"/>
      <c r="G7" s="6"/>
      <c r="H7" s="6"/>
      <c r="I7" s="7" t="s">
        <v>79</v>
      </c>
    </row>
    <row r="8" spans="1:9" ht="30" x14ac:dyDescent="0.2">
      <c r="A8" s="6" t="s">
        <v>144</v>
      </c>
      <c r="B8" s="6" t="s">
        <v>32</v>
      </c>
      <c r="C8" s="6" t="s">
        <v>36</v>
      </c>
      <c r="D8" s="6" t="s">
        <v>216</v>
      </c>
      <c r="E8" s="6" t="s">
        <v>181</v>
      </c>
      <c r="F8" s="6"/>
      <c r="G8" s="6"/>
      <c r="H8" s="6"/>
      <c r="I8" s="7" t="s">
        <v>79</v>
      </c>
    </row>
    <row r="9" spans="1:9" ht="60" x14ac:dyDescent="0.2">
      <c r="A9" s="6" t="s">
        <v>145</v>
      </c>
      <c r="B9" s="6" t="s">
        <v>32</v>
      </c>
      <c r="C9" s="6" t="s">
        <v>57</v>
      </c>
      <c r="D9" s="6" t="s">
        <v>74</v>
      </c>
      <c r="E9" s="6" t="s">
        <v>192</v>
      </c>
      <c r="F9" s="6"/>
      <c r="G9" s="6"/>
      <c r="H9" s="6"/>
      <c r="I9" s="7" t="s">
        <v>79</v>
      </c>
    </row>
    <row r="10" spans="1:9" ht="93.75" customHeight="1" x14ac:dyDescent="0.2">
      <c r="A10" s="6" t="s">
        <v>225</v>
      </c>
      <c r="B10" s="6" t="s">
        <v>32</v>
      </c>
      <c r="C10" s="6" t="s">
        <v>57</v>
      </c>
      <c r="D10" s="6" t="s">
        <v>75</v>
      </c>
      <c r="E10" s="6" t="s">
        <v>181</v>
      </c>
      <c r="F10" s="6"/>
      <c r="G10" s="6"/>
      <c r="H10" s="6"/>
      <c r="I10" s="7" t="s">
        <v>79</v>
      </c>
    </row>
    <row r="11" spans="1:9" ht="30" customHeight="1" x14ac:dyDescent="0.2">
      <c r="A11" s="6" t="s">
        <v>226</v>
      </c>
      <c r="B11" s="6" t="s">
        <v>32</v>
      </c>
      <c r="C11" s="6" t="s">
        <v>63</v>
      </c>
      <c r="D11" s="6" t="s">
        <v>64</v>
      </c>
      <c r="E11" s="6" t="s">
        <v>192</v>
      </c>
      <c r="F11" s="6"/>
      <c r="G11" s="6"/>
      <c r="H11" s="6"/>
      <c r="I11" s="7" t="s">
        <v>79</v>
      </c>
    </row>
    <row r="12" spans="1:9" ht="45" x14ac:dyDescent="0.2">
      <c r="A12" s="6" t="s">
        <v>227</v>
      </c>
      <c r="B12" s="6" t="s">
        <v>32</v>
      </c>
      <c r="C12" s="6" t="s">
        <v>63</v>
      </c>
      <c r="D12" s="6" t="s">
        <v>65</v>
      </c>
      <c r="E12" s="6" t="s">
        <v>194</v>
      </c>
      <c r="F12" s="6"/>
      <c r="G12" s="6"/>
      <c r="H12" s="6"/>
      <c r="I12" s="7" t="s">
        <v>79</v>
      </c>
    </row>
    <row r="13" spans="1:9" s="30" customFormat="1" ht="60" x14ac:dyDescent="0.2">
      <c r="A13" s="26">
        <v>0.12</v>
      </c>
      <c r="B13" s="27" t="s">
        <v>32</v>
      </c>
      <c r="C13" s="28" t="s">
        <v>264</v>
      </c>
      <c r="D13" s="28" t="s">
        <v>265</v>
      </c>
      <c r="E13" s="28" t="s">
        <v>266</v>
      </c>
      <c r="F13" s="27"/>
      <c r="G13" s="27"/>
      <c r="H13" s="27"/>
      <c r="I13" s="29" t="s">
        <v>79</v>
      </c>
    </row>
  </sheetData>
  <customSheetViews>
    <customSheetView guid="{271E5C6C-4B1E-4A2D-9A84-3735EAC3F4F1}" scale="80" fitToPage="1">
      <pane ySplit="1" topLeftCell="A6" activePane="bottomLeft" state="frozen"/>
      <selection pane="bottomLeft" activeCell="D8" sqref="D8"/>
      <pageMargins left="0.7" right="0.7" top="0.75" bottom="0.75" header="0.3" footer="0.3"/>
      <pageSetup scale="73" fitToHeight="0" orientation="landscape" r:id="rId1"/>
    </customSheetView>
    <customSheetView guid="{4551E415-AA96-4AEA-9927-B40E96AFBADA}" scale="80" fitToPage="1">
      <pane ySplit="1" topLeftCell="A2" activePane="bottomLeft" state="frozen"/>
      <selection pane="bottomLeft" activeCell="A13" sqref="A13"/>
      <pageMargins left="0.7" right="0.7" top="0.75" bottom="0.75" header="0.3" footer="0.3"/>
      <pageSetup scale="73" fitToHeight="0" orientation="landscape" r:id="rId2"/>
    </customSheetView>
    <customSheetView guid="{B8422A99-48DE-5B4C-8F97-070139284081}" scale="140" fitToPage="1">
      <pane ySplit="1" topLeftCell="A9" activePane="bottomLeft" state="frozen"/>
      <selection pane="bottomLeft" activeCell="D6" sqref="D6"/>
      <pageMargins left="0.7" right="0.7" top="0.75" bottom="0.75" header="0.3" footer="0.3"/>
      <pageSetup scale="73" fitToHeight="0" orientation="landscape" r:id="rId3"/>
    </customSheetView>
  </customSheetViews>
  <conditionalFormatting sqref="I2:I12">
    <cfRule type="expression" dxfId="11" priority="7">
      <formula>I2="In Progress"</formula>
    </cfRule>
    <cfRule type="expression" dxfId="10" priority="8">
      <formula>I2="No"</formula>
    </cfRule>
    <cfRule type="expression" dxfId="9" priority="9">
      <formula>I2="Yes"</formula>
    </cfRule>
  </conditionalFormatting>
  <conditionalFormatting sqref="I13">
    <cfRule type="expression" dxfId="8" priority="1">
      <formula>I13="In Progress"</formula>
    </cfRule>
    <cfRule type="expression" dxfId="7" priority="2">
      <formula>I13="No"</formula>
    </cfRule>
    <cfRule type="expression" dxfId="6" priority="3">
      <formula>I13="Yes"</formula>
    </cfRule>
  </conditionalFormatting>
  <dataValidations count="1">
    <dataValidation type="list" allowBlank="1" showInputMessage="1" showErrorMessage="1" sqref="I2:I13" xr:uid="{00000000-0002-0000-0600-000000000000}">
      <formula1>"Yes,In Progress,No"</formula1>
    </dataValidation>
  </dataValidations>
  <pageMargins left="0.7" right="0.7" top="0.75" bottom="0.75" header="0.3" footer="0.3"/>
  <pageSetup scale="73" fitToHeight="0" orientation="landscape"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12"/>
  <sheetViews>
    <sheetView tabSelected="1" topLeftCell="A7" zoomScale="160" zoomScaleNormal="160" workbookViewId="0">
      <selection activeCell="C8" sqref="C8"/>
    </sheetView>
  </sheetViews>
  <sheetFormatPr baseColWidth="10" defaultColWidth="8.83203125" defaultRowHeight="15" x14ac:dyDescent="0.2"/>
  <cols>
    <col min="1" max="2" width="13.6640625" customWidth="1"/>
    <col min="3" max="3" width="22.33203125" customWidth="1"/>
    <col min="4" max="4" width="42.6640625" customWidth="1"/>
    <col min="5" max="6" width="21.1640625" customWidth="1"/>
    <col min="7" max="7" width="32.83203125" customWidth="1"/>
    <col min="8" max="8" width="20.1640625" customWidth="1"/>
    <col min="9" max="9" width="26.1640625" customWidth="1"/>
  </cols>
  <sheetData>
    <row r="1" spans="1:9" x14ac:dyDescent="0.2">
      <c r="A1" s="4" t="s">
        <v>90</v>
      </c>
      <c r="B1" s="4" t="s">
        <v>0</v>
      </c>
      <c r="C1" s="4" t="s">
        <v>1</v>
      </c>
      <c r="D1" s="4" t="s">
        <v>2</v>
      </c>
      <c r="E1" s="4" t="s">
        <v>76</v>
      </c>
      <c r="F1" s="4" t="s">
        <v>238</v>
      </c>
      <c r="G1" s="4" t="s">
        <v>77</v>
      </c>
      <c r="H1" s="16" t="s">
        <v>231</v>
      </c>
      <c r="I1" s="4" t="s">
        <v>3</v>
      </c>
    </row>
    <row r="2" spans="1:9" ht="74.25" customHeight="1" x14ac:dyDescent="0.2">
      <c r="A2" s="6" t="s">
        <v>146</v>
      </c>
      <c r="B2" s="6" t="s">
        <v>35</v>
      </c>
      <c r="C2" s="6" t="s">
        <v>37</v>
      </c>
      <c r="D2" s="6" t="s">
        <v>179</v>
      </c>
      <c r="E2" s="6" t="s">
        <v>195</v>
      </c>
      <c r="F2" s="6"/>
      <c r="G2" s="6" t="s">
        <v>199</v>
      </c>
      <c r="H2" s="6"/>
      <c r="I2" s="7" t="s">
        <v>79</v>
      </c>
    </row>
    <row r="3" spans="1:9" ht="68.25" customHeight="1" x14ac:dyDescent="0.2">
      <c r="A3" s="6" t="s">
        <v>147</v>
      </c>
      <c r="B3" s="6" t="s">
        <v>35</v>
      </c>
      <c r="C3" s="6" t="s">
        <v>38</v>
      </c>
      <c r="D3" s="6" t="s">
        <v>39</v>
      </c>
      <c r="E3" s="6" t="s">
        <v>196</v>
      </c>
      <c r="F3" s="6"/>
      <c r="G3" s="6"/>
      <c r="H3" s="6"/>
      <c r="I3" s="7" t="s">
        <v>79</v>
      </c>
    </row>
    <row r="4" spans="1:9" ht="52.5" customHeight="1" x14ac:dyDescent="0.2">
      <c r="A4" s="6" t="s">
        <v>148</v>
      </c>
      <c r="B4" s="6" t="s">
        <v>35</v>
      </c>
      <c r="C4" s="6" t="s">
        <v>42</v>
      </c>
      <c r="D4" s="6" t="s">
        <v>44</v>
      </c>
      <c r="E4" s="6" t="s">
        <v>181</v>
      </c>
      <c r="F4" s="6"/>
      <c r="G4" s="6"/>
      <c r="H4" s="6"/>
      <c r="I4" s="7" t="s">
        <v>79</v>
      </c>
    </row>
    <row r="5" spans="1:9" ht="93.75" customHeight="1" x14ac:dyDescent="0.2">
      <c r="A5" s="6" t="s">
        <v>149</v>
      </c>
      <c r="B5" s="6" t="s">
        <v>35</v>
      </c>
      <c r="C5" s="6" t="s">
        <v>40</v>
      </c>
      <c r="D5" s="6" t="s">
        <v>294</v>
      </c>
      <c r="E5" s="6" t="s">
        <v>181</v>
      </c>
      <c r="F5" s="6"/>
      <c r="G5" s="6"/>
      <c r="H5" s="6"/>
      <c r="I5" s="7" t="s">
        <v>79</v>
      </c>
    </row>
    <row r="6" spans="1:9" ht="78.75" customHeight="1" x14ac:dyDescent="0.2">
      <c r="A6" s="6" t="s">
        <v>150</v>
      </c>
      <c r="B6" s="6" t="s">
        <v>35</v>
      </c>
      <c r="C6" s="6" t="s">
        <v>40</v>
      </c>
      <c r="D6" s="6" t="s">
        <v>41</v>
      </c>
      <c r="E6" s="6" t="s">
        <v>181</v>
      </c>
      <c r="F6" s="6"/>
      <c r="G6" s="6"/>
      <c r="H6" s="6"/>
      <c r="I6" s="7" t="s">
        <v>79</v>
      </c>
    </row>
    <row r="7" spans="1:9" ht="69" customHeight="1" x14ac:dyDescent="0.2">
      <c r="A7" s="6" t="s">
        <v>151</v>
      </c>
      <c r="B7" s="6" t="s">
        <v>35</v>
      </c>
      <c r="C7" s="6" t="s">
        <v>43</v>
      </c>
      <c r="D7" s="6" t="s">
        <v>295</v>
      </c>
      <c r="E7" s="6" t="s">
        <v>197</v>
      </c>
      <c r="F7" s="6"/>
      <c r="G7" s="6"/>
      <c r="H7" s="6"/>
      <c r="I7" s="7" t="s">
        <v>79</v>
      </c>
    </row>
    <row r="8" spans="1:9" ht="72" customHeight="1" x14ac:dyDescent="0.2">
      <c r="A8" s="6" t="s">
        <v>152</v>
      </c>
      <c r="B8" s="6" t="s">
        <v>35</v>
      </c>
      <c r="C8" s="6" t="s">
        <v>45</v>
      </c>
      <c r="D8" s="6" t="s">
        <v>296</v>
      </c>
      <c r="E8" s="6" t="s">
        <v>197</v>
      </c>
      <c r="F8" s="6"/>
      <c r="G8" s="6"/>
      <c r="H8" s="6"/>
      <c r="I8" s="7" t="s">
        <v>79</v>
      </c>
    </row>
    <row r="9" spans="1:9" ht="67.5" customHeight="1" x14ac:dyDescent="0.2">
      <c r="A9" s="6" t="s">
        <v>153</v>
      </c>
      <c r="B9" s="6" t="s">
        <v>35</v>
      </c>
      <c r="C9" s="6" t="s">
        <v>46</v>
      </c>
      <c r="D9" s="6" t="s">
        <v>297</v>
      </c>
      <c r="E9" s="6" t="s">
        <v>197</v>
      </c>
      <c r="F9" s="6"/>
      <c r="G9" s="6"/>
      <c r="H9" s="6"/>
      <c r="I9" s="7" t="s">
        <v>79</v>
      </c>
    </row>
    <row r="10" spans="1:9" ht="135" customHeight="1" x14ac:dyDescent="0.2">
      <c r="A10" s="6" t="s">
        <v>254</v>
      </c>
      <c r="B10" s="6" t="s">
        <v>66</v>
      </c>
      <c r="C10" s="6" t="s">
        <v>67</v>
      </c>
      <c r="D10" s="6" t="s">
        <v>307</v>
      </c>
      <c r="E10" s="6" t="s">
        <v>198</v>
      </c>
      <c r="F10" s="6"/>
      <c r="G10" s="6"/>
      <c r="H10" s="6"/>
      <c r="I10" s="7" t="s">
        <v>79</v>
      </c>
    </row>
    <row r="11" spans="1:9" ht="135" customHeight="1" x14ac:dyDescent="0.2">
      <c r="A11" s="6" t="s">
        <v>154</v>
      </c>
      <c r="B11" s="6" t="s">
        <v>66</v>
      </c>
      <c r="C11" s="6" t="s">
        <v>67</v>
      </c>
      <c r="D11" s="6" t="s">
        <v>250</v>
      </c>
      <c r="E11" s="6" t="s">
        <v>249</v>
      </c>
      <c r="F11" s="6"/>
      <c r="G11" s="6"/>
      <c r="H11" s="6"/>
      <c r="I11" s="7" t="s">
        <v>79</v>
      </c>
    </row>
    <row r="12" spans="1:9" ht="45" x14ac:dyDescent="0.2">
      <c r="A12" s="6" t="s">
        <v>155</v>
      </c>
      <c r="B12" s="6" t="s">
        <v>66</v>
      </c>
      <c r="C12" s="6" t="s">
        <v>68</v>
      </c>
      <c r="D12" s="6" t="s">
        <v>248</v>
      </c>
      <c r="E12" s="6" t="s">
        <v>182</v>
      </c>
      <c r="F12" s="6"/>
      <c r="G12" s="6"/>
      <c r="H12" s="6" t="s">
        <v>237</v>
      </c>
      <c r="I12" s="7" t="s">
        <v>79</v>
      </c>
    </row>
  </sheetData>
  <customSheetViews>
    <customSheetView guid="{271E5C6C-4B1E-4A2D-9A84-3735EAC3F4F1}" scale="80" fitToPage="1" topLeftCell="A9">
      <selection activeCell="G5" sqref="G5"/>
      <pageMargins left="0.7" right="0.7" top="0.75" bottom="0.75" header="0.3" footer="0.3"/>
      <pageSetup scale="63" fitToHeight="0" orientation="landscape" r:id="rId1"/>
    </customSheetView>
    <customSheetView guid="{4551E415-AA96-4AEA-9927-B40E96AFBADA}" scale="80" fitToPage="1" topLeftCell="A4">
      <selection activeCell="G5" sqref="G5"/>
      <pageMargins left="0.7" right="0.7" top="0.75" bottom="0.75" header="0.3" footer="0.3"/>
      <pageSetup scale="63" fitToHeight="0" orientation="landscape" r:id="rId2"/>
    </customSheetView>
    <customSheetView guid="{B8422A99-48DE-5B4C-8F97-070139284081}" scale="160" fitToPage="1">
      <selection activeCell="D11" sqref="D11"/>
      <pageMargins left="0.7" right="0.7" top="0.75" bottom="0.75" header="0.3" footer="0.3"/>
      <pageSetup scale="63" fitToHeight="0" orientation="landscape" r:id="rId3"/>
    </customSheetView>
  </customSheetViews>
  <conditionalFormatting sqref="I2:I10 I12">
    <cfRule type="expression" dxfId="5" priority="4">
      <formula>I2="In Progress"</formula>
    </cfRule>
    <cfRule type="expression" dxfId="4" priority="5">
      <formula>I2="No"</formula>
    </cfRule>
    <cfRule type="expression" dxfId="3" priority="6">
      <formula>I2="Yes"</formula>
    </cfRule>
  </conditionalFormatting>
  <conditionalFormatting sqref="I11">
    <cfRule type="expression" dxfId="2" priority="1">
      <formula>I11="In Progress"</formula>
    </cfRule>
    <cfRule type="expression" dxfId="1" priority="2">
      <formula>I11="No"</formula>
    </cfRule>
    <cfRule type="expression" dxfId="0" priority="3">
      <formula>I11="Yes"</formula>
    </cfRule>
  </conditionalFormatting>
  <dataValidations count="1">
    <dataValidation type="list" allowBlank="1" showInputMessage="1" showErrorMessage="1" sqref="I2:I12" xr:uid="{00000000-0002-0000-0700-000000000000}">
      <formula1>"Yes,In Progress,No"</formula1>
    </dataValidation>
  </dataValidations>
  <pageMargins left="0.7" right="0.7" top="0.75" bottom="0.75" header="0.3" footer="0.3"/>
  <pageSetup scale="63" fitToHeight="0" orientation="landscape" r:id="rId4"/>
  <legacy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Summary</vt:lpstr>
      <vt:lpstr>Governance</vt:lpstr>
      <vt:lpstr>Finance</vt:lpstr>
      <vt:lpstr>Staffing</vt:lpstr>
      <vt:lpstr>Sheet1</vt:lpstr>
      <vt:lpstr>Curriculum</vt:lpstr>
      <vt:lpstr>StudentsandFamilies</vt:lpstr>
      <vt:lpstr>Operations</vt:lpstr>
      <vt:lpstr>Facilities</vt:lpstr>
      <vt:lpstr>Curriculum</vt:lpstr>
      <vt:lpstr>Facilities</vt:lpstr>
      <vt:lpstr>Finance</vt:lpstr>
      <vt:lpstr>Governance</vt:lpstr>
      <vt:lpstr>Operations</vt:lpstr>
      <vt:lpstr>Staffing</vt:lpstr>
      <vt:lpstr>Students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Carly</dc:creator>
  <cp:lastModifiedBy>Microsoft Office User</cp:lastModifiedBy>
  <cp:lastPrinted>2016-10-12T19:23:25Z</cp:lastPrinted>
  <dcterms:created xsi:type="dcterms:W3CDTF">2012-12-27T18:49:23Z</dcterms:created>
  <dcterms:modified xsi:type="dcterms:W3CDTF">2021-01-16T00:36:50Z</dcterms:modified>
</cp:coreProperties>
</file>