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commentsmeta2"/>
  <Override ContentType="application/binary" PartName="/xl/metadata"/>
  <Override ContentType="application/binary" PartName="/xl/commentsmeta3"/>
  <Override ContentType="application/binary" PartName="/xl/commentsmeta0"/>
  <Override ContentType="application/binary" PartName="/xl/commentsmeta1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comments+xml" PartName="/xl/comments4.xml"/>
  <Override ContentType="application/vnd.openxmlformats-officedocument.spreadsheetml.comments+xml" PartName="/xl/comments3.xml"/>
  <Override ContentType="application/vnd.openxmlformats-officedocument.spreadsheetml.comments+xml" PartName="/xl/comments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General" sheetId="1" r:id="rId4"/>
    <sheet state="visible" name="Facilities" sheetId="2" r:id="rId5"/>
    <sheet state="hidden" name="RFA Cover &amp; Cklst (2)" sheetId="3" r:id="rId6"/>
    <sheet state="hidden" name="RFA Cover &amp; Cklst" sheetId="4" r:id="rId7"/>
    <sheet state="hidden" name="Profile" sheetId="5" r:id="rId8"/>
  </sheets>
  <definedNames>
    <definedName localSheetId="2" name="OLE_LINK3">'RFA Cover &amp; Cklst (2)'!$M$20</definedName>
    <definedName localSheetId="3" name="OLE_LINK3">'RFA Cover &amp; Cklst'!$M$20</definedName>
  </definedNames>
  <calcPr/>
  <extLst>
    <ext uri="GoogleSheetsCustomDataVersion2">
      <go:sheetsCustomData xmlns:go="http://customooxmlschemas.google.com/" r:id="rId9" roundtripDataChecksum="2071RKttcwEC497s0ygHSTyTKNRZ4GVFkjyT/3LOe/8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45">
      <text>
        <t xml:space="preserve">======
ID#AAABEmplQtk
Michael Dang    (2024-01-19 18:48:20)
Replacement cost reserves</t>
      </text>
    </comment>
    <comment authorId="0" ref="A1">
      <text>
        <t xml:space="preserve">======
ID#AAABEmplQtc
Michael Dang    (2024-01-19 18:48:20)
This summary should reflect highlights from your far more extensive due diligence and feasibility analysis work.</t>
      </text>
    </comment>
  </commentList>
  <extLst>
    <ext uri="GoogleSheetsCustomDataVersion2">
      <go:sheetsCustomData xmlns:go="http://customooxmlschemas.google.com/" r:id="rId1" roundtripDataSignature="AMtx7mhpvWOeo6WuKZgC5PLPyzcqJt4OwQ=="/>
    </ext>
  </extLst>
</comments>
</file>

<file path=xl/comments2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123">
      <text>
        <t xml:space="preserve">======
ID#AAABEmplQtg
Michael Dang    (2024-01-19 18:48:20)
Replacement cost reserves</t>
      </text>
    </comment>
    <comment authorId="0" ref="A1">
      <text>
        <t xml:space="preserve">======
ID#AAABEmplQtY
Michael Dang    (2024-01-19 18:48:20)
This summary should reflect highlights from your far more extensive due diligence and feasibility analysis work.</t>
      </text>
    </comment>
  </commentList>
  <extLst>
    <ext uri="GoogleSheetsCustomDataVersion2">
      <go:sheetsCustomData xmlns:go="http://customooxmlschemas.google.com/" r:id="rId1" roundtripDataSignature="AMtx7mhK99e4/y9PMZ6VZMPbwg2/uw5vmQ=="/>
    </ext>
  </extLst>
</comments>
</file>

<file path=xl/comments3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E36">
      <text>
        <t xml:space="preserve">======
ID#AAABEmplQtQ
Michael Dang    (2024-01-19 18:48:20)
This is a request to amend our SPCSA Charter Contract to enable us to…</t>
      </text>
    </comment>
  </commentList>
  <extLst>
    <ext uri="GoogleSheetsCustomDataVersion2">
      <go:sheetsCustomData xmlns:go="http://customooxmlschemas.google.com/" r:id="rId1" roundtripDataSignature="AMtx7mguMQsE9FSr0xIsItm6AUcTs3HPHA=="/>
    </ext>
  </extLst>
</comments>
</file>

<file path=xl/comments4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E36">
      <text>
        <t xml:space="preserve">======
ID#AAABEmplQtU
Michael Dang    (2024-01-19 18:48:20)
This is a request to amend our SPCSA Charter Contract to enable us to…</t>
      </text>
    </comment>
  </commentList>
  <extLst>
    <ext uri="GoogleSheetsCustomDataVersion2">
      <go:sheetsCustomData xmlns:go="http://customooxmlschemas.google.com/" r:id="rId1" roundtripDataSignature="AMtx7mjsmzMJ6uJHvKbqQpEEzAlpRGn8WQ=="/>
    </ext>
  </extLst>
</comments>
</file>

<file path=xl/sharedStrings.xml><?xml version="1.0" encoding="utf-8"?>
<sst xmlns="http://schemas.openxmlformats.org/spreadsheetml/2006/main" count="313" uniqueCount="195">
  <si>
    <t>RFA Fiscal Impact Budget Workbook</t>
  </si>
  <si>
    <t xml:space="preserve">3551 N Ferrell </t>
  </si>
  <si>
    <t>School Name</t>
  </si>
  <si>
    <t>Explore Academy Las Vegas</t>
  </si>
  <si>
    <t>Proposed Site Address (/w/cross streets)</t>
  </si>
  <si>
    <t>Nevada State Public Charter School Authority</t>
  </si>
  <si>
    <t>Input cells (yellow)</t>
  </si>
  <si>
    <t>Mike Dang</t>
  </si>
  <si>
    <t>(Overwrite test #s below)</t>
  </si>
  <si>
    <t>This "General" RFA Fiscal Impact Pro Forma tab is for showing non facility fiscal impacts if the RFA application is approved.</t>
  </si>
  <si>
    <t>If a RFA will have fiscal impacts for both facilities and in general and you have been in operation for a year or longer, then check with staff to use your Financial.</t>
  </si>
  <si>
    <t>Performance Ratings model instead of this file.</t>
  </si>
  <si>
    <t xml:space="preserve">Current </t>
  </si>
  <si>
    <t>Project Plan</t>
  </si>
  <si>
    <t>Comments (out of print range)</t>
  </si>
  <si>
    <t>yr 3</t>
  </si>
  <si>
    <t>Enrollment, Actual, Planned</t>
  </si>
  <si>
    <t>Actual</t>
  </si>
  <si>
    <t>Planned</t>
  </si>
  <si>
    <t xml:space="preserve">    Actual - Planned</t>
  </si>
  <si>
    <t>Revenues (actual, estimate)</t>
  </si>
  <si>
    <t>Total Revenue</t>
  </si>
  <si>
    <t>Revenue per pupil, est'</t>
  </si>
  <si>
    <t>Expenses (actual, estimate)</t>
  </si>
  <si>
    <t>Instruction</t>
  </si>
  <si>
    <t>Admin &amp; support</t>
  </si>
  <si>
    <t>Other expenses</t>
  </si>
  <si>
    <t>Total Expenses (b4 Facility payments)</t>
  </si>
  <si>
    <t>Expenses per pupil, est'</t>
  </si>
  <si>
    <t>Net Surplus/(Deficit)</t>
  </si>
  <si>
    <t xml:space="preserve">     Cumulative (5 yr)</t>
  </si>
  <si>
    <t>Mortgage/Bond Payments</t>
  </si>
  <si>
    <t>Total Acquisition Payments</t>
  </si>
  <si>
    <t>Mortgage /sf/mo</t>
  </si>
  <si>
    <t>Reserves</t>
  </si>
  <si>
    <t>Reserve Payments</t>
  </si>
  <si>
    <t>Facility Acq'n/Revenue</t>
  </si>
  <si>
    <t>Mortgage Growth Rates</t>
  </si>
  <si>
    <t xml:space="preserve">  Planned Savings (Cost increases)</t>
  </si>
  <si>
    <t>Net Surplus/(Deficit) after Lease</t>
  </si>
  <si>
    <t>Net Surplus/(Deficit) after Acquisition</t>
  </si>
  <si>
    <t>Savings with Acquisition</t>
  </si>
  <si>
    <t>Savings/Lease Payments</t>
  </si>
  <si>
    <r>
      <rPr>
        <rFont val="Times New Roman"/>
        <color rgb="FF000000"/>
        <sz val="10.0"/>
      </rPr>
      <t xml:space="preserve">Net Surplus/(Deficit) after Acquisition &amp; </t>
    </r>
    <r>
      <rPr>
        <rFont val="Times New Roman"/>
        <b/>
        <color rgb="FF000000"/>
        <sz val="10.0"/>
      </rPr>
      <t>Reserves</t>
    </r>
  </si>
  <si>
    <t>This summary is designed to reflect highlights from your far more extensive due diligence and feasibility analysis work, copies of which may be requested.</t>
  </si>
  <si>
    <t>Facility Fiscal Impact Budget workbook</t>
  </si>
  <si>
    <t>This "Facilities" RFA Fiscal Impact Pro Forma tab is for showing facility fiscal impacts for pre start up schools if the RFA application is approved.</t>
  </si>
  <si>
    <t xml:space="preserve">If a RFA will have fiscal impacts and has been operating for a year or more, SPCSA staff may request you instead </t>
  </si>
  <si>
    <t>add projections to your Financial Performance Ratings model for the remainder of your current contract or a longer period.</t>
  </si>
  <si>
    <t>Enrollment, Actual/Planned</t>
  </si>
  <si>
    <t>Revenues (actual/estimate)</t>
  </si>
  <si>
    <t>Other Revenue</t>
  </si>
  <si>
    <t>Expenses (actual/estimate) --(Facility leasing/acquisition, maintenance expenses below)</t>
  </si>
  <si>
    <t>Other Expenses (b4 Facility payments)</t>
  </si>
  <si>
    <t>Facility Acquisition</t>
  </si>
  <si>
    <t>Beginning</t>
  </si>
  <si>
    <t>Plan Yr 1</t>
  </si>
  <si>
    <t>Square Footage</t>
  </si>
  <si>
    <t>Current facility leased</t>
  </si>
  <si>
    <t>Proposed facility to acquire</t>
  </si>
  <si>
    <t>Change in square footage</t>
  </si>
  <si>
    <t>New total sf vs prior sf</t>
  </si>
  <si>
    <t>Payments /</t>
  </si>
  <si>
    <t>Lease/Mortgage Payments</t>
  </si>
  <si>
    <t>Savings (Cost increase)/yr</t>
  </si>
  <si>
    <t>Cumulative Savings (Costs)</t>
  </si>
  <si>
    <t>Adjusted for square footage</t>
  </si>
  <si>
    <t>Facility Maint' Expenses</t>
  </si>
  <si>
    <t>Facility Reserves</t>
  </si>
  <si>
    <t xml:space="preserve">  Maint' Expenses/yr</t>
  </si>
  <si>
    <t>Net Acq' &amp; Maint' savings</t>
  </si>
  <si>
    <t>Waivers/Deferrals</t>
  </si>
  <si>
    <t>Gross Facility lease-mortgage</t>
  </si>
  <si>
    <t xml:space="preserve">     Waived costs</t>
  </si>
  <si>
    <t xml:space="preserve">     Deferred costs</t>
  </si>
  <si>
    <t xml:space="preserve">     Other</t>
  </si>
  <si>
    <t>Net Facility Lease-Mortg'</t>
  </si>
  <si>
    <t>Statistics (Lease vs. Buy)</t>
  </si>
  <si>
    <t>Lease/sf/mo</t>
  </si>
  <si>
    <t>Mortgage/sf/mo</t>
  </si>
  <si>
    <t>Lease/sf/yr</t>
  </si>
  <si>
    <t>Mortgage/sf/yr</t>
  </si>
  <si>
    <t>Lease/Revenue</t>
  </si>
  <si>
    <t>Mortgage/Revenue</t>
  </si>
  <si>
    <t>Lease Growth Rates</t>
  </si>
  <si>
    <t>SF PP</t>
  </si>
  <si>
    <t>Notes: Overwrite #s &amp; formulas above in yellow cells w/your information</t>
  </si>
  <si>
    <t>"Mortgage," or bond, loan or any other facility financing obligation</t>
  </si>
  <si>
    <r>
      <rPr>
        <rFont val="Times New Roman"/>
        <color rgb="FF000000"/>
        <sz val="10.0"/>
      </rPr>
      <t xml:space="preserve">Net Surplus/(Deficit) after Acquisition &amp; </t>
    </r>
    <r>
      <rPr>
        <rFont val="Times New Roman"/>
        <b/>
        <color rgb="FF000000"/>
        <sz val="10.0"/>
      </rPr>
      <t>Reserves</t>
    </r>
  </si>
  <si>
    <t>RFA Cover Sheet &amp; Contents Checklist</t>
  </si>
  <si>
    <t>Request for Amendment (RFA)</t>
  </si>
  <si>
    <t>The purpose of this document is to enable the charter school Request For Amendment (RFA) applicant to quickly identify which</t>
  </si>
  <si>
    <t xml:space="preserve">sections and subsections of the RFA application form are needed to support this RFA.  If SPCSA deems that other sections--and </t>
  </si>
  <si>
    <t>subsections--are applicable, SPCSA staff will request such from the applicant.</t>
  </si>
  <si>
    <t>Applicant</t>
  </si>
  <si>
    <t>School Name:</t>
  </si>
  <si>
    <t xml:space="preserve">Date Submitted: </t>
  </si>
  <si>
    <t xml:space="preserve">Current Charter 
Contract Start Date: </t>
  </si>
  <si>
    <t xml:space="preserve">Charter Contract Expiration Date: </t>
  </si>
  <si>
    <t xml:space="preserve">Key Contact:  </t>
  </si>
  <si>
    <t xml:space="preserve">Key Contact title:  </t>
  </si>
  <si>
    <t xml:space="preserve">Key Contact phone:  </t>
  </si>
  <si>
    <t xml:space="preserve">Key Contact email address:  </t>
  </si>
  <si>
    <t>School Board date
of application approval:</t>
  </si>
  <si>
    <t>RFA Applied For</t>
  </si>
  <si>
    <t>Place an “x” to the left of the specific Request For Amendment (RFA) type(s) you are applying for):</t>
  </si>
  <si>
    <t xml:space="preserve">Add Distance Education  </t>
  </si>
  <si>
    <t xml:space="preserve">Add Dual-Credit Program    </t>
  </si>
  <si>
    <t xml:space="preserve">Change Mission and/or Vision  </t>
  </si>
  <si>
    <t xml:space="preserve">Eliminate a Grade Level or Other Educational Services  </t>
  </si>
  <si>
    <t xml:space="preserve">EMOs: Entering, Amending, Renewing, Terminating Charter Contract with an EMO   </t>
  </si>
  <si>
    <t xml:space="preserve">Enrollment: Expand Enrollment in Existing Grade Level(s) and Facilities   </t>
  </si>
  <si>
    <t>x</t>
  </si>
  <si>
    <t xml:space="preserve">Enrollment: Expand Enrollment in New Grade Levels   </t>
  </si>
  <si>
    <t xml:space="preserve">Facilities: Acquire or Construct a New or Additional Facility that will not affect approved enrollment  </t>
  </si>
  <si>
    <t xml:space="preserve">Facilities: Occupy New or Additional Facility   </t>
  </si>
  <si>
    <t xml:space="preserve">Facilities: Occupy a Temporary Facility  </t>
  </si>
  <si>
    <t xml:space="preserve">Facilities: Relocate or Consolidate Campuses   </t>
  </si>
  <si>
    <t xml:space="preserve">RFA: Transportation   </t>
  </si>
  <si>
    <t xml:space="preserve">Other changes  </t>
  </si>
  <si>
    <t>Application Sections Applicable/Submitted</t>
  </si>
  <si>
    <t xml:space="preserve">This Request For Amendment (RFA) is submitted to request a contract amendment regarding (place an “X” to </t>
  </si>
  <si>
    <t>the left of the specific RFA type(s) you are applying for).  No Change ("nc") will be assumed.</t>
  </si>
  <si>
    <t>SPCSA staff will contact you if additional information is required.</t>
  </si>
  <si>
    <t>Good Cause Exemption Letter</t>
  </si>
  <si>
    <t>A)  EXECUTIVE SUMMARY</t>
  </si>
  <si>
    <t>Executive Summary</t>
  </si>
  <si>
    <t>B)  MEETING THE NEED</t>
  </si>
  <si>
    <t>Meeting The Need</t>
  </si>
  <si>
    <t>C) ACADEMIC PLAN</t>
  </si>
  <si>
    <t>Academic Plan</t>
  </si>
  <si>
    <t>D) FINANCIAL PLAN</t>
  </si>
  <si>
    <t>Financial Plan</t>
  </si>
  <si>
    <t>E) OPERATIONS PLAN</t>
  </si>
  <si>
    <t>Operations Plan</t>
  </si>
  <si>
    <t>SPECIFIC RFA SECTIONS</t>
  </si>
  <si>
    <t>Specific Rfa Sections</t>
  </si>
  <si>
    <t>RFA: Academic Amendments</t>
  </si>
  <si>
    <t>RFA: Add Distance Education</t>
  </si>
  <si>
    <t>RFA: Add Dual-Credit Program</t>
  </si>
  <si>
    <t>RFA: Change Mission and/or Vision</t>
  </si>
  <si>
    <t>RFA: Eliminate a grade level or other educational services</t>
  </si>
  <si>
    <t>RFA: EMOs/CMOs: Entering, amending, renewing, terminating charter contract with EMO/CMO</t>
  </si>
  <si>
    <t>RFA: Enrollment: Expand Enrollment In Existing Grade Level(s) And Facilities</t>
  </si>
  <si>
    <t>RFA: Enrollment: Expand Enrollment in New Grade Level(s)</t>
  </si>
  <si>
    <t>Facility RFAs:</t>
  </si>
  <si>
    <t>RFA: Acquire or construct a facility that will not affect approved enrollment (NAC 388A.320)</t>
  </si>
  <si>
    <t>RFA: Occupy New or Additional Sites (NAC 388A.315)</t>
  </si>
  <si>
    <t>RFA: Occupy a Temporary Facility</t>
  </si>
  <si>
    <t>RFA: Relocate or Consolidate Campuses</t>
  </si>
  <si>
    <t>Facility RFA Attachments required</t>
  </si>
  <si>
    <t>RFA: Transportation</t>
  </si>
  <si>
    <t>RFA: Other Changes</t>
  </si>
  <si>
    <t>SPCSA Special Instructions/Notes</t>
  </si>
  <si>
    <t>Applicant Notes</t>
  </si>
  <si>
    <t>School Name here</t>
  </si>
  <si>
    <t>X</t>
  </si>
  <si>
    <t>Pro Forma Summary (see tab)</t>
  </si>
  <si>
    <t>School Data Profile  (see tab)</t>
  </si>
  <si>
    <t>Select Statistics</t>
  </si>
  <si>
    <t>Source: NDE validated</t>
  </si>
  <si>
    <t>School Year Ending (SYE)</t>
  </si>
  <si>
    <t>Current Contract Starting School Year</t>
  </si>
  <si>
    <t>I.  School Performance (NSPF Star) Ratings</t>
  </si>
  <si>
    <t>Year</t>
  </si>
  <si>
    <t>Stars</t>
  </si>
  <si>
    <t>A – Asian</t>
  </si>
  <si>
    <t>II.  Enrollments by % Ethnicity and Special Populations</t>
  </si>
  <si>
    <t>B – Black</t>
  </si>
  <si>
    <t>C - White</t>
  </si>
  <si>
    <t xml:space="preserve">  Ethnicity</t>
  </si>
  <si>
    <t>Special Population</t>
  </si>
  <si>
    <t>H – Hispanic</t>
  </si>
  <si>
    <t>A</t>
  </si>
  <si>
    <t>B</t>
  </si>
  <si>
    <t>C</t>
  </si>
  <si>
    <t>H</t>
  </si>
  <si>
    <t>I</t>
  </si>
  <si>
    <t>M</t>
  </si>
  <si>
    <t>P</t>
  </si>
  <si>
    <t>FRL</t>
  </si>
  <si>
    <t>IEP</t>
  </si>
  <si>
    <t>ELL</t>
  </si>
  <si>
    <t>I – Native American</t>
  </si>
  <si>
    <t>M – Two or more races</t>
  </si>
  <si>
    <t>P – Pacific Islander</t>
  </si>
  <si>
    <t>IEP – Individualized Education Plan –A student with a disability/special education student</t>
  </si>
  <si>
    <t>ELL – English Language Learner</t>
  </si>
  <si>
    <t>FRL – A student who qualifies for Free or Reduced-Price Lunch</t>
  </si>
  <si>
    <t>III.  Enrollment by Grade Level</t>
  </si>
  <si>
    <t>Year:</t>
  </si>
  <si>
    <t>Grade</t>
  </si>
  <si>
    <t>%</t>
  </si>
  <si>
    <t xml:space="preserve">Total </t>
  </si>
  <si>
    <t>Enr't Change: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</si>
</sst>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6">
    <numFmt numFmtId="164" formatCode="_(#,##0_);[Red]_(\(#,##0\);_(&quot;-&quot;_);_(@_)"/>
    <numFmt numFmtId="165" formatCode="&quot;yr &quot;_(#,##0_);[Red]_(\(#,##0\);_(&quot;-&quot;_);_(@_)"/>
    <numFmt numFmtId="166" formatCode="&quot;SYE &quot;0_);[Red]\(0\)"/>
    <numFmt numFmtId="167" formatCode="_(&quot;$&quot;#,##0_);[Red]_(&quot;$&quot;\(#,##0\);_(&quot;$&quot;\ &quot;-&quot;_);_(@_)"/>
    <numFmt numFmtId="168" formatCode="_(&quot;$&quot;* #,##0_);_(&quot;$&quot;* \(#,##0\);_(&quot;$&quot;* &quot;-&quot;??_);_(@_)"/>
    <numFmt numFmtId="169" formatCode="_(&quot;$&quot;#,##0.00_);[Red]_(&quot;$&quot;\(#,##0.00\);_(&quot;$&quot;\ &quot;-&quot;_);_(@_)"/>
    <numFmt numFmtId="170" formatCode="0%;[Red]\(0%\);&quot;-%&quot;"/>
    <numFmt numFmtId="171" formatCode="&quot;yr &quot;_(#,##0_);[Red]&quot;yr&quot;_(\(#,##0\);_(&quot;-&quot;_);_(@_)"/>
    <numFmt numFmtId="172" formatCode="_(#,##0_)&quot;sf&quot;;[Red]_(\(#,##0\);_(&quot;-&quot;_);_(@_)"/>
    <numFmt numFmtId="173" formatCode="_(#,##0.00_);[Red]_(\(#,##0.00\);_(&quot;-&quot;_);_(@_)"/>
    <numFmt numFmtId="174" formatCode="0.0%;[Red]\(0.0%\);&quot;-%&quot;"/>
    <numFmt numFmtId="175" formatCode="_(#,##0&quot; sf&quot;_);[Red]_(\(#,##0\);_(&quot;-&quot;_);_(@_)"/>
    <numFmt numFmtId="176" formatCode="&quot;SYE &quot;General"/>
    <numFmt numFmtId="177" formatCode="&quot;Yr &quot;General"/>
    <numFmt numFmtId="178" formatCode="0%;[Red]\(0%\);&quot;-&quot;"/>
    <numFmt numFmtId="179" formatCode="0%;[Red]\(0%\);&quot; &quot;"/>
  </numFmts>
  <fonts count="44">
    <font>
      <sz val="10.0"/>
      <color rgb="FF000000"/>
      <name val="Arial"/>
      <scheme val="minor"/>
    </font>
    <font>
      <b/>
      <sz val="12.0"/>
      <color rgb="FF0000FF"/>
      <name val="Arial"/>
    </font>
    <font>
      <b/>
      <sz val="12.0"/>
      <color theme="1"/>
      <name val="Arial"/>
    </font>
    <font>
      <sz val="10.0"/>
      <color theme="1"/>
      <name val="Arial"/>
    </font>
    <font>
      <sz val="10.0"/>
      <color rgb="FF0000FF"/>
      <name val="Times New Roman"/>
    </font>
    <font>
      <b/>
      <sz val="10.0"/>
      <color rgb="FF0000FF"/>
      <name val="Arial"/>
    </font>
    <font>
      <sz val="10.0"/>
      <color rgb="FF000000"/>
      <name val="Times New Roman"/>
    </font>
    <font>
      <b/>
      <sz val="10.0"/>
      <color rgb="FF808080"/>
      <name val="Arial"/>
    </font>
    <font>
      <b/>
      <sz val="9.0"/>
      <color rgb="FF808080"/>
      <name val="Arial"/>
    </font>
    <font>
      <i/>
      <sz val="10.0"/>
      <color theme="1"/>
      <name val="Times New Roman"/>
    </font>
    <font>
      <sz val="10.0"/>
      <color theme="1"/>
      <name val="Times New Roman"/>
    </font>
    <font>
      <i/>
      <sz val="9.0"/>
      <color rgb="FF000000"/>
      <name val="Arial"/>
    </font>
    <font>
      <b/>
      <sz val="10.0"/>
      <color theme="1"/>
      <name val="Times New Roman"/>
    </font>
    <font>
      <b/>
      <sz val="12.0"/>
      <color theme="1"/>
      <name val="Times New Roman"/>
    </font>
    <font>
      <b/>
      <sz val="10.0"/>
      <color rgb="FF000000"/>
      <name val="Times New Roman"/>
    </font>
    <font/>
    <font>
      <i/>
      <sz val="10.0"/>
      <color rgb="FF000000"/>
      <name val="Times New Roman"/>
    </font>
    <font>
      <u/>
      <sz val="10.0"/>
      <color rgb="FF0000FF"/>
      <name val="Arial"/>
    </font>
    <font>
      <b/>
      <sz val="10.0"/>
      <color rgb="FF0000FF"/>
      <name val="Times New Roman"/>
    </font>
    <font>
      <b/>
      <u/>
      <sz val="10.0"/>
      <color theme="1"/>
      <name val="Times New Roman"/>
    </font>
    <font>
      <b/>
      <sz val="12.0"/>
      <color rgb="FF000000"/>
      <name val="Times New Roman"/>
    </font>
    <font>
      <b/>
      <sz val="10.0"/>
      <color theme="1"/>
      <name val="Arial"/>
    </font>
    <font>
      <sz val="11.0"/>
      <color theme="1"/>
      <name val="Times New Roman"/>
    </font>
    <font>
      <b/>
      <sz val="14.0"/>
      <color theme="1"/>
      <name val="Cambria"/>
    </font>
    <font>
      <sz val="11.0"/>
      <color theme="1"/>
      <name val="Calibri"/>
    </font>
    <font>
      <sz val="11.0"/>
      <color rgb="FF000000"/>
      <name val="Times New Roman"/>
    </font>
    <font>
      <sz val="11.0"/>
      <color rgb="FF0000FF"/>
      <name val="Times New Roman"/>
    </font>
    <font>
      <i/>
      <sz val="11.0"/>
      <color rgb="FF000000"/>
      <name val="Times New Roman"/>
    </font>
    <font>
      <sz val="11.0"/>
      <color rgb="FFA5A5A5"/>
      <name val="Times New Roman"/>
    </font>
    <font>
      <b/>
      <sz val="11.0"/>
      <color theme="1"/>
      <name val="Calibri"/>
    </font>
    <font>
      <b/>
      <u/>
      <sz val="11.0"/>
      <color theme="1"/>
      <name val="Times New Roman"/>
    </font>
    <font>
      <u/>
      <sz val="10.0"/>
      <color theme="10"/>
      <name val="Arial"/>
    </font>
    <font>
      <b/>
      <sz val="14.0"/>
      <color theme="1"/>
      <name val="Arial"/>
    </font>
    <font>
      <sz val="12.0"/>
      <color rgb="FF000000"/>
      <name val="Times New Roman"/>
    </font>
    <font>
      <b/>
      <sz val="14.0"/>
      <color rgb="FF0000FF"/>
      <name val="Arial"/>
    </font>
    <font>
      <b/>
      <sz val="9.0"/>
      <color theme="1"/>
      <name val="Arial"/>
    </font>
    <font>
      <b/>
      <sz val="9.0"/>
      <color rgb="FF000000"/>
      <name val="Times New Roman"/>
    </font>
    <font>
      <b/>
      <sz val="11.0"/>
      <color rgb="FF000000"/>
      <name val="Times New Roman"/>
    </font>
    <font>
      <sz val="10.0"/>
      <color theme="1"/>
      <name val="Cambria"/>
    </font>
    <font>
      <b/>
      <sz val="9.0"/>
      <color theme="1"/>
      <name val="Cambria"/>
    </font>
    <font>
      <sz val="9.0"/>
      <color rgb="FF000000"/>
      <name val="Times New Roman"/>
    </font>
    <font>
      <sz val="9.0"/>
      <color rgb="FF0000FF"/>
      <name val="Times New Roman"/>
    </font>
    <font>
      <sz val="9.0"/>
      <color theme="1"/>
      <name val="Times New Roman"/>
    </font>
    <font>
      <i/>
      <sz val="9.0"/>
      <color rgb="FF0000FF"/>
      <name val="Times New Roman"/>
    </font>
  </fonts>
  <fills count="8">
    <fill>
      <patternFill patternType="none"/>
    </fill>
    <fill>
      <patternFill patternType="lightGray"/>
    </fill>
    <fill>
      <patternFill patternType="solid">
        <fgColor rgb="FFFFFF99"/>
        <bgColor rgb="FFFFFF99"/>
      </patternFill>
    </fill>
    <fill>
      <patternFill patternType="solid">
        <fgColor rgb="FFCCFFCC"/>
        <bgColor rgb="FFCCFFCC"/>
      </patternFill>
    </fill>
    <fill>
      <patternFill patternType="solid">
        <fgColor rgb="FFFFCC99"/>
        <bgColor rgb="FFFFCC99"/>
      </patternFill>
    </fill>
    <fill>
      <patternFill patternType="solid">
        <fgColor rgb="FFF0F0F0"/>
        <bgColor rgb="FFF0F0F0"/>
      </patternFill>
    </fill>
    <fill>
      <patternFill patternType="solid">
        <fgColor rgb="FFFFCC00"/>
        <bgColor rgb="FFFFCC00"/>
      </patternFill>
    </fill>
    <fill>
      <patternFill patternType="solid">
        <fgColor rgb="FFC0C0C0"/>
        <bgColor rgb="FFC0C0C0"/>
      </patternFill>
    </fill>
  </fills>
  <borders count="53">
    <border/>
    <border>
      <left/>
      <right/>
      <top/>
      <bottom/>
    </border>
    <border>
      <left/>
      <right/>
      <top/>
      <bottom style="thin">
        <color rgb="FF000000"/>
      </bottom>
    </border>
    <border>
      <bottom style="thin">
        <color rgb="FF000000"/>
      </bottom>
    </border>
    <border>
      <left/>
      <top style="hair">
        <color rgb="FFC0C0C0"/>
      </top>
      <bottom style="hair">
        <color rgb="FFC0C0C0"/>
      </bottom>
    </border>
    <border>
      <top style="hair">
        <color rgb="FFC0C0C0"/>
      </top>
      <bottom style="hair">
        <color rgb="FFC0C0C0"/>
      </bottom>
    </border>
    <border>
      <right/>
      <top style="hair">
        <color rgb="FFC0C0C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top style="thin">
        <color rgb="FF000000"/>
      </top>
    </border>
    <border>
      <left/>
      <right/>
      <top style="hair">
        <color rgb="FFC0C0C0"/>
      </top>
      <bottom style="hair">
        <color rgb="FFC0C0C0"/>
      </bottom>
    </border>
    <border>
      <left/>
      <right/>
      <top style="dotted">
        <color rgb="FFC0C0C0"/>
      </top>
      <bottom style="dotted">
        <color rgb="FFC0C0C0"/>
      </bottom>
    </border>
    <border>
      <left/>
      <right/>
      <top style="dotted">
        <color rgb="FFC0C0C0"/>
      </top>
      <bottom style="thin">
        <color rgb="FF000000"/>
      </bottom>
    </border>
    <border>
      <top style="thin">
        <color rgb="FF000000"/>
      </top>
      <bottom style="double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top style="thin">
        <color rgb="FF000000"/>
      </top>
      <bottom style="hair">
        <color rgb="FFC0C0C0"/>
      </bottom>
    </border>
    <border>
      <left/>
      <top/>
      <bottom style="hair">
        <color rgb="FFC0C0C0"/>
      </bottom>
    </border>
    <border>
      <top/>
      <bottom style="hair">
        <color rgb="FFC0C0C0"/>
      </bottom>
    </border>
    <border>
      <right/>
      <top/>
      <bottom style="hair">
        <color rgb="FFC0C0C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dotted">
        <color rgb="FFC0C0C0"/>
      </bottom>
    </border>
    <border>
      <left/>
      <right/>
      <top/>
      <bottom style="dotted">
        <color rgb="FFC0C0C0"/>
      </bottom>
    </border>
    <border>
      <left/>
      <right/>
      <top style="dotted">
        <color rgb="FFC0C0C0"/>
      </top>
      <bottom/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</border>
    <border>
      <left/>
      <top style="thin">
        <color rgb="FF000000"/>
      </top>
      <bottom style="hair">
        <color rgb="FFC0C0C0"/>
      </bottom>
    </border>
    <border>
      <right/>
      <top style="thin">
        <color rgb="FF000000"/>
      </top>
      <bottom style="hair">
        <color rgb="FFC0C0C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hair">
        <color rgb="FFC0C0C0"/>
      </right>
      <bottom style="thin">
        <color rgb="FF000000"/>
      </bottom>
    </border>
    <border>
      <left style="hair">
        <color rgb="FFC0C0C0"/>
      </left>
      <right style="hair">
        <color rgb="FFC0C0C0"/>
      </right>
      <top/>
      <bottom style="thin">
        <color rgb="FF000000"/>
      </bottom>
    </border>
    <border>
      <left style="hair">
        <color rgb="FFC0C0C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bottom style="thin">
        <color rgb="FF000000"/>
      </bottom>
    </border>
    <border>
      <left style="hair">
        <color rgb="FFC0C0C0"/>
      </left>
      <right style="hair">
        <color rgb="FFC0C0C0"/>
      </right>
      <bottom style="thin">
        <color rgb="FF000000"/>
      </bottom>
    </border>
    <border>
      <left style="hair">
        <color rgb="FFC0C0C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hair">
        <color rgb="FFC0C0C0"/>
      </right>
      <top style="hair">
        <color rgb="FFC0C0C0"/>
      </top>
      <bottom style="hair">
        <color rgb="FFC0C0C0"/>
      </bottom>
    </border>
    <border>
      <left style="hair">
        <color rgb="FFC0C0C0"/>
      </left>
      <right style="hair">
        <color rgb="FFC0C0C0"/>
      </right>
      <top style="thin">
        <color rgb="FF000000"/>
      </top>
      <bottom/>
    </border>
    <border>
      <left style="hair">
        <color rgb="FFC0C0C0"/>
      </left>
      <right style="thin">
        <color rgb="FF000000"/>
      </right>
      <top style="thin">
        <color rgb="FF000000"/>
      </top>
      <bottom/>
    </border>
    <border>
      <left style="hair">
        <color rgb="FFC0C0C0"/>
      </left>
      <right style="thin">
        <color rgb="FF000000"/>
      </right>
      <top style="hair">
        <color rgb="FFC0C0C0"/>
      </top>
      <bottom style="hair">
        <color rgb="FFC0C0C0"/>
      </bottom>
    </border>
    <border>
      <left style="thin">
        <color rgb="FF000000"/>
      </left>
      <top style="hair">
        <color rgb="FFC0C0C0"/>
      </top>
      <bottom style="thin">
        <color rgb="FF000000"/>
      </bottom>
    </border>
    <border>
      <left style="hair">
        <color rgb="FFC0C0C0"/>
      </left>
      <right style="hair">
        <color rgb="FFC0C0C0"/>
      </right>
      <top style="hair">
        <color rgb="FFC0C0C0"/>
      </top>
      <bottom style="thin">
        <color rgb="FF000000"/>
      </bottom>
    </border>
    <border>
      <left style="hair">
        <color rgb="FFC0C0C0"/>
      </left>
      <right style="thin">
        <color rgb="FF000000"/>
      </right>
      <top style="hair">
        <color rgb="FFC0C0C0"/>
      </top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C0C0C0"/>
      </right>
      <top style="thin">
        <color rgb="FF000000"/>
      </top>
      <bottom style="hair">
        <color rgb="FFC0C0C0"/>
      </bottom>
    </border>
    <border>
      <left style="hair">
        <color rgb="FFC0C0C0"/>
      </left>
      <right style="hair">
        <color rgb="FFC0C0C0"/>
      </right>
      <top style="thin">
        <color rgb="FF000000"/>
      </top>
      <bottom style="hair">
        <color rgb="FFC0C0C0"/>
      </bottom>
    </border>
    <border>
      <left style="hair">
        <color rgb="FFC0C0C0"/>
      </left>
      <right style="thin">
        <color rgb="FF000000"/>
      </right>
      <top style="thin">
        <color rgb="FF000000"/>
      </top>
      <bottom style="hair">
        <color rgb="FFC0C0C0"/>
      </bottom>
    </border>
    <border>
      <left style="thin">
        <color rgb="FF000000"/>
      </left>
      <right style="hair">
        <color rgb="FFC0C0C0"/>
      </right>
      <top style="hair">
        <color rgb="FFC0C0C0"/>
      </top>
    </border>
    <border>
      <left style="hair">
        <color rgb="FFC0C0C0"/>
      </left>
      <right style="thin">
        <color rgb="FF000000"/>
      </right>
      <top style="hair">
        <color rgb="FFC0C0C0"/>
      </top>
      <bottom/>
    </border>
  </borders>
  <cellStyleXfs count="1">
    <xf borderId="0" fillId="0" fontId="0" numFmtId="0" applyAlignment="1" applyFont="1"/>
  </cellStyleXfs>
  <cellXfs count="222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1" fillId="2" fontId="2" numFmtId="0" xfId="0" applyBorder="1" applyFont="1"/>
    <xf borderId="0" fillId="0" fontId="3" numFmtId="0" xfId="0" applyFont="1"/>
    <xf borderId="2" fillId="2" fontId="4" numFmtId="0" xfId="0" applyAlignment="1" applyBorder="1" applyFont="1">
      <alignment readingOrder="0"/>
    </xf>
    <xf borderId="2" fillId="2" fontId="4" numFmtId="0" xfId="0" applyBorder="1" applyFont="1"/>
    <xf borderId="1" fillId="3" fontId="1" numFmtId="0" xfId="0" applyBorder="1" applyFill="1" applyFont="1"/>
    <xf borderId="1" fillId="3" fontId="5" numFmtId="0" xfId="0" applyBorder="1" applyFont="1"/>
    <xf borderId="1" fillId="3" fontId="5" numFmtId="0" xfId="0" applyAlignment="1" applyBorder="1" applyFont="1">
      <alignment readingOrder="0"/>
    </xf>
    <xf borderId="0" fillId="0" fontId="6" numFmtId="0" xfId="0" applyFont="1"/>
    <xf borderId="0" fillId="0" fontId="7" numFmtId="0" xfId="0" applyFont="1"/>
    <xf borderId="1" fillId="2" fontId="4" numFmtId="0" xfId="0" applyBorder="1" applyFont="1"/>
    <xf borderId="1" fillId="2" fontId="3" numFmtId="0" xfId="0" applyBorder="1" applyFont="1"/>
    <xf borderId="0" fillId="0" fontId="8" numFmtId="0" xfId="0" applyFont="1"/>
    <xf borderId="0" fillId="0" fontId="9" numFmtId="0" xfId="0" applyFont="1"/>
    <xf borderId="0" fillId="0" fontId="10" numFmtId="164" xfId="0" applyFont="1" applyNumberFormat="1"/>
    <xf borderId="0" fillId="0" fontId="11" numFmtId="0" xfId="0" applyFont="1"/>
    <xf borderId="1" fillId="4" fontId="3" numFmtId="0" xfId="0" applyBorder="1" applyFill="1" applyFont="1"/>
    <xf borderId="1" fillId="4" fontId="12" numFmtId="0" xfId="0" applyAlignment="1" applyBorder="1" applyFont="1">
      <alignment horizontal="center"/>
    </xf>
    <xf borderId="1" fillId="4" fontId="12" numFmtId="0" xfId="0" applyBorder="1" applyFont="1"/>
    <xf borderId="1" fillId="3" fontId="3" numFmtId="0" xfId="0" applyBorder="1" applyFont="1"/>
    <xf borderId="3" fillId="0" fontId="13" numFmtId="0" xfId="0" applyBorder="1" applyFont="1"/>
    <xf borderId="3" fillId="0" fontId="3" numFmtId="164" xfId="0" applyBorder="1" applyFont="1" applyNumberFormat="1"/>
    <xf borderId="0" fillId="0" fontId="3" numFmtId="164" xfId="0" applyFont="1" applyNumberFormat="1"/>
    <xf borderId="0" fillId="0" fontId="6" numFmtId="164" xfId="0" applyFont="1" applyNumberFormat="1"/>
    <xf borderId="0" fillId="0" fontId="14" numFmtId="165" xfId="0" applyAlignment="1" applyFont="1" applyNumberFormat="1">
      <alignment horizontal="right"/>
    </xf>
    <xf borderId="0" fillId="0" fontId="14" numFmtId="165" xfId="0" applyAlignment="1" applyFont="1" applyNumberFormat="1">
      <alignment horizontal="right" readingOrder="0"/>
    </xf>
    <xf borderId="4" fillId="2" fontId="3" numFmtId="0" xfId="0" applyBorder="1" applyFont="1"/>
    <xf borderId="5" fillId="0" fontId="15" numFmtId="0" xfId="0" applyBorder="1" applyFont="1"/>
    <xf borderId="6" fillId="0" fontId="15" numFmtId="0" xfId="0" applyBorder="1" applyFont="1"/>
    <xf borderId="3" fillId="0" fontId="14" numFmtId="164" xfId="0" applyBorder="1" applyFont="1" applyNumberFormat="1"/>
    <xf borderId="3" fillId="0" fontId="14" numFmtId="166" xfId="0" applyBorder="1" applyFont="1" applyNumberFormat="1"/>
    <xf borderId="2" fillId="0" fontId="14" numFmtId="166" xfId="0" applyBorder="1" applyFont="1" applyNumberFormat="1"/>
    <xf borderId="2" fillId="3" fontId="14" numFmtId="166" xfId="0" applyBorder="1" applyFont="1" applyNumberFormat="1"/>
    <xf borderId="2" fillId="4" fontId="14" numFmtId="164" xfId="0" applyBorder="1" applyFont="1" applyNumberFormat="1"/>
    <xf borderId="7" fillId="2" fontId="4" numFmtId="164" xfId="0" applyBorder="1" applyFont="1" applyNumberFormat="1"/>
    <xf borderId="7" fillId="2" fontId="4" numFmtId="164" xfId="0" applyAlignment="1" applyBorder="1" applyFont="1" applyNumberFormat="1">
      <alignment horizontal="right"/>
    </xf>
    <xf borderId="7" fillId="5" fontId="4" numFmtId="164" xfId="0" applyBorder="1" applyFill="1" applyFont="1" applyNumberFormat="1"/>
    <xf borderId="1" fillId="2" fontId="4" numFmtId="164" xfId="0" applyBorder="1" applyFont="1" applyNumberFormat="1"/>
    <xf borderId="1" fillId="2" fontId="4" numFmtId="164" xfId="0" applyAlignment="1" applyBorder="1" applyFont="1" applyNumberFormat="1">
      <alignment horizontal="right"/>
    </xf>
    <xf borderId="1" fillId="2" fontId="4" numFmtId="164" xfId="0" applyAlignment="1" applyBorder="1" applyFont="1" applyNumberFormat="1">
      <alignment readingOrder="0"/>
    </xf>
    <xf borderId="8" fillId="0" fontId="6" numFmtId="164" xfId="0" applyBorder="1" applyFont="1" applyNumberFormat="1"/>
    <xf borderId="7" fillId="2" fontId="4" numFmtId="167" xfId="0" applyBorder="1" applyFont="1" applyNumberFormat="1"/>
    <xf borderId="9" fillId="2" fontId="4" numFmtId="167" xfId="0" applyBorder="1" applyFont="1" applyNumberFormat="1"/>
    <xf borderId="9" fillId="2" fontId="4" numFmtId="164" xfId="0" applyBorder="1" applyFont="1" applyNumberFormat="1"/>
    <xf borderId="1" fillId="2" fontId="4" numFmtId="167" xfId="0" applyBorder="1" applyFont="1" applyNumberFormat="1"/>
    <xf borderId="8" fillId="0" fontId="6" numFmtId="167" xfId="0" applyBorder="1" applyFont="1" applyNumberFormat="1"/>
    <xf borderId="0" fillId="0" fontId="10" numFmtId="167" xfId="0" applyFont="1" applyNumberFormat="1"/>
    <xf quotePrefix="1" borderId="8" fillId="0" fontId="10" numFmtId="164" xfId="0" applyAlignment="1" applyBorder="1" applyFont="1" applyNumberFormat="1">
      <alignment horizontal="left"/>
    </xf>
    <xf borderId="8" fillId="0" fontId="10" numFmtId="167" xfId="0" applyBorder="1" applyFont="1" applyNumberFormat="1"/>
    <xf borderId="0" fillId="0" fontId="10" numFmtId="164" xfId="0" applyAlignment="1" applyFont="1" applyNumberFormat="1">
      <alignment horizontal="left"/>
    </xf>
    <xf quotePrefix="1" borderId="1" fillId="2" fontId="4" numFmtId="164" xfId="0" applyAlignment="1" applyBorder="1" applyFont="1" applyNumberFormat="1">
      <alignment horizontal="left"/>
    </xf>
    <xf borderId="1" fillId="2" fontId="4" numFmtId="168" xfId="0" applyAlignment="1" applyBorder="1" applyFont="1" applyNumberFormat="1">
      <alignment horizontal="right"/>
    </xf>
    <xf borderId="7" fillId="2" fontId="4" numFmtId="168" xfId="0" applyBorder="1" applyFont="1" applyNumberFormat="1"/>
    <xf borderId="7" fillId="2" fontId="4" numFmtId="168" xfId="0" applyAlignment="1" applyBorder="1" applyFont="1" applyNumberFormat="1">
      <alignment readingOrder="0"/>
    </xf>
    <xf borderId="10" fillId="2" fontId="4" numFmtId="164" xfId="0" applyBorder="1" applyFont="1" applyNumberFormat="1"/>
    <xf borderId="10" fillId="2" fontId="4" numFmtId="164" xfId="0" applyAlignment="1" applyBorder="1" applyFont="1" applyNumberFormat="1">
      <alignment readingOrder="0"/>
    </xf>
    <xf borderId="2" fillId="2" fontId="4" numFmtId="164" xfId="0" applyBorder="1" applyFont="1" applyNumberFormat="1"/>
    <xf borderId="11" fillId="2" fontId="4" numFmtId="164" xfId="0" applyBorder="1" applyFont="1" applyNumberFormat="1"/>
    <xf borderId="11" fillId="2" fontId="4" numFmtId="164" xfId="0" applyAlignment="1" applyBorder="1" applyFont="1" applyNumberFormat="1">
      <alignment readingOrder="0"/>
    </xf>
    <xf borderId="0" fillId="0" fontId="6" numFmtId="167" xfId="0" applyFont="1" applyNumberFormat="1"/>
    <xf borderId="12" fillId="0" fontId="14" numFmtId="164" xfId="0" applyBorder="1" applyFont="1" applyNumberFormat="1"/>
    <xf borderId="12" fillId="0" fontId="14" numFmtId="167" xfId="0" applyBorder="1" applyFont="1" applyNumberFormat="1"/>
    <xf borderId="0" fillId="0" fontId="14" numFmtId="164" xfId="0" applyFont="1" applyNumberFormat="1"/>
    <xf borderId="0" fillId="0" fontId="10" numFmtId="0" xfId="0" applyFont="1"/>
    <xf borderId="7" fillId="2" fontId="4" numFmtId="164" xfId="0" applyAlignment="1" applyBorder="1" applyFont="1" applyNumberFormat="1">
      <alignment horizontal="left"/>
    </xf>
    <xf borderId="9" fillId="2" fontId="4" numFmtId="164" xfId="0" applyAlignment="1" applyBorder="1" applyFont="1" applyNumberFormat="1">
      <alignment horizontal="left"/>
    </xf>
    <xf borderId="9" fillId="2" fontId="4" numFmtId="164" xfId="0" applyAlignment="1" applyBorder="1" applyFont="1" applyNumberFormat="1">
      <alignment horizontal="right"/>
    </xf>
    <xf borderId="13" fillId="2" fontId="4" numFmtId="164" xfId="0" applyAlignment="1" applyBorder="1" applyFont="1" applyNumberFormat="1">
      <alignment horizontal="left"/>
    </xf>
    <xf borderId="13" fillId="2" fontId="4" numFmtId="164" xfId="0" applyAlignment="1" applyBorder="1" applyFont="1" applyNumberFormat="1">
      <alignment horizontal="right"/>
    </xf>
    <xf borderId="13" fillId="2" fontId="4" numFmtId="164" xfId="0" applyBorder="1" applyFont="1" applyNumberFormat="1"/>
    <xf borderId="0" fillId="0" fontId="6" numFmtId="169" xfId="0" applyFont="1" applyNumberFormat="1"/>
    <xf borderId="14" fillId="0" fontId="10" numFmtId="164" xfId="0" applyBorder="1" applyFont="1" applyNumberFormat="1"/>
    <xf borderId="14" fillId="0" fontId="10" numFmtId="167" xfId="0" applyBorder="1" applyFont="1" applyNumberFormat="1"/>
    <xf borderId="0" fillId="0" fontId="14" numFmtId="170" xfId="0" applyFont="1" applyNumberFormat="1"/>
    <xf borderId="0" fillId="0" fontId="6" numFmtId="170" xfId="0" applyFont="1" applyNumberFormat="1"/>
    <xf borderId="8" fillId="0" fontId="14" numFmtId="167" xfId="0" applyBorder="1" applyFont="1" applyNumberFormat="1"/>
    <xf borderId="0" fillId="0" fontId="14" numFmtId="169" xfId="0" applyFont="1" applyNumberFormat="1"/>
    <xf borderId="0" fillId="0" fontId="14" numFmtId="167" xfId="0" applyFont="1" applyNumberFormat="1"/>
    <xf borderId="0" fillId="0" fontId="16" numFmtId="170" xfId="0" applyFont="1" applyNumberFormat="1"/>
    <xf quotePrefix="1" borderId="0" fillId="0" fontId="16" numFmtId="164" xfId="0" applyFont="1" applyNumberFormat="1"/>
    <xf borderId="0" fillId="0" fontId="17" numFmtId="0" xfId="0" applyFont="1"/>
    <xf borderId="1" fillId="2" fontId="18" numFmtId="0" xfId="0" applyBorder="1" applyFont="1"/>
    <xf borderId="0" fillId="0" fontId="19" numFmtId="164" xfId="0" applyFont="1" applyNumberFormat="1"/>
    <xf borderId="1" fillId="3" fontId="12" numFmtId="0" xfId="0" applyBorder="1" applyFont="1"/>
    <xf borderId="15" fillId="2" fontId="3" numFmtId="0" xfId="0" applyBorder="1" applyFont="1"/>
    <xf borderId="16" fillId="0" fontId="15" numFmtId="0" xfId="0" applyBorder="1" applyFont="1"/>
    <xf borderId="17" fillId="0" fontId="15" numFmtId="0" xfId="0" applyBorder="1" applyFont="1"/>
    <xf borderId="2" fillId="2" fontId="18" numFmtId="166" xfId="0" applyBorder="1" applyFont="1" applyNumberFormat="1"/>
    <xf borderId="7" fillId="2" fontId="4" numFmtId="164" xfId="0" applyAlignment="1" applyBorder="1" applyFont="1" applyNumberFormat="1">
      <alignment horizontal="right" readingOrder="0"/>
    </xf>
    <xf borderId="1" fillId="2" fontId="4" numFmtId="164" xfId="0" applyAlignment="1" applyBorder="1" applyFont="1" applyNumberFormat="1">
      <alignment horizontal="right" readingOrder="0"/>
    </xf>
    <xf borderId="9" fillId="2" fontId="4" numFmtId="168" xfId="0" applyBorder="1" applyFont="1" applyNumberFormat="1"/>
    <xf borderId="1" fillId="2" fontId="4" numFmtId="168" xfId="0" applyBorder="1" applyFont="1" applyNumberFormat="1"/>
    <xf borderId="1" fillId="2" fontId="4" numFmtId="168" xfId="0" applyAlignment="1" applyBorder="1" applyFont="1" applyNumberFormat="1">
      <alignment readingOrder="0"/>
    </xf>
    <xf borderId="1" fillId="2" fontId="4" numFmtId="164" xfId="0" applyAlignment="1" applyBorder="1" applyFont="1" applyNumberFormat="1">
      <alignment horizontal="left"/>
    </xf>
    <xf borderId="11" fillId="2" fontId="4" numFmtId="167" xfId="0" applyBorder="1" applyFont="1" applyNumberFormat="1"/>
    <xf borderId="12" fillId="0" fontId="6" numFmtId="167" xfId="0" applyBorder="1" applyFont="1" applyNumberFormat="1"/>
    <xf borderId="0" fillId="0" fontId="20" numFmtId="164" xfId="0" applyFont="1" applyNumberFormat="1"/>
    <xf borderId="0" fillId="0" fontId="14" numFmtId="164" xfId="0" applyAlignment="1" applyFont="1" applyNumberFormat="1">
      <alignment horizontal="center"/>
    </xf>
    <xf borderId="0" fillId="0" fontId="14" numFmtId="171" xfId="0" applyAlignment="1" applyFont="1" applyNumberFormat="1">
      <alignment horizontal="right"/>
    </xf>
    <xf borderId="1" fillId="3" fontId="14" numFmtId="164" xfId="0" applyAlignment="1" applyBorder="1" applyFont="1" applyNumberFormat="1">
      <alignment horizontal="right"/>
    </xf>
    <xf borderId="1" fillId="3" fontId="14" numFmtId="165" xfId="0" applyAlignment="1" applyBorder="1" applyFont="1" applyNumberFormat="1">
      <alignment horizontal="right"/>
    </xf>
    <xf borderId="3" fillId="0" fontId="12" numFmtId="166" xfId="0" applyBorder="1" applyFont="1" applyNumberFormat="1"/>
    <xf borderId="18" fillId="2" fontId="4" numFmtId="164" xfId="0" applyBorder="1" applyFont="1" applyNumberFormat="1"/>
    <xf borderId="19" fillId="2" fontId="4" numFmtId="172" xfId="0" applyBorder="1" applyFont="1" applyNumberFormat="1"/>
    <xf borderId="19" fillId="2" fontId="4" numFmtId="172" xfId="0" applyAlignment="1" applyBorder="1" applyFont="1" applyNumberFormat="1">
      <alignment readingOrder="0"/>
    </xf>
    <xf borderId="10" fillId="2" fontId="4" numFmtId="172" xfId="0" applyBorder="1" applyFont="1" applyNumberFormat="1"/>
    <xf borderId="10" fillId="2" fontId="4" numFmtId="172" xfId="0" applyAlignment="1" applyBorder="1" applyFont="1" applyNumberFormat="1">
      <alignment readingOrder="0"/>
    </xf>
    <xf borderId="0" fillId="0" fontId="6" numFmtId="173" xfId="0" applyFont="1" applyNumberFormat="1"/>
    <xf borderId="0" fillId="0" fontId="14" numFmtId="164" xfId="0" applyAlignment="1" applyFont="1" applyNumberFormat="1">
      <alignment horizontal="right"/>
    </xf>
    <xf borderId="8" fillId="0" fontId="10" numFmtId="164" xfId="0" applyBorder="1" applyFont="1" applyNumberFormat="1"/>
    <xf borderId="19" fillId="2" fontId="4" numFmtId="167" xfId="0" applyBorder="1" applyFont="1" applyNumberFormat="1"/>
    <xf borderId="19" fillId="2" fontId="4" numFmtId="167" xfId="0" applyAlignment="1" applyBorder="1" applyFont="1" applyNumberFormat="1">
      <alignment readingOrder="0"/>
    </xf>
    <xf borderId="5" fillId="0" fontId="10" numFmtId="164" xfId="0" applyBorder="1" applyFont="1" applyNumberFormat="1"/>
    <xf borderId="20" fillId="2" fontId="4" numFmtId="167" xfId="0" applyBorder="1" applyFont="1" applyNumberFormat="1"/>
    <xf borderId="3" fillId="0" fontId="10" numFmtId="164" xfId="0" applyBorder="1" applyFont="1" applyNumberFormat="1"/>
    <xf borderId="1" fillId="2" fontId="16" numFmtId="164" xfId="0" applyBorder="1" applyFont="1" applyNumberFormat="1"/>
    <xf borderId="0" fillId="0" fontId="3" numFmtId="167" xfId="0" applyFont="1" applyNumberFormat="1"/>
    <xf borderId="20" fillId="2" fontId="4" numFmtId="167" xfId="0" applyAlignment="1" applyBorder="1" applyFont="1" applyNumberFormat="1">
      <alignment readingOrder="0"/>
    </xf>
    <xf borderId="8" fillId="0" fontId="14" numFmtId="164" xfId="0" applyBorder="1" applyFont="1" applyNumberFormat="1"/>
    <xf borderId="21" fillId="2" fontId="4" numFmtId="164" xfId="0" applyBorder="1" applyFont="1" applyNumberFormat="1"/>
    <xf borderId="1" fillId="3" fontId="6" numFmtId="164" xfId="0" applyBorder="1" applyFont="1" applyNumberFormat="1"/>
    <xf borderId="1" fillId="3" fontId="6" numFmtId="169" xfId="0" applyBorder="1" applyFont="1" applyNumberFormat="1"/>
    <xf borderId="8" fillId="0" fontId="6" numFmtId="174" xfId="0" applyBorder="1" applyFont="1" applyNumberFormat="1"/>
    <xf borderId="0" fillId="0" fontId="6" numFmtId="174" xfId="0" applyFont="1" applyNumberFormat="1"/>
    <xf borderId="0" fillId="0" fontId="14" numFmtId="174" xfId="0" applyFont="1" applyNumberFormat="1"/>
    <xf borderId="8" fillId="0" fontId="6" numFmtId="170" xfId="0" applyBorder="1" applyFont="1" applyNumberFormat="1"/>
    <xf borderId="0" fillId="0" fontId="6" numFmtId="175" xfId="0" applyFont="1" applyNumberFormat="1"/>
    <xf borderId="0" fillId="0" fontId="16" numFmtId="0" xfId="0" applyFont="1"/>
    <xf borderId="1" fillId="6" fontId="2" numFmtId="0" xfId="0" applyBorder="1" applyFill="1" applyFont="1"/>
    <xf borderId="1" fillId="7" fontId="2" numFmtId="0" xfId="0" applyBorder="1" applyFill="1" applyFont="1"/>
    <xf borderId="1" fillId="7" fontId="21" numFmtId="0" xfId="0" applyBorder="1" applyFont="1"/>
    <xf borderId="0" fillId="0" fontId="22" numFmtId="0" xfId="0" applyAlignment="1" applyFont="1">
      <alignment vertical="center"/>
    </xf>
    <xf borderId="0" fillId="0" fontId="16" numFmtId="164" xfId="0" applyFont="1" applyNumberFormat="1"/>
    <xf borderId="3" fillId="0" fontId="23" numFmtId="164" xfId="0" applyBorder="1" applyFont="1" applyNumberFormat="1"/>
    <xf borderId="3" fillId="0" fontId="3" numFmtId="164" xfId="0" applyAlignment="1" applyBorder="1" applyFont="1" applyNumberFormat="1">
      <alignment horizontal="center"/>
    </xf>
    <xf borderId="3" fillId="0" fontId="22" numFmtId="0" xfId="0" applyAlignment="1" applyBorder="1" applyFont="1">
      <alignment vertical="center"/>
    </xf>
    <xf borderId="3" fillId="0" fontId="3" numFmtId="0" xfId="0" applyBorder="1" applyFont="1"/>
    <xf borderId="3" fillId="0" fontId="24" numFmtId="0" xfId="0" applyAlignment="1" applyBorder="1" applyFont="1">
      <alignment vertical="center"/>
    </xf>
    <xf borderId="5" fillId="0" fontId="25" numFmtId="0" xfId="0" applyAlignment="1" applyBorder="1" applyFont="1">
      <alignment vertical="center"/>
    </xf>
    <xf borderId="5" fillId="0" fontId="6" numFmtId="164" xfId="0" applyBorder="1" applyFont="1" applyNumberFormat="1"/>
    <xf borderId="4" fillId="2" fontId="26" numFmtId="0" xfId="0" applyAlignment="1" applyBorder="1" applyFont="1">
      <alignment vertical="center"/>
    </xf>
    <xf borderId="5" fillId="0" fontId="25" numFmtId="0" xfId="0" applyAlignment="1" applyBorder="1" applyFont="1">
      <alignment shrinkToFit="0" vertical="center" wrapText="1"/>
    </xf>
    <xf borderId="0" fillId="0" fontId="22" numFmtId="0" xfId="0" applyFont="1"/>
    <xf borderId="0" fillId="0" fontId="25" numFmtId="0" xfId="0" applyAlignment="1" applyFont="1">
      <alignment vertical="center"/>
    </xf>
    <xf borderId="0" fillId="0" fontId="27" numFmtId="0" xfId="0" applyAlignment="1" applyFont="1">
      <alignment vertical="center"/>
    </xf>
    <xf borderId="0" fillId="0" fontId="3" numFmtId="164" xfId="0" applyAlignment="1" applyFont="1" applyNumberFormat="1">
      <alignment horizontal="center"/>
    </xf>
    <xf borderId="0" fillId="0" fontId="23" numFmtId="164" xfId="0" applyFont="1" applyNumberFormat="1"/>
    <xf borderId="0" fillId="0" fontId="24" numFmtId="0" xfId="0" applyAlignment="1" applyFont="1">
      <alignment vertical="center"/>
    </xf>
    <xf borderId="22" fillId="2" fontId="4" numFmtId="164" xfId="0" applyAlignment="1" applyBorder="1" applyFont="1" applyNumberFormat="1">
      <alignment horizontal="center"/>
    </xf>
    <xf borderId="5" fillId="0" fontId="3" numFmtId="164" xfId="0" applyAlignment="1" applyBorder="1" applyFont="1" applyNumberFormat="1">
      <alignment horizontal="center"/>
    </xf>
    <xf borderId="5" fillId="0" fontId="28" numFmtId="0" xfId="0" applyAlignment="1" applyBorder="1" applyFont="1">
      <alignment vertical="center"/>
    </xf>
    <xf borderId="15" fillId="2" fontId="4" numFmtId="164" xfId="0" applyBorder="1" applyFont="1" applyNumberFormat="1"/>
    <xf borderId="0" fillId="0" fontId="28" numFmtId="0" xfId="0" applyAlignment="1" applyFont="1">
      <alignment vertical="center"/>
    </xf>
    <xf borderId="22" fillId="0" fontId="6" numFmtId="164" xfId="0" applyAlignment="1" applyBorder="1" applyFont="1" applyNumberFormat="1">
      <alignment horizontal="center"/>
    </xf>
    <xf borderId="0" fillId="0" fontId="29" numFmtId="0" xfId="0" applyAlignment="1" applyFont="1">
      <alignment vertical="center"/>
    </xf>
    <xf borderId="0" fillId="0" fontId="30" numFmtId="0" xfId="0" applyAlignment="1" applyFont="1">
      <alignment vertical="center"/>
    </xf>
    <xf borderId="23" fillId="2" fontId="4" numFmtId="164" xfId="0" applyBorder="1" applyFont="1" applyNumberFormat="1"/>
    <xf borderId="14" fillId="0" fontId="15" numFmtId="0" xfId="0" applyBorder="1" applyFont="1"/>
    <xf borderId="24" fillId="0" fontId="15" numFmtId="0" xfId="0" applyBorder="1" applyFont="1"/>
    <xf borderId="4" fillId="2" fontId="4" numFmtId="164" xfId="0" applyBorder="1" applyFont="1" applyNumberFormat="1"/>
    <xf borderId="1" fillId="2" fontId="5" numFmtId="0" xfId="0" applyBorder="1" applyFont="1"/>
    <xf borderId="4" fillId="2" fontId="26" numFmtId="14" xfId="0" applyAlignment="1" applyBorder="1" applyFont="1" applyNumberFormat="1">
      <alignment horizontal="left" vertical="center"/>
    </xf>
    <xf borderId="4" fillId="2" fontId="31" numFmtId="0" xfId="0" applyAlignment="1" applyBorder="1" applyFont="1">
      <alignment vertical="center"/>
    </xf>
    <xf borderId="1" fillId="2" fontId="4" numFmtId="164" xfId="0" applyAlignment="1" applyBorder="1" applyFont="1" applyNumberFormat="1">
      <alignment horizontal="center"/>
    </xf>
    <xf borderId="0" fillId="0" fontId="32" numFmtId="0" xfId="0" applyFont="1"/>
    <xf borderId="0" fillId="0" fontId="2" numFmtId="0" xfId="0" applyAlignment="1" applyFont="1">
      <alignment horizontal="left" vertical="center"/>
    </xf>
    <xf borderId="0" fillId="0" fontId="33" numFmtId="0" xfId="0" applyAlignment="1" applyFont="1">
      <alignment horizontal="left" vertical="center"/>
    </xf>
    <xf borderId="1" fillId="2" fontId="34" numFmtId="176" xfId="0" applyAlignment="1" applyBorder="1" applyFont="1" applyNumberFormat="1">
      <alignment horizontal="left" vertical="center"/>
    </xf>
    <xf borderId="0" fillId="0" fontId="35" numFmtId="0" xfId="0" applyAlignment="1" applyFont="1">
      <alignment horizontal="left" vertical="center"/>
    </xf>
    <xf borderId="0" fillId="0" fontId="20" numFmtId="0" xfId="0" applyAlignment="1" applyFont="1">
      <alignment horizontal="left" vertical="center"/>
    </xf>
    <xf borderId="0" fillId="0" fontId="36" numFmtId="0" xfId="0" applyAlignment="1" applyFont="1">
      <alignment horizontal="left" vertical="center"/>
    </xf>
    <xf borderId="0" fillId="0" fontId="14" numFmtId="177" xfId="0" applyAlignment="1" applyFont="1" applyNumberFormat="1">
      <alignment horizontal="center"/>
    </xf>
    <xf borderId="25" fillId="0" fontId="37" numFmtId="0" xfId="0" applyAlignment="1" applyBorder="1" applyFont="1">
      <alignment horizontal="center"/>
    </xf>
    <xf borderId="26" fillId="0" fontId="37" numFmtId="176" xfId="0" applyAlignment="1" applyBorder="1" applyFont="1" applyNumberFormat="1">
      <alignment horizontal="center" vertical="center"/>
    </xf>
    <xf borderId="26" fillId="0" fontId="37" numFmtId="176" xfId="0" applyAlignment="1" applyBorder="1" applyFont="1" applyNumberFormat="1">
      <alignment horizontal="center"/>
    </xf>
    <xf borderId="27" fillId="0" fontId="37" numFmtId="176" xfId="0" applyAlignment="1" applyBorder="1" applyFont="1" applyNumberFormat="1">
      <alignment horizontal="center"/>
    </xf>
    <xf borderId="28" fillId="0" fontId="25" numFmtId="0" xfId="0" applyAlignment="1" applyBorder="1" applyFont="1">
      <alignment horizontal="center" vertical="center"/>
    </xf>
    <xf borderId="29" fillId="2" fontId="26" numFmtId="164" xfId="0" applyAlignment="1" applyBorder="1" applyFont="1" applyNumberFormat="1">
      <alignment horizontal="center" vertical="center"/>
    </xf>
    <xf borderId="30" fillId="2" fontId="26" numFmtId="164" xfId="0" applyAlignment="1" applyBorder="1" applyFont="1" applyNumberFormat="1">
      <alignment horizontal="center" vertical="center"/>
    </xf>
    <xf borderId="0" fillId="0" fontId="38" numFmtId="0" xfId="0" applyFont="1"/>
    <xf borderId="0" fillId="0" fontId="38" numFmtId="164" xfId="0" applyFont="1" applyNumberFormat="1"/>
    <xf borderId="31" fillId="0" fontId="36" numFmtId="0" xfId="0" applyAlignment="1" applyBorder="1" applyFont="1">
      <alignment horizontal="center" shrinkToFit="0" vertical="center" wrapText="1"/>
    </xf>
    <xf borderId="32" fillId="0" fontId="36" numFmtId="0" xfId="0" applyAlignment="1" applyBorder="1" applyFont="1">
      <alignment horizontal="left" vertical="center"/>
    </xf>
    <xf borderId="33" fillId="0" fontId="36" numFmtId="0" xfId="0" applyAlignment="1" applyBorder="1" applyFont="1">
      <alignment vertical="center"/>
    </xf>
    <xf borderId="34" fillId="0" fontId="36" numFmtId="0" xfId="0" applyAlignment="1" applyBorder="1" applyFont="1">
      <alignment vertical="center"/>
    </xf>
    <xf borderId="32" fillId="0" fontId="14" numFmtId="164" xfId="0" applyBorder="1" applyFont="1" applyNumberFormat="1"/>
    <xf borderId="33" fillId="0" fontId="6" numFmtId="164" xfId="0" applyBorder="1" applyFont="1" applyNumberFormat="1"/>
    <xf borderId="35" fillId="0" fontId="38" numFmtId="164" xfId="0" applyBorder="1" applyFont="1" applyNumberFormat="1"/>
    <xf borderId="36" fillId="0" fontId="36" numFmtId="0" xfId="0" applyAlignment="1" applyBorder="1" applyFont="1">
      <alignment horizontal="center" shrinkToFit="0" vertical="center" wrapText="1"/>
    </xf>
    <xf borderId="28" fillId="0" fontId="36" numFmtId="0" xfId="0" applyAlignment="1" applyBorder="1" applyFont="1">
      <alignment horizontal="center" shrinkToFit="0" vertical="center" wrapText="1"/>
    </xf>
    <xf borderId="37" fillId="0" fontId="36" numFmtId="0" xfId="0" applyAlignment="1" applyBorder="1" applyFont="1">
      <alignment horizontal="center" shrinkToFit="0" vertical="center" wrapText="1"/>
    </xf>
    <xf borderId="38" fillId="0" fontId="36" numFmtId="0" xfId="0" applyAlignment="1" applyBorder="1" applyFont="1">
      <alignment horizontal="center" shrinkToFit="0" vertical="center" wrapText="1"/>
    </xf>
    <xf borderId="38" fillId="0" fontId="39" numFmtId="0" xfId="0" applyAlignment="1" applyBorder="1" applyFont="1">
      <alignment horizontal="center" shrinkToFit="0" vertical="center" wrapText="1"/>
    </xf>
    <xf borderId="0" fillId="0" fontId="6" numFmtId="0" xfId="0" applyAlignment="1" applyFont="1">
      <alignment horizontal="center"/>
    </xf>
    <xf borderId="39" fillId="0" fontId="40" numFmtId="166" xfId="0" applyAlignment="1" applyBorder="1" applyFont="1" applyNumberFormat="1">
      <alignment horizontal="center" vertical="center"/>
    </xf>
    <xf borderId="40" fillId="2" fontId="41" numFmtId="178" xfId="0" applyAlignment="1" applyBorder="1" applyFont="1" applyNumberFormat="1">
      <alignment horizontal="center" vertical="center"/>
    </xf>
    <xf borderId="41" fillId="2" fontId="41" numFmtId="178" xfId="0" applyAlignment="1" applyBorder="1" applyFont="1" applyNumberFormat="1">
      <alignment horizontal="center" vertical="center"/>
    </xf>
    <xf borderId="22" fillId="2" fontId="41" numFmtId="178" xfId="0" applyAlignment="1" applyBorder="1" applyFont="1" applyNumberFormat="1">
      <alignment horizontal="center" vertical="center"/>
    </xf>
    <xf borderId="42" fillId="2" fontId="41" numFmtId="178" xfId="0" applyAlignment="1" applyBorder="1" applyFont="1" applyNumberFormat="1">
      <alignment horizontal="center" vertical="center"/>
    </xf>
    <xf borderId="43" fillId="0" fontId="40" numFmtId="166" xfId="0" applyAlignment="1" applyBorder="1" applyFont="1" applyNumberFormat="1">
      <alignment horizontal="center" vertical="center"/>
    </xf>
    <xf borderId="44" fillId="2" fontId="41" numFmtId="178" xfId="0" applyAlignment="1" applyBorder="1" applyFont="1" applyNumberFormat="1">
      <alignment horizontal="center" vertical="center"/>
    </xf>
    <xf borderId="45" fillId="2" fontId="41" numFmtId="178" xfId="0" applyAlignment="1" applyBorder="1" applyFont="1" applyNumberFormat="1">
      <alignment horizontal="center" vertical="center"/>
    </xf>
    <xf borderId="25" fillId="0" fontId="14" numFmtId="0" xfId="0" applyAlignment="1" applyBorder="1" applyFont="1">
      <alignment horizontal="center"/>
    </xf>
    <xf borderId="27" fillId="0" fontId="37" numFmtId="176" xfId="0" applyAlignment="1" applyBorder="1" applyFont="1" applyNumberFormat="1">
      <alignment horizontal="center" vertical="center"/>
    </xf>
    <xf borderId="46" fillId="0" fontId="36" numFmtId="0" xfId="0" applyAlignment="1" applyBorder="1" applyFont="1">
      <alignment horizontal="center" shrinkToFit="0" vertical="center" wrapText="1"/>
    </xf>
    <xf borderId="47" fillId="0" fontId="6" numFmtId="164" xfId="0" applyBorder="1" applyFont="1" applyNumberFormat="1"/>
    <xf borderId="48" fillId="0" fontId="36" numFmtId="0" xfId="0" applyAlignment="1" applyBorder="1" applyFont="1">
      <alignment horizontal="center" shrinkToFit="0" vertical="center" wrapText="1"/>
    </xf>
    <xf borderId="49" fillId="2" fontId="41" numFmtId="164" xfId="0" applyAlignment="1" applyBorder="1" applyFont="1" applyNumberFormat="1">
      <alignment horizontal="center" vertical="center"/>
    </xf>
    <xf borderId="50" fillId="2" fontId="41" numFmtId="164" xfId="0" applyAlignment="1" applyBorder="1" applyFont="1" applyNumberFormat="1">
      <alignment horizontal="center" vertical="center"/>
    </xf>
    <xf borderId="39" fillId="0" fontId="36" numFmtId="0" xfId="0" applyAlignment="1" applyBorder="1" applyFont="1">
      <alignment horizontal="center" shrinkToFit="0" vertical="center" wrapText="1"/>
    </xf>
    <xf borderId="22" fillId="0" fontId="42" numFmtId="179" xfId="0" applyAlignment="1" applyBorder="1" applyFont="1" applyNumberFormat="1">
      <alignment horizontal="center" vertical="center"/>
    </xf>
    <xf borderId="22" fillId="2" fontId="41" numFmtId="164" xfId="0" applyAlignment="1" applyBorder="1" applyFont="1" applyNumberFormat="1">
      <alignment horizontal="center" vertical="center"/>
    </xf>
    <xf borderId="42" fillId="2" fontId="41" numFmtId="164" xfId="0" applyAlignment="1" applyBorder="1" applyFont="1" applyNumberFormat="1">
      <alignment horizontal="center" vertical="center"/>
    </xf>
    <xf borderId="42" fillId="2" fontId="43" numFmtId="179" xfId="0" applyAlignment="1" applyBorder="1" applyFont="1" applyNumberFormat="1">
      <alignment horizontal="center" vertical="center"/>
    </xf>
    <xf borderId="39" fillId="0" fontId="6" numFmtId="0" xfId="0" applyBorder="1" applyFont="1"/>
    <xf borderId="51" fillId="0" fontId="6" numFmtId="0" xfId="0" applyBorder="1" applyFont="1"/>
    <xf borderId="52" fillId="2" fontId="43" numFmtId="179" xfId="0" applyAlignment="1" applyBorder="1" applyFont="1" applyNumberFormat="1">
      <alignment horizontal="center" vertical="center"/>
    </xf>
    <xf borderId="25" fillId="0" fontId="36" numFmtId="0" xfId="0" applyAlignment="1" applyBorder="1" applyFont="1">
      <alignment horizontal="center" shrinkToFit="0" vertical="center" wrapText="1"/>
    </xf>
    <xf borderId="26" fillId="0" fontId="6" numFmtId="164" xfId="0" applyBorder="1" applyFont="1" applyNumberFormat="1"/>
    <xf borderId="27" fillId="0" fontId="6" numFmtId="164" xfId="0" applyBorder="1" applyFont="1" applyNumberFormat="1"/>
    <xf borderId="0" fillId="0" fontId="36" numFmtId="0" xfId="0" applyAlignment="1" applyFont="1">
      <alignment horizontal="center" shrinkToFit="0" vertical="center" wrapText="1"/>
    </xf>
  </cellXfs>
  <cellStyles count="1">
    <cellStyle xfId="0" name="Normal" builtinId="0"/>
  </cellStyles>
  <dxfs count="1">
    <dxf>
      <font/>
      <fill>
        <patternFill patternType="solid">
          <fgColor rgb="FFC0C0C0"/>
          <bgColor rgb="FFC0C0C0"/>
        </patternFill>
      </fill>
      <border/>
    </dxf>
  </dxfs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<Relationships xmlns="http://schemas.openxmlformats.org/package/2006/relationships"><Relationship Id="rId1" Type="http://customschemas.google.com/relationships/workbookmetadata" Target="commentsmeta1"/></Relationships>
</file>

<file path=xl/_rels/comments3.xml.rels><?xml version="1.0" encoding="UTF-8" standalone="yes"?><Relationships xmlns="http://schemas.openxmlformats.org/package/2006/relationships"><Relationship Id="rId1" Type="http://customschemas.google.com/relationships/workbookmetadata" Target="commentsmeta2"/></Relationships>
</file>

<file path=xl/_rels/comments4.xml.rels><?xml version="1.0" encoding="UTF-8" standalone="yes"?><Relationships xmlns="http://schemas.openxmlformats.org/package/2006/relationships"><Relationship Id="rId1" Type="http://customschemas.google.com/relationships/workbookmetadata" Target="commentsmeta3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47625</xdr:colOff>
      <xdr:row>5</xdr:row>
      <xdr:rowOff>76200</xdr:rowOff>
    </xdr:from>
    <xdr:ext cx="7705725" cy="9763125"/>
    <xdr:sp>
      <xdr:nvSpPr>
        <xdr:cNvPr id="3" name="Shape 3"/>
        <xdr:cNvSpPr txBox="1"/>
      </xdr:nvSpPr>
      <xdr:spPr>
        <a:xfrm>
          <a:off x="1493138" y="0"/>
          <a:ext cx="7705725" cy="7560000"/>
        </a:xfrm>
        <a:prstGeom prst="rect">
          <a:avLst/>
        </a:prstGeom>
        <a:solidFill>
          <a:schemeClr val="lt1"/>
        </a:solidFill>
        <a:ln cap="flat" cmpd="sng" w="9525">
          <a:solidFill>
            <a:srgbClr val="BABABA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5</xdr:row>
      <xdr:rowOff>0</xdr:rowOff>
    </xdr:from>
    <xdr:ext cx="7705725" cy="10572750"/>
    <xdr:sp>
      <xdr:nvSpPr>
        <xdr:cNvPr id="4" name="Shape 4"/>
        <xdr:cNvSpPr txBox="1"/>
      </xdr:nvSpPr>
      <xdr:spPr>
        <a:xfrm>
          <a:off x="1497900" y="0"/>
          <a:ext cx="7696200" cy="7560000"/>
        </a:xfrm>
        <a:prstGeom prst="rect">
          <a:avLst/>
        </a:prstGeom>
        <a:solidFill>
          <a:schemeClr val="lt1"/>
        </a:solidFill>
        <a:ln cap="flat" cmpd="sng" w="9525">
          <a:solidFill>
            <a:srgbClr val="BABABA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hyperlink" Target="https://www.loopnet.com/nevada/las-vegas_office-space-for-sale/" TargetMode="External"/><Relationship Id="rId3" Type="http://schemas.openxmlformats.org/officeDocument/2006/relationships/drawing" Target="../drawings/drawing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hyperlink" Target="https://www.loopnet.com/nevada/las-vegas_office-space-for-sale/" TargetMode="External"/><Relationship Id="rId3" Type="http://schemas.openxmlformats.org/officeDocument/2006/relationships/drawing" Target="../drawings/drawing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drawing" Target="../drawings/drawing3.xml"/><Relationship Id="rId3" Type="http://schemas.openxmlformats.org/officeDocument/2006/relationships/vmlDrawing" Target="../drawings/vmlDrawing3.v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drawing" Target="../drawings/drawing4.xml"/><Relationship Id="rId3" Type="http://schemas.openxmlformats.org/officeDocument/2006/relationships/vmlDrawing" Target="../drawings/vmlDrawing4.v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2D050"/>
    <pageSetUpPr/>
  </sheetPr>
  <sheetViews>
    <sheetView showGridLines="0" workbookViewId="0"/>
  </sheetViews>
  <sheetFormatPr customHeight="1" defaultColWidth="12.63" defaultRowHeight="15.0"/>
  <cols>
    <col customWidth="1" min="1" max="1" width="1.88"/>
    <col customWidth="1" min="2" max="2" width="23.75"/>
    <col customWidth="1" min="3" max="10" width="12.88"/>
    <col customWidth="1" min="11" max="11" width="2.5"/>
    <col customWidth="1" min="12" max="12" width="11.25"/>
    <col customWidth="1" min="13" max="15" width="9.13"/>
    <col customWidth="1" min="16" max="19" width="9.5"/>
    <col customWidth="1" min="20" max="26" width="9.13"/>
  </cols>
  <sheetData>
    <row r="1" ht="12.0" customHeight="1">
      <c r="A1" s="1" t="s">
        <v>0</v>
      </c>
      <c r="B1" s="2"/>
      <c r="C1" s="2"/>
      <c r="D1" s="2"/>
      <c r="E1" s="3"/>
      <c r="F1" s="4" t="s">
        <v>1</v>
      </c>
      <c r="G1" s="5"/>
      <c r="H1" s="5"/>
      <c r="I1" s="5"/>
      <c r="J1" s="5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2.0" customHeight="1">
      <c r="A2" s="6" t="s">
        <v>2</v>
      </c>
      <c r="B2" s="7"/>
      <c r="C2" s="8" t="s">
        <v>3</v>
      </c>
      <c r="D2" s="7"/>
      <c r="E2" s="3"/>
      <c r="F2" s="9" t="s">
        <v>4</v>
      </c>
      <c r="G2" s="9"/>
      <c r="H2" s="9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2.0" customHeight="1">
      <c r="A3" s="10" t="s">
        <v>5</v>
      </c>
      <c r="B3" s="3"/>
      <c r="C3" s="3"/>
      <c r="D3" s="3"/>
      <c r="E3" s="3"/>
      <c r="F3" s="3"/>
      <c r="G3" s="3"/>
      <c r="H3" s="3"/>
      <c r="I3" s="11" t="s">
        <v>6</v>
      </c>
      <c r="J3" s="12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2.0" customHeight="1">
      <c r="A4" s="13" t="s">
        <v>7</v>
      </c>
      <c r="B4" s="3"/>
      <c r="C4" s="3"/>
      <c r="D4" s="3"/>
      <c r="E4" s="3"/>
      <c r="F4" s="3"/>
      <c r="G4" s="3"/>
      <c r="H4" s="3"/>
      <c r="I4" s="14" t="s">
        <v>8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2.0" customHeight="1">
      <c r="A5" s="13"/>
      <c r="B5" s="3"/>
      <c r="C5" s="3"/>
      <c r="D5" s="3"/>
      <c r="E5" s="3"/>
      <c r="F5" s="3"/>
      <c r="G5" s="3"/>
      <c r="H5" s="3"/>
      <c r="I5" s="14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2.0" customHeight="1">
      <c r="A6" s="13"/>
      <c r="B6" s="15" t="s">
        <v>9</v>
      </c>
      <c r="C6" s="3"/>
      <c r="D6" s="3"/>
      <c r="E6" s="3"/>
      <c r="F6" s="3"/>
      <c r="G6" s="3"/>
      <c r="H6" s="3"/>
      <c r="I6" s="14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2.0" customHeight="1">
      <c r="A7" s="13"/>
      <c r="B7" s="15" t="s">
        <v>10</v>
      </c>
      <c r="C7" s="3"/>
      <c r="D7" s="3"/>
      <c r="E7" s="3"/>
      <c r="F7" s="3"/>
      <c r="G7" s="3"/>
      <c r="H7" s="3"/>
      <c r="I7" s="14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2.0" customHeight="1">
      <c r="A8" s="13"/>
      <c r="B8" s="15" t="s">
        <v>11</v>
      </c>
      <c r="C8" s="3"/>
      <c r="D8" s="3"/>
      <c r="E8" s="3"/>
      <c r="F8" s="3"/>
      <c r="G8" s="3"/>
      <c r="H8" s="3"/>
      <c r="I8" s="14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2.0" customHeight="1">
      <c r="A9" s="13"/>
      <c r="B9" s="3"/>
      <c r="C9" s="3"/>
      <c r="D9" s="3"/>
      <c r="E9" s="3"/>
      <c r="F9" s="3"/>
      <c r="G9" s="3"/>
      <c r="H9" s="3"/>
      <c r="I9" s="14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2.0" customHeight="1">
      <c r="A10" s="16"/>
      <c r="B10" s="3"/>
      <c r="C10" s="17"/>
      <c r="D10" s="17"/>
      <c r="E10" s="18" t="s">
        <v>12</v>
      </c>
      <c r="F10" s="19" t="s">
        <v>13</v>
      </c>
      <c r="G10" s="18" t="s">
        <v>12</v>
      </c>
      <c r="H10" s="20"/>
      <c r="I10" s="20"/>
      <c r="J10" s="20"/>
      <c r="K10" s="3"/>
      <c r="L10" s="21" t="s">
        <v>14</v>
      </c>
      <c r="M10" s="22"/>
      <c r="N10" s="22"/>
      <c r="O10" s="22"/>
      <c r="P10" s="22"/>
      <c r="Q10" s="22"/>
      <c r="R10" s="22"/>
      <c r="S10" s="3"/>
      <c r="T10" s="3"/>
      <c r="U10" s="3"/>
      <c r="V10" s="3"/>
      <c r="W10" s="3"/>
      <c r="X10" s="3"/>
      <c r="Y10" s="3"/>
      <c r="Z10" s="3"/>
    </row>
    <row r="11" ht="12.0" customHeight="1">
      <c r="A11" s="23"/>
      <c r="B11" s="24"/>
      <c r="C11" s="24"/>
      <c r="D11" s="24"/>
      <c r="E11" s="3"/>
      <c r="F11" s="25"/>
      <c r="G11" s="26" t="s">
        <v>15</v>
      </c>
      <c r="H11" s="25">
        <v>4.0</v>
      </c>
      <c r="I11" s="25">
        <v>5.0</v>
      </c>
      <c r="J11" s="25"/>
      <c r="K11" s="25"/>
      <c r="L11" s="27"/>
      <c r="M11" s="28"/>
      <c r="N11" s="28"/>
      <c r="O11" s="28"/>
      <c r="P11" s="28"/>
      <c r="Q11" s="28"/>
      <c r="R11" s="29"/>
      <c r="S11" s="3"/>
      <c r="T11" s="3"/>
      <c r="U11" s="3"/>
      <c r="V11" s="3"/>
      <c r="W11" s="3"/>
      <c r="X11" s="3"/>
      <c r="Y11" s="3"/>
      <c r="Z11" s="3"/>
    </row>
    <row r="12" ht="12.0" customHeight="1">
      <c r="A12" s="23"/>
      <c r="B12" s="30"/>
      <c r="C12" s="31">
        <f t="shared" ref="C12:D12" si="1">+D12-1</f>
        <v>2020</v>
      </c>
      <c r="D12" s="31">
        <f t="shared" si="1"/>
        <v>2021</v>
      </c>
      <c r="E12" s="32">
        <v>2022.0</v>
      </c>
      <c r="F12" s="32">
        <f t="shared" ref="F12:J12" si="2">1+E12</f>
        <v>2023</v>
      </c>
      <c r="G12" s="33">
        <f t="shared" si="2"/>
        <v>2024</v>
      </c>
      <c r="H12" s="33">
        <f t="shared" si="2"/>
        <v>2025</v>
      </c>
      <c r="I12" s="33">
        <f t="shared" si="2"/>
        <v>2026</v>
      </c>
      <c r="J12" s="33">
        <f t="shared" si="2"/>
        <v>2027</v>
      </c>
      <c r="K12" s="9"/>
      <c r="L12" s="27"/>
      <c r="M12" s="28"/>
      <c r="N12" s="28"/>
      <c r="O12" s="28"/>
      <c r="P12" s="28"/>
      <c r="Q12" s="28"/>
      <c r="R12" s="29"/>
      <c r="S12" s="3"/>
      <c r="T12" s="3"/>
      <c r="U12" s="3"/>
      <c r="V12" s="3"/>
      <c r="W12" s="3"/>
      <c r="X12" s="3"/>
      <c r="Y12" s="3"/>
      <c r="Z12" s="3"/>
    </row>
    <row r="13" ht="12.0" customHeight="1">
      <c r="A13" s="23"/>
      <c r="B13" s="24"/>
      <c r="C13" s="24"/>
      <c r="D13" s="24"/>
      <c r="E13" s="24"/>
      <c r="F13" s="24"/>
      <c r="G13" s="24"/>
      <c r="H13" s="24"/>
      <c r="I13" s="24"/>
      <c r="J13" s="24"/>
      <c r="K13" s="9"/>
      <c r="L13" s="27"/>
      <c r="M13" s="28"/>
      <c r="N13" s="28"/>
      <c r="O13" s="28"/>
      <c r="P13" s="28"/>
      <c r="Q13" s="28"/>
      <c r="R13" s="29"/>
      <c r="S13" s="3"/>
      <c r="T13" s="3"/>
      <c r="U13" s="3"/>
      <c r="V13" s="3"/>
      <c r="W13" s="3"/>
      <c r="X13" s="3"/>
      <c r="Y13" s="3"/>
      <c r="Z13" s="3"/>
    </row>
    <row r="14" ht="12.0" customHeight="1">
      <c r="A14" s="23"/>
      <c r="B14" s="34" t="s">
        <v>16</v>
      </c>
      <c r="C14" s="31"/>
      <c r="D14" s="31"/>
      <c r="E14" s="31"/>
      <c r="F14" s="31"/>
      <c r="G14" s="31"/>
      <c r="H14" s="31"/>
      <c r="I14" s="31"/>
      <c r="J14" s="31"/>
      <c r="K14" s="9"/>
      <c r="L14" s="27"/>
      <c r="M14" s="28"/>
      <c r="N14" s="28"/>
      <c r="O14" s="28"/>
      <c r="P14" s="28"/>
      <c r="Q14" s="28"/>
      <c r="R14" s="29"/>
      <c r="S14" s="3"/>
      <c r="T14" s="3"/>
      <c r="U14" s="3"/>
      <c r="V14" s="3"/>
      <c r="W14" s="3"/>
      <c r="X14" s="3"/>
      <c r="Y14" s="3"/>
      <c r="Z14" s="3"/>
    </row>
    <row r="15" ht="12.0" customHeight="1">
      <c r="A15" s="23"/>
      <c r="B15" s="35" t="s">
        <v>17</v>
      </c>
      <c r="C15" s="36"/>
      <c r="D15" s="36"/>
      <c r="E15" s="36"/>
      <c r="F15" s="37">
        <v>0.0</v>
      </c>
      <c r="G15" s="37">
        <v>0.0</v>
      </c>
      <c r="H15" s="37">
        <v>0.0</v>
      </c>
      <c r="I15" s="37">
        <v>0.0</v>
      </c>
      <c r="J15" s="37">
        <v>0.0</v>
      </c>
      <c r="K15" s="9"/>
      <c r="L15" s="27"/>
      <c r="M15" s="28"/>
      <c r="N15" s="28"/>
      <c r="O15" s="28"/>
      <c r="P15" s="28"/>
      <c r="Q15" s="28"/>
      <c r="R15" s="29"/>
      <c r="S15" s="3"/>
      <c r="T15" s="3"/>
      <c r="U15" s="3"/>
      <c r="V15" s="3"/>
      <c r="W15" s="3"/>
      <c r="X15" s="3"/>
      <c r="Y15" s="3"/>
      <c r="Z15" s="3"/>
    </row>
    <row r="16" ht="12.0" customHeight="1">
      <c r="A16" s="23"/>
      <c r="B16" s="38" t="s">
        <v>18</v>
      </c>
      <c r="C16" s="39"/>
      <c r="D16" s="39"/>
      <c r="E16" s="39"/>
      <c r="F16" s="38"/>
      <c r="G16" s="40">
        <v>300.0</v>
      </c>
      <c r="H16" s="40">
        <v>450.0</v>
      </c>
      <c r="I16" s="40">
        <v>525.0</v>
      </c>
      <c r="J16" s="38"/>
      <c r="K16" s="9"/>
      <c r="L16" s="27"/>
      <c r="M16" s="28"/>
      <c r="N16" s="28"/>
      <c r="O16" s="28"/>
      <c r="P16" s="28"/>
      <c r="Q16" s="28"/>
      <c r="R16" s="29"/>
      <c r="S16" s="3"/>
      <c r="T16" s="3"/>
      <c r="U16" s="3"/>
      <c r="V16" s="3"/>
      <c r="W16" s="3"/>
      <c r="X16" s="3"/>
      <c r="Y16" s="3"/>
      <c r="Z16" s="3"/>
    </row>
    <row r="17" ht="12.0" customHeight="1">
      <c r="A17" s="23"/>
      <c r="B17" s="41" t="s">
        <v>19</v>
      </c>
      <c r="C17" s="41">
        <f t="shared" ref="C17:J17" si="3">IF(C15&gt;0,C15-C16,0)</f>
        <v>0</v>
      </c>
      <c r="D17" s="41">
        <f t="shared" si="3"/>
        <v>0</v>
      </c>
      <c r="E17" s="41">
        <f t="shared" si="3"/>
        <v>0</v>
      </c>
      <c r="F17" s="41">
        <f t="shared" si="3"/>
        <v>0</v>
      </c>
      <c r="G17" s="41">
        <f t="shared" si="3"/>
        <v>0</v>
      </c>
      <c r="H17" s="41">
        <f t="shared" si="3"/>
        <v>0</v>
      </c>
      <c r="I17" s="41">
        <f t="shared" si="3"/>
        <v>0</v>
      </c>
      <c r="J17" s="41">
        <f t="shared" si="3"/>
        <v>0</v>
      </c>
      <c r="K17" s="9"/>
      <c r="L17" s="27"/>
      <c r="M17" s="28"/>
      <c r="N17" s="28"/>
      <c r="O17" s="28"/>
      <c r="P17" s="28"/>
      <c r="Q17" s="28"/>
      <c r="R17" s="29"/>
      <c r="S17" s="3"/>
      <c r="T17" s="3"/>
      <c r="U17" s="3"/>
      <c r="V17" s="3"/>
      <c r="W17" s="3"/>
      <c r="X17" s="3"/>
      <c r="Y17" s="3"/>
      <c r="Z17" s="3"/>
    </row>
    <row r="18" ht="12.0" customHeight="1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9"/>
      <c r="L18" s="27"/>
      <c r="M18" s="28"/>
      <c r="N18" s="28"/>
      <c r="O18" s="28"/>
      <c r="P18" s="28"/>
      <c r="Q18" s="28"/>
      <c r="R18" s="29"/>
      <c r="S18" s="3"/>
      <c r="T18" s="3"/>
      <c r="U18" s="3"/>
      <c r="V18" s="3"/>
      <c r="W18" s="3"/>
      <c r="X18" s="3"/>
      <c r="Y18" s="3"/>
      <c r="Z18" s="3"/>
    </row>
    <row r="19" ht="12.0" customHeight="1">
      <c r="A19" s="23"/>
      <c r="B19" s="34" t="s">
        <v>20</v>
      </c>
      <c r="C19" s="31"/>
      <c r="D19" s="31"/>
      <c r="E19" s="31"/>
      <c r="F19" s="31"/>
      <c r="G19" s="31"/>
      <c r="H19" s="31"/>
      <c r="I19" s="31"/>
      <c r="J19" s="31"/>
      <c r="K19" s="9"/>
      <c r="L19" s="27"/>
      <c r="M19" s="28"/>
      <c r="N19" s="28"/>
      <c r="O19" s="28"/>
      <c r="P19" s="28"/>
      <c r="Q19" s="28"/>
      <c r="R19" s="29"/>
      <c r="S19" s="3"/>
      <c r="T19" s="3"/>
      <c r="U19" s="3"/>
      <c r="V19" s="3"/>
      <c r="W19" s="3"/>
      <c r="X19" s="3"/>
      <c r="Y19" s="3"/>
      <c r="Z19" s="3"/>
    </row>
    <row r="20" ht="12.0" customHeight="1">
      <c r="A20" s="23"/>
      <c r="B20" s="42"/>
      <c r="C20" s="42">
        <v>0.0</v>
      </c>
      <c r="D20" s="42">
        <v>0.0</v>
      </c>
      <c r="E20" s="42">
        <v>0.0</v>
      </c>
      <c r="F20" s="42">
        <v>0.0</v>
      </c>
      <c r="G20" s="42">
        <v>0.0</v>
      </c>
      <c r="H20" s="42">
        <v>0.0</v>
      </c>
      <c r="I20" s="42">
        <v>0.0</v>
      </c>
      <c r="J20" s="42">
        <v>0.0</v>
      </c>
      <c r="K20" s="9"/>
      <c r="L20" s="27"/>
      <c r="M20" s="28"/>
      <c r="N20" s="28"/>
      <c r="O20" s="28"/>
      <c r="P20" s="28"/>
      <c r="Q20" s="28"/>
      <c r="R20" s="29"/>
      <c r="S20" s="3"/>
      <c r="T20" s="3"/>
      <c r="U20" s="3"/>
      <c r="V20" s="3"/>
      <c r="W20" s="3"/>
      <c r="X20" s="3"/>
      <c r="Y20" s="3"/>
      <c r="Z20" s="3"/>
    </row>
    <row r="21" ht="12.0" customHeight="1">
      <c r="A21" s="23"/>
      <c r="B21" s="43"/>
      <c r="C21" s="44">
        <v>0.0</v>
      </c>
      <c r="D21" s="44">
        <v>0.0</v>
      </c>
      <c r="E21" s="44">
        <v>0.0</v>
      </c>
      <c r="F21" s="44">
        <v>0.0</v>
      </c>
      <c r="G21" s="44">
        <v>0.0</v>
      </c>
      <c r="H21" s="44">
        <v>0.0</v>
      </c>
      <c r="I21" s="44">
        <v>0.0</v>
      </c>
      <c r="J21" s="44">
        <v>0.0</v>
      </c>
      <c r="K21" s="9"/>
      <c r="L21" s="27"/>
      <c r="M21" s="28"/>
      <c r="N21" s="28"/>
      <c r="O21" s="28"/>
      <c r="P21" s="28"/>
      <c r="Q21" s="28"/>
      <c r="R21" s="29"/>
      <c r="S21" s="3"/>
      <c r="T21" s="3"/>
      <c r="U21" s="3"/>
      <c r="V21" s="3"/>
      <c r="W21" s="3"/>
      <c r="X21" s="3"/>
      <c r="Y21" s="3"/>
      <c r="Z21" s="3"/>
    </row>
    <row r="22" ht="12.0" customHeight="1">
      <c r="A22" s="23"/>
      <c r="B22" s="45" t="s">
        <v>21</v>
      </c>
      <c r="C22" s="38"/>
      <c r="D22" s="38"/>
      <c r="E22" s="38"/>
      <c r="F22" s="38"/>
      <c r="G22" s="40">
        <v>3094329.87</v>
      </c>
      <c r="H22" s="40">
        <v>4652006.82</v>
      </c>
      <c r="I22" s="40">
        <v>5499678.02</v>
      </c>
      <c r="J22" s="38"/>
      <c r="K22" s="9"/>
      <c r="L22" s="27"/>
      <c r="M22" s="28"/>
      <c r="N22" s="28"/>
      <c r="O22" s="28"/>
      <c r="P22" s="28"/>
      <c r="Q22" s="28"/>
      <c r="R22" s="29"/>
      <c r="S22" s="3"/>
      <c r="T22" s="3"/>
      <c r="U22" s="3"/>
      <c r="V22" s="3"/>
      <c r="W22" s="3"/>
      <c r="X22" s="3"/>
      <c r="Y22" s="3"/>
      <c r="Z22" s="3"/>
    </row>
    <row r="23" ht="12.0" customHeight="1">
      <c r="A23" s="23"/>
      <c r="B23" s="41" t="s">
        <v>21</v>
      </c>
      <c r="C23" s="46">
        <f t="shared" ref="C23:J23" si="4">SUM(C20:C22)</f>
        <v>0</v>
      </c>
      <c r="D23" s="46">
        <f t="shared" si="4"/>
        <v>0</v>
      </c>
      <c r="E23" s="46">
        <f t="shared" si="4"/>
        <v>0</v>
      </c>
      <c r="F23" s="46">
        <f t="shared" si="4"/>
        <v>0</v>
      </c>
      <c r="G23" s="46">
        <f t="shared" si="4"/>
        <v>3094329.87</v>
      </c>
      <c r="H23" s="46">
        <f t="shared" si="4"/>
        <v>4652006.82</v>
      </c>
      <c r="I23" s="46">
        <f t="shared" si="4"/>
        <v>5499678.02</v>
      </c>
      <c r="J23" s="46">
        <f t="shared" si="4"/>
        <v>0</v>
      </c>
      <c r="K23" s="9"/>
      <c r="L23" s="27"/>
      <c r="M23" s="28"/>
      <c r="N23" s="28"/>
      <c r="O23" s="28"/>
      <c r="P23" s="28"/>
      <c r="Q23" s="28"/>
      <c r="R23" s="29"/>
      <c r="S23" s="47"/>
      <c r="T23" s="47"/>
      <c r="U23" s="3"/>
      <c r="V23" s="3"/>
      <c r="W23" s="3"/>
      <c r="X23" s="3"/>
      <c r="Y23" s="3"/>
      <c r="Z23" s="3"/>
    </row>
    <row r="24" ht="12.0" customHeight="1">
      <c r="A24" s="23"/>
      <c r="B24" s="48" t="s">
        <v>22</v>
      </c>
      <c r="C24" s="49" t="str">
        <f t="shared" ref="C24:J24" si="5">IF(C$15&gt;0,C23/C$15,C23/C$16)</f>
        <v>#DIV/0!</v>
      </c>
      <c r="D24" s="49" t="str">
        <f t="shared" si="5"/>
        <v>#DIV/0!</v>
      </c>
      <c r="E24" s="49" t="str">
        <f t="shared" si="5"/>
        <v>#DIV/0!</v>
      </c>
      <c r="F24" s="49" t="str">
        <f t="shared" si="5"/>
        <v>#DIV/0!</v>
      </c>
      <c r="G24" s="49">
        <f t="shared" si="5"/>
        <v>10314.4329</v>
      </c>
      <c r="H24" s="49">
        <f t="shared" si="5"/>
        <v>10337.79293</v>
      </c>
      <c r="I24" s="49">
        <f t="shared" si="5"/>
        <v>10475.57718</v>
      </c>
      <c r="J24" s="49" t="str">
        <f t="shared" si="5"/>
        <v>#DIV/0!</v>
      </c>
      <c r="K24" s="9"/>
      <c r="L24" s="27"/>
      <c r="M24" s="28"/>
      <c r="N24" s="28"/>
      <c r="O24" s="28"/>
      <c r="P24" s="28"/>
      <c r="Q24" s="28"/>
      <c r="R24" s="29"/>
      <c r="S24" s="3"/>
      <c r="T24" s="3"/>
      <c r="U24" s="3"/>
      <c r="V24" s="3"/>
      <c r="W24" s="3"/>
      <c r="X24" s="3"/>
      <c r="Y24" s="3"/>
      <c r="Z24" s="3"/>
    </row>
    <row r="25" ht="12.0" customHeight="1">
      <c r="A25" s="23"/>
      <c r="B25" s="50"/>
      <c r="C25" s="47"/>
      <c r="D25" s="47"/>
      <c r="E25" s="47"/>
      <c r="F25" s="47"/>
      <c r="G25" s="47"/>
      <c r="H25" s="47"/>
      <c r="I25" s="47"/>
      <c r="J25" s="47"/>
      <c r="K25" s="9"/>
      <c r="L25" s="27"/>
      <c r="M25" s="28"/>
      <c r="N25" s="28"/>
      <c r="O25" s="28"/>
      <c r="P25" s="28"/>
      <c r="Q25" s="28"/>
      <c r="R25" s="29"/>
      <c r="S25" s="3"/>
      <c r="T25" s="3"/>
      <c r="U25" s="3"/>
      <c r="V25" s="3"/>
      <c r="W25" s="3"/>
      <c r="X25" s="3"/>
      <c r="Y25" s="3"/>
      <c r="Z25" s="3"/>
    </row>
    <row r="26" ht="12.0" customHeight="1">
      <c r="A26" s="23"/>
      <c r="B26" s="34" t="s">
        <v>23</v>
      </c>
      <c r="C26" s="31"/>
      <c r="D26" s="31"/>
      <c r="E26" s="31"/>
      <c r="F26" s="31"/>
      <c r="G26" s="31"/>
      <c r="H26" s="31"/>
      <c r="I26" s="31"/>
      <c r="J26" s="31"/>
      <c r="K26" s="9"/>
      <c r="L26" s="27"/>
      <c r="M26" s="28"/>
      <c r="N26" s="28"/>
      <c r="O26" s="28"/>
      <c r="P26" s="28"/>
      <c r="Q26" s="28"/>
      <c r="R26" s="29"/>
      <c r="S26" s="3"/>
      <c r="T26" s="3"/>
      <c r="U26" s="3"/>
      <c r="V26" s="3"/>
      <c r="W26" s="3"/>
      <c r="X26" s="3"/>
      <c r="Y26" s="3"/>
      <c r="Z26" s="3"/>
    </row>
    <row r="27" ht="12.0" customHeight="1">
      <c r="A27" s="23"/>
      <c r="B27" s="51" t="s">
        <v>24</v>
      </c>
      <c r="C27" s="52"/>
      <c r="D27" s="52"/>
      <c r="E27" s="53"/>
      <c r="F27" s="53"/>
      <c r="G27" s="54">
        <v>1410980.34</v>
      </c>
      <c r="H27" s="54">
        <v>2798476.34</v>
      </c>
      <c r="I27" s="54">
        <v>3663301.92</v>
      </c>
      <c r="J27" s="53">
        <v>0.0</v>
      </c>
      <c r="K27" s="9"/>
      <c r="L27" s="27"/>
      <c r="M27" s="28"/>
      <c r="N27" s="28"/>
      <c r="O27" s="28"/>
      <c r="P27" s="28"/>
      <c r="Q27" s="28"/>
      <c r="R27" s="29"/>
      <c r="S27" s="23"/>
      <c r="T27" s="3"/>
      <c r="U27" s="3"/>
      <c r="V27" s="3"/>
      <c r="W27" s="3"/>
      <c r="X27" s="3"/>
      <c r="Y27" s="3"/>
      <c r="Z27" s="3"/>
    </row>
    <row r="28" ht="12.0" customHeight="1">
      <c r="A28" s="23"/>
      <c r="B28" s="44" t="s">
        <v>25</v>
      </c>
      <c r="C28" s="55"/>
      <c r="D28" s="55"/>
      <c r="E28" s="55"/>
      <c r="F28" s="55"/>
      <c r="G28" s="56">
        <v>722009.95</v>
      </c>
      <c r="H28" s="56">
        <v>820030.25</v>
      </c>
      <c r="I28" s="56">
        <v>853797.66</v>
      </c>
      <c r="J28" s="55">
        <v>0.0</v>
      </c>
      <c r="K28" s="9"/>
      <c r="L28" s="27"/>
      <c r="M28" s="28"/>
      <c r="N28" s="28"/>
      <c r="O28" s="28"/>
      <c r="P28" s="28"/>
      <c r="Q28" s="28"/>
      <c r="R28" s="29"/>
      <c r="S28" s="23"/>
      <c r="T28" s="23"/>
      <c r="U28" s="3"/>
      <c r="V28" s="3"/>
      <c r="W28" s="3"/>
      <c r="X28" s="3"/>
      <c r="Y28" s="3"/>
      <c r="Z28" s="3"/>
    </row>
    <row r="29" ht="12.0" customHeight="1">
      <c r="A29" s="23"/>
      <c r="B29" s="57" t="s">
        <v>26</v>
      </c>
      <c r="C29" s="58"/>
      <c r="D29" s="58"/>
      <c r="E29" s="58"/>
      <c r="F29" s="58"/>
      <c r="G29" s="59">
        <v>316335.22</v>
      </c>
      <c r="H29" s="59">
        <v>0.0</v>
      </c>
      <c r="I29" s="59">
        <v>0.0</v>
      </c>
      <c r="J29" s="59">
        <v>0.0</v>
      </c>
      <c r="K29" s="9"/>
      <c r="L29" s="27"/>
      <c r="M29" s="28"/>
      <c r="N29" s="28"/>
      <c r="O29" s="28"/>
      <c r="P29" s="28"/>
      <c r="Q29" s="28"/>
      <c r="R29" s="29"/>
      <c r="S29" s="23"/>
      <c r="T29" s="23"/>
      <c r="U29" s="3"/>
      <c r="V29" s="3"/>
      <c r="W29" s="3"/>
      <c r="X29" s="3"/>
      <c r="Y29" s="3"/>
      <c r="Z29" s="3"/>
    </row>
    <row r="30" ht="12.0" customHeight="1">
      <c r="A30" s="23"/>
      <c r="B30" s="24" t="s">
        <v>27</v>
      </c>
      <c r="C30" s="60">
        <f t="shared" ref="C30:J30" si="6">SUM(C27:C29)</f>
        <v>0</v>
      </c>
      <c r="D30" s="60">
        <f t="shared" si="6"/>
        <v>0</v>
      </c>
      <c r="E30" s="60">
        <f t="shared" si="6"/>
        <v>0</v>
      </c>
      <c r="F30" s="60">
        <f t="shared" si="6"/>
        <v>0</v>
      </c>
      <c r="G30" s="60">
        <f t="shared" si="6"/>
        <v>2449325.51</v>
      </c>
      <c r="H30" s="60">
        <f t="shared" si="6"/>
        <v>3618506.59</v>
      </c>
      <c r="I30" s="60">
        <f t="shared" si="6"/>
        <v>4517099.58</v>
      </c>
      <c r="J30" s="60">
        <f t="shared" si="6"/>
        <v>0</v>
      </c>
      <c r="K30" s="9"/>
      <c r="L30" s="27"/>
      <c r="M30" s="28"/>
      <c r="N30" s="28"/>
      <c r="O30" s="28"/>
      <c r="P30" s="28"/>
      <c r="Q30" s="28"/>
      <c r="R30" s="29"/>
      <c r="S30" s="3"/>
      <c r="T30" s="3"/>
      <c r="U30" s="3"/>
      <c r="V30" s="3"/>
      <c r="W30" s="3"/>
      <c r="X30" s="3"/>
      <c r="Y30" s="3"/>
      <c r="Z30" s="3"/>
    </row>
    <row r="31" ht="12.0" customHeight="1">
      <c r="A31" s="23"/>
      <c r="B31" s="48" t="s">
        <v>28</v>
      </c>
      <c r="C31" s="49" t="str">
        <f t="shared" ref="C31:J31" si="7">IF(C$15&gt;0,C30/C$15,C30/C$16)</f>
        <v>#DIV/0!</v>
      </c>
      <c r="D31" s="49" t="str">
        <f t="shared" si="7"/>
        <v>#DIV/0!</v>
      </c>
      <c r="E31" s="49" t="str">
        <f t="shared" si="7"/>
        <v>#DIV/0!</v>
      </c>
      <c r="F31" s="49" t="str">
        <f t="shared" si="7"/>
        <v>#DIV/0!</v>
      </c>
      <c r="G31" s="49">
        <f t="shared" si="7"/>
        <v>8164.418367</v>
      </c>
      <c r="H31" s="49">
        <f t="shared" si="7"/>
        <v>8041.125756</v>
      </c>
      <c r="I31" s="49">
        <f t="shared" si="7"/>
        <v>8603.9992</v>
      </c>
      <c r="J31" s="49" t="str">
        <f t="shared" si="7"/>
        <v>#DIV/0!</v>
      </c>
      <c r="K31" s="9"/>
      <c r="L31" s="27"/>
      <c r="M31" s="28"/>
      <c r="N31" s="28"/>
      <c r="O31" s="28"/>
      <c r="P31" s="28"/>
      <c r="Q31" s="28"/>
      <c r="R31" s="29"/>
      <c r="S31" s="3"/>
      <c r="T31" s="3"/>
      <c r="U31" s="3"/>
      <c r="V31" s="3"/>
      <c r="W31" s="3"/>
      <c r="X31" s="3"/>
      <c r="Y31" s="3"/>
      <c r="Z31" s="3"/>
    </row>
    <row r="32" ht="12.0" customHeight="1">
      <c r="A32" s="23"/>
      <c r="B32" s="24"/>
      <c r="C32" s="24"/>
      <c r="D32" s="24"/>
      <c r="E32" s="24"/>
      <c r="F32" s="24"/>
      <c r="G32" s="24"/>
      <c r="H32" s="24"/>
      <c r="I32" s="24"/>
      <c r="J32" s="24"/>
      <c r="K32" s="9"/>
      <c r="L32" s="27"/>
      <c r="M32" s="28"/>
      <c r="N32" s="28"/>
      <c r="O32" s="28"/>
      <c r="P32" s="28"/>
      <c r="Q32" s="28"/>
      <c r="R32" s="29"/>
      <c r="S32" s="3"/>
      <c r="T32" s="3"/>
      <c r="U32" s="3"/>
      <c r="V32" s="3"/>
      <c r="W32" s="3"/>
      <c r="X32" s="3"/>
      <c r="Y32" s="3"/>
      <c r="Z32" s="3"/>
    </row>
    <row r="33" ht="12.0" customHeight="1">
      <c r="A33" s="23"/>
      <c r="B33" s="61" t="s">
        <v>29</v>
      </c>
      <c r="C33" s="62">
        <f t="shared" ref="C33:J33" si="8">SUM(C20:C22)-C30</f>
        <v>0</v>
      </c>
      <c r="D33" s="62">
        <f t="shared" si="8"/>
        <v>0</v>
      </c>
      <c r="E33" s="62">
        <f t="shared" si="8"/>
        <v>0</v>
      </c>
      <c r="F33" s="62">
        <f t="shared" si="8"/>
        <v>0</v>
      </c>
      <c r="G33" s="62">
        <f t="shared" si="8"/>
        <v>645004.36</v>
      </c>
      <c r="H33" s="62">
        <f t="shared" si="8"/>
        <v>1033500.23</v>
      </c>
      <c r="I33" s="62">
        <f t="shared" si="8"/>
        <v>982578.44</v>
      </c>
      <c r="J33" s="62">
        <f t="shared" si="8"/>
        <v>0</v>
      </c>
      <c r="K33" s="9"/>
      <c r="L33" s="27"/>
      <c r="M33" s="28"/>
      <c r="N33" s="28"/>
      <c r="O33" s="28"/>
      <c r="P33" s="28"/>
      <c r="Q33" s="28"/>
      <c r="R33" s="29"/>
      <c r="S33" s="3"/>
      <c r="T33" s="3"/>
      <c r="U33" s="3"/>
      <c r="V33" s="3"/>
      <c r="W33" s="3"/>
      <c r="X33" s="3"/>
      <c r="Y33" s="3"/>
      <c r="Z33" s="3"/>
    </row>
    <row r="34" ht="12.0" customHeight="1">
      <c r="A34" s="23"/>
      <c r="B34" s="63" t="s">
        <v>30</v>
      </c>
      <c r="C34" s="24"/>
      <c r="D34" s="24"/>
      <c r="E34" s="24"/>
      <c r="F34" s="60">
        <f t="shared" ref="F34:J34" si="9">+F33+E34</f>
        <v>0</v>
      </c>
      <c r="G34" s="60">
        <f t="shared" si="9"/>
        <v>645004.36</v>
      </c>
      <c r="H34" s="60">
        <f t="shared" si="9"/>
        <v>1678504.59</v>
      </c>
      <c r="I34" s="60">
        <f t="shared" si="9"/>
        <v>2661083.03</v>
      </c>
      <c r="J34" s="60">
        <f t="shared" si="9"/>
        <v>2661083.03</v>
      </c>
      <c r="K34" s="9"/>
      <c r="L34" s="27"/>
      <c r="M34" s="28"/>
      <c r="N34" s="28"/>
      <c r="O34" s="28"/>
      <c r="P34" s="28"/>
      <c r="Q34" s="28"/>
      <c r="R34" s="29"/>
      <c r="S34" s="3"/>
      <c r="T34" s="3"/>
      <c r="U34" s="3"/>
      <c r="V34" s="3"/>
      <c r="W34" s="3"/>
      <c r="X34" s="3"/>
      <c r="Y34" s="3"/>
      <c r="Z34" s="3"/>
    </row>
    <row r="35" ht="12.0" customHeight="1">
      <c r="A35" s="23"/>
      <c r="B35" s="24"/>
      <c r="C35" s="24"/>
      <c r="D35" s="24"/>
      <c r="E35" s="24"/>
      <c r="F35" s="24"/>
      <c r="G35" s="24"/>
      <c r="H35" s="24"/>
      <c r="I35" s="24"/>
      <c r="J35" s="24"/>
      <c r="K35" s="9"/>
      <c r="L35" s="64"/>
      <c r="M35" s="23"/>
      <c r="N35" s="23"/>
      <c r="O35" s="23"/>
      <c r="P35" s="23"/>
      <c r="Q35" s="23"/>
      <c r="R35" s="23"/>
      <c r="S35" s="3"/>
      <c r="T35" s="3"/>
      <c r="U35" s="3"/>
      <c r="V35" s="3"/>
      <c r="W35" s="3"/>
      <c r="X35" s="3"/>
      <c r="Y35" s="3"/>
      <c r="Z35" s="3"/>
    </row>
    <row r="36" ht="12.0" hidden="1" customHeight="1">
      <c r="A36" s="23"/>
      <c r="B36" s="30" t="s">
        <v>31</v>
      </c>
      <c r="C36" s="31"/>
      <c r="D36" s="31"/>
      <c r="E36" s="31"/>
      <c r="F36" s="31"/>
      <c r="G36" s="31"/>
      <c r="H36" s="31"/>
      <c r="I36" s="31"/>
      <c r="J36" s="31"/>
      <c r="K36" s="9"/>
      <c r="L36" s="3"/>
      <c r="M36" s="23"/>
      <c r="N36" s="23"/>
      <c r="O36" s="23"/>
      <c r="P36" s="23"/>
      <c r="Q36" s="23"/>
      <c r="R36" s="23"/>
      <c r="S36" s="3"/>
      <c r="T36" s="3"/>
      <c r="U36" s="3"/>
      <c r="V36" s="3"/>
      <c r="W36" s="3"/>
      <c r="X36" s="3"/>
      <c r="Y36" s="3"/>
      <c r="Z36" s="3"/>
    </row>
    <row r="37" ht="12.0" hidden="1" customHeight="1">
      <c r="A37" s="23"/>
      <c r="B37" s="65" t="str">
        <f>+#REF!</f>
        <v>#REF!</v>
      </c>
      <c r="C37" s="36">
        <v>0.0</v>
      </c>
      <c r="D37" s="36">
        <v>0.0</v>
      </c>
      <c r="E37" s="36">
        <v>0.0</v>
      </c>
      <c r="F37" s="35">
        <v>300000.0</v>
      </c>
      <c r="G37" s="35">
        <v>310000.0</v>
      </c>
      <c r="H37" s="35">
        <v>320000.0</v>
      </c>
      <c r="I37" s="35">
        <v>330000.0</v>
      </c>
      <c r="J37" s="35">
        <v>340000.0</v>
      </c>
      <c r="K37" s="9"/>
      <c r="L37" s="3"/>
      <c r="M37" s="23"/>
      <c r="N37" s="23"/>
      <c r="O37" s="23"/>
      <c r="P37" s="23"/>
      <c r="Q37" s="23"/>
      <c r="R37" s="23"/>
      <c r="S37" s="3"/>
      <c r="T37" s="3"/>
      <c r="U37" s="3"/>
      <c r="V37" s="3"/>
      <c r="W37" s="3"/>
      <c r="X37" s="3"/>
      <c r="Y37" s="3"/>
      <c r="Z37" s="3"/>
    </row>
    <row r="38" ht="12.0" hidden="1" customHeight="1">
      <c r="A38" s="23"/>
      <c r="B38" s="66"/>
      <c r="C38" s="67">
        <v>0.0</v>
      </c>
      <c r="D38" s="67">
        <v>0.0</v>
      </c>
      <c r="E38" s="67">
        <v>0.0</v>
      </c>
      <c r="F38" s="44">
        <v>0.0</v>
      </c>
      <c r="G38" s="44">
        <v>0.0</v>
      </c>
      <c r="H38" s="44">
        <v>0.0</v>
      </c>
      <c r="I38" s="44">
        <v>0.0</v>
      </c>
      <c r="J38" s="44">
        <v>0.0</v>
      </c>
      <c r="K38" s="9"/>
      <c r="L38" s="3"/>
      <c r="M38" s="23"/>
      <c r="N38" s="23"/>
      <c r="O38" s="23"/>
      <c r="P38" s="23"/>
      <c r="Q38" s="23"/>
      <c r="R38" s="23"/>
      <c r="S38" s="3"/>
      <c r="T38" s="3"/>
      <c r="U38" s="3"/>
      <c r="V38" s="3"/>
      <c r="W38" s="3"/>
      <c r="X38" s="3"/>
      <c r="Y38" s="3"/>
      <c r="Z38" s="3"/>
    </row>
    <row r="39" ht="12.0" hidden="1" customHeight="1">
      <c r="A39" s="23"/>
      <c r="B39" s="66"/>
      <c r="C39" s="67">
        <v>0.0</v>
      </c>
      <c r="D39" s="67">
        <v>0.0</v>
      </c>
      <c r="E39" s="67">
        <v>0.0</v>
      </c>
      <c r="F39" s="44">
        <v>0.0</v>
      </c>
      <c r="G39" s="44">
        <v>0.0</v>
      </c>
      <c r="H39" s="44">
        <v>0.0</v>
      </c>
      <c r="I39" s="44">
        <v>0.0</v>
      </c>
      <c r="J39" s="44">
        <v>0.0</v>
      </c>
      <c r="K39" s="9"/>
      <c r="L39" s="3"/>
      <c r="M39" s="23"/>
      <c r="N39" s="23"/>
      <c r="O39" s="23"/>
      <c r="P39" s="23"/>
      <c r="Q39" s="23"/>
      <c r="R39" s="23"/>
      <c r="S39" s="3"/>
      <c r="T39" s="3"/>
      <c r="U39" s="3"/>
      <c r="V39" s="3"/>
      <c r="W39" s="3"/>
      <c r="X39" s="3"/>
      <c r="Y39" s="3"/>
      <c r="Z39" s="3"/>
    </row>
    <row r="40" ht="12.0" hidden="1" customHeight="1">
      <c r="A40" s="23"/>
      <c r="B40" s="66"/>
      <c r="C40" s="67">
        <v>0.0</v>
      </c>
      <c r="D40" s="67">
        <v>0.0</v>
      </c>
      <c r="E40" s="67">
        <v>0.0</v>
      </c>
      <c r="F40" s="44">
        <v>0.0</v>
      </c>
      <c r="G40" s="44">
        <v>0.0</v>
      </c>
      <c r="H40" s="44">
        <v>0.0</v>
      </c>
      <c r="I40" s="44">
        <v>0.0</v>
      </c>
      <c r="J40" s="44">
        <v>0.0</v>
      </c>
      <c r="K40" s="9"/>
      <c r="L40" s="3"/>
      <c r="M40" s="23"/>
      <c r="N40" s="23"/>
      <c r="O40" s="23"/>
      <c r="P40" s="23"/>
      <c r="Q40" s="23"/>
      <c r="R40" s="23"/>
      <c r="S40" s="3"/>
      <c r="T40" s="3"/>
      <c r="U40" s="3"/>
      <c r="V40" s="3"/>
      <c r="W40" s="3"/>
      <c r="X40" s="3"/>
      <c r="Y40" s="3"/>
      <c r="Z40" s="3"/>
    </row>
    <row r="41" ht="12.0" hidden="1" customHeight="1">
      <c r="A41" s="23"/>
      <c r="B41" s="68" t="str">
        <f>+#REF!</f>
        <v>#REF!</v>
      </c>
      <c r="C41" s="69">
        <v>0.0</v>
      </c>
      <c r="D41" s="69">
        <v>0.0</v>
      </c>
      <c r="E41" s="69">
        <v>0.0</v>
      </c>
      <c r="F41" s="70"/>
      <c r="G41" s="70"/>
      <c r="H41" s="70"/>
      <c r="I41" s="70"/>
      <c r="J41" s="70"/>
      <c r="K41" s="9"/>
      <c r="L41" s="3"/>
      <c r="M41" s="23"/>
      <c r="N41" s="23"/>
      <c r="O41" s="23"/>
      <c r="P41" s="23"/>
      <c r="Q41" s="23"/>
      <c r="R41" s="23"/>
      <c r="S41" s="3"/>
      <c r="T41" s="3"/>
      <c r="U41" s="3"/>
      <c r="V41" s="3"/>
      <c r="W41" s="3"/>
      <c r="X41" s="3"/>
      <c r="Y41" s="3"/>
      <c r="Z41" s="3"/>
    </row>
    <row r="42" ht="12.0" hidden="1" customHeight="1">
      <c r="A42" s="23"/>
      <c r="B42" s="24" t="s">
        <v>32</v>
      </c>
      <c r="C42" s="60">
        <f t="shared" ref="C42:J42" si="10">SUM(C37:C41)</f>
        <v>0</v>
      </c>
      <c r="D42" s="60">
        <f t="shared" si="10"/>
        <v>0</v>
      </c>
      <c r="E42" s="60">
        <f t="shared" si="10"/>
        <v>0</v>
      </c>
      <c r="F42" s="60">
        <f t="shared" si="10"/>
        <v>300000</v>
      </c>
      <c r="G42" s="60">
        <f t="shared" si="10"/>
        <v>310000</v>
      </c>
      <c r="H42" s="60">
        <f t="shared" si="10"/>
        <v>320000</v>
      </c>
      <c r="I42" s="60">
        <f t="shared" si="10"/>
        <v>330000</v>
      </c>
      <c r="J42" s="60">
        <f t="shared" si="10"/>
        <v>340000</v>
      </c>
      <c r="K42" s="9"/>
      <c r="L42" s="3"/>
      <c r="M42" s="23"/>
      <c r="N42" s="23"/>
      <c r="O42" s="23"/>
      <c r="P42" s="23"/>
      <c r="Q42" s="23"/>
      <c r="R42" s="23"/>
      <c r="S42" s="3"/>
      <c r="T42" s="3"/>
      <c r="U42" s="3"/>
      <c r="V42" s="3"/>
      <c r="W42" s="3"/>
      <c r="X42" s="3"/>
      <c r="Y42" s="3"/>
      <c r="Z42" s="3"/>
    </row>
    <row r="43" ht="12.0" hidden="1" customHeight="1">
      <c r="A43" s="23"/>
      <c r="B43" s="24" t="s">
        <v>33</v>
      </c>
      <c r="C43" s="71" t="str">
        <f t="shared" ref="C43:J43" si="11">IF(#REF!&gt;0,C42/#REF!/12,0)</f>
        <v>#REF!</v>
      </c>
      <c r="D43" s="71" t="str">
        <f t="shared" si="11"/>
        <v>#REF!</v>
      </c>
      <c r="E43" s="71" t="str">
        <f t="shared" si="11"/>
        <v>#REF!</v>
      </c>
      <c r="F43" s="71" t="str">
        <f t="shared" si="11"/>
        <v>#REF!</v>
      </c>
      <c r="G43" s="71" t="str">
        <f t="shared" si="11"/>
        <v>#REF!</v>
      </c>
      <c r="H43" s="71" t="str">
        <f t="shared" si="11"/>
        <v>#REF!</v>
      </c>
      <c r="I43" s="71" t="str">
        <f t="shared" si="11"/>
        <v>#REF!</v>
      </c>
      <c r="J43" s="71" t="str">
        <f t="shared" si="11"/>
        <v>#REF!</v>
      </c>
      <c r="K43" s="9"/>
      <c r="L43" s="3"/>
      <c r="M43" s="23"/>
      <c r="N43" s="23"/>
      <c r="O43" s="23"/>
      <c r="P43" s="23"/>
      <c r="Q43" s="23"/>
      <c r="R43" s="23"/>
      <c r="S43" s="3"/>
      <c r="T43" s="3"/>
      <c r="U43" s="3"/>
      <c r="V43" s="3"/>
      <c r="W43" s="3"/>
      <c r="X43" s="3"/>
      <c r="Y43" s="3"/>
      <c r="Z43" s="3"/>
    </row>
    <row r="44" ht="12.0" hidden="1" customHeight="1">
      <c r="A44" s="23"/>
      <c r="B44" s="24"/>
      <c r="C44" s="60"/>
      <c r="D44" s="60"/>
      <c r="E44" s="60"/>
      <c r="F44" s="60"/>
      <c r="G44" s="60"/>
      <c r="H44" s="60"/>
      <c r="I44" s="60"/>
      <c r="J44" s="60"/>
      <c r="K44" s="9"/>
      <c r="L44" s="3"/>
      <c r="M44" s="23"/>
      <c r="N44" s="23"/>
      <c r="O44" s="23"/>
      <c r="P44" s="23"/>
      <c r="Q44" s="23"/>
      <c r="R44" s="23"/>
      <c r="S44" s="3"/>
      <c r="T44" s="3"/>
      <c r="U44" s="3"/>
      <c r="V44" s="3"/>
      <c r="W44" s="3"/>
      <c r="X44" s="3"/>
      <c r="Y44" s="3"/>
      <c r="Z44" s="3"/>
    </row>
    <row r="45" ht="12.0" hidden="1" customHeight="1">
      <c r="A45" s="23"/>
      <c r="B45" s="30" t="s">
        <v>34</v>
      </c>
      <c r="C45" s="31"/>
      <c r="D45" s="31"/>
      <c r="E45" s="31"/>
      <c r="F45" s="31"/>
      <c r="G45" s="31"/>
      <c r="H45" s="31"/>
      <c r="I45" s="31"/>
      <c r="J45" s="31"/>
      <c r="K45" s="9"/>
      <c r="L45" s="3"/>
      <c r="M45" s="23"/>
      <c r="N45" s="23"/>
      <c r="O45" s="23"/>
      <c r="P45" s="23"/>
      <c r="Q45" s="23"/>
      <c r="R45" s="23"/>
      <c r="S45" s="3"/>
      <c r="T45" s="3"/>
      <c r="U45" s="3"/>
      <c r="V45" s="3"/>
      <c r="W45" s="3"/>
      <c r="X45" s="3"/>
      <c r="Y45" s="3"/>
      <c r="Z45" s="3"/>
    </row>
    <row r="46" ht="12.0" hidden="1" customHeight="1">
      <c r="A46" s="23"/>
      <c r="B46" s="72" t="s">
        <v>35</v>
      </c>
      <c r="C46" s="73" t="str">
        <f t="shared" ref="C46:J46" si="12">+#REF!*C23</f>
        <v>#REF!</v>
      </c>
      <c r="D46" s="73" t="str">
        <f t="shared" si="12"/>
        <v>#REF!</v>
      </c>
      <c r="E46" s="73" t="str">
        <f t="shared" si="12"/>
        <v>#REF!</v>
      </c>
      <c r="F46" s="73" t="str">
        <f t="shared" si="12"/>
        <v>#REF!</v>
      </c>
      <c r="G46" s="73" t="str">
        <f t="shared" si="12"/>
        <v>#REF!</v>
      </c>
      <c r="H46" s="73" t="str">
        <f t="shared" si="12"/>
        <v>#REF!</v>
      </c>
      <c r="I46" s="73" t="str">
        <f t="shared" si="12"/>
        <v>#REF!</v>
      </c>
      <c r="J46" s="73" t="str">
        <f t="shared" si="12"/>
        <v>#REF!</v>
      </c>
      <c r="K46" s="9"/>
      <c r="L46" s="3"/>
      <c r="M46" s="23"/>
      <c r="N46" s="23"/>
      <c r="O46" s="23"/>
      <c r="P46" s="23"/>
      <c r="Q46" s="23"/>
      <c r="R46" s="23"/>
      <c r="S46" s="3"/>
      <c r="T46" s="3"/>
      <c r="U46" s="3"/>
      <c r="V46" s="3"/>
      <c r="W46" s="3"/>
      <c r="X46" s="3"/>
      <c r="Y46" s="3"/>
      <c r="Z46" s="3"/>
    </row>
    <row r="47" ht="12.0" hidden="1" customHeight="1">
      <c r="A47" s="3"/>
      <c r="B47" s="63" t="s">
        <v>36</v>
      </c>
      <c r="C47" s="63"/>
      <c r="D47" s="63"/>
      <c r="E47" s="74">
        <f t="shared" ref="E47:J47" si="13">IFERROR(E42/E23,0)</f>
        <v>0</v>
      </c>
      <c r="F47" s="74">
        <f t="shared" si="13"/>
        <v>0</v>
      </c>
      <c r="G47" s="74">
        <f t="shared" si="13"/>
        <v>0.1001832426</v>
      </c>
      <c r="H47" s="74">
        <f t="shared" si="13"/>
        <v>0.06878751738</v>
      </c>
      <c r="I47" s="74">
        <f t="shared" si="13"/>
        <v>0.06000351271</v>
      </c>
      <c r="J47" s="74">
        <f t="shared" si="13"/>
        <v>0</v>
      </c>
      <c r="K47" s="9"/>
      <c r="L47" s="3"/>
      <c r="M47" s="23"/>
      <c r="N47" s="23"/>
      <c r="O47" s="23"/>
      <c r="P47" s="23"/>
      <c r="Q47" s="23"/>
      <c r="R47" s="23"/>
      <c r="S47" s="3"/>
      <c r="T47" s="3"/>
      <c r="U47" s="3"/>
      <c r="V47" s="3"/>
      <c r="W47" s="3"/>
      <c r="X47" s="3"/>
      <c r="Y47" s="3"/>
      <c r="Z47" s="3"/>
    </row>
    <row r="48" ht="12.0" hidden="1" customHeight="1">
      <c r="A48" s="23"/>
      <c r="B48" s="24" t="s">
        <v>37</v>
      </c>
      <c r="C48" s="75"/>
      <c r="D48" s="75">
        <f t="shared" ref="D48:J48" si="14">IFERROR(D42/C42-1,0)</f>
        <v>0</v>
      </c>
      <c r="E48" s="75">
        <f t="shared" si="14"/>
        <v>0</v>
      </c>
      <c r="F48" s="75">
        <f t="shared" si="14"/>
        <v>0</v>
      </c>
      <c r="G48" s="75">
        <f t="shared" si="14"/>
        <v>0.03333333333</v>
      </c>
      <c r="H48" s="75">
        <f t="shared" si="14"/>
        <v>0.03225806452</v>
      </c>
      <c r="I48" s="75">
        <f t="shared" si="14"/>
        <v>0.03125</v>
      </c>
      <c r="J48" s="75">
        <f t="shared" si="14"/>
        <v>0.0303030303</v>
      </c>
      <c r="K48" s="9"/>
      <c r="L48" s="3"/>
      <c r="M48" s="23"/>
      <c r="N48" s="23"/>
      <c r="O48" s="23"/>
      <c r="P48" s="23"/>
      <c r="Q48" s="23"/>
      <c r="R48" s="23"/>
      <c r="S48" s="3"/>
      <c r="T48" s="3"/>
      <c r="U48" s="3"/>
      <c r="V48" s="3"/>
      <c r="W48" s="3"/>
      <c r="X48" s="3"/>
      <c r="Y48" s="3"/>
      <c r="Z48" s="3"/>
    </row>
    <row r="49" ht="12.0" hidden="1" customHeight="1">
      <c r="A49" s="23"/>
      <c r="B49" s="3"/>
      <c r="C49" s="3"/>
      <c r="D49" s="3"/>
      <c r="E49" s="3"/>
      <c r="F49" s="3"/>
      <c r="G49" s="3"/>
      <c r="H49" s="3"/>
      <c r="I49" s="3"/>
      <c r="J49" s="3"/>
      <c r="K49" s="9"/>
      <c r="L49" s="3"/>
      <c r="M49" s="23"/>
      <c r="N49" s="23"/>
      <c r="O49" s="23"/>
      <c r="P49" s="23"/>
      <c r="Q49" s="23"/>
      <c r="R49" s="23"/>
      <c r="S49" s="3"/>
      <c r="T49" s="3"/>
      <c r="U49" s="3"/>
      <c r="V49" s="3"/>
      <c r="W49" s="3"/>
      <c r="X49" s="3"/>
      <c r="Y49" s="3"/>
      <c r="Z49" s="3"/>
    </row>
    <row r="50" ht="12.0" hidden="1" customHeight="1">
      <c r="A50" s="23"/>
      <c r="B50" s="24" t="str">
        <f t="shared" ref="B50:J50" si="15">+#REF!</f>
        <v>#REF!</v>
      </c>
      <c r="C50" s="60" t="str">
        <f t="shared" si="15"/>
        <v>#REF!</v>
      </c>
      <c r="D50" s="60" t="str">
        <f t="shared" si="15"/>
        <v>#REF!</v>
      </c>
      <c r="E50" s="60" t="str">
        <f t="shared" si="15"/>
        <v>#REF!</v>
      </c>
      <c r="F50" s="60" t="str">
        <f t="shared" si="15"/>
        <v>#REF!</v>
      </c>
      <c r="G50" s="60" t="str">
        <f t="shared" si="15"/>
        <v>#REF!</v>
      </c>
      <c r="H50" s="60" t="str">
        <f t="shared" si="15"/>
        <v>#REF!</v>
      </c>
      <c r="I50" s="60" t="str">
        <f t="shared" si="15"/>
        <v>#REF!</v>
      </c>
      <c r="J50" s="60" t="str">
        <f t="shared" si="15"/>
        <v>#REF!</v>
      </c>
      <c r="K50" s="9"/>
      <c r="L50" s="3"/>
      <c r="M50" s="23"/>
      <c r="N50" s="23"/>
      <c r="O50" s="23"/>
      <c r="P50" s="23"/>
      <c r="Q50" s="23"/>
      <c r="R50" s="23"/>
      <c r="S50" s="3"/>
      <c r="T50" s="3"/>
      <c r="U50" s="3"/>
      <c r="V50" s="3"/>
      <c r="W50" s="3"/>
      <c r="X50" s="3"/>
      <c r="Y50" s="3"/>
      <c r="Z50" s="3"/>
    </row>
    <row r="51" ht="12.0" hidden="1" customHeight="1">
      <c r="A51" s="23"/>
      <c r="B51" s="24" t="str">
        <f t="shared" ref="B51:J51" si="16">+B42</f>
        <v>Total Acquisition Payments</v>
      </c>
      <c r="C51" s="24">
        <f t="shared" si="16"/>
        <v>0</v>
      </c>
      <c r="D51" s="24">
        <f t="shared" si="16"/>
        <v>0</v>
      </c>
      <c r="E51" s="24">
        <f t="shared" si="16"/>
        <v>0</v>
      </c>
      <c r="F51" s="24">
        <f t="shared" si="16"/>
        <v>300000</v>
      </c>
      <c r="G51" s="24">
        <f t="shared" si="16"/>
        <v>310000</v>
      </c>
      <c r="H51" s="24">
        <f t="shared" si="16"/>
        <v>320000</v>
      </c>
      <c r="I51" s="24">
        <f t="shared" si="16"/>
        <v>330000</v>
      </c>
      <c r="J51" s="24">
        <f t="shared" si="16"/>
        <v>340000</v>
      </c>
      <c r="K51" s="9"/>
      <c r="L51" s="3"/>
      <c r="M51" s="23"/>
      <c r="N51" s="23"/>
      <c r="O51" s="23"/>
      <c r="P51" s="23"/>
      <c r="Q51" s="23"/>
      <c r="R51" s="23"/>
      <c r="S51" s="3"/>
      <c r="T51" s="3"/>
      <c r="U51" s="3"/>
      <c r="V51" s="3"/>
      <c r="W51" s="3"/>
      <c r="X51" s="3"/>
      <c r="Y51" s="3"/>
      <c r="Z51" s="3"/>
    </row>
    <row r="52" ht="12.0" hidden="1" customHeight="1">
      <c r="A52" s="23"/>
      <c r="B52" s="41" t="s">
        <v>38</v>
      </c>
      <c r="C52" s="76">
        <f t="shared" ref="C52:J52" si="17">IF(C51&gt;0,C50-C51,0)</f>
        <v>0</v>
      </c>
      <c r="D52" s="76">
        <f t="shared" si="17"/>
        <v>0</v>
      </c>
      <c r="E52" s="76">
        <f t="shared" si="17"/>
        <v>0</v>
      </c>
      <c r="F52" s="76" t="str">
        <f t="shared" si="17"/>
        <v>#REF!</v>
      </c>
      <c r="G52" s="76" t="str">
        <f t="shared" si="17"/>
        <v>#REF!</v>
      </c>
      <c r="H52" s="76" t="str">
        <f t="shared" si="17"/>
        <v>#REF!</v>
      </c>
      <c r="I52" s="76" t="str">
        <f t="shared" si="17"/>
        <v>#REF!</v>
      </c>
      <c r="J52" s="76" t="str">
        <f t="shared" si="17"/>
        <v>#REF!</v>
      </c>
      <c r="K52" s="9"/>
      <c r="L52" s="3"/>
      <c r="M52" s="23"/>
      <c r="N52" s="23"/>
      <c r="O52" s="23"/>
      <c r="P52" s="23"/>
      <c r="Q52" s="23"/>
      <c r="R52" s="23"/>
      <c r="S52" s="3"/>
      <c r="T52" s="3"/>
      <c r="U52" s="3"/>
      <c r="V52" s="3"/>
      <c r="W52" s="3"/>
      <c r="X52" s="3"/>
      <c r="Y52" s="3"/>
      <c r="Z52" s="3"/>
    </row>
    <row r="53" ht="12.0" hidden="1" customHeight="1">
      <c r="A53" s="23"/>
      <c r="B53" s="24"/>
      <c r="C53" s="77"/>
      <c r="D53" s="77"/>
      <c r="E53" s="77"/>
      <c r="F53" s="78"/>
      <c r="G53" s="77"/>
      <c r="H53" s="77"/>
      <c r="I53" s="77"/>
      <c r="J53" s="77"/>
      <c r="K53" s="9"/>
      <c r="L53" s="3"/>
      <c r="M53" s="23"/>
      <c r="N53" s="23"/>
      <c r="O53" s="23"/>
      <c r="P53" s="23"/>
      <c r="Q53" s="23"/>
      <c r="R53" s="23"/>
      <c r="S53" s="3"/>
      <c r="T53" s="3"/>
      <c r="U53" s="3"/>
      <c r="V53" s="3"/>
      <c r="W53" s="3"/>
      <c r="X53" s="3"/>
      <c r="Y53" s="3"/>
      <c r="Z53" s="3"/>
    </row>
    <row r="54" ht="12.0" hidden="1" customHeight="1">
      <c r="A54" s="23"/>
      <c r="B54" s="24" t="s">
        <v>39</v>
      </c>
      <c r="C54" s="24"/>
      <c r="D54" s="24"/>
      <c r="E54" s="60" t="str">
        <f t="shared" ref="E54:J54" si="18">+E33-#REF!</f>
        <v>#REF!</v>
      </c>
      <c r="F54" s="60" t="str">
        <f t="shared" si="18"/>
        <v>#REF!</v>
      </c>
      <c r="G54" s="60" t="str">
        <f t="shared" si="18"/>
        <v>#REF!</v>
      </c>
      <c r="H54" s="60" t="str">
        <f t="shared" si="18"/>
        <v>#REF!</v>
      </c>
      <c r="I54" s="60" t="str">
        <f t="shared" si="18"/>
        <v>#REF!</v>
      </c>
      <c r="J54" s="60" t="str">
        <f t="shared" si="18"/>
        <v>#REF!</v>
      </c>
      <c r="K54" s="9"/>
      <c r="L54" s="3"/>
      <c r="M54" s="23"/>
      <c r="N54" s="23"/>
      <c r="O54" s="23"/>
      <c r="P54" s="23"/>
      <c r="Q54" s="23"/>
      <c r="R54" s="23"/>
      <c r="S54" s="3"/>
      <c r="T54" s="3"/>
      <c r="U54" s="3"/>
      <c r="V54" s="3"/>
      <c r="W54" s="3"/>
      <c r="X54" s="3"/>
      <c r="Y54" s="3"/>
      <c r="Z54" s="3"/>
    </row>
    <row r="55" ht="12.0" hidden="1" customHeight="1">
      <c r="A55" s="23"/>
      <c r="B55" s="24" t="s">
        <v>40</v>
      </c>
      <c r="C55" s="24"/>
      <c r="D55" s="24"/>
      <c r="E55" s="24">
        <f t="shared" ref="E55:J55" si="19">+E33-E42</f>
        <v>0</v>
      </c>
      <c r="F55" s="24">
        <f t="shared" si="19"/>
        <v>-300000</v>
      </c>
      <c r="G55" s="24">
        <f t="shared" si="19"/>
        <v>335004.36</v>
      </c>
      <c r="H55" s="24">
        <f t="shared" si="19"/>
        <v>713500.23</v>
      </c>
      <c r="I55" s="24">
        <f t="shared" si="19"/>
        <v>652578.44</v>
      </c>
      <c r="J55" s="24">
        <f t="shared" si="19"/>
        <v>-340000</v>
      </c>
      <c r="K55" s="9"/>
      <c r="L55" s="3"/>
      <c r="M55" s="23"/>
      <c r="N55" s="23"/>
      <c r="O55" s="23"/>
      <c r="P55" s="23"/>
      <c r="Q55" s="23"/>
      <c r="R55" s="23"/>
      <c r="S55" s="3"/>
      <c r="T55" s="3"/>
      <c r="U55" s="3"/>
      <c r="V55" s="3"/>
      <c r="W55" s="3"/>
      <c r="X55" s="3"/>
      <c r="Y55" s="3"/>
      <c r="Z55" s="3"/>
    </row>
    <row r="56" ht="12.0" hidden="1" customHeight="1">
      <c r="A56" s="23"/>
      <c r="B56" s="41" t="s">
        <v>41</v>
      </c>
      <c r="C56" s="41"/>
      <c r="D56" s="41"/>
      <c r="E56" s="46" t="str">
        <f t="shared" ref="E56:J56" si="20">+E55-E54</f>
        <v>#REF!</v>
      </c>
      <c r="F56" s="46" t="str">
        <f t="shared" si="20"/>
        <v>#REF!</v>
      </c>
      <c r="G56" s="46" t="str">
        <f t="shared" si="20"/>
        <v>#REF!</v>
      </c>
      <c r="H56" s="46" t="str">
        <f t="shared" si="20"/>
        <v>#REF!</v>
      </c>
      <c r="I56" s="46" t="str">
        <f t="shared" si="20"/>
        <v>#REF!</v>
      </c>
      <c r="J56" s="46" t="str">
        <f t="shared" si="20"/>
        <v>#REF!</v>
      </c>
      <c r="K56" s="9"/>
      <c r="L56" s="3"/>
      <c r="M56" s="23"/>
      <c r="N56" s="23"/>
      <c r="O56" s="23"/>
      <c r="P56" s="23"/>
      <c r="Q56" s="23"/>
      <c r="R56" s="23"/>
      <c r="S56" s="3"/>
      <c r="T56" s="3"/>
      <c r="U56" s="3"/>
      <c r="V56" s="3"/>
      <c r="W56" s="3"/>
      <c r="X56" s="3"/>
      <c r="Y56" s="3"/>
      <c r="Z56" s="3"/>
    </row>
    <row r="57" ht="12.0" hidden="1" customHeight="1">
      <c r="A57" s="23"/>
      <c r="B57" s="63" t="s">
        <v>42</v>
      </c>
      <c r="C57" s="79">
        <f t="shared" ref="C57:J57" si="21">IFERROR(C56/#REF!,0)</f>
        <v>0</v>
      </c>
      <c r="D57" s="79">
        <f t="shared" si="21"/>
        <v>0</v>
      </c>
      <c r="E57" s="79">
        <f t="shared" si="21"/>
        <v>0</v>
      </c>
      <c r="F57" s="79">
        <f t="shared" si="21"/>
        <v>0</v>
      </c>
      <c r="G57" s="79">
        <f t="shared" si="21"/>
        <v>0</v>
      </c>
      <c r="H57" s="79">
        <f t="shared" si="21"/>
        <v>0</v>
      </c>
      <c r="I57" s="79">
        <f t="shared" si="21"/>
        <v>0</v>
      </c>
      <c r="J57" s="79">
        <f t="shared" si="21"/>
        <v>0</v>
      </c>
      <c r="K57" s="24"/>
      <c r="L57" s="23"/>
      <c r="M57" s="23"/>
      <c r="N57" s="23"/>
      <c r="O57" s="23"/>
      <c r="P57" s="23"/>
      <c r="Q57" s="23"/>
      <c r="R57" s="23"/>
      <c r="S57" s="3"/>
      <c r="T57" s="3"/>
      <c r="U57" s="3"/>
      <c r="V57" s="3"/>
      <c r="W57" s="3"/>
      <c r="X57" s="3"/>
      <c r="Y57" s="3"/>
      <c r="Z57" s="3"/>
    </row>
    <row r="58" ht="12.0" hidden="1" customHeight="1">
      <c r="A58" s="23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3"/>
      <c r="M58" s="23"/>
      <c r="N58" s="23"/>
      <c r="O58" s="23"/>
      <c r="P58" s="23"/>
      <c r="Q58" s="23"/>
      <c r="R58" s="23"/>
      <c r="S58" s="3"/>
      <c r="T58" s="3"/>
      <c r="U58" s="3"/>
      <c r="V58" s="3"/>
      <c r="W58" s="3"/>
      <c r="X58" s="3"/>
      <c r="Y58" s="3"/>
      <c r="Z58" s="3"/>
    </row>
    <row r="59" ht="12.0" hidden="1" customHeight="1">
      <c r="A59" s="23"/>
      <c r="B59" s="24" t="s">
        <v>39</v>
      </c>
      <c r="C59" s="24"/>
      <c r="D59" s="24"/>
      <c r="E59" s="60" t="str">
        <f t="shared" ref="E59:J59" si="22">+E54</f>
        <v>#REF!</v>
      </c>
      <c r="F59" s="60" t="str">
        <f t="shared" si="22"/>
        <v>#REF!</v>
      </c>
      <c r="G59" s="60" t="str">
        <f t="shared" si="22"/>
        <v>#REF!</v>
      </c>
      <c r="H59" s="60" t="str">
        <f t="shared" si="22"/>
        <v>#REF!</v>
      </c>
      <c r="I59" s="60" t="str">
        <f t="shared" si="22"/>
        <v>#REF!</v>
      </c>
      <c r="J59" s="60" t="str">
        <f t="shared" si="22"/>
        <v>#REF!</v>
      </c>
      <c r="K59" s="24"/>
      <c r="L59" s="23"/>
      <c r="M59" s="23"/>
      <c r="N59" s="23"/>
      <c r="O59" s="23"/>
      <c r="P59" s="23"/>
      <c r="Q59" s="23"/>
      <c r="R59" s="23"/>
      <c r="S59" s="3"/>
      <c r="T59" s="3"/>
      <c r="U59" s="3"/>
      <c r="V59" s="3"/>
      <c r="W59" s="3"/>
      <c r="X59" s="3"/>
      <c r="Y59" s="3"/>
      <c r="Z59" s="3"/>
    </row>
    <row r="60" ht="12.0" hidden="1" customHeight="1">
      <c r="A60" s="23"/>
      <c r="B60" s="24" t="s">
        <v>43</v>
      </c>
      <c r="C60" s="24"/>
      <c r="D60" s="24"/>
      <c r="E60" s="24" t="str">
        <f t="shared" ref="E60:J60" si="23">+E33-E42-E46</f>
        <v>#REF!</v>
      </c>
      <c r="F60" s="24" t="str">
        <f t="shared" si="23"/>
        <v>#REF!</v>
      </c>
      <c r="G60" s="24" t="str">
        <f t="shared" si="23"/>
        <v>#REF!</v>
      </c>
      <c r="H60" s="24" t="str">
        <f t="shared" si="23"/>
        <v>#REF!</v>
      </c>
      <c r="I60" s="24" t="str">
        <f t="shared" si="23"/>
        <v>#REF!</v>
      </c>
      <c r="J60" s="24" t="str">
        <f t="shared" si="23"/>
        <v>#REF!</v>
      </c>
      <c r="K60" s="23"/>
      <c r="L60" s="23"/>
      <c r="M60" s="23"/>
      <c r="N60" s="23"/>
      <c r="O60" s="23"/>
      <c r="P60" s="23"/>
      <c r="Q60" s="23"/>
      <c r="R60" s="23"/>
      <c r="S60" s="3"/>
      <c r="T60" s="3"/>
      <c r="U60" s="3"/>
      <c r="V60" s="3"/>
      <c r="W60" s="3"/>
      <c r="X60" s="3"/>
      <c r="Y60" s="3"/>
      <c r="Z60" s="3"/>
    </row>
    <row r="61" ht="12.0" hidden="1" customHeight="1">
      <c r="A61" s="23"/>
      <c r="B61" s="41" t="s">
        <v>41</v>
      </c>
      <c r="C61" s="41"/>
      <c r="D61" s="41"/>
      <c r="E61" s="46" t="str">
        <f t="shared" ref="E61:J61" si="24">+E60-E59</f>
        <v>#REF!</v>
      </c>
      <c r="F61" s="46" t="str">
        <f t="shared" si="24"/>
        <v>#REF!</v>
      </c>
      <c r="G61" s="46" t="str">
        <f t="shared" si="24"/>
        <v>#REF!</v>
      </c>
      <c r="H61" s="46" t="str">
        <f t="shared" si="24"/>
        <v>#REF!</v>
      </c>
      <c r="I61" s="46" t="str">
        <f t="shared" si="24"/>
        <v>#REF!</v>
      </c>
      <c r="J61" s="46" t="str">
        <f t="shared" si="24"/>
        <v>#REF!</v>
      </c>
      <c r="K61" s="23"/>
      <c r="L61" s="23"/>
      <c r="M61" s="23"/>
      <c r="N61" s="23"/>
      <c r="O61" s="23"/>
      <c r="P61" s="23"/>
      <c r="Q61" s="23"/>
      <c r="R61" s="23"/>
      <c r="S61" s="3"/>
      <c r="T61" s="3"/>
      <c r="U61" s="3"/>
      <c r="V61" s="3"/>
      <c r="W61" s="3"/>
      <c r="X61" s="3"/>
      <c r="Y61" s="3"/>
      <c r="Z61" s="3"/>
    </row>
    <row r="62" ht="12.0" hidden="1" customHeight="1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3"/>
      <c r="T62" s="3"/>
      <c r="U62" s="3"/>
      <c r="V62" s="3"/>
      <c r="W62" s="3"/>
      <c r="X62" s="3"/>
      <c r="Y62" s="3"/>
      <c r="Z62" s="3"/>
    </row>
    <row r="63" ht="12.0" hidden="1" customHeight="1">
      <c r="A63" s="23"/>
      <c r="B63" s="80" t="s">
        <v>44</v>
      </c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3"/>
      <c r="T63" s="3"/>
      <c r="U63" s="3"/>
      <c r="V63" s="3"/>
      <c r="W63" s="3"/>
      <c r="X63" s="3"/>
      <c r="Y63" s="3"/>
      <c r="Z63" s="3"/>
    </row>
    <row r="64" ht="12.0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3"/>
      <c r="T64" s="3"/>
      <c r="U64" s="3"/>
      <c r="V64" s="3"/>
      <c r="W64" s="3"/>
      <c r="X64" s="3"/>
      <c r="Y64" s="3"/>
      <c r="Z64" s="3"/>
    </row>
    <row r="65" ht="12.0" customHeight="1">
      <c r="A65" s="23"/>
      <c r="B65" s="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3"/>
      <c r="T65" s="3"/>
      <c r="U65" s="3"/>
      <c r="V65" s="3"/>
      <c r="W65" s="3"/>
      <c r="X65" s="3"/>
      <c r="Y65" s="3"/>
      <c r="Z65" s="3"/>
    </row>
    <row r="66" ht="12.0" customHeight="1">
      <c r="A66" s="23"/>
      <c r="B66" s="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3"/>
      <c r="T66" s="3"/>
      <c r="U66" s="3"/>
      <c r="V66" s="3"/>
      <c r="W66" s="3"/>
      <c r="X66" s="3"/>
      <c r="Y66" s="3"/>
      <c r="Z66" s="3"/>
    </row>
    <row r="67" ht="12.0" customHeight="1">
      <c r="A67" s="23"/>
      <c r="B67" s="15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3"/>
      <c r="T67" s="3"/>
      <c r="U67" s="3"/>
      <c r="V67" s="3"/>
      <c r="W67" s="3"/>
      <c r="X67" s="3"/>
      <c r="Y67" s="3"/>
      <c r="Z67" s="3"/>
    </row>
    <row r="68" ht="12.0" customHeight="1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3"/>
      <c r="T68" s="3"/>
      <c r="U68" s="3"/>
      <c r="V68" s="3"/>
      <c r="W68" s="3"/>
      <c r="X68" s="3"/>
      <c r="Y68" s="3"/>
      <c r="Z68" s="3"/>
    </row>
    <row r="69" ht="12.0" customHeight="1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3"/>
      <c r="T69" s="3"/>
      <c r="U69" s="3"/>
      <c r="V69" s="3"/>
      <c r="W69" s="3"/>
      <c r="X69" s="3"/>
      <c r="Y69" s="3"/>
      <c r="Z69" s="3"/>
    </row>
    <row r="70" ht="12.0" customHeight="1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3"/>
      <c r="T70" s="3"/>
      <c r="U70" s="3"/>
      <c r="V70" s="3"/>
      <c r="W70" s="3"/>
      <c r="X70" s="3"/>
      <c r="Y70" s="3"/>
      <c r="Z70" s="3"/>
    </row>
    <row r="71" ht="12.0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2.0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2.0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2.0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2.0" customHeight="1">
      <c r="A75" s="3"/>
      <c r="B75" s="3"/>
      <c r="C75" s="3"/>
      <c r="D75" s="3"/>
      <c r="E75" s="81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2.0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2.0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2.0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2.0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2.0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2.0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2.0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2.0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2.0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2.0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2.0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2.0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2.0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2.0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2.0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2.0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2.0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2.0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2.0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2.0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2.0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2.0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2.0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2.0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2.0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2.0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2.0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2.0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2.0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2.0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2.0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2.0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2.0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2.0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2.0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2.0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2.0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2.0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2.0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2.0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2.0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2.0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2.0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2.0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2.0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2.0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2.0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2.0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2.0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2.0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2.0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2.0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2.0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2.0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2.0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2.0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2.0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2.0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2.0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2.0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2.0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2.0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2.0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2.0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2.0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2.0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2.0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2.0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2.0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2.0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2.0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2.0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2.0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2.0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2.0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2.0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2.0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2.0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2.0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2.0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2.0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2.0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2.0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2.0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2.0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2.0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2.0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2.0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2.0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2.0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2.0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2.0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2.0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2.0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2.0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2.0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2.0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2.0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2.0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2.0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2.0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2.0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2.0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2.0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2.0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2.0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2.0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2.0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2.0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2.0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2.0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2.0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2.0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2.0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2.0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2.0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2.0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2.0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2.0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2.0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2.0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2.0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2.0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2.0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2.0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2.0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2.0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2.0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2.0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2.0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2.0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2.0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2.0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2.0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2.0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2.0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2.0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2.0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2.0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2.0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2.0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2.0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2.0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2.0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2.0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2.0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2.0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2.0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2.0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2.0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2.0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2.0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2.0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2.0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2.0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2.0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2.0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2.0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2.0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2.0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2.0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2.0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2.0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2.0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2.0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2.0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2.0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2.0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2.0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2.0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2.0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2.0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2.0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2.0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2.0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2.0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2.0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2.0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2.0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2.0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2.0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2.0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2.0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2.0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2.0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2.0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2.0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2.0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2.0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2.0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2.0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2.0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2.0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2.0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2.0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2.0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2.0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2.0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2.0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2.0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2.0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2.0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2.0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2.0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2.0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2.0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2.0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2.0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2.0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2.0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2.0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2.0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2.0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2.0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2.0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2.0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2.0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2.0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2.0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2.0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2.0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2.0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2.0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2.0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2.0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2.0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2.0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2.0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2.0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2.0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2.0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2.0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2.0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2.0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2.0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2.0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2.0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2.0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2.0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2.0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2.0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2.0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2.0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2.0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2.0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2.0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2.0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2.0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2.0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2.0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2.0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2.0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2.0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2.0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2.0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2.0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2.0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2.0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2.0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2.0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2.0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2.0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2.0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2.0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2.0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2.0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2.0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2.0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2.0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2.0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2.0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2.0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2.0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2.0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2.0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2.0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2.0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2.0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2.0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2.0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2.0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2.0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2.0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2.0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2.0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2.0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2.0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2.0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2.0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2.0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2.0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2.0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2.0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2.0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2.0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2.0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2.0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2.0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2.0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2.0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2.0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2.0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2.0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2.0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2.0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2.0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2.0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2.0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2.0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2.0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2.0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2.0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2.0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2.0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2.0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2.0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2.0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2.0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2.0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2.0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2.0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2.0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2.0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2.0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2.0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2.0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2.0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2.0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2.0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2.0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2.0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2.0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2.0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2.0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2.0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2.0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2.0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2.0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2.0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2.0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2.0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2.0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2.0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2.0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2.0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2.0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2.0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2.0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2.0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2.0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2.0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2.0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2.0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2.0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2.0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2.0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2.0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2.0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2.0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2.0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2.0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2.0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2.0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2.0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2.0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2.0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2.0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2.0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2.0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2.0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2.0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2.0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2.0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2.0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2.0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2.0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2.0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2.0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2.0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2.0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2.0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2.0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2.0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2.0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2.0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2.0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2.0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2.0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2.0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2.0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2.0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2.0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2.0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2.0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2.0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2.0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2.0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2.0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2.0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2.0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2.0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2.0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2.0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2.0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2.0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2.0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2.0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2.0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2.0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2.0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2.0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2.0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2.0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2.0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2.0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2.0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2.0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2.0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2.0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2.0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2.0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2.0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2.0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2.0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2.0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2.0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2.0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2.0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2.0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2.0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2.0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2.0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2.0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2.0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2.0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2.0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2.0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2.0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2.0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2.0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2.0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2.0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2.0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2.0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2.0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2.0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2.0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2.0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2.0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2.0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2.0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2.0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2.0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2.0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2.0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2.0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2.0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2.0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2.0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2.0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2.0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2.0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2.0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2.0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2.0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2.0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2.0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2.0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2.0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2.0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2.0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2.0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2.0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2.0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2.0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2.0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2.0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2.0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2.0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2.0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2.0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2.0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2.0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2.0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2.0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2.0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2.0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2.0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2.0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2.0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2.0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2.0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2.0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2.0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2.0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2.0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2.0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2.0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2.0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2.0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2.0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2.0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2.0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2.0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2.0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2.0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2.0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2.0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2.0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2.0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2.0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2.0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2.0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2.0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2.0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2.0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2.0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2.0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2.0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2.0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2.0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2.0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2.0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2.0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2.0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2.0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2.0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2.0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2.0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2.0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2.0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2.0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2.0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2.0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2.0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2.0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2.0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2.0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2.0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2.0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2.0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2.0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2.0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2.0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2.0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2.0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2.0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2.0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2.0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2.0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2.0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2.0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2.0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2.0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2.0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2.0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2.0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2.0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2.0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2.0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2.0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2.0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2.0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2.0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2.0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2.0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2.0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2.0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2.0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2.0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2.0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2.0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2.0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2.0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2.0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2.0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2.0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2.0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2.0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2.0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2.0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2.0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2.0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2.0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2.0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2.0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2.0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2.0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2.0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2.0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2.0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2.0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2.0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2.0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2.0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2.0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2.0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2.0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2.0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2.0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2.0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2.0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2.0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2.0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2.0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2.0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2.0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2.0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2.0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2.0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2.0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2.0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2.0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2.0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2.0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2.0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2.0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2.0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2.0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2.0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2.0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2.0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2.0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2.0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2.0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2.0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2.0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2.0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2.0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2.0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2.0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2.0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2.0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2.0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2.0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2.0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2.0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2.0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2.0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2.0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2.0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2.0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2.0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2.0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2.0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2.0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2.0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2.0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2.0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2.0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2.0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2.0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2.0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2.0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2.0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2.0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2.0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2.0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2.0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2.0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2.0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2.0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2.0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2.0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2.0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2.0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2.0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2.0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2.0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2.0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2.0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2.0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2.0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2.0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2.0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2.0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2.0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2.0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2.0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2.0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2.0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2.0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2.0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2.0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2.0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2.0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2.0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2.0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2.0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2.0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2.0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2.0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2.0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2.0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2.0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2.0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2.0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2.0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2.0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2.0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2.0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2.0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2.0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2.0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2.0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2.0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2.0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2.0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2.0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2.0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2.0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2.0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2.0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2.0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2.0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2.0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2.0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2.0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2.0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2.0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2.0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2.0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2.0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2.0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2.0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2.0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2.0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2.0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2.0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2.0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2.0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2.0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2.0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2.0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2.0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2.0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2.0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2.0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2.0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2.0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2.0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2.0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2.0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2.0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2.0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2.0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2.0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2.0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2.0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2.0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2.0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2.0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2.0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2.0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2.0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2.0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2.0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2.0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2.0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2.0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2.0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2.0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2.0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2.0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2.0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2.0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2.0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2.0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2.0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2.0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2.0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2.0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2.0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2.0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2.0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2.0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2.0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2.0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2.0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2.0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2.0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2.0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2.0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2.0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2.0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2.0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2.0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2.0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2.0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2.0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2.0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2.0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2.0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2.0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2.0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2.0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2.0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2.0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2.0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2.0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2.0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2.0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2.0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2.0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2.0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2.0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2.0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2.0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2.0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2.0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2.0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2.0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2.0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2.0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2.0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2.0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2.0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2.0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2.0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2.0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2.0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2.0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2.0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2.0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2.0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2.0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2.0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2.0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2.0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2.0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2.0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2.0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2.0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2.0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2.0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2.0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2.0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2.0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2.0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2.0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2.0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2.0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2.0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2.0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2.0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2.0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2.0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2.0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2.0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2.0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2.0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2.0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2.0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2.0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2.0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2.0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2.0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2.0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2.0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2.0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2.0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2.0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2.0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2.0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2.0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2.0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2.0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2.0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2.0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2.0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2.0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2.0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2.0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2.0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2.0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2.0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2.0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2.0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2.0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2.0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2.0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2.0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2.0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2.0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2.0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2.0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2.0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2.0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2.0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2.0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2.0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2.0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2.0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2.0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2.0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2.0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2.0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2.0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2.0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2.0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2.0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2.0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2.0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2.0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2.0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2.0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2.0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2.0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2.0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2.0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2.0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2.0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2.0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2.0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2.0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2.0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2.0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2.0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2.0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2.0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2.0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2.0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2.0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2.0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2.0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24">
    <mergeCell ref="L11:R11"/>
    <mergeCell ref="L12:R12"/>
    <mergeCell ref="L13:R13"/>
    <mergeCell ref="L14:R14"/>
    <mergeCell ref="L15:R15"/>
    <mergeCell ref="L16:R16"/>
    <mergeCell ref="L17:R17"/>
    <mergeCell ref="L18:R18"/>
    <mergeCell ref="L19:R19"/>
    <mergeCell ref="L20:R20"/>
    <mergeCell ref="L21:R21"/>
    <mergeCell ref="L22:R22"/>
    <mergeCell ref="L23:R23"/>
    <mergeCell ref="L24:R24"/>
    <mergeCell ref="L32:R32"/>
    <mergeCell ref="L33:R33"/>
    <mergeCell ref="L34:R34"/>
    <mergeCell ref="L25:R25"/>
    <mergeCell ref="L26:R26"/>
    <mergeCell ref="L27:R27"/>
    <mergeCell ref="L28:R28"/>
    <mergeCell ref="L29:R29"/>
    <mergeCell ref="L30:R30"/>
    <mergeCell ref="L31:R31"/>
  </mergeCells>
  <hyperlinks>
    <hyperlink r:id="rId2" ref="E75"/>
  </hyperlinks>
  <printOptions/>
  <pageMargins bottom="0.5" footer="0.0" header="0.0" left="0.35" right="0.25" top="0.32"/>
  <pageSetup scale="79" orientation="portrait"/>
  <headerFooter>
    <oddFooter>&amp;L&amp;D  at &amp;T Mike 702.486.8879&amp;CPage &amp;P of &amp;R&amp;F  &amp;A</oddFooter>
  </headerFooter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C000"/>
    <pageSetUpPr/>
  </sheetPr>
  <sheetViews>
    <sheetView showGridLines="0" workbookViewId="0"/>
  </sheetViews>
  <sheetFormatPr customHeight="1" defaultColWidth="12.63" defaultRowHeight="15.0"/>
  <cols>
    <col customWidth="1" min="1" max="1" width="1.88"/>
    <col customWidth="1" min="2" max="2" width="23.75"/>
    <col customWidth="1" hidden="1" min="3" max="3" width="11.0"/>
    <col customWidth="1" min="4" max="10" width="11.0"/>
    <col customWidth="1" min="11" max="11" width="1.75"/>
    <col customWidth="1" min="12" max="12" width="9.13"/>
    <col customWidth="1" min="13" max="13" width="9.88"/>
    <col customWidth="1" min="14" max="14" width="9.13"/>
    <col customWidth="1" min="15" max="17" width="10.25"/>
    <col customWidth="1" min="18" max="26" width="9.13"/>
  </cols>
  <sheetData>
    <row r="1" ht="12.0" customHeight="1">
      <c r="A1" s="1" t="s">
        <v>45</v>
      </c>
      <c r="B1" s="2"/>
      <c r="C1" s="2"/>
      <c r="D1" s="2"/>
      <c r="E1" s="2"/>
      <c r="F1" s="5"/>
      <c r="G1" s="5"/>
      <c r="H1" s="5"/>
      <c r="I1" s="5"/>
      <c r="J1" s="5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2.0" customHeight="1">
      <c r="A2" s="6"/>
      <c r="B2" s="7"/>
      <c r="C2" s="7"/>
      <c r="D2" s="7"/>
      <c r="E2" s="7"/>
      <c r="F2" s="9" t="s">
        <v>4</v>
      </c>
      <c r="G2" s="9"/>
      <c r="H2" s="9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2.0" customHeight="1">
      <c r="A3" s="10" t="s">
        <v>5</v>
      </c>
      <c r="B3" s="3"/>
      <c r="C3" s="3"/>
      <c r="D3" s="3"/>
      <c r="E3" s="3"/>
      <c r="F3" s="3"/>
      <c r="G3" s="3"/>
      <c r="H3" s="3"/>
      <c r="I3" s="82" t="s">
        <v>6</v>
      </c>
      <c r="J3" s="12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2.0" customHeight="1">
      <c r="A4" s="13" t="s">
        <v>7</v>
      </c>
      <c r="B4" s="3"/>
      <c r="C4" s="3"/>
      <c r="D4" s="3"/>
      <c r="E4" s="3"/>
      <c r="F4" s="3"/>
      <c r="G4" s="3"/>
      <c r="H4" s="3"/>
      <c r="I4" s="14" t="s">
        <v>8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2.0" customHeight="1">
      <c r="A5" s="13"/>
      <c r="B5" s="3"/>
      <c r="C5" s="3"/>
      <c r="D5" s="3"/>
      <c r="E5" s="3"/>
      <c r="F5" s="3"/>
      <c r="G5" s="3"/>
      <c r="H5" s="3"/>
      <c r="I5" s="14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2.0" customHeight="1">
      <c r="A6" s="13"/>
      <c r="B6" s="15" t="s">
        <v>46</v>
      </c>
      <c r="C6" s="3"/>
      <c r="D6" s="3"/>
      <c r="E6" s="3"/>
      <c r="F6" s="3"/>
      <c r="G6" s="3"/>
      <c r="H6" s="3"/>
      <c r="I6" s="14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2.0" customHeight="1">
      <c r="A7" s="13"/>
      <c r="B7" s="15" t="s">
        <v>47</v>
      </c>
      <c r="C7" s="3"/>
      <c r="D7" s="3"/>
      <c r="E7" s="3"/>
      <c r="F7" s="3"/>
      <c r="G7" s="3"/>
      <c r="H7" s="3"/>
      <c r="I7" s="14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2.0" customHeight="1">
      <c r="A8" s="13"/>
      <c r="B8" s="83" t="s">
        <v>48</v>
      </c>
      <c r="C8" s="3"/>
      <c r="D8" s="3"/>
      <c r="E8" s="3"/>
      <c r="F8" s="3"/>
      <c r="G8" s="3"/>
      <c r="H8" s="3"/>
      <c r="I8" s="14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2.0" customHeight="1">
      <c r="A9" s="13"/>
      <c r="B9" s="83"/>
      <c r="C9" s="3"/>
      <c r="D9" s="3"/>
      <c r="E9" s="3"/>
      <c r="F9" s="3"/>
      <c r="G9" s="3"/>
      <c r="H9" s="3"/>
      <c r="I9" s="14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2.0" customHeight="1">
      <c r="A10" s="13"/>
      <c r="B10" s="3"/>
      <c r="C10" s="3"/>
      <c r="D10" s="3"/>
      <c r="E10" s="3"/>
      <c r="F10" s="3"/>
      <c r="G10" s="3"/>
      <c r="H10" s="3"/>
      <c r="I10" s="14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2.0" customHeight="1">
      <c r="A11" s="16"/>
      <c r="B11" s="3"/>
      <c r="C11" s="17"/>
      <c r="D11" s="17"/>
      <c r="E11" s="18" t="s">
        <v>12</v>
      </c>
      <c r="F11" s="84" t="s">
        <v>13</v>
      </c>
      <c r="G11" s="20"/>
      <c r="H11" s="20"/>
      <c r="I11" s="20"/>
      <c r="J11" s="20"/>
      <c r="K11" s="3"/>
      <c r="L11" s="21" t="s">
        <v>14</v>
      </c>
      <c r="M11" s="22"/>
      <c r="N11" s="22"/>
      <c r="O11" s="22"/>
      <c r="P11" s="22"/>
      <c r="Q11" s="22"/>
      <c r="R11" s="22"/>
      <c r="S11" s="3"/>
      <c r="T11" s="3"/>
      <c r="U11" s="3"/>
      <c r="V11" s="3"/>
      <c r="W11" s="3"/>
      <c r="X11" s="3"/>
      <c r="Y11" s="3"/>
      <c r="Z11" s="3"/>
    </row>
    <row r="12" ht="12.0" customHeight="1">
      <c r="A12" s="23"/>
      <c r="B12" s="24"/>
      <c r="C12" s="24"/>
      <c r="D12" s="24"/>
      <c r="E12" s="3"/>
      <c r="F12" s="25">
        <v>1.0</v>
      </c>
      <c r="G12" s="25">
        <v>2.0</v>
      </c>
      <c r="H12" s="25">
        <v>3.0</v>
      </c>
      <c r="I12" s="25">
        <v>4.0</v>
      </c>
      <c r="J12" s="25">
        <v>5.0</v>
      </c>
      <c r="K12" s="25"/>
      <c r="L12" s="85"/>
      <c r="M12" s="86"/>
      <c r="N12" s="86"/>
      <c r="O12" s="86"/>
      <c r="P12" s="86"/>
      <c r="Q12" s="86"/>
      <c r="R12" s="87"/>
      <c r="S12" s="3"/>
      <c r="T12" s="3"/>
      <c r="U12" s="3"/>
      <c r="V12" s="3"/>
      <c r="W12" s="3"/>
      <c r="X12" s="3"/>
      <c r="Y12" s="3"/>
      <c r="Z12" s="3"/>
    </row>
    <row r="13" ht="12.0" customHeight="1">
      <c r="A13" s="23"/>
      <c r="B13" s="30"/>
      <c r="C13" s="31">
        <f t="shared" ref="C13:D13" si="1">+D13-1</f>
        <v>2022</v>
      </c>
      <c r="D13" s="31">
        <f t="shared" si="1"/>
        <v>2023</v>
      </c>
      <c r="E13" s="88">
        <v>2024.0</v>
      </c>
      <c r="F13" s="33">
        <f t="shared" ref="F13:J13" si="2">1+E13</f>
        <v>2025</v>
      </c>
      <c r="G13" s="33">
        <f t="shared" si="2"/>
        <v>2026</v>
      </c>
      <c r="H13" s="33">
        <f t="shared" si="2"/>
        <v>2027</v>
      </c>
      <c r="I13" s="33">
        <f t="shared" si="2"/>
        <v>2028</v>
      </c>
      <c r="J13" s="33">
        <f t="shared" si="2"/>
        <v>2029</v>
      </c>
      <c r="K13" s="9"/>
      <c r="L13" s="27"/>
      <c r="M13" s="28"/>
      <c r="N13" s="28"/>
      <c r="O13" s="28"/>
      <c r="P13" s="28"/>
      <c r="Q13" s="28"/>
      <c r="R13" s="29"/>
      <c r="S13" s="3"/>
      <c r="T13" s="3"/>
      <c r="U13" s="3"/>
      <c r="V13" s="3"/>
      <c r="W13" s="3"/>
      <c r="X13" s="3"/>
      <c r="Y13" s="3"/>
      <c r="Z13" s="3"/>
    </row>
    <row r="14" ht="12.0" customHeight="1">
      <c r="A14" s="23"/>
      <c r="B14" s="24"/>
      <c r="C14" s="24"/>
      <c r="D14" s="24"/>
      <c r="E14" s="24"/>
      <c r="F14" s="24"/>
      <c r="G14" s="24"/>
      <c r="H14" s="24"/>
      <c r="I14" s="24"/>
      <c r="J14" s="24"/>
      <c r="K14" s="9"/>
      <c r="L14" s="27"/>
      <c r="M14" s="28"/>
      <c r="N14" s="28"/>
      <c r="O14" s="28"/>
      <c r="P14" s="28"/>
      <c r="Q14" s="28"/>
      <c r="R14" s="29"/>
      <c r="S14" s="3"/>
      <c r="T14" s="3"/>
      <c r="U14" s="3"/>
      <c r="V14" s="3"/>
      <c r="W14" s="3"/>
      <c r="X14" s="3"/>
      <c r="Y14" s="3"/>
      <c r="Z14" s="3"/>
    </row>
    <row r="15" ht="12.0" customHeight="1">
      <c r="A15" s="23"/>
      <c r="B15" s="34" t="s">
        <v>49</v>
      </c>
      <c r="C15" s="31"/>
      <c r="D15" s="31"/>
      <c r="E15" s="31"/>
      <c r="F15" s="31"/>
      <c r="G15" s="31"/>
      <c r="H15" s="31"/>
      <c r="I15" s="31"/>
      <c r="J15" s="31"/>
      <c r="K15" s="3"/>
      <c r="L15" s="27"/>
      <c r="M15" s="28"/>
      <c r="N15" s="28"/>
      <c r="O15" s="28"/>
      <c r="P15" s="28"/>
      <c r="Q15" s="28"/>
      <c r="R15" s="29"/>
      <c r="S15" s="3"/>
      <c r="T15" s="3"/>
      <c r="U15" s="3"/>
      <c r="V15" s="3"/>
      <c r="W15" s="3"/>
      <c r="X15" s="3"/>
      <c r="Y15" s="3"/>
      <c r="Z15" s="3"/>
    </row>
    <row r="16" ht="12.0" customHeight="1">
      <c r="A16" s="23"/>
      <c r="B16" s="35" t="s">
        <v>17</v>
      </c>
      <c r="C16" s="36">
        <v>198.0</v>
      </c>
      <c r="D16" s="36">
        <v>200.0</v>
      </c>
      <c r="E16" s="89">
        <v>300.0</v>
      </c>
      <c r="F16" s="37">
        <v>0.0</v>
      </c>
      <c r="G16" s="37">
        <v>0.0</v>
      </c>
      <c r="H16" s="37">
        <v>0.0</v>
      </c>
      <c r="I16" s="37">
        <v>0.0</v>
      </c>
      <c r="J16" s="37">
        <v>0.0</v>
      </c>
      <c r="K16" s="9"/>
      <c r="L16" s="27"/>
      <c r="M16" s="28"/>
      <c r="N16" s="28"/>
      <c r="O16" s="28"/>
      <c r="P16" s="28"/>
      <c r="Q16" s="28"/>
      <c r="R16" s="29"/>
      <c r="S16" s="3"/>
      <c r="T16" s="3"/>
      <c r="U16" s="3"/>
      <c r="V16" s="3"/>
      <c r="W16" s="3"/>
      <c r="X16" s="3"/>
      <c r="Y16" s="3"/>
      <c r="Z16" s="3"/>
    </row>
    <row r="17" ht="12.0" customHeight="1">
      <c r="A17" s="23"/>
      <c r="B17" s="38" t="s">
        <v>18</v>
      </c>
      <c r="C17" s="39">
        <v>198.0</v>
      </c>
      <c r="D17" s="39">
        <v>200.0</v>
      </c>
      <c r="E17" s="90">
        <v>400.0</v>
      </c>
      <c r="F17" s="40">
        <v>450.0</v>
      </c>
      <c r="G17" s="40">
        <v>525.0</v>
      </c>
      <c r="H17" s="40">
        <v>600.0</v>
      </c>
      <c r="I17" s="40">
        <v>675.0</v>
      </c>
      <c r="J17" s="40">
        <v>700.0</v>
      </c>
      <c r="K17" s="9"/>
      <c r="L17" s="27"/>
      <c r="M17" s="28"/>
      <c r="N17" s="28"/>
      <c r="O17" s="28"/>
      <c r="P17" s="28"/>
      <c r="Q17" s="28"/>
      <c r="R17" s="29"/>
      <c r="S17" s="3"/>
      <c r="T17" s="3"/>
      <c r="U17" s="3"/>
      <c r="V17" s="3"/>
      <c r="W17" s="3"/>
      <c r="X17" s="3"/>
      <c r="Y17" s="3"/>
      <c r="Z17" s="3"/>
    </row>
    <row r="18" ht="12.0" customHeight="1">
      <c r="A18" s="23"/>
      <c r="B18" s="41"/>
      <c r="C18" s="41">
        <f t="shared" ref="C18:J18" si="3">IF(C16&gt;0,C16-C17,0)</f>
        <v>0</v>
      </c>
      <c r="D18" s="41">
        <f t="shared" si="3"/>
        <v>0</v>
      </c>
      <c r="E18" s="41">
        <f t="shared" si="3"/>
        <v>-100</v>
      </c>
      <c r="F18" s="41">
        <f t="shared" si="3"/>
        <v>0</v>
      </c>
      <c r="G18" s="41">
        <f t="shared" si="3"/>
        <v>0</v>
      </c>
      <c r="H18" s="41">
        <f t="shared" si="3"/>
        <v>0</v>
      </c>
      <c r="I18" s="41">
        <f t="shared" si="3"/>
        <v>0</v>
      </c>
      <c r="J18" s="41">
        <f t="shared" si="3"/>
        <v>0</v>
      </c>
      <c r="K18" s="9"/>
      <c r="L18" s="27"/>
      <c r="M18" s="28"/>
      <c r="N18" s="28"/>
      <c r="O18" s="28"/>
      <c r="P18" s="28"/>
      <c r="Q18" s="28"/>
      <c r="R18" s="29"/>
      <c r="S18" s="3"/>
      <c r="T18" s="3"/>
      <c r="U18" s="3"/>
      <c r="V18" s="3"/>
      <c r="W18" s="3"/>
      <c r="X18" s="3"/>
      <c r="Y18" s="3"/>
      <c r="Z18" s="3"/>
    </row>
    <row r="19" ht="12.0" customHeight="1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9"/>
      <c r="L19" s="27"/>
      <c r="M19" s="28"/>
      <c r="N19" s="28"/>
      <c r="O19" s="28"/>
      <c r="P19" s="28"/>
      <c r="Q19" s="28"/>
      <c r="R19" s="29"/>
      <c r="S19" s="3"/>
      <c r="T19" s="3"/>
      <c r="U19" s="3"/>
      <c r="V19" s="3"/>
      <c r="W19" s="3"/>
      <c r="X19" s="3"/>
      <c r="Y19" s="3"/>
      <c r="Z19" s="3"/>
    </row>
    <row r="20" ht="12.0" customHeight="1">
      <c r="A20" s="23"/>
      <c r="B20" s="34" t="s">
        <v>50</v>
      </c>
      <c r="C20" s="31"/>
      <c r="D20" s="31"/>
      <c r="E20" s="31"/>
      <c r="F20" s="31"/>
      <c r="G20" s="31"/>
      <c r="H20" s="31"/>
      <c r="I20" s="31"/>
      <c r="J20" s="31"/>
      <c r="K20" s="9"/>
      <c r="L20" s="27"/>
      <c r="M20" s="28"/>
      <c r="N20" s="28"/>
      <c r="O20" s="28"/>
      <c r="P20" s="28"/>
      <c r="Q20" s="28"/>
      <c r="R20" s="29"/>
      <c r="S20" s="3"/>
      <c r="T20" s="3"/>
      <c r="U20" s="3"/>
      <c r="V20" s="3"/>
      <c r="W20" s="3"/>
      <c r="X20" s="3"/>
      <c r="Y20" s="3"/>
      <c r="Z20" s="3"/>
    </row>
    <row r="21" ht="12.0" customHeight="1">
      <c r="A21" s="23"/>
      <c r="B21" s="42"/>
      <c r="C21" s="53"/>
      <c r="D21" s="53"/>
      <c r="E21" s="53"/>
      <c r="F21" s="53"/>
      <c r="G21" s="53"/>
      <c r="H21" s="53"/>
      <c r="I21" s="53"/>
      <c r="J21" s="53"/>
      <c r="K21" s="9"/>
      <c r="L21" s="27"/>
      <c r="M21" s="28"/>
      <c r="N21" s="28"/>
      <c r="O21" s="28"/>
      <c r="P21" s="28"/>
      <c r="Q21" s="28"/>
      <c r="R21" s="29"/>
      <c r="S21" s="3"/>
      <c r="T21" s="3"/>
      <c r="U21" s="3"/>
      <c r="V21" s="3"/>
      <c r="W21" s="3"/>
      <c r="X21" s="3"/>
      <c r="Y21" s="3"/>
      <c r="Z21" s="3"/>
    </row>
    <row r="22" ht="12.0" customHeight="1">
      <c r="A22" s="23"/>
      <c r="B22" s="43"/>
      <c r="C22" s="91"/>
      <c r="D22" s="91"/>
      <c r="E22" s="91"/>
      <c r="F22" s="91"/>
      <c r="G22" s="91"/>
      <c r="H22" s="91"/>
      <c r="I22" s="91"/>
      <c r="J22" s="91"/>
      <c r="K22" s="9"/>
      <c r="L22" s="27"/>
      <c r="M22" s="28"/>
      <c r="N22" s="28"/>
      <c r="O22" s="28"/>
      <c r="P22" s="28"/>
      <c r="Q22" s="28"/>
      <c r="R22" s="29"/>
      <c r="S22" s="3"/>
      <c r="T22" s="3"/>
      <c r="U22" s="3"/>
      <c r="V22" s="3"/>
      <c r="W22" s="3"/>
      <c r="X22" s="3"/>
      <c r="Y22" s="3"/>
      <c r="Z22" s="3"/>
    </row>
    <row r="23" ht="12.0" customHeight="1">
      <c r="A23" s="23"/>
      <c r="B23" s="45" t="s">
        <v>51</v>
      </c>
      <c r="C23" s="92" t="str">
        <f>General!C22</f>
        <v/>
      </c>
      <c r="D23" s="92"/>
      <c r="E23" s="92"/>
      <c r="F23" s="40">
        <v>3094329.87</v>
      </c>
      <c r="G23" s="40">
        <v>4652006.82</v>
      </c>
      <c r="H23" s="40">
        <v>5499678.02</v>
      </c>
      <c r="I23" s="93">
        <v>0.0</v>
      </c>
      <c r="J23" s="93">
        <v>0.0</v>
      </c>
      <c r="K23" s="9"/>
      <c r="L23" s="27"/>
      <c r="M23" s="28"/>
      <c r="N23" s="28"/>
      <c r="O23" s="28"/>
      <c r="P23" s="28"/>
      <c r="Q23" s="28"/>
      <c r="R23" s="29"/>
      <c r="S23" s="3"/>
      <c r="T23" s="3"/>
      <c r="U23" s="3"/>
      <c r="V23" s="3"/>
      <c r="W23" s="3"/>
      <c r="X23" s="3"/>
      <c r="Y23" s="3"/>
      <c r="Z23" s="3"/>
    </row>
    <row r="24" ht="12.0" customHeight="1">
      <c r="A24" s="23"/>
      <c r="B24" s="41" t="s">
        <v>21</v>
      </c>
      <c r="C24" s="41">
        <f t="shared" ref="C24:J24" si="4">SUM(C21:C23)</f>
        <v>0</v>
      </c>
      <c r="D24" s="41">
        <f t="shared" si="4"/>
        <v>0</v>
      </c>
      <c r="E24" s="41">
        <f t="shared" si="4"/>
        <v>0</v>
      </c>
      <c r="F24" s="41">
        <f t="shared" si="4"/>
        <v>3094329.87</v>
      </c>
      <c r="G24" s="41">
        <f t="shared" si="4"/>
        <v>4652006.82</v>
      </c>
      <c r="H24" s="41">
        <f t="shared" si="4"/>
        <v>5499678.02</v>
      </c>
      <c r="I24" s="41">
        <f t="shared" si="4"/>
        <v>0</v>
      </c>
      <c r="J24" s="41">
        <f t="shared" si="4"/>
        <v>0</v>
      </c>
      <c r="K24" s="9"/>
      <c r="L24" s="27"/>
      <c r="M24" s="28"/>
      <c r="N24" s="28"/>
      <c r="O24" s="28"/>
      <c r="P24" s="28"/>
      <c r="Q24" s="28"/>
      <c r="R24" s="29"/>
      <c r="S24" s="3"/>
      <c r="T24" s="3"/>
      <c r="U24" s="3"/>
      <c r="V24" s="3"/>
      <c r="W24" s="3"/>
      <c r="X24" s="3"/>
      <c r="Y24" s="3"/>
      <c r="Z24" s="3"/>
    </row>
    <row r="25" ht="12.0" customHeight="1">
      <c r="A25" s="23"/>
      <c r="B25" s="48" t="s">
        <v>22</v>
      </c>
      <c r="C25" s="49">
        <f t="shared" ref="C25:J25" si="5">IF(C$16&gt;0,C24/C$16,C24/C$17)</f>
        <v>0</v>
      </c>
      <c r="D25" s="49">
        <f t="shared" si="5"/>
        <v>0</v>
      </c>
      <c r="E25" s="49">
        <f t="shared" si="5"/>
        <v>0</v>
      </c>
      <c r="F25" s="49">
        <f t="shared" si="5"/>
        <v>6876.2886</v>
      </c>
      <c r="G25" s="49">
        <f t="shared" si="5"/>
        <v>8860.965371</v>
      </c>
      <c r="H25" s="49">
        <f t="shared" si="5"/>
        <v>9166.130033</v>
      </c>
      <c r="I25" s="49">
        <f t="shared" si="5"/>
        <v>0</v>
      </c>
      <c r="J25" s="49">
        <f t="shared" si="5"/>
        <v>0</v>
      </c>
      <c r="K25" s="9"/>
      <c r="L25" s="27"/>
      <c r="M25" s="28"/>
      <c r="N25" s="28"/>
      <c r="O25" s="28"/>
      <c r="P25" s="28"/>
      <c r="Q25" s="28"/>
      <c r="R25" s="29"/>
      <c r="S25" s="3"/>
      <c r="T25" s="3"/>
      <c r="U25" s="3"/>
      <c r="V25" s="3"/>
      <c r="W25" s="3"/>
      <c r="X25" s="3"/>
      <c r="Y25" s="3"/>
      <c r="Z25" s="3"/>
    </row>
    <row r="26" ht="12.0" customHeight="1">
      <c r="A26" s="23"/>
      <c r="B26" s="24"/>
      <c r="C26" s="24"/>
      <c r="D26" s="24"/>
      <c r="E26" s="24"/>
      <c r="F26" s="24"/>
      <c r="G26" s="24"/>
      <c r="H26" s="24"/>
      <c r="I26" s="24"/>
      <c r="J26" s="24"/>
      <c r="K26" s="9"/>
      <c r="L26" s="27"/>
      <c r="M26" s="28"/>
      <c r="N26" s="28"/>
      <c r="O26" s="28"/>
      <c r="P26" s="28"/>
      <c r="Q26" s="28"/>
      <c r="R26" s="29"/>
      <c r="S26" s="3"/>
      <c r="T26" s="3"/>
      <c r="U26" s="3"/>
      <c r="V26" s="3"/>
      <c r="W26" s="3"/>
      <c r="X26" s="3"/>
      <c r="Y26" s="3"/>
      <c r="Z26" s="3"/>
    </row>
    <row r="27" ht="12.0" customHeight="1">
      <c r="A27" s="23"/>
      <c r="B27" s="34" t="s">
        <v>52</v>
      </c>
      <c r="C27" s="31"/>
      <c r="D27" s="31"/>
      <c r="E27" s="31"/>
      <c r="F27" s="31"/>
      <c r="G27" s="31"/>
      <c r="H27" s="31"/>
      <c r="I27" s="31"/>
      <c r="J27" s="31"/>
      <c r="K27" s="9"/>
      <c r="L27" s="27"/>
      <c r="M27" s="28"/>
      <c r="N27" s="28"/>
      <c r="O27" s="28"/>
      <c r="P27" s="28"/>
      <c r="Q27" s="28"/>
      <c r="R27" s="29"/>
      <c r="S27" s="3"/>
      <c r="T27" s="3"/>
      <c r="U27" s="3"/>
      <c r="V27" s="3"/>
      <c r="W27" s="3"/>
      <c r="X27" s="3"/>
      <c r="Y27" s="3"/>
      <c r="Z27" s="3"/>
    </row>
    <row r="28" ht="12.0" customHeight="1">
      <c r="A28" s="23"/>
      <c r="B28" s="94"/>
      <c r="C28" s="52" t="str">
        <f>General!C27</f>
        <v/>
      </c>
      <c r="D28" s="52"/>
      <c r="E28" s="53"/>
      <c r="F28" s="53"/>
      <c r="G28" s="53"/>
      <c r="H28" s="53"/>
      <c r="I28" s="53"/>
      <c r="J28" s="53"/>
      <c r="K28" s="9"/>
      <c r="L28" s="27"/>
      <c r="M28" s="28"/>
      <c r="N28" s="28"/>
      <c r="O28" s="28"/>
      <c r="P28" s="28"/>
      <c r="Q28" s="28"/>
      <c r="R28" s="29"/>
      <c r="S28" s="3"/>
      <c r="T28" s="3"/>
      <c r="U28" s="3"/>
      <c r="V28" s="3"/>
      <c r="W28" s="3"/>
      <c r="X28" s="3"/>
      <c r="Y28" s="3"/>
      <c r="Z28" s="3"/>
    </row>
    <row r="29" ht="12.0" customHeight="1">
      <c r="A29" s="23"/>
      <c r="B29" s="44"/>
      <c r="C29" s="55" t="str">
        <f>General!C28</f>
        <v/>
      </c>
      <c r="D29" s="55"/>
      <c r="E29" s="55"/>
      <c r="F29" s="55"/>
      <c r="G29" s="55"/>
      <c r="H29" s="55"/>
      <c r="I29" s="55"/>
      <c r="J29" s="55"/>
      <c r="K29" s="9"/>
      <c r="L29" s="27"/>
      <c r="M29" s="28"/>
      <c r="N29" s="28"/>
      <c r="O29" s="28"/>
      <c r="P29" s="28"/>
      <c r="Q29" s="28"/>
      <c r="R29" s="29"/>
      <c r="S29" s="3"/>
      <c r="T29" s="3"/>
      <c r="U29" s="3"/>
      <c r="V29" s="3"/>
      <c r="W29" s="3"/>
      <c r="X29" s="3"/>
      <c r="Y29" s="3"/>
      <c r="Z29" s="3"/>
    </row>
    <row r="30" ht="12.0" customHeight="1">
      <c r="A30" s="23"/>
      <c r="B30" s="57" t="s">
        <v>53</v>
      </c>
      <c r="C30" s="58" t="str">
        <f>General!C29</f>
        <v/>
      </c>
      <c r="D30" s="59">
        <v>0.0</v>
      </c>
      <c r="E30" s="59">
        <v>0.0</v>
      </c>
      <c r="F30" s="95">
        <v>2449325.51</v>
      </c>
      <c r="G30" s="95">
        <v>3618506.59</v>
      </c>
      <c r="H30" s="95">
        <v>4517099.58</v>
      </c>
      <c r="I30" s="59">
        <v>0.0</v>
      </c>
      <c r="J30" s="59">
        <v>0.0</v>
      </c>
      <c r="K30" s="9"/>
      <c r="L30" s="27"/>
      <c r="M30" s="28"/>
      <c r="N30" s="28"/>
      <c r="O30" s="28"/>
      <c r="P30" s="28"/>
      <c r="Q30" s="28"/>
      <c r="R30" s="29"/>
      <c r="S30" s="3"/>
      <c r="T30" s="3"/>
      <c r="U30" s="3"/>
      <c r="V30" s="3"/>
      <c r="W30" s="3"/>
      <c r="X30" s="3"/>
      <c r="Y30" s="3"/>
      <c r="Z30" s="3"/>
    </row>
    <row r="31" ht="12.0" customHeight="1">
      <c r="A31" s="23"/>
      <c r="B31" s="24" t="s">
        <v>27</v>
      </c>
      <c r="C31" s="60">
        <f t="shared" ref="C31:J31" si="6">SUM(C28:C30)</f>
        <v>0</v>
      </c>
      <c r="D31" s="60">
        <f t="shared" si="6"/>
        <v>0</v>
      </c>
      <c r="E31" s="60">
        <f t="shared" si="6"/>
        <v>0</v>
      </c>
      <c r="F31" s="60">
        <f t="shared" si="6"/>
        <v>2449325.51</v>
      </c>
      <c r="G31" s="60">
        <f t="shared" si="6"/>
        <v>3618506.59</v>
      </c>
      <c r="H31" s="60">
        <f t="shared" si="6"/>
        <v>4517099.58</v>
      </c>
      <c r="I31" s="60">
        <f t="shared" si="6"/>
        <v>0</v>
      </c>
      <c r="J31" s="60">
        <f t="shared" si="6"/>
        <v>0</v>
      </c>
      <c r="K31" s="9"/>
      <c r="L31" s="27"/>
      <c r="M31" s="28"/>
      <c r="N31" s="28"/>
      <c r="O31" s="28"/>
      <c r="P31" s="28"/>
      <c r="Q31" s="28"/>
      <c r="R31" s="29"/>
      <c r="S31" s="3"/>
      <c r="T31" s="3"/>
      <c r="U31" s="3"/>
      <c r="V31" s="3"/>
      <c r="W31" s="3"/>
      <c r="X31" s="3"/>
      <c r="Y31" s="3"/>
      <c r="Z31" s="3"/>
    </row>
    <row r="32" ht="12.0" customHeight="1">
      <c r="A32" s="23"/>
      <c r="B32" s="48" t="s">
        <v>28</v>
      </c>
      <c r="C32" s="49">
        <f t="shared" ref="C32:J32" si="7">IF(C$16&gt;0,C31/C$16,C31/C$17)</f>
        <v>0</v>
      </c>
      <c r="D32" s="49">
        <f t="shared" si="7"/>
        <v>0</v>
      </c>
      <c r="E32" s="49">
        <f t="shared" si="7"/>
        <v>0</v>
      </c>
      <c r="F32" s="49">
        <f t="shared" si="7"/>
        <v>5442.945578</v>
      </c>
      <c r="G32" s="49">
        <f t="shared" si="7"/>
        <v>6892.393505</v>
      </c>
      <c r="H32" s="49">
        <f t="shared" si="7"/>
        <v>7528.4993</v>
      </c>
      <c r="I32" s="49">
        <f t="shared" si="7"/>
        <v>0</v>
      </c>
      <c r="J32" s="49">
        <f t="shared" si="7"/>
        <v>0</v>
      </c>
      <c r="K32" s="9"/>
      <c r="L32" s="27"/>
      <c r="M32" s="28"/>
      <c r="N32" s="28"/>
      <c r="O32" s="28"/>
      <c r="P32" s="28"/>
      <c r="Q32" s="28"/>
      <c r="R32" s="29"/>
      <c r="S32" s="3"/>
      <c r="T32" s="3"/>
      <c r="U32" s="3"/>
      <c r="V32" s="3"/>
      <c r="W32" s="3"/>
      <c r="X32" s="3"/>
      <c r="Y32" s="3"/>
      <c r="Z32" s="3"/>
    </row>
    <row r="33" ht="12.0" customHeight="1">
      <c r="A33" s="23"/>
      <c r="B33" s="24"/>
      <c r="C33" s="24"/>
      <c r="D33" s="24"/>
      <c r="E33" s="24"/>
      <c r="F33" s="24"/>
      <c r="G33" s="24"/>
      <c r="H33" s="24"/>
      <c r="I33" s="24"/>
      <c r="J33" s="24"/>
      <c r="K33" s="9"/>
      <c r="L33" s="27"/>
      <c r="M33" s="28"/>
      <c r="N33" s="28"/>
      <c r="O33" s="28"/>
      <c r="P33" s="28"/>
      <c r="Q33" s="28"/>
      <c r="R33" s="29"/>
      <c r="S33" s="3"/>
      <c r="T33" s="3"/>
      <c r="U33" s="3"/>
      <c r="V33" s="3"/>
      <c r="W33" s="3"/>
      <c r="X33" s="3"/>
      <c r="Y33" s="3"/>
      <c r="Z33" s="3"/>
    </row>
    <row r="34" ht="12.0" customHeight="1">
      <c r="A34" s="23"/>
      <c r="B34" s="61" t="s">
        <v>29</v>
      </c>
      <c r="C34" s="96">
        <f t="shared" ref="C34:J34" si="8">SUM(C21:C23)-C31</f>
        <v>0</v>
      </c>
      <c r="D34" s="96">
        <f t="shared" si="8"/>
        <v>0</v>
      </c>
      <c r="E34" s="96">
        <f t="shared" si="8"/>
        <v>0</v>
      </c>
      <c r="F34" s="96">
        <f t="shared" si="8"/>
        <v>645004.36</v>
      </c>
      <c r="G34" s="96">
        <f t="shared" si="8"/>
        <v>1033500.23</v>
      </c>
      <c r="H34" s="96">
        <f t="shared" si="8"/>
        <v>982578.44</v>
      </c>
      <c r="I34" s="96">
        <f t="shared" si="8"/>
        <v>0</v>
      </c>
      <c r="J34" s="96">
        <f t="shared" si="8"/>
        <v>0</v>
      </c>
      <c r="K34" s="9"/>
      <c r="L34" s="27"/>
      <c r="M34" s="28"/>
      <c r="N34" s="28"/>
      <c r="O34" s="28"/>
      <c r="P34" s="28"/>
      <c r="Q34" s="28"/>
      <c r="R34" s="29"/>
      <c r="S34" s="3"/>
      <c r="T34" s="3"/>
      <c r="U34" s="3"/>
      <c r="V34" s="3"/>
      <c r="W34" s="3"/>
      <c r="X34" s="3"/>
      <c r="Y34" s="3"/>
      <c r="Z34" s="3"/>
    </row>
    <row r="35" ht="12.0" customHeight="1">
      <c r="A35" s="23"/>
      <c r="B35" s="63" t="s">
        <v>30</v>
      </c>
      <c r="C35" s="24"/>
      <c r="D35" s="24"/>
      <c r="E35" s="24"/>
      <c r="F35" s="60">
        <f t="shared" ref="F35:J35" si="9">+F34+E35</f>
        <v>645004.36</v>
      </c>
      <c r="G35" s="60">
        <f t="shared" si="9"/>
        <v>1678504.59</v>
      </c>
      <c r="H35" s="60">
        <f t="shared" si="9"/>
        <v>2661083.03</v>
      </c>
      <c r="I35" s="60">
        <f t="shared" si="9"/>
        <v>2661083.03</v>
      </c>
      <c r="J35" s="60">
        <f t="shared" si="9"/>
        <v>2661083.03</v>
      </c>
      <c r="K35" s="9"/>
      <c r="L35" s="27"/>
      <c r="M35" s="28"/>
      <c r="N35" s="28"/>
      <c r="O35" s="28"/>
      <c r="P35" s="28"/>
      <c r="Q35" s="28"/>
      <c r="R35" s="29"/>
      <c r="S35" s="3"/>
      <c r="T35" s="3"/>
      <c r="U35" s="3"/>
      <c r="V35" s="3"/>
      <c r="W35" s="3"/>
      <c r="X35" s="3"/>
      <c r="Y35" s="3"/>
      <c r="Z35" s="3"/>
    </row>
    <row r="36" ht="12.0" customHeight="1">
      <c r="A36" s="23"/>
      <c r="B36" s="63"/>
      <c r="C36" s="24"/>
      <c r="D36" s="24"/>
      <c r="E36" s="24"/>
      <c r="F36" s="24"/>
      <c r="G36" s="24"/>
      <c r="H36" s="24"/>
      <c r="I36" s="24"/>
      <c r="J36" s="24"/>
      <c r="K36" s="9"/>
      <c r="L36" s="27"/>
      <c r="M36" s="28"/>
      <c r="N36" s="28"/>
      <c r="O36" s="28"/>
      <c r="P36" s="28"/>
      <c r="Q36" s="28"/>
      <c r="R36" s="29"/>
      <c r="S36" s="3"/>
      <c r="T36" s="3"/>
      <c r="U36" s="3"/>
      <c r="V36" s="3"/>
      <c r="W36" s="3"/>
      <c r="X36" s="3"/>
      <c r="Y36" s="3"/>
      <c r="Z36" s="3"/>
    </row>
    <row r="37" ht="12.0" customHeight="1">
      <c r="A37" s="23"/>
      <c r="B37" s="97" t="s">
        <v>54</v>
      </c>
      <c r="C37" s="24"/>
      <c r="D37" s="24"/>
      <c r="E37" s="24"/>
      <c r="F37" s="98" t="s">
        <v>55</v>
      </c>
      <c r="G37" s="24"/>
      <c r="H37" s="24"/>
      <c r="I37" s="24"/>
      <c r="J37" s="24"/>
      <c r="K37" s="9"/>
      <c r="L37" s="27"/>
      <c r="M37" s="28"/>
      <c r="N37" s="28"/>
      <c r="O37" s="28"/>
      <c r="P37" s="28"/>
      <c r="Q37" s="28"/>
      <c r="R37" s="29"/>
      <c r="S37" s="3"/>
      <c r="T37" s="3"/>
      <c r="U37" s="3"/>
      <c r="V37" s="3"/>
      <c r="W37" s="3"/>
      <c r="X37" s="3"/>
      <c r="Y37" s="3"/>
      <c r="Z37" s="3"/>
    </row>
    <row r="38" ht="12.0" customHeight="1">
      <c r="A38" s="23"/>
      <c r="B38" s="24"/>
      <c r="C38" s="99"/>
      <c r="D38" s="99"/>
      <c r="E38" s="99"/>
      <c r="F38" s="100" t="s">
        <v>56</v>
      </c>
      <c r="G38" s="101">
        <v>2.0</v>
      </c>
      <c r="H38" s="101">
        <v>3.0</v>
      </c>
      <c r="I38" s="101">
        <v>4.0</v>
      </c>
      <c r="J38" s="101">
        <v>5.0</v>
      </c>
      <c r="K38" s="9"/>
      <c r="L38" s="27"/>
      <c r="M38" s="28"/>
      <c r="N38" s="28"/>
      <c r="O38" s="28"/>
      <c r="P38" s="28"/>
      <c r="Q38" s="28"/>
      <c r="R38" s="29"/>
      <c r="S38" s="3"/>
      <c r="T38" s="3"/>
      <c r="U38" s="3"/>
      <c r="V38" s="3"/>
      <c r="W38" s="3"/>
      <c r="X38" s="3"/>
      <c r="Y38" s="3"/>
      <c r="Z38" s="3"/>
    </row>
    <row r="39" ht="12.0" customHeight="1">
      <c r="A39" s="23"/>
      <c r="B39" s="34" t="s">
        <v>57</v>
      </c>
      <c r="C39" s="31">
        <f t="shared" ref="C39:E39" si="10">+D39-1</f>
        <v>2022</v>
      </c>
      <c r="D39" s="31">
        <f t="shared" si="10"/>
        <v>2023</v>
      </c>
      <c r="E39" s="31">
        <f t="shared" si="10"/>
        <v>2024</v>
      </c>
      <c r="F39" s="102">
        <f>+F13</f>
        <v>2025</v>
      </c>
      <c r="G39" s="31">
        <f t="shared" ref="G39:J39" si="11">1+F39</f>
        <v>2026</v>
      </c>
      <c r="H39" s="31">
        <f t="shared" si="11"/>
        <v>2027</v>
      </c>
      <c r="I39" s="31">
        <f t="shared" si="11"/>
        <v>2028</v>
      </c>
      <c r="J39" s="31">
        <f t="shared" si="11"/>
        <v>2029</v>
      </c>
      <c r="K39" s="9"/>
      <c r="L39" s="27"/>
      <c r="M39" s="28"/>
      <c r="N39" s="28"/>
      <c r="O39" s="28"/>
      <c r="P39" s="28"/>
      <c r="Q39" s="28"/>
      <c r="R39" s="29"/>
      <c r="S39" s="3"/>
      <c r="T39" s="3"/>
      <c r="U39" s="3"/>
      <c r="V39" s="3"/>
      <c r="W39" s="3"/>
      <c r="X39" s="3"/>
      <c r="Y39" s="3"/>
      <c r="Z39" s="3"/>
    </row>
    <row r="40" ht="12.0" customHeight="1">
      <c r="A40" s="23"/>
      <c r="B40" s="103" t="s">
        <v>58</v>
      </c>
      <c r="C40" s="104">
        <v>11000.0</v>
      </c>
      <c r="D40" s="105">
        <v>0.0</v>
      </c>
      <c r="E40" s="105">
        <v>0.0</v>
      </c>
      <c r="F40" s="105">
        <v>35000.0</v>
      </c>
      <c r="G40" s="105">
        <v>35000.0</v>
      </c>
      <c r="H40" s="105">
        <v>35000.0</v>
      </c>
      <c r="I40" s="105">
        <v>35000.0</v>
      </c>
      <c r="J40" s="104">
        <f t="shared" ref="J40:J41" si="12">+I40</f>
        <v>35000</v>
      </c>
      <c r="K40" s="9"/>
      <c r="L40" s="27"/>
      <c r="M40" s="28"/>
      <c r="N40" s="28"/>
      <c r="O40" s="28"/>
      <c r="P40" s="28"/>
      <c r="Q40" s="28"/>
      <c r="R40" s="29"/>
      <c r="S40" s="3"/>
      <c r="T40" s="3"/>
      <c r="U40" s="3"/>
      <c r="V40" s="3"/>
      <c r="W40" s="3"/>
      <c r="X40" s="3"/>
      <c r="Y40" s="3"/>
      <c r="Z40" s="3"/>
    </row>
    <row r="41" ht="12.0" customHeight="1">
      <c r="A41" s="23"/>
      <c r="B41" s="44" t="s">
        <v>59</v>
      </c>
      <c r="C41" s="106"/>
      <c r="D41" s="106"/>
      <c r="E41" s="106"/>
      <c r="F41" s="107">
        <v>0.0</v>
      </c>
      <c r="G41" s="107">
        <v>0.0</v>
      </c>
      <c r="H41" s="107">
        <v>0.0</v>
      </c>
      <c r="I41" s="107">
        <v>0.0</v>
      </c>
      <c r="J41" s="106">
        <f t="shared" si="12"/>
        <v>0</v>
      </c>
      <c r="K41" s="9"/>
      <c r="L41" s="27"/>
      <c r="M41" s="28"/>
      <c r="N41" s="28"/>
      <c r="O41" s="28"/>
      <c r="P41" s="28"/>
      <c r="Q41" s="28"/>
      <c r="R41" s="29"/>
      <c r="S41" s="3"/>
      <c r="T41" s="3"/>
      <c r="U41" s="3"/>
      <c r="V41" s="3"/>
      <c r="W41" s="3"/>
      <c r="X41" s="3"/>
      <c r="Y41" s="3"/>
      <c r="Z41" s="3"/>
    </row>
    <row r="42" ht="12.0" customHeight="1">
      <c r="A42" s="23"/>
      <c r="B42" s="57"/>
      <c r="C42" s="58">
        <v>0.0</v>
      </c>
      <c r="D42" s="58">
        <v>0.0</v>
      </c>
      <c r="E42" s="58">
        <v>0.0</v>
      </c>
      <c r="F42" s="58">
        <v>0.0</v>
      </c>
      <c r="G42" s="58">
        <v>0.0</v>
      </c>
      <c r="H42" s="58">
        <v>0.0</v>
      </c>
      <c r="I42" s="58">
        <v>0.0</v>
      </c>
      <c r="J42" s="58">
        <v>0.0</v>
      </c>
      <c r="K42" s="9"/>
      <c r="L42" s="27"/>
      <c r="M42" s="28"/>
      <c r="N42" s="28"/>
      <c r="O42" s="28"/>
      <c r="P42" s="28"/>
      <c r="Q42" s="28"/>
      <c r="R42" s="29"/>
      <c r="S42" s="3"/>
      <c r="T42" s="3"/>
      <c r="U42" s="3"/>
      <c r="V42" s="3"/>
      <c r="W42" s="3"/>
      <c r="X42" s="3"/>
      <c r="Y42" s="3"/>
      <c r="Z42" s="3"/>
    </row>
    <row r="43" ht="12.0" customHeight="1">
      <c r="A43" s="23"/>
      <c r="B43" s="24" t="s">
        <v>60</v>
      </c>
      <c r="C43" s="60"/>
      <c r="D43" s="60"/>
      <c r="E43" s="60"/>
      <c r="F43" s="24">
        <f t="shared" ref="F43:J43" si="13">+F41-F40</f>
        <v>-35000</v>
      </c>
      <c r="G43" s="24">
        <f t="shared" si="13"/>
        <v>-35000</v>
      </c>
      <c r="H43" s="24">
        <f t="shared" si="13"/>
        <v>-35000</v>
      </c>
      <c r="I43" s="24">
        <f t="shared" si="13"/>
        <v>-35000</v>
      </c>
      <c r="J43" s="24">
        <f t="shared" si="13"/>
        <v>-35000</v>
      </c>
      <c r="K43" s="9"/>
      <c r="L43" s="27"/>
      <c r="M43" s="28"/>
      <c r="N43" s="28"/>
      <c r="O43" s="28"/>
      <c r="P43" s="28"/>
      <c r="Q43" s="28"/>
      <c r="R43" s="29"/>
      <c r="S43" s="3"/>
      <c r="T43" s="3"/>
      <c r="U43" s="3"/>
      <c r="V43" s="3"/>
      <c r="W43" s="3"/>
      <c r="X43" s="3"/>
      <c r="Y43" s="3"/>
      <c r="Z43" s="3"/>
    </row>
    <row r="44" ht="12.0" customHeight="1">
      <c r="A44" s="23"/>
      <c r="B44" s="24" t="s">
        <v>61</v>
      </c>
      <c r="C44" s="60"/>
      <c r="D44" s="60"/>
      <c r="E44" s="60"/>
      <c r="F44" s="108">
        <f t="shared" ref="F44:J44" si="14">+F41/F40</f>
        <v>0</v>
      </c>
      <c r="G44" s="108">
        <f t="shared" si="14"/>
        <v>0</v>
      </c>
      <c r="H44" s="108">
        <f t="shared" si="14"/>
        <v>0</v>
      </c>
      <c r="I44" s="108">
        <f t="shared" si="14"/>
        <v>0</v>
      </c>
      <c r="J44" s="108">
        <f t="shared" si="14"/>
        <v>0</v>
      </c>
      <c r="K44" s="9"/>
      <c r="L44" s="27"/>
      <c r="M44" s="28"/>
      <c r="N44" s="28"/>
      <c r="O44" s="28"/>
      <c r="P44" s="28"/>
      <c r="Q44" s="28"/>
      <c r="R44" s="29"/>
      <c r="S44" s="3"/>
      <c r="T44" s="3"/>
      <c r="U44" s="3"/>
      <c r="V44" s="3"/>
      <c r="W44" s="3"/>
      <c r="X44" s="3"/>
      <c r="Y44" s="3"/>
      <c r="Z44" s="3"/>
    </row>
    <row r="45" ht="12.75" customHeight="1">
      <c r="A45" s="23"/>
      <c r="B45" s="97"/>
      <c r="C45" s="99"/>
      <c r="D45" s="99"/>
      <c r="E45" s="99"/>
      <c r="F45" s="109" t="s">
        <v>62</v>
      </c>
      <c r="G45" s="25">
        <v>2.0</v>
      </c>
      <c r="H45" s="25">
        <v>3.0</v>
      </c>
      <c r="I45" s="25">
        <v>4.0</v>
      </c>
      <c r="J45" s="25">
        <v>5.0</v>
      </c>
      <c r="K45" s="9"/>
      <c r="L45" s="27"/>
      <c r="M45" s="28"/>
      <c r="N45" s="28"/>
      <c r="O45" s="28"/>
      <c r="P45" s="28"/>
      <c r="Q45" s="28"/>
      <c r="R45" s="29"/>
      <c r="S45" s="3"/>
      <c r="T45" s="3"/>
      <c r="U45" s="3"/>
      <c r="V45" s="3"/>
      <c r="W45" s="3"/>
      <c r="X45" s="3"/>
      <c r="Y45" s="3"/>
      <c r="Z45" s="3"/>
    </row>
    <row r="46" ht="12.0" customHeight="1">
      <c r="A46" s="23"/>
      <c r="B46" s="34" t="s">
        <v>63</v>
      </c>
      <c r="C46" s="31">
        <f t="shared" ref="C46:E46" si="15">+D46-1</f>
        <v>2022</v>
      </c>
      <c r="D46" s="31">
        <f t="shared" si="15"/>
        <v>2023</v>
      </c>
      <c r="E46" s="31">
        <f t="shared" si="15"/>
        <v>2024</v>
      </c>
      <c r="F46" s="102">
        <f>+F$13</f>
        <v>2025</v>
      </c>
      <c r="G46" s="31">
        <f t="shared" ref="G46:J46" si="16">1+F46</f>
        <v>2026</v>
      </c>
      <c r="H46" s="31">
        <f t="shared" si="16"/>
        <v>2027</v>
      </c>
      <c r="I46" s="31">
        <f t="shared" si="16"/>
        <v>2028</v>
      </c>
      <c r="J46" s="31">
        <f t="shared" si="16"/>
        <v>2029</v>
      </c>
      <c r="K46" s="9"/>
      <c r="L46" s="27"/>
      <c r="M46" s="28"/>
      <c r="N46" s="28"/>
      <c r="O46" s="28"/>
      <c r="P46" s="28"/>
      <c r="Q46" s="28"/>
      <c r="R46" s="29"/>
      <c r="S46" s="3"/>
      <c r="T46" s="3"/>
      <c r="U46" s="3"/>
      <c r="V46" s="3"/>
      <c r="W46" s="3"/>
      <c r="X46" s="3"/>
      <c r="Y46" s="3"/>
      <c r="Z46" s="3"/>
    </row>
    <row r="47" ht="12.0" customHeight="1">
      <c r="A47" s="23"/>
      <c r="B47" s="110" t="str">
        <f t="shared" ref="B47:B48" si="18">+B40</f>
        <v>Current facility leased</v>
      </c>
      <c r="C47" s="111">
        <v>123827.0</v>
      </c>
      <c r="D47" s="112">
        <v>0.0</v>
      </c>
      <c r="E47" s="112">
        <v>0.0</v>
      </c>
      <c r="F47" s="112">
        <v>640000.0</v>
      </c>
      <c r="G47" s="112">
        <v>900000.0</v>
      </c>
      <c r="H47" s="111">
        <f t="shared" ref="H47:J47" si="17">+G47*1.03</f>
        <v>927000</v>
      </c>
      <c r="I47" s="111">
        <f t="shared" si="17"/>
        <v>954810</v>
      </c>
      <c r="J47" s="111">
        <f t="shared" si="17"/>
        <v>983454.3</v>
      </c>
      <c r="K47" s="9"/>
      <c r="L47" s="27"/>
      <c r="M47" s="28"/>
      <c r="N47" s="28"/>
      <c r="O47" s="28"/>
      <c r="P47" s="28"/>
      <c r="Q47" s="28"/>
      <c r="R47" s="29"/>
      <c r="S47" s="3"/>
      <c r="T47" s="3"/>
      <c r="U47" s="3"/>
      <c r="V47" s="3"/>
      <c r="W47" s="3"/>
      <c r="X47" s="3"/>
      <c r="Y47" s="3"/>
      <c r="Z47" s="3"/>
    </row>
    <row r="48" ht="12.0" customHeight="1">
      <c r="A48" s="23"/>
      <c r="B48" s="113" t="str">
        <f t="shared" si="18"/>
        <v>Proposed facility to acquire</v>
      </c>
      <c r="C48" s="55">
        <v>0.0</v>
      </c>
      <c r="D48" s="55">
        <v>0.0</v>
      </c>
      <c r="E48" s="55">
        <v>0.0</v>
      </c>
      <c r="F48" s="114">
        <v>200000.0</v>
      </c>
      <c r="G48" s="114">
        <f t="shared" ref="G48:J48" si="19">+F48</f>
        <v>200000</v>
      </c>
      <c r="H48" s="114">
        <f t="shared" si="19"/>
        <v>200000</v>
      </c>
      <c r="I48" s="114">
        <f t="shared" si="19"/>
        <v>200000</v>
      </c>
      <c r="J48" s="114">
        <f t="shared" si="19"/>
        <v>200000</v>
      </c>
      <c r="K48" s="9"/>
      <c r="L48" s="27"/>
      <c r="M48" s="28"/>
      <c r="N48" s="28"/>
      <c r="O48" s="28"/>
      <c r="P48" s="28"/>
      <c r="Q48" s="28"/>
      <c r="R48" s="29"/>
      <c r="S48" s="3"/>
      <c r="T48" s="3"/>
      <c r="U48" s="3"/>
      <c r="V48" s="3"/>
      <c r="W48" s="3"/>
      <c r="X48" s="3"/>
      <c r="Y48" s="3"/>
      <c r="Z48" s="3"/>
    </row>
    <row r="49" ht="12.0" customHeight="1">
      <c r="A49" s="23"/>
      <c r="B49" s="115"/>
      <c r="C49" s="58">
        <v>0.0</v>
      </c>
      <c r="D49" s="58">
        <v>0.0</v>
      </c>
      <c r="E49" s="58">
        <v>0.0</v>
      </c>
      <c r="F49" s="58">
        <v>0.0</v>
      </c>
      <c r="G49" s="58">
        <v>0.0</v>
      </c>
      <c r="H49" s="58">
        <v>0.0</v>
      </c>
      <c r="I49" s="58">
        <v>0.0</v>
      </c>
      <c r="J49" s="58">
        <v>0.0</v>
      </c>
      <c r="K49" s="9"/>
      <c r="L49" s="27"/>
      <c r="M49" s="28"/>
      <c r="N49" s="28"/>
      <c r="O49" s="28"/>
      <c r="P49" s="28"/>
      <c r="Q49" s="28"/>
      <c r="R49" s="29"/>
      <c r="S49" s="3"/>
      <c r="T49" s="3"/>
      <c r="U49" s="3"/>
      <c r="V49" s="3"/>
      <c r="W49" s="3"/>
      <c r="X49" s="3"/>
      <c r="Y49" s="3"/>
      <c r="Z49" s="3"/>
    </row>
    <row r="50" ht="12.0" customHeight="1">
      <c r="A50" s="23"/>
      <c r="B50" s="63" t="s">
        <v>64</v>
      </c>
      <c r="C50" s="78">
        <f t="shared" ref="C50:J50" si="20">IF(C48&gt;0,C47-C48,0)</f>
        <v>0</v>
      </c>
      <c r="D50" s="78">
        <f t="shared" si="20"/>
        <v>0</v>
      </c>
      <c r="E50" s="78">
        <f t="shared" si="20"/>
        <v>0</v>
      </c>
      <c r="F50" s="78">
        <f t="shared" si="20"/>
        <v>440000</v>
      </c>
      <c r="G50" s="78">
        <f t="shared" si="20"/>
        <v>700000</v>
      </c>
      <c r="H50" s="78">
        <f t="shared" si="20"/>
        <v>727000</v>
      </c>
      <c r="I50" s="78">
        <f t="shared" si="20"/>
        <v>754810</v>
      </c>
      <c r="J50" s="78">
        <f t="shared" si="20"/>
        <v>783454.3</v>
      </c>
      <c r="K50" s="9"/>
      <c r="L50" s="27"/>
      <c r="M50" s="28"/>
      <c r="N50" s="28"/>
      <c r="O50" s="28"/>
      <c r="P50" s="28"/>
      <c r="Q50" s="28"/>
      <c r="R50" s="29"/>
      <c r="S50" s="3"/>
      <c r="T50" s="3"/>
      <c r="U50" s="3"/>
      <c r="V50" s="3"/>
      <c r="W50" s="3"/>
      <c r="X50" s="3"/>
      <c r="Y50" s="3"/>
      <c r="Z50" s="3"/>
    </row>
    <row r="51" ht="12.0" customHeight="1">
      <c r="A51" s="23"/>
      <c r="B51" s="63" t="s">
        <v>65</v>
      </c>
      <c r="C51" s="78"/>
      <c r="D51" s="78"/>
      <c r="E51" s="78"/>
      <c r="F51" s="78">
        <f t="shared" ref="F51:J51" si="21">+E51+F50</f>
        <v>440000</v>
      </c>
      <c r="G51" s="78">
        <f t="shared" si="21"/>
        <v>1140000</v>
      </c>
      <c r="H51" s="78">
        <f t="shared" si="21"/>
        <v>1867000</v>
      </c>
      <c r="I51" s="78">
        <f t="shared" si="21"/>
        <v>2621810</v>
      </c>
      <c r="J51" s="78">
        <f t="shared" si="21"/>
        <v>3405264.3</v>
      </c>
      <c r="K51" s="9"/>
      <c r="L51" s="27"/>
      <c r="M51" s="28"/>
      <c r="N51" s="28"/>
      <c r="O51" s="28"/>
      <c r="P51" s="28"/>
      <c r="Q51" s="28"/>
      <c r="R51" s="29"/>
      <c r="S51" s="3"/>
      <c r="T51" s="3"/>
      <c r="U51" s="3"/>
      <c r="V51" s="3"/>
      <c r="W51" s="3"/>
      <c r="X51" s="3"/>
      <c r="Y51" s="3"/>
      <c r="Z51" s="3"/>
    </row>
    <row r="52" ht="12.0" customHeight="1">
      <c r="A52" s="23"/>
      <c r="B52" s="116" t="s">
        <v>66</v>
      </c>
      <c r="C52" s="60"/>
      <c r="D52" s="60"/>
      <c r="E52" s="60"/>
      <c r="F52" s="60"/>
      <c r="G52" s="60"/>
      <c r="H52" s="60"/>
      <c r="I52" s="60"/>
      <c r="J52" s="60"/>
      <c r="K52" s="9"/>
      <c r="L52" s="27"/>
      <c r="M52" s="28"/>
      <c r="N52" s="28"/>
      <c r="O52" s="28"/>
      <c r="P52" s="28"/>
      <c r="Q52" s="28"/>
      <c r="R52" s="29"/>
      <c r="S52" s="3"/>
      <c r="T52" s="3"/>
      <c r="U52" s="3"/>
      <c r="V52" s="3"/>
      <c r="W52" s="3"/>
      <c r="X52" s="3"/>
      <c r="Y52" s="3"/>
      <c r="Z52" s="3"/>
    </row>
    <row r="53" ht="12.0" customHeight="1">
      <c r="A53" s="23"/>
      <c r="B53" s="97"/>
      <c r="C53" s="99"/>
      <c r="D53" s="99"/>
      <c r="E53" s="99"/>
      <c r="F53" s="109" t="s">
        <v>62</v>
      </c>
      <c r="G53" s="25">
        <v>2.0</v>
      </c>
      <c r="H53" s="25">
        <v>3.0</v>
      </c>
      <c r="I53" s="25">
        <v>4.0</v>
      </c>
      <c r="J53" s="25">
        <v>5.0</v>
      </c>
      <c r="K53" s="9"/>
      <c r="L53" s="27"/>
      <c r="M53" s="28"/>
      <c r="N53" s="28"/>
      <c r="O53" s="28"/>
      <c r="P53" s="28"/>
      <c r="Q53" s="28"/>
      <c r="R53" s="29"/>
      <c r="S53" s="3"/>
      <c r="T53" s="3"/>
      <c r="U53" s="3"/>
      <c r="V53" s="3"/>
      <c r="W53" s="3"/>
      <c r="X53" s="3"/>
      <c r="Y53" s="3"/>
      <c r="Z53" s="3"/>
    </row>
    <row r="54" ht="12.0" customHeight="1">
      <c r="A54" s="23"/>
      <c r="B54" s="34" t="s">
        <v>67</v>
      </c>
      <c r="C54" s="31">
        <f t="shared" ref="C54:E54" si="22">+D54-1</f>
        <v>2022</v>
      </c>
      <c r="D54" s="31">
        <f t="shared" si="22"/>
        <v>2023</v>
      </c>
      <c r="E54" s="31">
        <f t="shared" si="22"/>
        <v>2024</v>
      </c>
      <c r="F54" s="102">
        <f>+F$13</f>
        <v>2025</v>
      </c>
      <c r="G54" s="31">
        <f t="shared" ref="G54:J54" si="23">1+F54</f>
        <v>2026</v>
      </c>
      <c r="H54" s="31">
        <f t="shared" si="23"/>
        <v>2027</v>
      </c>
      <c r="I54" s="31">
        <f t="shared" si="23"/>
        <v>2028</v>
      </c>
      <c r="J54" s="31">
        <f t="shared" si="23"/>
        <v>2029</v>
      </c>
      <c r="K54" s="9"/>
      <c r="L54" s="27"/>
      <c r="M54" s="28"/>
      <c r="N54" s="28"/>
      <c r="O54" s="28"/>
      <c r="P54" s="28"/>
      <c r="Q54" s="28"/>
      <c r="R54" s="29"/>
      <c r="S54" s="3"/>
      <c r="T54" s="3"/>
      <c r="U54" s="3"/>
      <c r="V54" s="3"/>
      <c r="W54" s="3"/>
      <c r="X54" s="3"/>
      <c r="Y54" s="3"/>
      <c r="Z54" s="3"/>
    </row>
    <row r="55" ht="12.0" customHeight="1">
      <c r="A55" s="23"/>
      <c r="B55" s="110" t="str">
        <f t="shared" ref="B55:B56" si="24">+B47</f>
        <v>Current facility leased</v>
      </c>
      <c r="C55" s="111">
        <f>24+35269+1375+3163+5920</f>
        <v>45751</v>
      </c>
      <c r="D55" s="112">
        <v>0.0</v>
      </c>
      <c r="E55" s="112">
        <v>0.0</v>
      </c>
      <c r="F55" s="112">
        <v>10000.0</v>
      </c>
      <c r="G55" s="112">
        <v>12000.0</v>
      </c>
      <c r="H55" s="112">
        <v>14000.0</v>
      </c>
      <c r="I55" s="112">
        <v>0.0</v>
      </c>
      <c r="J55" s="112">
        <v>0.0</v>
      </c>
      <c r="K55" s="9"/>
      <c r="L55" s="27"/>
      <c r="M55" s="28"/>
      <c r="N55" s="28"/>
      <c r="O55" s="28"/>
      <c r="P55" s="28"/>
      <c r="Q55" s="28"/>
      <c r="R55" s="29"/>
      <c r="S55" s="117"/>
      <c r="T55" s="117"/>
      <c r="U55" s="3"/>
      <c r="V55" s="3"/>
      <c r="W55" s="3"/>
      <c r="X55" s="3"/>
      <c r="Y55" s="3"/>
      <c r="Z55" s="3"/>
    </row>
    <row r="56" ht="12.0" customHeight="1">
      <c r="A56" s="23"/>
      <c r="B56" s="113" t="str">
        <f t="shared" si="24"/>
        <v>Proposed facility to acquire</v>
      </c>
      <c r="C56" s="55">
        <v>0.0</v>
      </c>
      <c r="D56" s="55">
        <v>0.0</v>
      </c>
      <c r="E56" s="55">
        <v>0.0</v>
      </c>
      <c r="F56" s="118">
        <v>0.0</v>
      </c>
      <c r="G56" s="118">
        <v>0.0</v>
      </c>
      <c r="H56" s="118">
        <v>0.0</v>
      </c>
      <c r="I56" s="118">
        <v>0.0</v>
      </c>
      <c r="J56" s="114">
        <f>+I56*1.03</f>
        <v>0</v>
      </c>
      <c r="K56" s="9"/>
      <c r="L56" s="27"/>
      <c r="M56" s="28"/>
      <c r="N56" s="28"/>
      <c r="O56" s="28"/>
      <c r="P56" s="28"/>
      <c r="Q56" s="28"/>
      <c r="R56" s="29"/>
      <c r="S56" s="117"/>
      <c r="T56" s="117"/>
      <c r="U56" s="3"/>
      <c r="V56" s="3"/>
      <c r="W56" s="3"/>
      <c r="X56" s="3"/>
      <c r="Y56" s="3"/>
      <c r="Z56" s="3"/>
    </row>
    <row r="57" ht="12.0" customHeight="1">
      <c r="A57" s="23"/>
      <c r="B57" s="115" t="s">
        <v>68</v>
      </c>
      <c r="C57" s="58">
        <v>0.0</v>
      </c>
      <c r="D57" s="58">
        <v>0.0</v>
      </c>
      <c r="E57" s="58">
        <v>0.0</v>
      </c>
      <c r="F57" s="58">
        <v>360.0</v>
      </c>
      <c r="G57" s="58">
        <v>370.8</v>
      </c>
      <c r="H57" s="58">
        <v>381.924</v>
      </c>
      <c r="I57" s="58">
        <v>393.38172000000003</v>
      </c>
      <c r="J57" s="58">
        <v>405.1831716</v>
      </c>
      <c r="K57" s="9"/>
      <c r="L57" s="27"/>
      <c r="M57" s="28"/>
      <c r="N57" s="28"/>
      <c r="O57" s="28"/>
      <c r="P57" s="28"/>
      <c r="Q57" s="28"/>
      <c r="R57" s="29"/>
      <c r="S57" s="117"/>
      <c r="T57" s="117"/>
      <c r="U57" s="3"/>
      <c r="V57" s="3"/>
      <c r="W57" s="3"/>
      <c r="X57" s="3"/>
      <c r="Y57" s="3"/>
      <c r="Z57" s="3"/>
    </row>
    <row r="58" ht="12.0" customHeight="1">
      <c r="A58" s="23"/>
      <c r="B58" s="63" t="s">
        <v>69</v>
      </c>
      <c r="C58" s="78">
        <f t="shared" ref="C58:J58" si="25">IF(C56&gt;0,C55-(C56+C57),0)</f>
        <v>0</v>
      </c>
      <c r="D58" s="78">
        <f t="shared" si="25"/>
        <v>0</v>
      </c>
      <c r="E58" s="78">
        <f t="shared" si="25"/>
        <v>0</v>
      </c>
      <c r="F58" s="78">
        <f t="shared" si="25"/>
        <v>0</v>
      </c>
      <c r="G58" s="78">
        <f t="shared" si="25"/>
        <v>0</v>
      </c>
      <c r="H58" s="78">
        <f t="shared" si="25"/>
        <v>0</v>
      </c>
      <c r="I58" s="78">
        <f t="shared" si="25"/>
        <v>0</v>
      </c>
      <c r="J58" s="78">
        <f t="shared" si="25"/>
        <v>0</v>
      </c>
      <c r="K58" s="9"/>
      <c r="L58" s="27"/>
      <c r="M58" s="28"/>
      <c r="N58" s="28"/>
      <c r="O58" s="28"/>
      <c r="P58" s="28"/>
      <c r="Q58" s="28"/>
      <c r="R58" s="29"/>
      <c r="S58" s="3"/>
      <c r="T58" s="3"/>
      <c r="U58" s="3"/>
      <c r="V58" s="3"/>
      <c r="W58" s="3"/>
      <c r="X58" s="3"/>
      <c r="Y58" s="3"/>
      <c r="Z58" s="3"/>
    </row>
    <row r="59" ht="12.0" customHeight="1">
      <c r="A59" s="23"/>
      <c r="B59" s="24"/>
      <c r="C59" s="60"/>
      <c r="D59" s="60"/>
      <c r="E59" s="60"/>
      <c r="F59" s="60"/>
      <c r="G59" s="60"/>
      <c r="H59" s="60"/>
      <c r="I59" s="60"/>
      <c r="J59" s="60"/>
      <c r="K59" s="9"/>
      <c r="L59" s="27"/>
      <c r="M59" s="28"/>
      <c r="N59" s="28"/>
      <c r="O59" s="28"/>
      <c r="P59" s="28"/>
      <c r="Q59" s="28"/>
      <c r="R59" s="29"/>
      <c r="S59" s="3"/>
      <c r="T59" s="3"/>
      <c r="U59" s="3"/>
      <c r="V59" s="3"/>
      <c r="W59" s="3"/>
      <c r="X59" s="3"/>
      <c r="Y59" s="3"/>
      <c r="Z59" s="3"/>
    </row>
    <row r="60" ht="12.0" customHeight="1">
      <c r="A60" s="23"/>
      <c r="B60" s="119" t="s">
        <v>70</v>
      </c>
      <c r="C60" s="76">
        <f t="shared" ref="C60:J60" si="26">+C50+C58</f>
        <v>0</v>
      </c>
      <c r="D60" s="76">
        <f t="shared" si="26"/>
        <v>0</v>
      </c>
      <c r="E60" s="76">
        <f t="shared" si="26"/>
        <v>0</v>
      </c>
      <c r="F60" s="76">
        <f t="shared" si="26"/>
        <v>440000</v>
      </c>
      <c r="G60" s="76">
        <f t="shared" si="26"/>
        <v>700000</v>
      </c>
      <c r="H60" s="76">
        <f t="shared" si="26"/>
        <v>727000</v>
      </c>
      <c r="I60" s="76">
        <f t="shared" si="26"/>
        <v>754810</v>
      </c>
      <c r="J60" s="76">
        <f t="shared" si="26"/>
        <v>783454.3</v>
      </c>
      <c r="K60" s="9"/>
      <c r="L60" s="27"/>
      <c r="M60" s="28"/>
      <c r="N60" s="28"/>
      <c r="O60" s="28"/>
      <c r="P60" s="28"/>
      <c r="Q60" s="28"/>
      <c r="R60" s="29"/>
      <c r="S60" s="3"/>
      <c r="T60" s="3"/>
      <c r="U60" s="3"/>
      <c r="V60" s="3"/>
      <c r="W60" s="3"/>
      <c r="X60" s="3"/>
      <c r="Y60" s="3"/>
      <c r="Z60" s="3"/>
    </row>
    <row r="61" ht="12.0" customHeight="1">
      <c r="A61" s="23"/>
      <c r="B61" s="61" t="s">
        <v>65</v>
      </c>
      <c r="C61" s="62"/>
      <c r="D61" s="62"/>
      <c r="E61" s="62"/>
      <c r="F61" s="62">
        <f t="shared" ref="F61:J61" si="27">+E61+F60</f>
        <v>440000</v>
      </c>
      <c r="G61" s="62">
        <f t="shared" si="27"/>
        <v>1140000</v>
      </c>
      <c r="H61" s="62">
        <f t="shared" si="27"/>
        <v>1867000</v>
      </c>
      <c r="I61" s="62">
        <f t="shared" si="27"/>
        <v>2621810</v>
      </c>
      <c r="J61" s="62">
        <f t="shared" si="27"/>
        <v>3405264.3</v>
      </c>
      <c r="K61" s="9"/>
      <c r="L61" s="27"/>
      <c r="M61" s="28"/>
      <c r="N61" s="28"/>
      <c r="O61" s="28"/>
      <c r="P61" s="28"/>
      <c r="Q61" s="28"/>
      <c r="R61" s="29"/>
      <c r="S61" s="3"/>
      <c r="T61" s="3"/>
      <c r="U61" s="3"/>
      <c r="V61" s="3"/>
      <c r="W61" s="3"/>
      <c r="X61" s="3"/>
      <c r="Y61" s="3"/>
      <c r="Z61" s="3"/>
    </row>
    <row r="62" ht="12.0" customHeight="1">
      <c r="A62" s="23"/>
      <c r="B62" s="24"/>
      <c r="C62" s="60"/>
      <c r="D62" s="60"/>
      <c r="E62" s="60"/>
      <c r="F62" s="60"/>
      <c r="G62" s="60"/>
      <c r="H62" s="60"/>
      <c r="I62" s="60"/>
      <c r="J62" s="60"/>
      <c r="K62" s="9"/>
      <c r="L62" s="27"/>
      <c r="M62" s="28"/>
      <c r="N62" s="28"/>
      <c r="O62" s="28"/>
      <c r="P62" s="28"/>
      <c r="Q62" s="28"/>
      <c r="R62" s="29"/>
      <c r="S62" s="3"/>
      <c r="T62" s="3"/>
      <c r="U62" s="3"/>
      <c r="V62" s="3"/>
      <c r="W62" s="3"/>
      <c r="X62" s="3"/>
      <c r="Y62" s="3"/>
      <c r="Z62" s="3"/>
    </row>
    <row r="63" ht="12.0" customHeight="1">
      <c r="A63" s="23"/>
      <c r="B63" s="97"/>
      <c r="C63" s="99"/>
      <c r="D63" s="99"/>
      <c r="E63" s="99"/>
      <c r="F63" s="109" t="s">
        <v>62</v>
      </c>
      <c r="G63" s="25">
        <v>2.0</v>
      </c>
      <c r="H63" s="25">
        <v>3.0</v>
      </c>
      <c r="I63" s="25">
        <v>4.0</v>
      </c>
      <c r="J63" s="25">
        <v>5.0</v>
      </c>
      <c r="K63" s="9"/>
      <c r="L63" s="27"/>
      <c r="M63" s="28"/>
      <c r="N63" s="28"/>
      <c r="O63" s="28"/>
      <c r="P63" s="28"/>
      <c r="Q63" s="28"/>
      <c r="R63" s="29"/>
      <c r="S63" s="3"/>
      <c r="T63" s="3"/>
      <c r="U63" s="3"/>
      <c r="V63" s="3"/>
      <c r="W63" s="3"/>
      <c r="X63" s="3"/>
      <c r="Y63" s="3"/>
      <c r="Z63" s="3"/>
    </row>
    <row r="64" ht="12.0" customHeight="1">
      <c r="A64" s="23"/>
      <c r="B64" s="34" t="s">
        <v>71</v>
      </c>
      <c r="C64" s="31">
        <f t="shared" ref="C64:E64" si="28">+D64-1</f>
        <v>2022</v>
      </c>
      <c r="D64" s="31">
        <f t="shared" si="28"/>
        <v>2023</v>
      </c>
      <c r="E64" s="31">
        <f t="shared" si="28"/>
        <v>2024</v>
      </c>
      <c r="F64" s="102">
        <f>+F$13</f>
        <v>2025</v>
      </c>
      <c r="G64" s="31">
        <f t="shared" ref="G64:J64" si="29">1+F64</f>
        <v>2026</v>
      </c>
      <c r="H64" s="31">
        <f t="shared" si="29"/>
        <v>2027</v>
      </c>
      <c r="I64" s="31">
        <f t="shared" si="29"/>
        <v>2028</v>
      </c>
      <c r="J64" s="31">
        <f t="shared" si="29"/>
        <v>2029</v>
      </c>
      <c r="K64" s="9"/>
      <c r="L64" s="27"/>
      <c r="M64" s="28"/>
      <c r="N64" s="28"/>
      <c r="O64" s="28"/>
      <c r="P64" s="28"/>
      <c r="Q64" s="28"/>
      <c r="R64" s="29"/>
      <c r="S64" s="3"/>
      <c r="T64" s="3"/>
      <c r="U64" s="3"/>
      <c r="V64" s="3"/>
      <c r="W64" s="3"/>
      <c r="X64" s="3"/>
      <c r="Y64" s="3"/>
      <c r="Z64" s="3"/>
    </row>
    <row r="65" ht="12.0" customHeight="1">
      <c r="A65" s="23"/>
      <c r="B65" s="110" t="s">
        <v>72</v>
      </c>
      <c r="C65" s="111"/>
      <c r="D65" s="111"/>
      <c r="E65" s="111"/>
      <c r="F65" s="111"/>
      <c r="G65" s="111"/>
      <c r="H65" s="111"/>
      <c r="I65" s="111"/>
      <c r="J65" s="111"/>
      <c r="K65" s="9"/>
      <c r="L65" s="27"/>
      <c r="M65" s="28"/>
      <c r="N65" s="28"/>
      <c r="O65" s="28"/>
      <c r="P65" s="28"/>
      <c r="Q65" s="28"/>
      <c r="R65" s="29"/>
      <c r="S65" s="3"/>
      <c r="T65" s="3"/>
      <c r="U65" s="3"/>
      <c r="V65" s="3"/>
      <c r="W65" s="3"/>
      <c r="X65" s="3"/>
      <c r="Y65" s="3"/>
      <c r="Z65" s="3"/>
    </row>
    <row r="66" ht="12.0" customHeight="1">
      <c r="A66" s="23"/>
      <c r="B66" s="113" t="s">
        <v>73</v>
      </c>
      <c r="C66" s="55"/>
      <c r="D66" s="55"/>
      <c r="E66" s="55"/>
      <c r="F66" s="114"/>
      <c r="G66" s="114"/>
      <c r="H66" s="114"/>
      <c r="I66" s="114"/>
      <c r="J66" s="114"/>
      <c r="K66" s="9"/>
      <c r="L66" s="27"/>
      <c r="M66" s="28"/>
      <c r="N66" s="28"/>
      <c r="O66" s="28"/>
      <c r="P66" s="28"/>
      <c r="Q66" s="28"/>
      <c r="R66" s="29"/>
      <c r="S66" s="3"/>
      <c r="T66" s="3"/>
      <c r="U66" s="3"/>
      <c r="V66" s="3"/>
      <c r="W66" s="3"/>
      <c r="X66" s="3"/>
      <c r="Y66" s="3"/>
      <c r="Z66" s="3"/>
    </row>
    <row r="67" ht="12.0" customHeight="1">
      <c r="A67" s="23"/>
      <c r="B67" s="113" t="s">
        <v>74</v>
      </c>
      <c r="C67" s="120"/>
      <c r="D67" s="120"/>
      <c r="E67" s="120"/>
      <c r="F67" s="45"/>
      <c r="G67" s="45"/>
      <c r="H67" s="45"/>
      <c r="I67" s="45"/>
      <c r="J67" s="45"/>
      <c r="K67" s="9"/>
      <c r="L67" s="27"/>
      <c r="M67" s="28"/>
      <c r="N67" s="28"/>
      <c r="O67" s="28"/>
      <c r="P67" s="28"/>
      <c r="Q67" s="28"/>
      <c r="R67" s="29"/>
      <c r="S67" s="3"/>
      <c r="T67" s="3"/>
      <c r="U67" s="3"/>
      <c r="V67" s="3"/>
      <c r="W67" s="3"/>
      <c r="X67" s="3"/>
      <c r="Y67" s="3"/>
      <c r="Z67" s="3"/>
    </row>
    <row r="68" ht="12.0" customHeight="1">
      <c r="A68" s="23"/>
      <c r="B68" s="115" t="s">
        <v>75</v>
      </c>
      <c r="C68" s="58"/>
      <c r="D68" s="58"/>
      <c r="E68" s="58"/>
      <c r="F68" s="58">
        <v>0.0</v>
      </c>
      <c r="G68" s="58">
        <v>0.0</v>
      </c>
      <c r="H68" s="58">
        <v>0.0</v>
      </c>
      <c r="I68" s="58">
        <v>0.0</v>
      </c>
      <c r="J68" s="58">
        <v>0.0</v>
      </c>
      <c r="K68" s="9"/>
      <c r="L68" s="27"/>
      <c r="M68" s="28"/>
      <c r="N68" s="28"/>
      <c r="O68" s="28"/>
      <c r="P68" s="28"/>
      <c r="Q68" s="28"/>
      <c r="R68" s="29"/>
      <c r="S68" s="3"/>
      <c r="T68" s="3"/>
      <c r="U68" s="3"/>
      <c r="V68" s="3"/>
      <c r="W68" s="3"/>
      <c r="X68" s="3"/>
      <c r="Y68" s="3"/>
      <c r="Z68" s="3"/>
    </row>
    <row r="69" ht="12.0" customHeight="1">
      <c r="A69" s="23"/>
      <c r="B69" s="63" t="s">
        <v>76</v>
      </c>
      <c r="C69" s="78">
        <f t="shared" ref="C69:J69" si="30">+C65-C66-C67-C68</f>
        <v>0</v>
      </c>
      <c r="D69" s="78">
        <f t="shared" si="30"/>
        <v>0</v>
      </c>
      <c r="E69" s="78">
        <f t="shared" si="30"/>
        <v>0</v>
      </c>
      <c r="F69" s="78">
        <f t="shared" si="30"/>
        <v>0</v>
      </c>
      <c r="G69" s="78">
        <f t="shared" si="30"/>
        <v>0</v>
      </c>
      <c r="H69" s="78">
        <f t="shared" si="30"/>
        <v>0</v>
      </c>
      <c r="I69" s="78">
        <f t="shared" si="30"/>
        <v>0</v>
      </c>
      <c r="J69" s="78">
        <f t="shared" si="30"/>
        <v>0</v>
      </c>
      <c r="K69" s="9"/>
      <c r="L69" s="27"/>
      <c r="M69" s="28"/>
      <c r="N69" s="28"/>
      <c r="O69" s="28"/>
      <c r="P69" s="28"/>
      <c r="Q69" s="28"/>
      <c r="R69" s="29"/>
      <c r="S69" s="3"/>
      <c r="T69" s="3"/>
      <c r="U69" s="3"/>
      <c r="V69" s="3"/>
      <c r="W69" s="3"/>
      <c r="X69" s="3"/>
      <c r="Y69" s="3"/>
      <c r="Z69" s="3"/>
    </row>
    <row r="70" ht="12.0" customHeight="1">
      <c r="A70" s="23"/>
      <c r="B70" s="63"/>
      <c r="C70" s="78"/>
      <c r="D70" s="78"/>
      <c r="E70" s="78"/>
      <c r="F70" s="78"/>
      <c r="G70" s="78"/>
      <c r="H70" s="78"/>
      <c r="I70" s="78"/>
      <c r="J70" s="78"/>
      <c r="K70" s="9"/>
      <c r="L70" s="27"/>
      <c r="M70" s="28"/>
      <c r="N70" s="28"/>
      <c r="O70" s="28"/>
      <c r="P70" s="28"/>
      <c r="Q70" s="28"/>
      <c r="R70" s="29"/>
      <c r="S70" s="3"/>
      <c r="T70" s="3"/>
      <c r="U70" s="3"/>
      <c r="V70" s="3"/>
      <c r="W70" s="3"/>
      <c r="X70" s="3"/>
      <c r="Y70" s="3"/>
      <c r="Z70" s="3"/>
    </row>
    <row r="71" ht="12.0" customHeight="1">
      <c r="A71" s="23"/>
      <c r="B71" s="24"/>
      <c r="C71" s="99"/>
      <c r="D71" s="99"/>
      <c r="E71" s="99"/>
      <c r="F71" s="100" t="s">
        <v>56</v>
      </c>
      <c r="G71" s="101">
        <v>2.0</v>
      </c>
      <c r="H71" s="101">
        <v>3.0</v>
      </c>
      <c r="I71" s="101">
        <v>4.0</v>
      </c>
      <c r="J71" s="101">
        <v>5.0</v>
      </c>
      <c r="K71" s="9"/>
      <c r="L71" s="27"/>
      <c r="M71" s="28"/>
      <c r="N71" s="28"/>
      <c r="O71" s="28"/>
      <c r="P71" s="28"/>
      <c r="Q71" s="28"/>
      <c r="R71" s="29"/>
      <c r="S71" s="3"/>
      <c r="T71" s="3"/>
      <c r="U71" s="3"/>
      <c r="V71" s="3"/>
      <c r="W71" s="3"/>
      <c r="X71" s="3"/>
      <c r="Y71" s="3"/>
      <c r="Z71" s="3"/>
    </row>
    <row r="72" ht="12.0" customHeight="1">
      <c r="A72" s="23"/>
      <c r="B72" s="30" t="s">
        <v>77</v>
      </c>
      <c r="C72" s="31">
        <f t="shared" ref="C72:E72" si="31">+D72-1</f>
        <v>2022</v>
      </c>
      <c r="D72" s="31">
        <f t="shared" si="31"/>
        <v>2023</v>
      </c>
      <c r="E72" s="31">
        <f t="shared" si="31"/>
        <v>2024</v>
      </c>
      <c r="F72" s="102">
        <f>+F$13</f>
        <v>2025</v>
      </c>
      <c r="G72" s="31">
        <f t="shared" ref="G72:J72" si="32">1+F72</f>
        <v>2026</v>
      </c>
      <c r="H72" s="31">
        <f t="shared" si="32"/>
        <v>2027</v>
      </c>
      <c r="I72" s="31">
        <f t="shared" si="32"/>
        <v>2028</v>
      </c>
      <c r="J72" s="31">
        <f t="shared" si="32"/>
        <v>2029</v>
      </c>
      <c r="K72" s="9"/>
      <c r="L72" s="27"/>
      <c r="M72" s="28"/>
      <c r="N72" s="28"/>
      <c r="O72" s="28"/>
      <c r="P72" s="28"/>
      <c r="Q72" s="28"/>
      <c r="R72" s="29"/>
      <c r="S72" s="3"/>
      <c r="T72" s="3"/>
      <c r="U72" s="3"/>
      <c r="V72" s="3"/>
      <c r="W72" s="3"/>
      <c r="X72" s="3"/>
      <c r="Y72" s="3"/>
      <c r="Z72" s="3"/>
    </row>
    <row r="73" ht="12.0" customHeight="1">
      <c r="A73" s="23"/>
      <c r="B73" s="121" t="s">
        <v>78</v>
      </c>
      <c r="C73" s="122">
        <f t="shared" ref="C73:J73" si="33">IFERROR(C47/C$40/12,0)</f>
        <v>0.9380833333</v>
      </c>
      <c r="D73" s="122">
        <f t="shared" si="33"/>
        <v>0</v>
      </c>
      <c r="E73" s="122">
        <f t="shared" si="33"/>
        <v>0</v>
      </c>
      <c r="F73" s="122">
        <f t="shared" si="33"/>
        <v>1.523809524</v>
      </c>
      <c r="G73" s="122">
        <f t="shared" si="33"/>
        <v>2.142857143</v>
      </c>
      <c r="H73" s="122">
        <f t="shared" si="33"/>
        <v>2.207142857</v>
      </c>
      <c r="I73" s="122">
        <f t="shared" si="33"/>
        <v>2.273357143</v>
      </c>
      <c r="J73" s="122">
        <f t="shared" si="33"/>
        <v>2.341557857</v>
      </c>
      <c r="K73" s="9"/>
      <c r="L73" s="27"/>
      <c r="M73" s="28"/>
      <c r="N73" s="28"/>
      <c r="O73" s="28"/>
      <c r="P73" s="28"/>
      <c r="Q73" s="28"/>
      <c r="R73" s="29"/>
      <c r="S73" s="3"/>
      <c r="T73" s="3"/>
      <c r="U73" s="3"/>
      <c r="V73" s="3"/>
      <c r="W73" s="3"/>
      <c r="X73" s="3"/>
      <c r="Y73" s="3"/>
      <c r="Z73" s="3"/>
    </row>
    <row r="74" ht="12.0" customHeight="1">
      <c r="A74" s="23"/>
      <c r="B74" s="121" t="s">
        <v>79</v>
      </c>
      <c r="C74" s="122">
        <f t="shared" ref="C74:J74" si="34">IFERROR(C48/C41/12,0)</f>
        <v>0</v>
      </c>
      <c r="D74" s="122">
        <f t="shared" si="34"/>
        <v>0</v>
      </c>
      <c r="E74" s="122">
        <f t="shared" si="34"/>
        <v>0</v>
      </c>
      <c r="F74" s="122">
        <f t="shared" si="34"/>
        <v>0</v>
      </c>
      <c r="G74" s="122">
        <f t="shared" si="34"/>
        <v>0</v>
      </c>
      <c r="H74" s="122">
        <f t="shared" si="34"/>
        <v>0</v>
      </c>
      <c r="I74" s="122">
        <f t="shared" si="34"/>
        <v>0</v>
      </c>
      <c r="J74" s="122">
        <f t="shared" si="34"/>
        <v>0</v>
      </c>
      <c r="K74" s="9"/>
      <c r="L74" s="27"/>
      <c r="M74" s="28"/>
      <c r="N74" s="28"/>
      <c r="O74" s="28"/>
      <c r="P74" s="28"/>
      <c r="Q74" s="28"/>
      <c r="R74" s="29"/>
      <c r="S74" s="3"/>
      <c r="T74" s="3"/>
      <c r="U74" s="3"/>
      <c r="V74" s="3"/>
      <c r="W74" s="3"/>
      <c r="X74" s="3"/>
      <c r="Y74" s="3"/>
      <c r="Z74" s="3"/>
    </row>
    <row r="75" ht="12.0" customHeight="1">
      <c r="A75" s="23"/>
      <c r="B75" s="24" t="s">
        <v>80</v>
      </c>
      <c r="C75" s="71">
        <f t="shared" ref="C75:J75" si="35">+C73*12</f>
        <v>11.257</v>
      </c>
      <c r="D75" s="71">
        <f t="shared" si="35"/>
        <v>0</v>
      </c>
      <c r="E75" s="71">
        <f t="shared" si="35"/>
        <v>0</v>
      </c>
      <c r="F75" s="71">
        <f t="shared" si="35"/>
        <v>18.28571429</v>
      </c>
      <c r="G75" s="71">
        <f t="shared" si="35"/>
        <v>25.71428571</v>
      </c>
      <c r="H75" s="71">
        <f t="shared" si="35"/>
        <v>26.48571429</v>
      </c>
      <c r="I75" s="71">
        <f t="shared" si="35"/>
        <v>27.28028571</v>
      </c>
      <c r="J75" s="71">
        <f t="shared" si="35"/>
        <v>28.09869429</v>
      </c>
      <c r="K75" s="9"/>
      <c r="L75" s="27"/>
      <c r="M75" s="28"/>
      <c r="N75" s="28"/>
      <c r="O75" s="28"/>
      <c r="P75" s="28"/>
      <c r="Q75" s="28"/>
      <c r="R75" s="29"/>
      <c r="S75" s="3"/>
      <c r="T75" s="3"/>
      <c r="U75" s="3"/>
      <c r="V75" s="3"/>
      <c r="W75" s="3"/>
      <c r="X75" s="3"/>
      <c r="Y75" s="3"/>
      <c r="Z75" s="3"/>
    </row>
    <row r="76" ht="12.0" customHeight="1">
      <c r="A76" s="23"/>
      <c r="B76" s="24" t="s">
        <v>81</v>
      </c>
      <c r="C76" s="71">
        <f t="shared" ref="C76:J76" si="36">+C74*12</f>
        <v>0</v>
      </c>
      <c r="D76" s="71">
        <f t="shared" si="36"/>
        <v>0</v>
      </c>
      <c r="E76" s="71">
        <f t="shared" si="36"/>
        <v>0</v>
      </c>
      <c r="F76" s="71">
        <f t="shared" si="36"/>
        <v>0</v>
      </c>
      <c r="G76" s="71">
        <f t="shared" si="36"/>
        <v>0</v>
      </c>
      <c r="H76" s="71">
        <f t="shared" si="36"/>
        <v>0</v>
      </c>
      <c r="I76" s="71">
        <f t="shared" si="36"/>
        <v>0</v>
      </c>
      <c r="J76" s="71">
        <f t="shared" si="36"/>
        <v>0</v>
      </c>
      <c r="K76" s="9"/>
      <c r="L76" s="27"/>
      <c r="M76" s="28"/>
      <c r="N76" s="28"/>
      <c r="O76" s="28"/>
      <c r="P76" s="28"/>
      <c r="Q76" s="28"/>
      <c r="R76" s="29"/>
      <c r="S76" s="3"/>
      <c r="T76" s="3"/>
      <c r="U76" s="3"/>
      <c r="V76" s="3"/>
      <c r="W76" s="3"/>
      <c r="X76" s="3"/>
      <c r="Y76" s="3"/>
      <c r="Z76" s="3"/>
    </row>
    <row r="77" ht="12.0" customHeight="1">
      <c r="A77" s="23"/>
      <c r="B77" s="24"/>
      <c r="C77" s="71"/>
      <c r="D77" s="71"/>
      <c r="E77" s="71"/>
      <c r="F77" s="71"/>
      <c r="G77" s="71"/>
      <c r="H77" s="71"/>
      <c r="I77" s="71"/>
      <c r="J77" s="71"/>
      <c r="K77" s="9"/>
      <c r="L77" s="27"/>
      <c r="M77" s="28"/>
      <c r="N77" s="28"/>
      <c r="O77" s="28"/>
      <c r="P77" s="28"/>
      <c r="Q77" s="28"/>
      <c r="R77" s="29"/>
      <c r="S77" s="3"/>
      <c r="T77" s="3"/>
      <c r="U77" s="3"/>
      <c r="V77" s="3"/>
      <c r="W77" s="3"/>
      <c r="X77" s="3"/>
      <c r="Y77" s="3"/>
      <c r="Z77" s="3"/>
    </row>
    <row r="78" ht="12.0" customHeight="1">
      <c r="A78" s="23"/>
      <c r="B78" s="41" t="s">
        <v>82</v>
      </c>
      <c r="C78" s="123">
        <f t="shared" ref="C78:J78" si="37">IFERROR(C47/C$24,0)</f>
        <v>0</v>
      </c>
      <c r="D78" s="123">
        <f t="shared" si="37"/>
        <v>0</v>
      </c>
      <c r="E78" s="123">
        <f t="shared" si="37"/>
        <v>0</v>
      </c>
      <c r="F78" s="123">
        <f t="shared" si="37"/>
        <v>0.2068299202</v>
      </c>
      <c r="G78" s="123">
        <f t="shared" si="37"/>
        <v>0.1934648926</v>
      </c>
      <c r="H78" s="123">
        <f t="shared" si="37"/>
        <v>0.1685553221</v>
      </c>
      <c r="I78" s="123">
        <f t="shared" si="37"/>
        <v>0</v>
      </c>
      <c r="J78" s="123">
        <f t="shared" si="37"/>
        <v>0</v>
      </c>
      <c r="K78" s="9"/>
      <c r="L78" s="27"/>
      <c r="M78" s="28"/>
      <c r="N78" s="28"/>
      <c r="O78" s="28"/>
      <c r="P78" s="28"/>
      <c r="Q78" s="28"/>
      <c r="R78" s="29"/>
      <c r="S78" s="3"/>
      <c r="T78" s="3"/>
      <c r="U78" s="3"/>
      <c r="V78" s="3"/>
      <c r="W78" s="3"/>
      <c r="X78" s="3"/>
      <c r="Y78" s="3"/>
      <c r="Z78" s="3"/>
    </row>
    <row r="79" ht="12.0" customHeight="1">
      <c r="A79" s="23"/>
      <c r="B79" s="24" t="s">
        <v>83</v>
      </c>
      <c r="C79" s="124">
        <f t="shared" ref="C79:J79" si="38">IFERROR(C48/C$24,0)</f>
        <v>0</v>
      </c>
      <c r="D79" s="124">
        <f t="shared" si="38"/>
        <v>0</v>
      </c>
      <c r="E79" s="124">
        <f t="shared" si="38"/>
        <v>0</v>
      </c>
      <c r="F79" s="124">
        <f t="shared" si="38"/>
        <v>0.06463435005</v>
      </c>
      <c r="G79" s="124">
        <f t="shared" si="38"/>
        <v>0.04299219836</v>
      </c>
      <c r="H79" s="124">
        <f t="shared" si="38"/>
        <v>0.03636576528</v>
      </c>
      <c r="I79" s="124">
        <f t="shared" si="38"/>
        <v>0</v>
      </c>
      <c r="J79" s="124">
        <f t="shared" si="38"/>
        <v>0</v>
      </c>
      <c r="K79" s="9"/>
      <c r="L79" s="27"/>
      <c r="M79" s="28"/>
      <c r="N79" s="28"/>
      <c r="O79" s="28"/>
      <c r="P79" s="28"/>
      <c r="Q79" s="28"/>
      <c r="R79" s="29"/>
      <c r="S79" s="3"/>
      <c r="T79" s="3"/>
      <c r="U79" s="3"/>
      <c r="V79" s="3"/>
      <c r="W79" s="3"/>
      <c r="X79" s="3"/>
      <c r="Y79" s="3"/>
      <c r="Z79" s="3"/>
    </row>
    <row r="80" ht="12.0" customHeight="1">
      <c r="A80" s="23"/>
      <c r="B80" s="63"/>
      <c r="C80" s="125"/>
      <c r="D80" s="125"/>
      <c r="E80" s="125"/>
      <c r="F80" s="125"/>
      <c r="G80" s="125"/>
      <c r="H80" s="125"/>
      <c r="I80" s="125"/>
      <c r="J80" s="125"/>
      <c r="K80" s="9"/>
      <c r="L80" s="27"/>
      <c r="M80" s="28"/>
      <c r="N80" s="28"/>
      <c r="O80" s="28"/>
      <c r="P80" s="28"/>
      <c r="Q80" s="28"/>
      <c r="R80" s="29"/>
      <c r="S80" s="3"/>
      <c r="T80" s="3"/>
      <c r="U80" s="3"/>
      <c r="V80" s="3"/>
      <c r="W80" s="3"/>
      <c r="X80" s="3"/>
      <c r="Y80" s="3"/>
      <c r="Z80" s="3"/>
    </row>
    <row r="81" ht="12.0" customHeight="1">
      <c r="A81" s="23"/>
      <c r="B81" s="41" t="s">
        <v>84</v>
      </c>
      <c r="C81" s="126">
        <f t="shared" ref="C81:C82" si="40">IFERROR(C47/#REF!-1,0)</f>
        <v>0</v>
      </c>
      <c r="D81" s="126">
        <f t="shared" ref="D81:J81" si="39">IFERROR(D47/C47-1,0)</f>
        <v>-1</v>
      </c>
      <c r="E81" s="126">
        <f t="shared" si="39"/>
        <v>0</v>
      </c>
      <c r="F81" s="126">
        <f t="shared" si="39"/>
        <v>0</v>
      </c>
      <c r="G81" s="126">
        <f t="shared" si="39"/>
        <v>0.40625</v>
      </c>
      <c r="H81" s="126">
        <f t="shared" si="39"/>
        <v>0.03</v>
      </c>
      <c r="I81" s="126">
        <f t="shared" si="39"/>
        <v>0.03</v>
      </c>
      <c r="J81" s="126">
        <f t="shared" si="39"/>
        <v>0.03</v>
      </c>
      <c r="K81" s="9"/>
      <c r="L81" s="27"/>
      <c r="M81" s="28"/>
      <c r="N81" s="28"/>
      <c r="O81" s="28"/>
      <c r="P81" s="28"/>
      <c r="Q81" s="28"/>
      <c r="R81" s="29"/>
      <c r="S81" s="3"/>
      <c r="T81" s="3"/>
      <c r="U81" s="3"/>
      <c r="V81" s="3"/>
      <c r="W81" s="3"/>
      <c r="X81" s="3"/>
      <c r="Y81" s="3"/>
      <c r="Z81" s="3"/>
    </row>
    <row r="82" ht="12.0" customHeight="1">
      <c r="A82" s="23"/>
      <c r="B82" s="24" t="s">
        <v>37</v>
      </c>
      <c r="C82" s="75">
        <f t="shared" si="40"/>
        <v>0</v>
      </c>
      <c r="D82" s="75">
        <f t="shared" ref="D82:J82" si="41">IFERROR(D48/C48-1,0)</f>
        <v>0</v>
      </c>
      <c r="E82" s="75">
        <f t="shared" si="41"/>
        <v>0</v>
      </c>
      <c r="F82" s="75">
        <f t="shared" si="41"/>
        <v>0</v>
      </c>
      <c r="G82" s="75">
        <f t="shared" si="41"/>
        <v>0</v>
      </c>
      <c r="H82" s="75">
        <f t="shared" si="41"/>
        <v>0</v>
      </c>
      <c r="I82" s="75">
        <f t="shared" si="41"/>
        <v>0</v>
      </c>
      <c r="J82" s="75">
        <f t="shared" si="41"/>
        <v>0</v>
      </c>
      <c r="K82" s="9"/>
      <c r="L82" s="27"/>
      <c r="M82" s="28"/>
      <c r="N82" s="28"/>
      <c r="O82" s="28"/>
      <c r="P82" s="28"/>
      <c r="Q82" s="28"/>
      <c r="R82" s="29"/>
      <c r="S82" s="3"/>
      <c r="T82" s="3"/>
      <c r="U82" s="3"/>
      <c r="V82" s="3"/>
      <c r="W82" s="3"/>
      <c r="X82" s="3"/>
      <c r="Y82" s="3"/>
      <c r="Z82" s="3"/>
    </row>
    <row r="83" ht="12.0" customHeight="1">
      <c r="A83" s="23"/>
      <c r="B83" s="24"/>
      <c r="C83" s="75"/>
      <c r="D83" s="75"/>
      <c r="E83" s="75"/>
      <c r="F83" s="75"/>
      <c r="G83" s="75"/>
      <c r="H83" s="75"/>
      <c r="I83" s="75"/>
      <c r="J83" s="75"/>
      <c r="K83" s="9"/>
      <c r="L83" s="27"/>
      <c r="M83" s="28"/>
      <c r="N83" s="28"/>
      <c r="O83" s="28"/>
      <c r="P83" s="28"/>
      <c r="Q83" s="28"/>
      <c r="R83" s="29"/>
      <c r="S83" s="3"/>
      <c r="T83" s="3"/>
      <c r="U83" s="3"/>
      <c r="V83" s="3"/>
      <c r="W83" s="3"/>
      <c r="X83" s="3"/>
      <c r="Y83" s="3"/>
      <c r="Z83" s="3"/>
    </row>
    <row r="84" ht="12.0" customHeight="1">
      <c r="A84" s="23"/>
      <c r="B84" s="24" t="s">
        <v>85</v>
      </c>
      <c r="C84" s="127">
        <f t="shared" ref="C84:J84" si="42">IF(C16&gt;0,C40/C16,C41/C17)</f>
        <v>55.55555556</v>
      </c>
      <c r="D84" s="127">
        <f t="shared" si="42"/>
        <v>0</v>
      </c>
      <c r="E84" s="127">
        <f t="shared" si="42"/>
        <v>0</v>
      </c>
      <c r="F84" s="127">
        <f t="shared" si="42"/>
        <v>0</v>
      </c>
      <c r="G84" s="127">
        <f t="shared" si="42"/>
        <v>0</v>
      </c>
      <c r="H84" s="127">
        <f t="shared" si="42"/>
        <v>0</v>
      </c>
      <c r="I84" s="127">
        <f t="shared" si="42"/>
        <v>0</v>
      </c>
      <c r="J84" s="127">
        <f t="shared" si="42"/>
        <v>0</v>
      </c>
      <c r="K84" s="9"/>
      <c r="L84" s="27"/>
      <c r="M84" s="28"/>
      <c r="N84" s="28"/>
      <c r="O84" s="28"/>
      <c r="P84" s="28"/>
      <c r="Q84" s="28"/>
      <c r="R84" s="29"/>
      <c r="S84" s="3"/>
      <c r="T84" s="3"/>
      <c r="U84" s="3"/>
      <c r="V84" s="3"/>
      <c r="W84" s="3"/>
      <c r="X84" s="3"/>
      <c r="Y84" s="3"/>
      <c r="Z84" s="3"/>
    </row>
    <row r="85" ht="12.0" customHeight="1">
      <c r="A85" s="23"/>
      <c r="B85" s="24"/>
      <c r="C85" s="75"/>
      <c r="D85" s="75"/>
      <c r="E85" s="75"/>
      <c r="F85" s="75"/>
      <c r="G85" s="75"/>
      <c r="H85" s="75"/>
      <c r="I85" s="75"/>
      <c r="J85" s="75"/>
      <c r="K85" s="9"/>
      <c r="L85" s="27"/>
      <c r="M85" s="28"/>
      <c r="N85" s="28"/>
      <c r="O85" s="28"/>
      <c r="P85" s="28"/>
      <c r="Q85" s="28"/>
      <c r="R85" s="29"/>
      <c r="S85" s="3"/>
      <c r="T85" s="3"/>
      <c r="U85" s="3"/>
      <c r="V85" s="3"/>
      <c r="W85" s="3"/>
      <c r="X85" s="3"/>
      <c r="Y85" s="3"/>
      <c r="Z85" s="3"/>
    </row>
    <row r="86" ht="12.0" customHeight="1">
      <c r="A86" s="23"/>
      <c r="B86" s="128" t="s">
        <v>86</v>
      </c>
      <c r="C86" s="75"/>
      <c r="D86" s="75"/>
      <c r="E86" s="75"/>
      <c r="F86" s="75"/>
      <c r="G86" s="75"/>
      <c r="H86" s="75"/>
      <c r="I86" s="75"/>
      <c r="J86" s="75"/>
      <c r="K86" s="9"/>
      <c r="L86" s="27"/>
      <c r="M86" s="28"/>
      <c r="N86" s="28"/>
      <c r="O86" s="28"/>
      <c r="P86" s="28"/>
      <c r="Q86" s="28"/>
      <c r="R86" s="29"/>
      <c r="S86" s="3"/>
      <c r="T86" s="3"/>
      <c r="U86" s="3"/>
      <c r="V86" s="3"/>
      <c r="W86" s="3"/>
      <c r="X86" s="3"/>
      <c r="Y86" s="3"/>
      <c r="Z86" s="3"/>
    </row>
    <row r="87" ht="12.0" customHeight="1">
      <c r="A87" s="23"/>
      <c r="B87" s="128" t="s">
        <v>87</v>
      </c>
      <c r="C87" s="75"/>
      <c r="D87" s="75"/>
      <c r="E87" s="75"/>
      <c r="F87" s="75"/>
      <c r="G87" s="75"/>
      <c r="H87" s="75"/>
      <c r="I87" s="75"/>
      <c r="J87" s="75"/>
      <c r="K87" s="9"/>
      <c r="L87" s="27"/>
      <c r="M87" s="28"/>
      <c r="N87" s="28"/>
      <c r="O87" s="28"/>
      <c r="P87" s="28"/>
      <c r="Q87" s="28"/>
      <c r="R87" s="29"/>
      <c r="S87" s="3"/>
      <c r="T87" s="3"/>
      <c r="U87" s="3"/>
      <c r="V87" s="3"/>
      <c r="W87" s="3"/>
      <c r="X87" s="3"/>
      <c r="Y87" s="3"/>
      <c r="Z87" s="3"/>
    </row>
    <row r="88" ht="12.0" customHeight="1">
      <c r="A88" s="23"/>
      <c r="B88" s="24"/>
      <c r="C88" s="75"/>
      <c r="D88" s="75"/>
      <c r="E88" s="75"/>
      <c r="F88" s="75"/>
      <c r="G88" s="75"/>
      <c r="H88" s="75"/>
      <c r="I88" s="75"/>
      <c r="J88" s="75"/>
      <c r="K88" s="9"/>
      <c r="L88" s="27"/>
      <c r="M88" s="28"/>
      <c r="N88" s="28"/>
      <c r="O88" s="28"/>
      <c r="P88" s="28"/>
      <c r="Q88" s="28"/>
      <c r="R88" s="29"/>
      <c r="S88" s="3"/>
      <c r="T88" s="3"/>
      <c r="U88" s="3"/>
      <c r="V88" s="3"/>
      <c r="W88" s="3"/>
      <c r="X88" s="3"/>
      <c r="Y88" s="3"/>
      <c r="Z88" s="3"/>
    </row>
    <row r="89" ht="12.0" customHeight="1">
      <c r="A89" s="23"/>
      <c r="B89" s="3"/>
      <c r="C89" s="75"/>
      <c r="D89" s="75"/>
      <c r="E89" s="75"/>
      <c r="F89" s="75"/>
      <c r="G89" s="75"/>
      <c r="H89" s="75"/>
      <c r="I89" s="75"/>
      <c r="J89" s="75"/>
      <c r="K89" s="9"/>
      <c r="L89" s="27"/>
      <c r="M89" s="28"/>
      <c r="N89" s="28"/>
      <c r="O89" s="28"/>
      <c r="P89" s="28"/>
      <c r="Q89" s="28"/>
      <c r="R89" s="29"/>
      <c r="S89" s="3"/>
      <c r="T89" s="3"/>
      <c r="U89" s="3"/>
      <c r="V89" s="3"/>
      <c r="W89" s="3"/>
      <c r="X89" s="3"/>
      <c r="Y89" s="3"/>
      <c r="Z89" s="3"/>
    </row>
    <row r="90" ht="12.0" customHeight="1">
      <c r="A90" s="23"/>
      <c r="B90" s="3"/>
      <c r="C90" s="75"/>
      <c r="D90" s="75"/>
      <c r="E90" s="75"/>
      <c r="F90" s="75"/>
      <c r="G90" s="75"/>
      <c r="H90" s="75"/>
      <c r="I90" s="75"/>
      <c r="J90" s="75"/>
      <c r="K90" s="9"/>
      <c r="L90" s="27"/>
      <c r="M90" s="28"/>
      <c r="N90" s="28"/>
      <c r="O90" s="28"/>
      <c r="P90" s="28"/>
      <c r="Q90" s="28"/>
      <c r="R90" s="29"/>
      <c r="S90" s="3"/>
      <c r="T90" s="3"/>
      <c r="U90" s="3"/>
      <c r="V90" s="3"/>
      <c r="W90" s="3"/>
      <c r="X90" s="3"/>
      <c r="Y90" s="3"/>
      <c r="Z90" s="3"/>
    </row>
    <row r="91" ht="12.0" customHeight="1">
      <c r="A91" s="23"/>
      <c r="B91" s="15"/>
      <c r="C91" s="75"/>
      <c r="D91" s="75"/>
      <c r="E91" s="75"/>
      <c r="F91" s="75"/>
      <c r="G91" s="75"/>
      <c r="H91" s="75"/>
      <c r="I91" s="75"/>
      <c r="J91" s="75"/>
      <c r="K91" s="9"/>
      <c r="L91" s="3"/>
      <c r="M91" s="23"/>
      <c r="N91" s="23"/>
      <c r="O91" s="23"/>
      <c r="P91" s="23"/>
      <c r="Q91" s="23"/>
      <c r="R91" s="23"/>
      <c r="S91" s="3"/>
      <c r="T91" s="3"/>
      <c r="U91" s="3"/>
      <c r="V91" s="3"/>
      <c r="W91" s="3"/>
      <c r="X91" s="3"/>
      <c r="Y91" s="3"/>
      <c r="Z91" s="3"/>
    </row>
    <row r="92" ht="12.0" customHeight="1">
      <c r="A92" s="23"/>
      <c r="B92" s="24"/>
      <c r="C92" s="75"/>
      <c r="D92" s="75"/>
      <c r="E92" s="75"/>
      <c r="F92" s="75"/>
      <c r="G92" s="75"/>
      <c r="H92" s="75"/>
      <c r="I92" s="75"/>
      <c r="J92" s="75"/>
      <c r="K92" s="9"/>
      <c r="L92" s="3"/>
      <c r="M92" s="23"/>
      <c r="N92" s="23"/>
      <c r="O92" s="23"/>
      <c r="P92" s="23"/>
      <c r="Q92" s="23"/>
      <c r="R92" s="23"/>
      <c r="S92" s="3"/>
      <c r="T92" s="3"/>
      <c r="U92" s="3"/>
      <c r="V92" s="3"/>
      <c r="W92" s="3"/>
      <c r="X92" s="3"/>
      <c r="Y92" s="3"/>
      <c r="Z92" s="3"/>
    </row>
    <row r="93" ht="12.0" customHeight="1">
      <c r="A93" s="23"/>
      <c r="B93" s="24"/>
      <c r="C93" s="75"/>
      <c r="D93" s="75"/>
      <c r="E93" s="75"/>
      <c r="F93" s="75"/>
      <c r="G93" s="75"/>
      <c r="H93" s="75"/>
      <c r="I93" s="75"/>
      <c r="J93" s="75"/>
      <c r="K93" s="9"/>
      <c r="L93" s="3"/>
      <c r="M93" s="23"/>
      <c r="N93" s="23"/>
      <c r="O93" s="23"/>
      <c r="P93" s="23"/>
      <c r="Q93" s="23"/>
      <c r="R93" s="23"/>
      <c r="S93" s="3"/>
      <c r="T93" s="3"/>
      <c r="U93" s="3"/>
      <c r="V93" s="3"/>
      <c r="W93" s="3"/>
      <c r="X93" s="3"/>
      <c r="Y93" s="3"/>
      <c r="Z93" s="3"/>
    </row>
    <row r="94" ht="12.0" customHeight="1">
      <c r="A94" s="23"/>
      <c r="B94" s="24"/>
      <c r="C94" s="75"/>
      <c r="D94" s="75"/>
      <c r="E94" s="75"/>
      <c r="F94" s="75"/>
      <c r="G94" s="75"/>
      <c r="H94" s="75"/>
      <c r="I94" s="75"/>
      <c r="J94" s="75"/>
      <c r="K94" s="9"/>
      <c r="L94" s="3"/>
      <c r="M94" s="23"/>
      <c r="N94" s="23"/>
      <c r="O94" s="23"/>
      <c r="P94" s="23"/>
      <c r="Q94" s="23"/>
      <c r="R94" s="23"/>
      <c r="S94" s="3"/>
      <c r="T94" s="3"/>
      <c r="U94" s="3"/>
      <c r="V94" s="3"/>
      <c r="W94" s="3"/>
      <c r="X94" s="3"/>
      <c r="Y94" s="3"/>
      <c r="Z94" s="3"/>
    </row>
    <row r="95" ht="12.0" customHeight="1">
      <c r="A95" s="23"/>
      <c r="B95" s="24"/>
      <c r="C95" s="75"/>
      <c r="D95" s="75"/>
      <c r="E95" s="75"/>
      <c r="F95" s="75"/>
      <c r="G95" s="75"/>
      <c r="H95" s="75"/>
      <c r="I95" s="75"/>
      <c r="J95" s="75"/>
      <c r="K95" s="9"/>
      <c r="L95" s="3"/>
      <c r="M95" s="23"/>
      <c r="N95" s="23"/>
      <c r="O95" s="23"/>
      <c r="P95" s="23"/>
      <c r="Q95" s="23"/>
      <c r="R95" s="23"/>
      <c r="S95" s="3"/>
      <c r="T95" s="3"/>
      <c r="U95" s="3"/>
      <c r="V95" s="3"/>
      <c r="W95" s="3"/>
      <c r="X95" s="3"/>
      <c r="Y95" s="3"/>
      <c r="Z95" s="3"/>
    </row>
    <row r="96" ht="12.0" customHeight="1">
      <c r="A96" s="23"/>
      <c r="B96" s="24"/>
      <c r="C96" s="75"/>
      <c r="D96" s="75"/>
      <c r="E96" s="75"/>
      <c r="F96" s="75"/>
      <c r="G96" s="75"/>
      <c r="H96" s="75"/>
      <c r="I96" s="75"/>
      <c r="J96" s="75"/>
      <c r="K96" s="9"/>
      <c r="L96" s="3"/>
      <c r="M96" s="23"/>
      <c r="N96" s="23"/>
      <c r="O96" s="23"/>
      <c r="P96" s="23"/>
      <c r="Q96" s="23"/>
      <c r="R96" s="23"/>
      <c r="S96" s="3"/>
      <c r="T96" s="3"/>
      <c r="U96" s="3"/>
      <c r="V96" s="3"/>
      <c r="W96" s="3"/>
      <c r="X96" s="3"/>
      <c r="Y96" s="3"/>
      <c r="Z96" s="3"/>
    </row>
    <row r="97" ht="12.0" customHeight="1">
      <c r="A97" s="23"/>
      <c r="B97" s="24"/>
      <c r="C97" s="75"/>
      <c r="D97" s="75"/>
      <c r="E97" s="75"/>
      <c r="F97" s="75"/>
      <c r="G97" s="75"/>
      <c r="H97" s="75"/>
      <c r="I97" s="75"/>
      <c r="J97" s="75"/>
      <c r="K97" s="9"/>
      <c r="L97" s="3"/>
      <c r="M97" s="23"/>
      <c r="N97" s="23"/>
      <c r="O97" s="23"/>
      <c r="P97" s="23"/>
      <c r="Q97" s="23"/>
      <c r="R97" s="23"/>
      <c r="S97" s="3"/>
      <c r="T97" s="3"/>
      <c r="U97" s="3"/>
      <c r="V97" s="3"/>
      <c r="W97" s="3"/>
      <c r="X97" s="3"/>
      <c r="Y97" s="3"/>
      <c r="Z97" s="3"/>
    </row>
    <row r="98" ht="12.0" customHeight="1">
      <c r="A98" s="23"/>
      <c r="B98" s="24"/>
      <c r="C98" s="75"/>
      <c r="D98" s="75"/>
      <c r="E98" s="75"/>
      <c r="F98" s="75"/>
      <c r="G98" s="75"/>
      <c r="H98" s="75"/>
      <c r="I98" s="75"/>
      <c r="J98" s="75"/>
      <c r="K98" s="9"/>
      <c r="L98" s="3"/>
      <c r="M98" s="23"/>
      <c r="N98" s="23"/>
      <c r="O98" s="23"/>
      <c r="P98" s="23"/>
      <c r="Q98" s="23"/>
      <c r="R98" s="23"/>
      <c r="S98" s="3"/>
      <c r="T98" s="3"/>
      <c r="U98" s="3"/>
      <c r="V98" s="3"/>
      <c r="W98" s="3"/>
      <c r="X98" s="3"/>
      <c r="Y98" s="3"/>
      <c r="Z98" s="3"/>
    </row>
    <row r="99" ht="12.0" customHeight="1">
      <c r="A99" s="23"/>
      <c r="B99" s="24"/>
      <c r="C99" s="75"/>
      <c r="D99" s="75"/>
      <c r="E99" s="75"/>
      <c r="F99" s="75"/>
      <c r="G99" s="75"/>
      <c r="H99" s="75"/>
      <c r="I99" s="75"/>
      <c r="J99" s="75"/>
      <c r="K99" s="9"/>
      <c r="L99" s="3"/>
      <c r="M99" s="23"/>
      <c r="N99" s="23"/>
      <c r="O99" s="23"/>
      <c r="P99" s="23"/>
      <c r="Q99" s="23"/>
      <c r="R99" s="23"/>
      <c r="S99" s="3"/>
      <c r="T99" s="3"/>
      <c r="U99" s="3"/>
      <c r="V99" s="3"/>
      <c r="W99" s="3"/>
      <c r="X99" s="3"/>
      <c r="Y99" s="3"/>
      <c r="Z99" s="3"/>
    </row>
    <row r="100" ht="12.0" customHeight="1">
      <c r="A100" s="23"/>
      <c r="B100" s="24"/>
      <c r="C100" s="75"/>
      <c r="D100" s="75"/>
      <c r="E100" s="75"/>
      <c r="F100" s="75"/>
      <c r="G100" s="75"/>
      <c r="H100" s="75"/>
      <c r="I100" s="75"/>
      <c r="J100" s="75"/>
      <c r="K100" s="9"/>
      <c r="L100" s="3"/>
      <c r="M100" s="23"/>
      <c r="N100" s="23"/>
      <c r="O100" s="23"/>
      <c r="P100" s="23"/>
      <c r="Q100" s="23"/>
      <c r="R100" s="23"/>
      <c r="S100" s="3"/>
      <c r="T100" s="3"/>
      <c r="U100" s="3"/>
      <c r="V100" s="3"/>
      <c r="W100" s="3"/>
      <c r="X100" s="3"/>
      <c r="Y100" s="3"/>
      <c r="Z100" s="3"/>
    </row>
    <row r="101" ht="12.0" customHeight="1">
      <c r="A101" s="23"/>
      <c r="B101" s="24"/>
      <c r="C101" s="75"/>
      <c r="D101" s="75"/>
      <c r="E101" s="75"/>
      <c r="F101" s="75"/>
      <c r="G101" s="75"/>
      <c r="H101" s="75"/>
      <c r="I101" s="75"/>
      <c r="J101" s="75"/>
      <c r="K101" s="9"/>
      <c r="L101" s="3"/>
      <c r="M101" s="23"/>
      <c r="N101" s="23"/>
      <c r="O101" s="23"/>
      <c r="P101" s="23"/>
      <c r="Q101" s="23"/>
      <c r="R101" s="23"/>
      <c r="S101" s="3"/>
      <c r="T101" s="3"/>
      <c r="U101" s="3"/>
      <c r="V101" s="3"/>
      <c r="W101" s="3"/>
      <c r="X101" s="3"/>
      <c r="Y101" s="3"/>
      <c r="Z101" s="3"/>
    </row>
    <row r="102" ht="12.0" customHeight="1">
      <c r="A102" s="23"/>
      <c r="B102" s="24"/>
      <c r="C102" s="75"/>
      <c r="D102" s="75"/>
      <c r="E102" s="75"/>
      <c r="F102" s="75"/>
      <c r="G102" s="75"/>
      <c r="H102" s="75"/>
      <c r="I102" s="75"/>
      <c r="J102" s="75"/>
      <c r="K102" s="9"/>
      <c r="L102" s="3"/>
      <c r="M102" s="23"/>
      <c r="N102" s="23"/>
      <c r="O102" s="23"/>
      <c r="P102" s="23"/>
      <c r="Q102" s="23"/>
      <c r="R102" s="23"/>
      <c r="S102" s="3"/>
      <c r="T102" s="3"/>
      <c r="U102" s="3"/>
      <c r="V102" s="3"/>
      <c r="W102" s="3"/>
      <c r="X102" s="3"/>
      <c r="Y102" s="3"/>
      <c r="Z102" s="3"/>
    </row>
    <row r="103" ht="12.0" customHeight="1">
      <c r="A103" s="23"/>
      <c r="B103" s="24"/>
      <c r="C103" s="75"/>
      <c r="D103" s="75"/>
      <c r="E103" s="75"/>
      <c r="F103" s="75"/>
      <c r="G103" s="75"/>
      <c r="H103" s="75"/>
      <c r="I103" s="75"/>
      <c r="J103" s="75"/>
      <c r="K103" s="9"/>
      <c r="L103" s="3"/>
      <c r="M103" s="23"/>
      <c r="N103" s="23"/>
      <c r="O103" s="23"/>
      <c r="P103" s="23"/>
      <c r="Q103" s="23"/>
      <c r="R103" s="23"/>
      <c r="S103" s="3"/>
      <c r="T103" s="3"/>
      <c r="U103" s="3"/>
      <c r="V103" s="3"/>
      <c r="W103" s="3"/>
      <c r="X103" s="3"/>
      <c r="Y103" s="3"/>
      <c r="Z103" s="3"/>
    </row>
    <row r="104" ht="12.0" customHeight="1">
      <c r="A104" s="23"/>
      <c r="B104" s="24"/>
      <c r="C104" s="75"/>
      <c r="D104" s="75"/>
      <c r="E104" s="75"/>
      <c r="F104" s="75"/>
      <c r="G104" s="75"/>
      <c r="H104" s="75"/>
      <c r="I104" s="75"/>
      <c r="J104" s="75"/>
      <c r="K104" s="9"/>
      <c r="L104" s="3"/>
      <c r="M104" s="23"/>
      <c r="N104" s="23"/>
      <c r="O104" s="23"/>
      <c r="P104" s="23"/>
      <c r="Q104" s="23"/>
      <c r="R104" s="23"/>
      <c r="S104" s="3"/>
      <c r="T104" s="3"/>
      <c r="U104" s="3"/>
      <c r="V104" s="3"/>
      <c r="W104" s="3"/>
      <c r="X104" s="3"/>
      <c r="Y104" s="3"/>
      <c r="Z104" s="3"/>
    </row>
    <row r="105" ht="12.0" customHeight="1">
      <c r="A105" s="23"/>
      <c r="B105" s="24"/>
      <c r="C105" s="75"/>
      <c r="D105" s="75"/>
      <c r="E105" s="75"/>
      <c r="F105" s="75"/>
      <c r="G105" s="75"/>
      <c r="H105" s="75"/>
      <c r="I105" s="75"/>
      <c r="J105" s="75"/>
      <c r="K105" s="9"/>
      <c r="L105" s="3"/>
      <c r="M105" s="23"/>
      <c r="N105" s="23"/>
      <c r="O105" s="23"/>
      <c r="P105" s="23"/>
      <c r="Q105" s="23"/>
      <c r="R105" s="23"/>
      <c r="S105" s="3"/>
      <c r="T105" s="3"/>
      <c r="U105" s="3"/>
      <c r="V105" s="3"/>
      <c r="W105" s="3"/>
      <c r="X105" s="3"/>
      <c r="Y105" s="3"/>
      <c r="Z105" s="3"/>
    </row>
    <row r="106" ht="12.0" customHeight="1">
      <c r="A106" s="23"/>
      <c r="B106" s="24"/>
      <c r="C106" s="75"/>
      <c r="D106" s="75"/>
      <c r="E106" s="75"/>
      <c r="F106" s="75"/>
      <c r="G106" s="75"/>
      <c r="H106" s="75"/>
      <c r="I106" s="75"/>
      <c r="J106" s="75"/>
      <c r="K106" s="9"/>
      <c r="L106" s="3"/>
      <c r="M106" s="23"/>
      <c r="N106" s="23"/>
      <c r="O106" s="23"/>
      <c r="P106" s="23"/>
      <c r="Q106" s="23"/>
      <c r="R106" s="23"/>
      <c r="S106" s="3"/>
      <c r="T106" s="3"/>
      <c r="U106" s="3"/>
      <c r="V106" s="3"/>
      <c r="W106" s="3"/>
      <c r="X106" s="3"/>
      <c r="Y106" s="3"/>
      <c r="Z106" s="3"/>
    </row>
    <row r="107" ht="12.0" customHeight="1">
      <c r="A107" s="23"/>
      <c r="B107" s="24"/>
      <c r="C107" s="75"/>
      <c r="D107" s="75"/>
      <c r="E107" s="75"/>
      <c r="F107" s="75"/>
      <c r="G107" s="75"/>
      <c r="H107" s="75"/>
      <c r="I107" s="75"/>
      <c r="J107" s="75"/>
      <c r="K107" s="9"/>
      <c r="L107" s="3"/>
      <c r="M107" s="23"/>
      <c r="N107" s="23"/>
      <c r="O107" s="23"/>
      <c r="P107" s="23"/>
      <c r="Q107" s="23"/>
      <c r="R107" s="23"/>
      <c r="S107" s="3"/>
      <c r="T107" s="3"/>
      <c r="U107" s="3"/>
      <c r="V107" s="3"/>
      <c r="W107" s="3"/>
      <c r="X107" s="3"/>
      <c r="Y107" s="3"/>
      <c r="Z107" s="3"/>
    </row>
    <row r="108" ht="12.0" customHeight="1">
      <c r="A108" s="23"/>
      <c r="B108" s="24"/>
      <c r="C108" s="75"/>
      <c r="D108" s="75"/>
      <c r="E108" s="75"/>
      <c r="F108" s="75"/>
      <c r="G108" s="75"/>
      <c r="H108" s="75"/>
      <c r="I108" s="75"/>
      <c r="J108" s="75"/>
      <c r="K108" s="9"/>
      <c r="L108" s="3"/>
      <c r="M108" s="23"/>
      <c r="N108" s="23"/>
      <c r="O108" s="23"/>
      <c r="P108" s="23"/>
      <c r="Q108" s="23"/>
      <c r="R108" s="23"/>
      <c r="S108" s="3"/>
      <c r="T108" s="3"/>
      <c r="U108" s="3"/>
      <c r="V108" s="3"/>
      <c r="W108" s="3"/>
      <c r="X108" s="3"/>
      <c r="Y108" s="3"/>
      <c r="Z108" s="3"/>
    </row>
    <row r="109" ht="12.0" customHeight="1">
      <c r="A109" s="23"/>
      <c r="B109" s="24"/>
      <c r="C109" s="75"/>
      <c r="D109" s="75"/>
      <c r="E109" s="75"/>
      <c r="F109" s="75"/>
      <c r="G109" s="75"/>
      <c r="H109" s="75"/>
      <c r="I109" s="75"/>
      <c r="J109" s="75"/>
      <c r="K109" s="9"/>
      <c r="L109" s="3"/>
      <c r="M109" s="23"/>
      <c r="N109" s="23"/>
      <c r="O109" s="23"/>
      <c r="P109" s="23"/>
      <c r="Q109" s="23"/>
      <c r="R109" s="23"/>
      <c r="S109" s="3"/>
      <c r="T109" s="3"/>
      <c r="U109" s="3"/>
      <c r="V109" s="3"/>
      <c r="W109" s="3"/>
      <c r="X109" s="3"/>
      <c r="Y109" s="3"/>
      <c r="Z109" s="3"/>
    </row>
    <row r="110" ht="12.0" customHeight="1">
      <c r="A110" s="23"/>
      <c r="B110" s="24"/>
      <c r="C110" s="75"/>
      <c r="D110" s="75"/>
      <c r="E110" s="75"/>
      <c r="F110" s="75"/>
      <c r="G110" s="75"/>
      <c r="H110" s="75"/>
      <c r="I110" s="75"/>
      <c r="J110" s="75"/>
      <c r="K110" s="9"/>
      <c r="L110" s="3"/>
      <c r="M110" s="23"/>
      <c r="N110" s="23"/>
      <c r="O110" s="23"/>
      <c r="P110" s="23"/>
      <c r="Q110" s="23"/>
      <c r="R110" s="23"/>
      <c r="S110" s="3"/>
      <c r="T110" s="3"/>
      <c r="U110" s="3"/>
      <c r="V110" s="3"/>
      <c r="W110" s="3"/>
      <c r="X110" s="3"/>
      <c r="Y110" s="3"/>
      <c r="Z110" s="3"/>
    </row>
    <row r="111" ht="12.0" customHeight="1">
      <c r="A111" s="23"/>
      <c r="B111" s="24"/>
      <c r="C111" s="75"/>
      <c r="D111" s="75"/>
      <c r="E111" s="75"/>
      <c r="F111" s="75"/>
      <c r="G111" s="75"/>
      <c r="H111" s="75"/>
      <c r="I111" s="75"/>
      <c r="J111" s="75"/>
      <c r="K111" s="9"/>
      <c r="L111" s="3"/>
      <c r="M111" s="23"/>
      <c r="N111" s="23"/>
      <c r="O111" s="23"/>
      <c r="P111" s="23"/>
      <c r="Q111" s="23"/>
      <c r="R111" s="23"/>
      <c r="S111" s="3"/>
      <c r="T111" s="3"/>
      <c r="U111" s="3"/>
      <c r="V111" s="3"/>
      <c r="W111" s="3"/>
      <c r="X111" s="3"/>
      <c r="Y111" s="3"/>
      <c r="Z111" s="3"/>
    </row>
    <row r="112" ht="12.0" customHeight="1">
      <c r="A112" s="23"/>
      <c r="B112" s="24"/>
      <c r="C112" s="75"/>
      <c r="D112" s="75"/>
      <c r="E112" s="75"/>
      <c r="F112" s="75"/>
      <c r="G112" s="75"/>
      <c r="H112" s="75"/>
      <c r="I112" s="75"/>
      <c r="J112" s="75"/>
      <c r="K112" s="9"/>
      <c r="L112" s="3"/>
      <c r="M112" s="23"/>
      <c r="N112" s="23"/>
      <c r="O112" s="23"/>
      <c r="P112" s="23"/>
      <c r="Q112" s="23"/>
      <c r="R112" s="23"/>
      <c r="S112" s="3"/>
      <c r="T112" s="3"/>
      <c r="U112" s="3"/>
      <c r="V112" s="3"/>
      <c r="W112" s="3"/>
      <c r="X112" s="3"/>
      <c r="Y112" s="3"/>
      <c r="Z112" s="3"/>
    </row>
    <row r="113" ht="12.0" customHeight="1">
      <c r="A113" s="23"/>
      <c r="B113" s="24"/>
      <c r="C113" s="24"/>
      <c r="D113" s="24"/>
      <c r="E113" s="24"/>
      <c r="F113" s="24"/>
      <c r="G113" s="24"/>
      <c r="H113" s="24"/>
      <c r="I113" s="24"/>
      <c r="J113" s="24"/>
      <c r="K113" s="9"/>
      <c r="L113" s="3"/>
      <c r="M113" s="23"/>
      <c r="N113" s="23"/>
      <c r="O113" s="23"/>
      <c r="P113" s="23"/>
      <c r="Q113" s="23"/>
      <c r="R113" s="23"/>
      <c r="S113" s="3"/>
      <c r="T113" s="3"/>
      <c r="U113" s="3"/>
      <c r="V113" s="3"/>
      <c r="W113" s="3"/>
      <c r="X113" s="3"/>
      <c r="Y113" s="3"/>
      <c r="Z113" s="3"/>
    </row>
    <row r="114" ht="12.0" hidden="1" customHeight="1">
      <c r="A114" s="23"/>
      <c r="B114" s="30" t="s">
        <v>31</v>
      </c>
      <c r="C114" s="31"/>
      <c r="D114" s="31"/>
      <c r="E114" s="31"/>
      <c r="F114" s="31"/>
      <c r="G114" s="31"/>
      <c r="H114" s="31"/>
      <c r="I114" s="31"/>
      <c r="J114" s="31"/>
      <c r="K114" s="9"/>
      <c r="L114" s="3"/>
      <c r="M114" s="23"/>
      <c r="N114" s="23"/>
      <c r="O114" s="23"/>
      <c r="P114" s="23"/>
      <c r="Q114" s="23"/>
      <c r="R114" s="23"/>
      <c r="S114" s="3"/>
      <c r="T114" s="3"/>
      <c r="U114" s="3"/>
      <c r="V114" s="3"/>
      <c r="W114" s="3"/>
      <c r="X114" s="3"/>
      <c r="Y114" s="3"/>
      <c r="Z114" s="3"/>
    </row>
    <row r="115" ht="12.0" hidden="1" customHeight="1">
      <c r="A115" s="23"/>
      <c r="B115" s="65" t="str">
        <f>+B41</f>
        <v>Proposed facility to acquire</v>
      </c>
      <c r="C115" s="36">
        <v>0.0</v>
      </c>
      <c r="D115" s="36">
        <v>0.0</v>
      </c>
      <c r="E115" s="36">
        <v>0.0</v>
      </c>
      <c r="F115" s="35">
        <v>300000.0</v>
      </c>
      <c r="G115" s="35">
        <v>310000.0</v>
      </c>
      <c r="H115" s="35">
        <v>320000.0</v>
      </c>
      <c r="I115" s="35">
        <v>330000.0</v>
      </c>
      <c r="J115" s="35">
        <v>340000.0</v>
      </c>
      <c r="K115" s="9"/>
      <c r="L115" s="3"/>
      <c r="M115" s="23"/>
      <c r="N115" s="23"/>
      <c r="O115" s="23"/>
      <c r="P115" s="23"/>
      <c r="Q115" s="23"/>
      <c r="R115" s="23"/>
      <c r="S115" s="3"/>
      <c r="T115" s="3"/>
      <c r="U115" s="3"/>
      <c r="V115" s="3"/>
      <c r="W115" s="3"/>
      <c r="X115" s="3"/>
      <c r="Y115" s="3"/>
      <c r="Z115" s="3"/>
    </row>
    <row r="116" ht="12.0" hidden="1" customHeight="1">
      <c r="A116" s="23"/>
      <c r="B116" s="66"/>
      <c r="C116" s="67">
        <v>0.0</v>
      </c>
      <c r="D116" s="67">
        <v>0.0</v>
      </c>
      <c r="E116" s="67">
        <v>0.0</v>
      </c>
      <c r="F116" s="44">
        <v>0.0</v>
      </c>
      <c r="G116" s="44">
        <v>0.0</v>
      </c>
      <c r="H116" s="44">
        <v>0.0</v>
      </c>
      <c r="I116" s="44">
        <v>0.0</v>
      </c>
      <c r="J116" s="44">
        <v>0.0</v>
      </c>
      <c r="K116" s="9"/>
      <c r="L116" s="3"/>
      <c r="M116" s="23"/>
      <c r="N116" s="23"/>
      <c r="O116" s="23"/>
      <c r="P116" s="23"/>
      <c r="Q116" s="23"/>
      <c r="R116" s="23"/>
      <c r="S116" s="3"/>
      <c r="T116" s="3"/>
      <c r="U116" s="3"/>
      <c r="V116" s="3"/>
      <c r="W116" s="3"/>
      <c r="X116" s="3"/>
      <c r="Y116" s="3"/>
      <c r="Z116" s="3"/>
    </row>
    <row r="117" ht="12.0" hidden="1" customHeight="1">
      <c r="A117" s="23"/>
      <c r="B117" s="66"/>
      <c r="C117" s="67">
        <v>0.0</v>
      </c>
      <c r="D117" s="67">
        <v>0.0</v>
      </c>
      <c r="E117" s="67">
        <v>0.0</v>
      </c>
      <c r="F117" s="44">
        <v>0.0</v>
      </c>
      <c r="G117" s="44">
        <v>0.0</v>
      </c>
      <c r="H117" s="44">
        <v>0.0</v>
      </c>
      <c r="I117" s="44">
        <v>0.0</v>
      </c>
      <c r="J117" s="44">
        <v>0.0</v>
      </c>
      <c r="K117" s="9"/>
      <c r="L117" s="3"/>
      <c r="M117" s="23"/>
      <c r="N117" s="23"/>
      <c r="O117" s="23"/>
      <c r="P117" s="23"/>
      <c r="Q117" s="23"/>
      <c r="R117" s="23"/>
      <c r="S117" s="3"/>
      <c r="T117" s="3"/>
      <c r="U117" s="3"/>
      <c r="V117" s="3"/>
      <c r="W117" s="3"/>
      <c r="X117" s="3"/>
      <c r="Y117" s="3"/>
      <c r="Z117" s="3"/>
    </row>
    <row r="118" ht="12.0" hidden="1" customHeight="1">
      <c r="A118" s="23"/>
      <c r="B118" s="66"/>
      <c r="C118" s="67">
        <v>0.0</v>
      </c>
      <c r="D118" s="67">
        <v>0.0</v>
      </c>
      <c r="E118" s="67">
        <v>0.0</v>
      </c>
      <c r="F118" s="44">
        <v>0.0</v>
      </c>
      <c r="G118" s="44">
        <v>0.0</v>
      </c>
      <c r="H118" s="44">
        <v>0.0</v>
      </c>
      <c r="I118" s="44">
        <v>0.0</v>
      </c>
      <c r="J118" s="44">
        <v>0.0</v>
      </c>
      <c r="K118" s="9"/>
      <c r="L118" s="3"/>
      <c r="M118" s="23"/>
      <c r="N118" s="23"/>
      <c r="O118" s="23"/>
      <c r="P118" s="23"/>
      <c r="Q118" s="23"/>
      <c r="R118" s="23"/>
      <c r="S118" s="3"/>
      <c r="T118" s="3"/>
      <c r="U118" s="3"/>
      <c r="V118" s="3"/>
      <c r="W118" s="3"/>
      <c r="X118" s="3"/>
      <c r="Y118" s="3"/>
      <c r="Z118" s="3"/>
    </row>
    <row r="119" ht="12.0" hidden="1" customHeight="1">
      <c r="A119" s="23"/>
      <c r="B119" s="68" t="str">
        <f>+B49</f>
        <v/>
      </c>
      <c r="C119" s="69">
        <v>0.0</v>
      </c>
      <c r="D119" s="69">
        <v>0.0</v>
      </c>
      <c r="E119" s="69">
        <v>0.0</v>
      </c>
      <c r="F119" s="70"/>
      <c r="G119" s="70"/>
      <c r="H119" s="70"/>
      <c r="I119" s="70"/>
      <c r="J119" s="70"/>
      <c r="K119" s="9"/>
      <c r="L119" s="3"/>
      <c r="M119" s="23"/>
      <c r="N119" s="23"/>
      <c r="O119" s="23"/>
      <c r="P119" s="23"/>
      <c r="Q119" s="23"/>
      <c r="R119" s="23"/>
      <c r="S119" s="3"/>
      <c r="T119" s="3"/>
      <c r="U119" s="3"/>
      <c r="V119" s="3"/>
      <c r="W119" s="3"/>
      <c r="X119" s="3"/>
      <c r="Y119" s="3"/>
      <c r="Z119" s="3"/>
    </row>
    <row r="120" ht="12.0" hidden="1" customHeight="1">
      <c r="A120" s="23"/>
      <c r="B120" s="24" t="s">
        <v>32</v>
      </c>
      <c r="C120" s="60">
        <f t="shared" ref="C120:J120" si="43">SUM(C115:C119)</f>
        <v>0</v>
      </c>
      <c r="D120" s="60">
        <f t="shared" si="43"/>
        <v>0</v>
      </c>
      <c r="E120" s="60">
        <f t="shared" si="43"/>
        <v>0</v>
      </c>
      <c r="F120" s="60">
        <f t="shared" si="43"/>
        <v>300000</v>
      </c>
      <c r="G120" s="60">
        <f t="shared" si="43"/>
        <v>310000</v>
      </c>
      <c r="H120" s="60">
        <f t="shared" si="43"/>
        <v>320000</v>
      </c>
      <c r="I120" s="60">
        <f t="shared" si="43"/>
        <v>330000</v>
      </c>
      <c r="J120" s="60">
        <f t="shared" si="43"/>
        <v>340000</v>
      </c>
      <c r="K120" s="9"/>
      <c r="L120" s="3"/>
      <c r="M120" s="23"/>
      <c r="N120" s="23"/>
      <c r="O120" s="23"/>
      <c r="P120" s="23"/>
      <c r="Q120" s="23"/>
      <c r="R120" s="23"/>
      <c r="S120" s="3"/>
      <c r="T120" s="3"/>
      <c r="U120" s="3"/>
      <c r="V120" s="3"/>
      <c r="W120" s="3"/>
      <c r="X120" s="3"/>
      <c r="Y120" s="3"/>
      <c r="Z120" s="3"/>
    </row>
    <row r="121" ht="12.0" hidden="1" customHeight="1">
      <c r="A121" s="23"/>
      <c r="B121" s="24" t="s">
        <v>33</v>
      </c>
      <c r="C121" s="71">
        <f t="shared" ref="C121:J121" si="44">IF(C41&gt;0,C120/C41/12,0)</f>
        <v>0</v>
      </c>
      <c r="D121" s="71">
        <f t="shared" si="44"/>
        <v>0</v>
      </c>
      <c r="E121" s="71">
        <f t="shared" si="44"/>
        <v>0</v>
      </c>
      <c r="F121" s="71">
        <f t="shared" si="44"/>
        <v>0</v>
      </c>
      <c r="G121" s="71">
        <f t="shared" si="44"/>
        <v>0</v>
      </c>
      <c r="H121" s="71">
        <f t="shared" si="44"/>
        <v>0</v>
      </c>
      <c r="I121" s="71">
        <f t="shared" si="44"/>
        <v>0</v>
      </c>
      <c r="J121" s="71">
        <f t="shared" si="44"/>
        <v>0</v>
      </c>
      <c r="K121" s="9"/>
      <c r="L121" s="3"/>
      <c r="M121" s="23"/>
      <c r="N121" s="23"/>
      <c r="O121" s="23"/>
      <c r="P121" s="23"/>
      <c r="Q121" s="23"/>
      <c r="R121" s="23"/>
      <c r="S121" s="3"/>
      <c r="T121" s="3"/>
      <c r="U121" s="3"/>
      <c r="V121" s="3"/>
      <c r="W121" s="3"/>
      <c r="X121" s="3"/>
      <c r="Y121" s="3"/>
      <c r="Z121" s="3"/>
    </row>
    <row r="122" ht="12.0" hidden="1" customHeight="1">
      <c r="A122" s="23"/>
      <c r="B122" s="24"/>
      <c r="C122" s="60"/>
      <c r="D122" s="60"/>
      <c r="E122" s="60"/>
      <c r="F122" s="60"/>
      <c r="G122" s="60"/>
      <c r="H122" s="60"/>
      <c r="I122" s="60"/>
      <c r="J122" s="60"/>
      <c r="K122" s="9"/>
      <c r="L122" s="3"/>
      <c r="M122" s="23"/>
      <c r="N122" s="23"/>
      <c r="O122" s="23"/>
      <c r="P122" s="23"/>
      <c r="Q122" s="23"/>
      <c r="R122" s="23"/>
      <c r="S122" s="3"/>
      <c r="T122" s="3"/>
      <c r="U122" s="3"/>
      <c r="V122" s="3"/>
      <c r="W122" s="3"/>
      <c r="X122" s="3"/>
      <c r="Y122" s="3"/>
      <c r="Z122" s="3"/>
    </row>
    <row r="123" ht="12.0" hidden="1" customHeight="1">
      <c r="A123" s="23"/>
      <c r="B123" s="30" t="s">
        <v>34</v>
      </c>
      <c r="C123" s="31"/>
      <c r="D123" s="31"/>
      <c r="E123" s="31"/>
      <c r="F123" s="31"/>
      <c r="G123" s="31"/>
      <c r="H123" s="31"/>
      <c r="I123" s="31"/>
      <c r="J123" s="31"/>
      <c r="K123" s="9"/>
      <c r="L123" s="3"/>
      <c r="M123" s="23"/>
      <c r="N123" s="23"/>
      <c r="O123" s="23"/>
      <c r="P123" s="23"/>
      <c r="Q123" s="23"/>
      <c r="R123" s="23"/>
      <c r="S123" s="3"/>
      <c r="T123" s="3"/>
      <c r="U123" s="3"/>
      <c r="V123" s="3"/>
      <c r="W123" s="3"/>
      <c r="X123" s="3"/>
      <c r="Y123" s="3"/>
      <c r="Z123" s="3"/>
    </row>
    <row r="124" ht="12.0" hidden="1" customHeight="1">
      <c r="A124" s="23"/>
      <c r="B124" s="72" t="s">
        <v>35</v>
      </c>
      <c r="C124" s="73" t="str">
        <f t="shared" ref="C124:J124" si="45">+#REF!*C24</f>
        <v>#REF!</v>
      </c>
      <c r="D124" s="73" t="str">
        <f t="shared" si="45"/>
        <v>#REF!</v>
      </c>
      <c r="E124" s="73" t="str">
        <f t="shared" si="45"/>
        <v>#REF!</v>
      </c>
      <c r="F124" s="73" t="str">
        <f t="shared" si="45"/>
        <v>#REF!</v>
      </c>
      <c r="G124" s="73" t="str">
        <f t="shared" si="45"/>
        <v>#REF!</v>
      </c>
      <c r="H124" s="73" t="str">
        <f t="shared" si="45"/>
        <v>#REF!</v>
      </c>
      <c r="I124" s="73" t="str">
        <f t="shared" si="45"/>
        <v>#REF!</v>
      </c>
      <c r="J124" s="73" t="str">
        <f t="shared" si="45"/>
        <v>#REF!</v>
      </c>
      <c r="K124" s="9"/>
      <c r="L124" s="3"/>
      <c r="M124" s="23"/>
      <c r="N124" s="23"/>
      <c r="O124" s="23"/>
      <c r="P124" s="23"/>
      <c r="Q124" s="23"/>
      <c r="R124" s="23"/>
      <c r="S124" s="3"/>
      <c r="T124" s="3"/>
      <c r="U124" s="3"/>
      <c r="V124" s="3"/>
      <c r="W124" s="3"/>
      <c r="X124" s="3"/>
      <c r="Y124" s="3"/>
      <c r="Z124" s="3"/>
    </row>
    <row r="125" ht="12.0" hidden="1" customHeight="1">
      <c r="A125" s="3"/>
      <c r="B125" s="63" t="s">
        <v>36</v>
      </c>
      <c r="C125" s="63"/>
      <c r="D125" s="63"/>
      <c r="E125" s="74">
        <f t="shared" ref="E125:J125" si="46">IFERROR(E120/E24,0)</f>
        <v>0</v>
      </c>
      <c r="F125" s="74">
        <f t="shared" si="46"/>
        <v>0.09695152508</v>
      </c>
      <c r="G125" s="74">
        <f t="shared" si="46"/>
        <v>0.06663790747</v>
      </c>
      <c r="H125" s="74">
        <f t="shared" si="46"/>
        <v>0.05818522445</v>
      </c>
      <c r="I125" s="74">
        <f t="shared" si="46"/>
        <v>0</v>
      </c>
      <c r="J125" s="74">
        <f t="shared" si="46"/>
        <v>0</v>
      </c>
      <c r="K125" s="9"/>
      <c r="L125" s="3"/>
      <c r="M125" s="23"/>
      <c r="N125" s="23"/>
      <c r="O125" s="23"/>
      <c r="P125" s="23"/>
      <c r="Q125" s="23"/>
      <c r="R125" s="23"/>
      <c r="S125" s="3"/>
      <c r="T125" s="3"/>
      <c r="U125" s="3"/>
      <c r="V125" s="3"/>
      <c r="W125" s="3"/>
      <c r="X125" s="3"/>
      <c r="Y125" s="3"/>
      <c r="Z125" s="3"/>
    </row>
    <row r="126" ht="12.0" hidden="1" customHeight="1">
      <c r="A126" s="23"/>
      <c r="B126" s="24" t="s">
        <v>37</v>
      </c>
      <c r="C126" s="75"/>
      <c r="D126" s="75">
        <f t="shared" ref="D126:J126" si="47">IFERROR(D120/C120-1,0)</f>
        <v>0</v>
      </c>
      <c r="E126" s="75">
        <f t="shared" si="47"/>
        <v>0</v>
      </c>
      <c r="F126" s="75">
        <f t="shared" si="47"/>
        <v>0</v>
      </c>
      <c r="G126" s="75">
        <f t="shared" si="47"/>
        <v>0.03333333333</v>
      </c>
      <c r="H126" s="75">
        <f t="shared" si="47"/>
        <v>0.03225806452</v>
      </c>
      <c r="I126" s="75">
        <f t="shared" si="47"/>
        <v>0.03125</v>
      </c>
      <c r="J126" s="75">
        <f t="shared" si="47"/>
        <v>0.0303030303</v>
      </c>
      <c r="K126" s="9"/>
      <c r="L126" s="3"/>
      <c r="M126" s="23"/>
      <c r="N126" s="23"/>
      <c r="O126" s="23"/>
      <c r="P126" s="23"/>
      <c r="Q126" s="23"/>
      <c r="R126" s="23"/>
      <c r="S126" s="3"/>
      <c r="T126" s="3"/>
      <c r="U126" s="3"/>
      <c r="V126" s="3"/>
      <c r="W126" s="3"/>
      <c r="X126" s="3"/>
      <c r="Y126" s="3"/>
      <c r="Z126" s="3"/>
    </row>
    <row r="127" ht="12.0" hidden="1" customHeight="1">
      <c r="A127" s="23"/>
      <c r="B127" s="3"/>
      <c r="C127" s="3"/>
      <c r="D127" s="3"/>
      <c r="E127" s="3"/>
      <c r="F127" s="3"/>
      <c r="G127" s="3"/>
      <c r="H127" s="3"/>
      <c r="I127" s="3"/>
      <c r="J127" s="3"/>
      <c r="K127" s="9"/>
      <c r="L127" s="3"/>
      <c r="M127" s="23"/>
      <c r="N127" s="23"/>
      <c r="O127" s="23"/>
      <c r="P127" s="23"/>
      <c r="Q127" s="23"/>
      <c r="R127" s="23"/>
      <c r="S127" s="3"/>
      <c r="T127" s="3"/>
      <c r="U127" s="3"/>
      <c r="V127" s="3"/>
      <c r="W127" s="3"/>
      <c r="X127" s="3"/>
      <c r="Y127" s="3"/>
      <c r="Z127" s="3"/>
    </row>
    <row r="128" ht="12.0" hidden="1" customHeight="1">
      <c r="A128" s="23"/>
      <c r="B128" s="24" t="str">
        <f t="shared" ref="B128:J128" si="48">+B50</f>
        <v>Savings (Cost increase)/yr</v>
      </c>
      <c r="C128" s="60">
        <f t="shared" si="48"/>
        <v>0</v>
      </c>
      <c r="D128" s="60">
        <f t="shared" si="48"/>
        <v>0</v>
      </c>
      <c r="E128" s="60">
        <f t="shared" si="48"/>
        <v>0</v>
      </c>
      <c r="F128" s="60">
        <f t="shared" si="48"/>
        <v>440000</v>
      </c>
      <c r="G128" s="60">
        <f t="shared" si="48"/>
        <v>700000</v>
      </c>
      <c r="H128" s="60">
        <f t="shared" si="48"/>
        <v>727000</v>
      </c>
      <c r="I128" s="60">
        <f t="shared" si="48"/>
        <v>754810</v>
      </c>
      <c r="J128" s="60">
        <f t="shared" si="48"/>
        <v>783454.3</v>
      </c>
      <c r="K128" s="9"/>
      <c r="L128" s="3"/>
      <c r="M128" s="23"/>
      <c r="N128" s="23"/>
      <c r="O128" s="23"/>
      <c r="P128" s="23"/>
      <c r="Q128" s="23"/>
      <c r="R128" s="23"/>
      <c r="S128" s="3"/>
      <c r="T128" s="3"/>
      <c r="U128" s="3"/>
      <c r="V128" s="3"/>
      <c r="W128" s="3"/>
      <c r="X128" s="3"/>
      <c r="Y128" s="3"/>
      <c r="Z128" s="3"/>
    </row>
    <row r="129" ht="12.0" hidden="1" customHeight="1">
      <c r="A129" s="23"/>
      <c r="B129" s="24" t="str">
        <f t="shared" ref="B129:J129" si="49">+B120</f>
        <v>Total Acquisition Payments</v>
      </c>
      <c r="C129" s="24">
        <f t="shared" si="49"/>
        <v>0</v>
      </c>
      <c r="D129" s="24">
        <f t="shared" si="49"/>
        <v>0</v>
      </c>
      <c r="E129" s="24">
        <f t="shared" si="49"/>
        <v>0</v>
      </c>
      <c r="F129" s="24">
        <f t="shared" si="49"/>
        <v>300000</v>
      </c>
      <c r="G129" s="24">
        <f t="shared" si="49"/>
        <v>310000</v>
      </c>
      <c r="H129" s="24">
        <f t="shared" si="49"/>
        <v>320000</v>
      </c>
      <c r="I129" s="24">
        <f t="shared" si="49"/>
        <v>330000</v>
      </c>
      <c r="J129" s="24">
        <f t="shared" si="49"/>
        <v>340000</v>
      </c>
      <c r="K129" s="9"/>
      <c r="L129" s="3"/>
      <c r="M129" s="23"/>
      <c r="N129" s="23"/>
      <c r="O129" s="23"/>
      <c r="P129" s="23"/>
      <c r="Q129" s="23"/>
      <c r="R129" s="23"/>
      <c r="S129" s="3"/>
      <c r="T129" s="3"/>
      <c r="U129" s="3"/>
      <c r="V129" s="3"/>
      <c r="W129" s="3"/>
      <c r="X129" s="3"/>
      <c r="Y129" s="3"/>
      <c r="Z129" s="3"/>
    </row>
    <row r="130" ht="12.0" hidden="1" customHeight="1">
      <c r="A130" s="23"/>
      <c r="B130" s="41" t="s">
        <v>38</v>
      </c>
      <c r="C130" s="76">
        <f t="shared" ref="C130:J130" si="50">IF(C129&gt;0,C128-C129,0)</f>
        <v>0</v>
      </c>
      <c r="D130" s="76">
        <f t="shared" si="50"/>
        <v>0</v>
      </c>
      <c r="E130" s="76">
        <f t="shared" si="50"/>
        <v>0</v>
      </c>
      <c r="F130" s="76">
        <f t="shared" si="50"/>
        <v>140000</v>
      </c>
      <c r="G130" s="76">
        <f t="shared" si="50"/>
        <v>390000</v>
      </c>
      <c r="H130" s="76">
        <f t="shared" si="50"/>
        <v>407000</v>
      </c>
      <c r="I130" s="76">
        <f t="shared" si="50"/>
        <v>424810</v>
      </c>
      <c r="J130" s="76">
        <f t="shared" si="50"/>
        <v>443454.3</v>
      </c>
      <c r="K130" s="9"/>
      <c r="L130" s="3"/>
      <c r="M130" s="23"/>
      <c r="N130" s="23"/>
      <c r="O130" s="23"/>
      <c r="P130" s="23"/>
      <c r="Q130" s="23"/>
      <c r="R130" s="23"/>
      <c r="S130" s="3"/>
      <c r="T130" s="3"/>
      <c r="U130" s="3"/>
      <c r="V130" s="3"/>
      <c r="W130" s="3"/>
      <c r="X130" s="3"/>
      <c r="Y130" s="3"/>
      <c r="Z130" s="3"/>
    </row>
    <row r="131" ht="12.0" hidden="1" customHeight="1">
      <c r="A131" s="23"/>
      <c r="B131" s="24"/>
      <c r="C131" s="77"/>
      <c r="D131" s="77"/>
      <c r="E131" s="77"/>
      <c r="F131" s="78"/>
      <c r="G131" s="77"/>
      <c r="H131" s="77"/>
      <c r="I131" s="77"/>
      <c r="J131" s="77"/>
      <c r="K131" s="9"/>
      <c r="L131" s="3"/>
      <c r="M131" s="23"/>
      <c r="N131" s="23"/>
      <c r="O131" s="23"/>
      <c r="P131" s="23"/>
      <c r="Q131" s="23"/>
      <c r="R131" s="23"/>
      <c r="S131" s="3"/>
      <c r="T131" s="3"/>
      <c r="U131" s="3"/>
      <c r="V131" s="3"/>
      <c r="W131" s="3"/>
      <c r="X131" s="3"/>
      <c r="Y131" s="3"/>
      <c r="Z131" s="3"/>
    </row>
    <row r="132" ht="12.0" hidden="1" customHeight="1">
      <c r="A132" s="23"/>
      <c r="B132" s="24" t="s">
        <v>39</v>
      </c>
      <c r="C132" s="24"/>
      <c r="D132" s="24"/>
      <c r="E132" s="60">
        <f t="shared" ref="E132:J132" si="51">+E34-E50</f>
        <v>0</v>
      </c>
      <c r="F132" s="60">
        <f t="shared" si="51"/>
        <v>205004.36</v>
      </c>
      <c r="G132" s="60">
        <f t="shared" si="51"/>
        <v>333500.23</v>
      </c>
      <c r="H132" s="60">
        <f t="shared" si="51"/>
        <v>255578.44</v>
      </c>
      <c r="I132" s="60">
        <f t="shared" si="51"/>
        <v>-754810</v>
      </c>
      <c r="J132" s="60">
        <f t="shared" si="51"/>
        <v>-783454.3</v>
      </c>
      <c r="K132" s="9"/>
      <c r="L132" s="3"/>
      <c r="M132" s="23"/>
      <c r="N132" s="23"/>
      <c r="O132" s="23"/>
      <c r="P132" s="23"/>
      <c r="Q132" s="23"/>
      <c r="R132" s="23"/>
      <c r="S132" s="3"/>
      <c r="T132" s="3"/>
      <c r="U132" s="3"/>
      <c r="V132" s="3"/>
      <c r="W132" s="3"/>
      <c r="X132" s="3"/>
      <c r="Y132" s="3"/>
      <c r="Z132" s="3"/>
    </row>
    <row r="133" ht="12.0" hidden="1" customHeight="1">
      <c r="A133" s="23"/>
      <c r="B133" s="24" t="s">
        <v>40</v>
      </c>
      <c r="C133" s="24"/>
      <c r="D133" s="24"/>
      <c r="E133" s="24">
        <f t="shared" ref="E133:J133" si="52">+E34-E120</f>
        <v>0</v>
      </c>
      <c r="F133" s="24">
        <f t="shared" si="52"/>
        <v>345004.36</v>
      </c>
      <c r="G133" s="24">
        <f t="shared" si="52"/>
        <v>723500.23</v>
      </c>
      <c r="H133" s="24">
        <f t="shared" si="52"/>
        <v>662578.44</v>
      </c>
      <c r="I133" s="24">
        <f t="shared" si="52"/>
        <v>-330000</v>
      </c>
      <c r="J133" s="24">
        <f t="shared" si="52"/>
        <v>-340000</v>
      </c>
      <c r="K133" s="9"/>
      <c r="L133" s="3"/>
      <c r="M133" s="23"/>
      <c r="N133" s="23"/>
      <c r="O133" s="23"/>
      <c r="P133" s="23"/>
      <c r="Q133" s="23"/>
      <c r="R133" s="23"/>
      <c r="S133" s="3"/>
      <c r="T133" s="3"/>
      <c r="U133" s="3"/>
      <c r="V133" s="3"/>
      <c r="W133" s="3"/>
      <c r="X133" s="3"/>
      <c r="Y133" s="3"/>
      <c r="Z133" s="3"/>
    </row>
    <row r="134" ht="12.0" hidden="1" customHeight="1">
      <c r="A134" s="23"/>
      <c r="B134" s="41" t="s">
        <v>41</v>
      </c>
      <c r="C134" s="41"/>
      <c r="D134" s="41"/>
      <c r="E134" s="46">
        <f t="shared" ref="E134:J134" si="53">+E133-E132</f>
        <v>0</v>
      </c>
      <c r="F134" s="46">
        <f t="shared" si="53"/>
        <v>140000</v>
      </c>
      <c r="G134" s="46">
        <f t="shared" si="53"/>
        <v>390000</v>
      </c>
      <c r="H134" s="46">
        <f t="shared" si="53"/>
        <v>407000</v>
      </c>
      <c r="I134" s="46">
        <f t="shared" si="53"/>
        <v>424810</v>
      </c>
      <c r="J134" s="46">
        <f t="shared" si="53"/>
        <v>443454.3</v>
      </c>
      <c r="K134" s="9"/>
      <c r="L134" s="3"/>
      <c r="M134" s="23"/>
      <c r="N134" s="23"/>
      <c r="O134" s="23"/>
      <c r="P134" s="23"/>
      <c r="Q134" s="23"/>
      <c r="R134" s="23"/>
      <c r="S134" s="3"/>
      <c r="T134" s="3"/>
      <c r="U134" s="3"/>
      <c r="V134" s="3"/>
      <c r="W134" s="3"/>
      <c r="X134" s="3"/>
      <c r="Y134" s="3"/>
      <c r="Z134" s="3"/>
    </row>
    <row r="135" ht="12.0" hidden="1" customHeight="1">
      <c r="A135" s="23"/>
      <c r="B135" s="63" t="s">
        <v>42</v>
      </c>
      <c r="C135" s="79">
        <f t="shared" ref="C135:J135" si="54">IFERROR(C134/C47,0)</f>
        <v>0</v>
      </c>
      <c r="D135" s="79">
        <f t="shared" si="54"/>
        <v>0</v>
      </c>
      <c r="E135" s="79">
        <f t="shared" si="54"/>
        <v>0</v>
      </c>
      <c r="F135" s="79">
        <f t="shared" si="54"/>
        <v>0.21875</v>
      </c>
      <c r="G135" s="79">
        <f t="shared" si="54"/>
        <v>0.4333333333</v>
      </c>
      <c r="H135" s="79">
        <f t="shared" si="54"/>
        <v>0.4390507012</v>
      </c>
      <c r="I135" s="79">
        <f t="shared" si="54"/>
        <v>0.4449157424</v>
      </c>
      <c r="J135" s="79">
        <f t="shared" si="54"/>
        <v>0.4509150044</v>
      </c>
      <c r="K135" s="24"/>
      <c r="L135" s="23"/>
      <c r="M135" s="23"/>
      <c r="N135" s="23"/>
      <c r="O135" s="23"/>
      <c r="P135" s="23"/>
      <c r="Q135" s="23"/>
      <c r="R135" s="23"/>
      <c r="S135" s="3"/>
      <c r="T135" s="3"/>
      <c r="U135" s="3"/>
      <c r="V135" s="3"/>
      <c r="W135" s="3"/>
      <c r="X135" s="3"/>
      <c r="Y135" s="3"/>
      <c r="Z135" s="3"/>
    </row>
    <row r="136" ht="12.0" hidden="1" customHeight="1">
      <c r="A136" s="23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3"/>
      <c r="M136" s="23"/>
      <c r="N136" s="23"/>
      <c r="O136" s="23"/>
      <c r="P136" s="23"/>
      <c r="Q136" s="23"/>
      <c r="R136" s="23"/>
      <c r="S136" s="3"/>
      <c r="T136" s="3"/>
      <c r="U136" s="3"/>
      <c r="V136" s="3"/>
      <c r="W136" s="3"/>
      <c r="X136" s="3"/>
      <c r="Y136" s="3"/>
      <c r="Z136" s="3"/>
    </row>
    <row r="137" ht="12.0" hidden="1" customHeight="1">
      <c r="A137" s="23"/>
      <c r="B137" s="24" t="s">
        <v>39</v>
      </c>
      <c r="C137" s="24"/>
      <c r="D137" s="24"/>
      <c r="E137" s="60">
        <f t="shared" ref="E137:J137" si="55">+E132</f>
        <v>0</v>
      </c>
      <c r="F137" s="60">
        <f t="shared" si="55"/>
        <v>205004.36</v>
      </c>
      <c r="G137" s="60">
        <f t="shared" si="55"/>
        <v>333500.23</v>
      </c>
      <c r="H137" s="60">
        <f t="shared" si="55"/>
        <v>255578.44</v>
      </c>
      <c r="I137" s="60">
        <f t="shared" si="55"/>
        <v>-754810</v>
      </c>
      <c r="J137" s="60">
        <f t="shared" si="55"/>
        <v>-783454.3</v>
      </c>
      <c r="K137" s="24"/>
      <c r="L137" s="23"/>
      <c r="M137" s="23"/>
      <c r="N137" s="23"/>
      <c r="O137" s="23"/>
      <c r="P137" s="23"/>
      <c r="Q137" s="23"/>
      <c r="R137" s="23"/>
      <c r="S137" s="3"/>
      <c r="T137" s="3"/>
      <c r="U137" s="3"/>
      <c r="V137" s="3"/>
      <c r="W137" s="3"/>
      <c r="X137" s="3"/>
      <c r="Y137" s="3"/>
      <c r="Z137" s="3"/>
    </row>
    <row r="138" ht="12.0" hidden="1" customHeight="1">
      <c r="A138" s="23"/>
      <c r="B138" s="24" t="s">
        <v>88</v>
      </c>
      <c r="C138" s="24"/>
      <c r="D138" s="24"/>
      <c r="E138" s="24" t="str">
        <f t="shared" ref="E138:J138" si="56">+E34-E120-E124</f>
        <v>#REF!</v>
      </c>
      <c r="F138" s="24" t="str">
        <f t="shared" si="56"/>
        <v>#REF!</v>
      </c>
      <c r="G138" s="24" t="str">
        <f t="shared" si="56"/>
        <v>#REF!</v>
      </c>
      <c r="H138" s="24" t="str">
        <f t="shared" si="56"/>
        <v>#REF!</v>
      </c>
      <c r="I138" s="24" t="str">
        <f t="shared" si="56"/>
        <v>#REF!</v>
      </c>
      <c r="J138" s="24" t="str">
        <f t="shared" si="56"/>
        <v>#REF!</v>
      </c>
      <c r="K138" s="23"/>
      <c r="L138" s="23"/>
      <c r="M138" s="23"/>
      <c r="N138" s="23"/>
      <c r="O138" s="23"/>
      <c r="P138" s="23"/>
      <c r="Q138" s="23"/>
      <c r="R138" s="23"/>
      <c r="S138" s="3"/>
      <c r="T138" s="3"/>
      <c r="U138" s="3"/>
      <c r="V138" s="3"/>
      <c r="W138" s="3"/>
      <c r="X138" s="3"/>
      <c r="Y138" s="3"/>
      <c r="Z138" s="3"/>
    </row>
    <row r="139" ht="12.0" hidden="1" customHeight="1">
      <c r="A139" s="23"/>
      <c r="B139" s="41" t="s">
        <v>41</v>
      </c>
      <c r="C139" s="41"/>
      <c r="D139" s="41"/>
      <c r="E139" s="46" t="str">
        <f t="shared" ref="E139:J139" si="57">+E138-E137</f>
        <v>#REF!</v>
      </c>
      <c r="F139" s="46" t="str">
        <f t="shared" si="57"/>
        <v>#REF!</v>
      </c>
      <c r="G139" s="46" t="str">
        <f t="shared" si="57"/>
        <v>#REF!</v>
      </c>
      <c r="H139" s="46" t="str">
        <f t="shared" si="57"/>
        <v>#REF!</v>
      </c>
      <c r="I139" s="46" t="str">
        <f t="shared" si="57"/>
        <v>#REF!</v>
      </c>
      <c r="J139" s="46" t="str">
        <f t="shared" si="57"/>
        <v>#REF!</v>
      </c>
      <c r="K139" s="23"/>
      <c r="L139" s="23"/>
      <c r="M139" s="23"/>
      <c r="N139" s="23"/>
      <c r="O139" s="23"/>
      <c r="P139" s="23"/>
      <c r="Q139" s="23"/>
      <c r="R139" s="23"/>
      <c r="S139" s="3"/>
      <c r="T139" s="3"/>
      <c r="U139" s="3"/>
      <c r="V139" s="3"/>
      <c r="W139" s="3"/>
      <c r="X139" s="3"/>
      <c r="Y139" s="3"/>
      <c r="Z139" s="3"/>
    </row>
    <row r="140" ht="12.0" hidden="1" customHeight="1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3"/>
      <c r="T140" s="3"/>
      <c r="U140" s="3"/>
      <c r="V140" s="3"/>
      <c r="W140" s="3"/>
      <c r="X140" s="3"/>
      <c r="Y140" s="3"/>
      <c r="Z140" s="3"/>
    </row>
    <row r="141" ht="12.0" hidden="1" customHeight="1">
      <c r="A141" s="23"/>
      <c r="B141" s="80" t="s">
        <v>44</v>
      </c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3"/>
      <c r="T141" s="3"/>
      <c r="U141" s="3"/>
      <c r="V141" s="3"/>
      <c r="W141" s="3"/>
      <c r="X141" s="3"/>
      <c r="Y141" s="3"/>
      <c r="Z141" s="3"/>
    </row>
    <row r="142" ht="12.0" customHeight="1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3"/>
      <c r="T142" s="3"/>
      <c r="U142" s="3"/>
      <c r="V142" s="3"/>
      <c r="W142" s="3"/>
      <c r="X142" s="3"/>
      <c r="Y142" s="3"/>
      <c r="Z142" s="3"/>
    </row>
    <row r="143" ht="12.0" customHeight="1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3"/>
      <c r="T143" s="3"/>
      <c r="U143" s="3"/>
      <c r="V143" s="3"/>
      <c r="W143" s="3"/>
      <c r="X143" s="3"/>
      <c r="Y143" s="3"/>
      <c r="Z143" s="3"/>
    </row>
    <row r="144" ht="12.0" customHeight="1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3"/>
      <c r="T144" s="3"/>
      <c r="U144" s="3"/>
      <c r="V144" s="3"/>
      <c r="W144" s="3"/>
      <c r="X144" s="3"/>
      <c r="Y144" s="3"/>
      <c r="Z144" s="3"/>
    </row>
    <row r="145" ht="12.0" customHeight="1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3"/>
      <c r="T145" s="3"/>
      <c r="U145" s="3"/>
      <c r="V145" s="3"/>
      <c r="W145" s="3"/>
      <c r="X145" s="3"/>
      <c r="Y145" s="3"/>
      <c r="Z145" s="3"/>
    </row>
    <row r="146" ht="12.0" customHeight="1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3"/>
      <c r="T146" s="3"/>
      <c r="U146" s="3"/>
      <c r="V146" s="3"/>
      <c r="W146" s="3"/>
      <c r="X146" s="3"/>
      <c r="Y146" s="3"/>
      <c r="Z146" s="3"/>
    </row>
    <row r="147" ht="12.0" customHeight="1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3"/>
      <c r="T147" s="3"/>
      <c r="U147" s="3"/>
      <c r="V147" s="3"/>
      <c r="W147" s="3"/>
      <c r="X147" s="3"/>
      <c r="Y147" s="3"/>
      <c r="Z147" s="3"/>
    </row>
    <row r="148" ht="12.0" customHeight="1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3"/>
      <c r="T148" s="3"/>
      <c r="U148" s="3"/>
      <c r="V148" s="3"/>
      <c r="W148" s="3"/>
      <c r="X148" s="3"/>
      <c r="Y148" s="3"/>
      <c r="Z148" s="3"/>
    </row>
    <row r="149" ht="12.0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2.0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2.0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2.0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2.0" customHeight="1">
      <c r="A153" s="3"/>
      <c r="B153" s="3"/>
      <c r="C153" s="3"/>
      <c r="D153" s="3"/>
      <c r="E153" s="81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2.0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2.0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2.0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2.0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2.0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2.0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2.0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2.0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2.0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2.0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2.0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2.0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2.0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2.0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2.0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2.0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2.0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2.0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2.0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2.0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2.0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2.0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2.0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2.0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2.0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2.0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2.0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2.0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2.0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2.0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2.0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2.0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2.0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2.0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2.0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2.0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2.0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2.0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2.0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2.0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2.0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2.0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2.0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2.0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2.0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2.0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2.0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2.0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2.0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2.0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2.0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2.0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2.0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2.0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2.0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2.0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2.0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2.0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2.0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2.0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2.0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2.0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2.0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2.0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2.0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2.0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2.0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2.0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2.0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2.0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2.0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2.0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2.0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2.0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2.0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2.0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2.0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2.0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2.0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2.0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2.0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2.0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2.0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2.0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2.0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2.0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2.0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2.0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2.0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2.0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2.0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2.0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2.0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2.0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2.0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2.0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2.0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2.0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2.0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2.0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2.0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2.0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2.0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2.0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2.0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2.0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2.0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2.0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2.0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2.0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2.0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2.0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2.0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2.0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2.0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2.0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2.0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2.0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2.0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2.0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2.0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2.0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2.0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2.0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2.0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2.0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2.0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2.0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2.0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2.0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2.0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2.0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2.0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2.0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2.0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2.0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2.0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2.0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2.0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2.0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2.0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2.0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2.0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2.0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2.0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2.0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2.0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2.0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2.0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2.0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2.0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2.0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2.0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2.0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2.0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2.0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2.0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2.0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2.0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2.0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2.0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2.0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2.0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2.0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2.0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2.0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2.0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2.0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2.0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2.0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2.0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2.0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2.0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2.0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2.0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2.0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2.0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2.0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2.0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2.0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2.0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2.0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2.0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2.0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2.0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2.0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2.0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2.0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2.0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2.0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2.0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2.0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2.0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2.0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2.0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2.0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2.0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2.0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2.0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2.0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2.0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2.0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2.0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2.0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2.0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2.0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2.0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2.0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2.0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2.0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2.0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2.0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2.0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2.0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2.0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2.0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2.0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2.0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2.0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2.0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2.0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2.0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2.0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2.0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2.0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2.0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2.0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2.0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2.0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2.0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2.0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2.0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2.0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2.0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2.0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2.0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2.0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2.0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2.0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2.0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2.0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2.0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2.0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2.0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2.0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2.0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2.0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2.0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2.0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2.0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2.0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2.0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2.0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2.0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2.0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2.0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2.0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2.0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2.0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2.0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2.0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2.0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2.0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2.0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2.0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2.0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2.0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2.0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2.0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2.0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2.0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2.0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2.0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2.0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2.0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2.0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2.0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2.0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2.0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2.0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2.0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2.0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2.0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2.0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2.0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2.0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2.0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2.0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2.0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2.0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2.0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2.0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2.0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2.0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2.0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2.0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2.0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2.0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2.0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2.0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2.0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2.0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2.0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2.0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2.0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2.0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2.0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2.0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2.0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2.0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2.0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2.0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2.0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2.0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2.0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2.0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2.0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2.0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2.0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2.0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2.0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2.0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2.0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2.0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2.0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2.0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2.0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2.0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2.0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2.0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2.0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2.0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2.0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2.0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2.0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2.0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2.0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2.0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2.0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2.0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2.0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2.0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2.0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2.0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2.0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2.0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2.0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2.0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2.0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2.0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2.0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2.0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2.0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2.0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2.0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2.0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2.0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2.0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2.0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2.0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2.0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2.0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2.0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2.0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2.0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2.0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2.0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2.0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2.0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2.0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2.0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2.0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2.0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2.0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2.0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2.0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2.0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2.0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2.0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2.0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2.0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2.0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2.0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2.0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2.0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2.0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2.0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2.0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2.0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2.0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2.0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2.0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2.0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2.0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2.0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2.0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2.0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2.0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2.0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2.0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2.0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2.0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2.0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2.0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2.0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2.0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2.0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2.0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2.0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2.0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2.0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2.0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2.0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2.0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2.0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2.0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2.0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2.0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2.0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2.0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2.0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2.0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2.0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2.0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2.0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2.0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2.0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2.0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2.0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2.0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2.0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2.0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2.0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2.0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2.0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2.0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2.0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2.0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2.0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2.0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2.0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2.0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2.0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2.0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2.0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2.0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2.0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2.0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2.0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2.0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2.0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2.0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2.0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2.0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2.0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2.0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2.0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2.0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2.0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2.0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2.0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2.0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2.0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2.0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2.0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2.0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2.0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2.0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2.0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2.0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2.0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2.0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2.0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2.0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2.0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2.0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2.0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2.0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2.0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2.0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2.0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2.0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2.0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2.0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2.0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2.0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2.0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2.0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2.0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2.0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2.0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2.0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2.0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2.0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2.0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2.0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2.0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2.0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2.0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2.0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2.0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2.0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2.0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2.0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2.0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2.0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2.0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2.0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2.0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2.0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2.0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2.0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2.0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2.0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2.0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2.0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2.0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2.0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2.0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2.0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2.0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2.0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2.0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2.0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2.0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2.0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2.0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2.0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2.0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2.0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2.0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2.0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2.0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2.0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2.0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2.0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2.0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2.0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2.0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2.0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2.0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2.0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2.0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2.0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2.0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2.0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2.0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2.0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2.0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2.0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2.0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2.0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2.0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2.0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2.0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2.0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2.0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2.0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2.0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2.0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2.0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2.0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2.0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2.0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2.0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2.0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2.0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2.0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2.0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2.0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2.0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2.0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2.0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2.0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2.0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2.0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2.0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2.0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2.0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2.0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2.0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2.0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2.0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2.0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2.0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2.0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2.0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2.0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2.0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2.0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2.0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2.0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2.0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2.0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2.0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2.0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2.0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2.0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2.0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2.0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2.0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2.0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2.0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2.0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2.0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2.0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2.0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2.0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2.0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2.0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2.0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2.0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2.0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2.0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2.0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2.0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2.0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2.0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2.0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2.0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2.0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2.0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2.0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2.0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2.0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2.0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2.0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2.0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2.0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2.0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2.0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2.0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2.0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2.0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2.0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2.0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2.0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2.0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2.0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2.0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2.0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2.0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2.0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2.0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2.0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2.0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2.0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2.0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2.0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2.0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2.0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2.0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2.0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2.0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2.0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2.0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2.0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2.0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2.0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2.0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2.0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2.0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2.0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2.0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2.0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2.0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2.0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2.0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2.0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2.0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2.0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2.0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2.0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2.0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2.0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2.0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2.0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2.0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2.0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2.0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2.0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2.0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2.0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2.0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2.0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2.0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2.0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2.0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2.0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2.0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2.0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2.0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2.0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2.0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2.0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2.0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2.0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2.0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2.0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2.0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2.0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2.0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2.0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2.0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2.0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2.0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2.0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2.0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2.0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2.0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2.0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2.0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2.0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2.0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2.0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2.0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2.0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2.0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2.0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2.0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2.0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2.0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2.0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2.0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2.0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2.0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2.0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2.0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2.0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2.0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2.0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2.0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2.0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2.0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2.0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2.0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2.0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2.0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2.0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2.0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2.0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2.0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2.0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2.0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2.0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2.0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2.0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2.0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2.0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2.0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2.0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2.0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2.0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2.0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2.0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2.0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2.0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2.0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2.0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2.0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2.0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2.0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2.0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2.0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2.0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2.0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2.0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2.0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2.0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2.0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2.0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2.0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2.0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2.0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2.0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2.0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2.0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2.0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2.0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2.0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2.0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2.0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2.0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2.0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2.0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2.0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2.0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2.0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2.0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2.0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2.0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2.0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2.0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2.0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2.0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2.0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2.0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2.0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2.0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2.0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2.0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2.0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2.0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2.0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2.0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2.0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2.0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2.0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2.0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2.0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2.0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2.0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2.0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2.0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2.0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2.0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2.0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2.0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2.0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2.0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2.0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2.0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2.0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2.0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2.0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2.0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2.0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2.0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2.0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2.0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2.0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2.0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2.0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2.0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2.0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2.0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2.0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2.0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2.0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2.0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2.0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2.0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2.0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2.0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2.0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2.0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2.0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79">
    <mergeCell ref="L61:R61"/>
    <mergeCell ref="L62:R62"/>
    <mergeCell ref="L63:R63"/>
    <mergeCell ref="L64:R64"/>
    <mergeCell ref="L65:R65"/>
    <mergeCell ref="L66:R66"/>
    <mergeCell ref="L67:R67"/>
    <mergeCell ref="L68:R68"/>
    <mergeCell ref="L69:R69"/>
    <mergeCell ref="L70:R70"/>
    <mergeCell ref="L71:R71"/>
    <mergeCell ref="L72:R72"/>
    <mergeCell ref="L73:R73"/>
    <mergeCell ref="L74:R74"/>
    <mergeCell ref="L75:R75"/>
    <mergeCell ref="L76:R76"/>
    <mergeCell ref="L77:R77"/>
    <mergeCell ref="L78:R78"/>
    <mergeCell ref="L79:R79"/>
    <mergeCell ref="L80:R80"/>
    <mergeCell ref="L81:R81"/>
    <mergeCell ref="L89:R89"/>
    <mergeCell ref="L90:R90"/>
    <mergeCell ref="L82:R82"/>
    <mergeCell ref="L83:R83"/>
    <mergeCell ref="L84:R84"/>
    <mergeCell ref="L85:R85"/>
    <mergeCell ref="L86:R86"/>
    <mergeCell ref="L87:R87"/>
    <mergeCell ref="L88:R88"/>
    <mergeCell ref="L12:R12"/>
    <mergeCell ref="L13:R13"/>
    <mergeCell ref="L14:R14"/>
    <mergeCell ref="L15:R15"/>
    <mergeCell ref="L16:R16"/>
    <mergeCell ref="L17:R17"/>
    <mergeCell ref="L18:R18"/>
    <mergeCell ref="L19:R19"/>
    <mergeCell ref="L20:R20"/>
    <mergeCell ref="L21:R21"/>
    <mergeCell ref="L22:R22"/>
    <mergeCell ref="L23:R23"/>
    <mergeCell ref="L24:R24"/>
    <mergeCell ref="L25:R25"/>
    <mergeCell ref="L26:R26"/>
    <mergeCell ref="L27:R27"/>
    <mergeCell ref="L28:R28"/>
    <mergeCell ref="L29:R29"/>
    <mergeCell ref="L30:R30"/>
    <mergeCell ref="L31:R31"/>
    <mergeCell ref="L32:R32"/>
    <mergeCell ref="L33:R33"/>
    <mergeCell ref="L34:R34"/>
    <mergeCell ref="L35:R35"/>
    <mergeCell ref="L36:R36"/>
    <mergeCell ref="L37:R37"/>
    <mergeCell ref="L38:R38"/>
    <mergeCell ref="L39:R39"/>
    <mergeCell ref="L40:R40"/>
    <mergeCell ref="L41:R41"/>
    <mergeCell ref="L42:R42"/>
    <mergeCell ref="L43:R43"/>
    <mergeCell ref="L44:R44"/>
    <mergeCell ref="L45:R45"/>
    <mergeCell ref="L46:R46"/>
    <mergeCell ref="L47:R47"/>
    <mergeCell ref="L48:R48"/>
    <mergeCell ref="L49:R49"/>
    <mergeCell ref="L50:R50"/>
    <mergeCell ref="L51:R51"/>
    <mergeCell ref="L52:R52"/>
    <mergeCell ref="L53:R53"/>
    <mergeCell ref="L54:R54"/>
    <mergeCell ref="L55:R55"/>
    <mergeCell ref="L56:R56"/>
    <mergeCell ref="L57:R57"/>
    <mergeCell ref="L58:R58"/>
    <mergeCell ref="L59:R59"/>
    <mergeCell ref="L60:R60"/>
  </mergeCells>
  <hyperlinks>
    <hyperlink r:id="rId2" ref="E153"/>
  </hyperlinks>
  <printOptions/>
  <pageMargins bottom="0.5" footer="0.0" header="0.0" left="0.35" right="0.25" top="0.32"/>
  <pageSetup orientation="portrait"/>
  <headerFooter>
    <oddFooter>&amp;L&amp;D  at &amp;T Mike 702.486.8879&amp;CPage &amp;P of &amp;R&amp;F  &amp;A</oddFooter>
  </headerFooter>
  <rowBreaks count="1" manualBreakCount="1">
    <brk id="70" man="1"/>
  </rowBreaks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2.0"/>
    <col customWidth="1" min="2" max="3" width="4.13"/>
    <col customWidth="1" min="4" max="4" width="4.5"/>
    <col customWidth="1" min="5" max="5" width="9.13"/>
    <col customWidth="1" min="6" max="7" width="10.25"/>
    <col customWidth="1" min="8" max="14" width="9.13"/>
    <col customWidth="1" min="15" max="15" width="2.5"/>
    <col customWidth="1" hidden="1" min="16" max="18" width="8.63"/>
    <col customWidth="1" min="19" max="26" width="8.63"/>
  </cols>
  <sheetData>
    <row r="1" ht="12.0" customHeight="1">
      <c r="A1" s="129" t="s">
        <v>89</v>
      </c>
      <c r="B1" s="129"/>
      <c r="C1" s="129"/>
      <c r="D1" s="129"/>
      <c r="E1" s="129"/>
      <c r="F1" s="129"/>
      <c r="G1" s="129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2.0" customHeight="1">
      <c r="A2" s="130" t="s">
        <v>90</v>
      </c>
      <c r="B2" s="131"/>
      <c r="C2" s="131"/>
      <c r="D2" s="131"/>
      <c r="E2" s="131"/>
      <c r="F2" s="131"/>
      <c r="G2" s="131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2.0" customHeight="1">
      <c r="A3" s="10" t="s">
        <v>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2.0" customHeight="1">
      <c r="A4" s="13" t="s">
        <v>7</v>
      </c>
      <c r="B4" s="3"/>
      <c r="C4" s="3"/>
      <c r="D4" s="3"/>
      <c r="E4" s="3"/>
      <c r="F4" s="13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2.0" customHeight="1">
      <c r="A5" s="16" t="str">
        <f>CELL("filename")</f>
        <v>#N/A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2.0" customHeight="1">
      <c r="A6" s="24"/>
      <c r="B6" s="24"/>
      <c r="C6" s="24"/>
      <c r="D6" s="24"/>
      <c r="E6" s="24"/>
      <c r="F6" s="9"/>
      <c r="G6" s="24"/>
      <c r="H6" s="24"/>
      <c r="I6" s="24"/>
      <c r="J6" s="24"/>
      <c r="K6" s="24"/>
      <c r="L6" s="24"/>
      <c r="M6" s="24"/>
      <c r="N6" s="24"/>
      <c r="O6" s="23"/>
      <c r="P6" s="23"/>
      <c r="Q6" s="23"/>
      <c r="R6" s="23"/>
      <c r="S6" s="3"/>
      <c r="T6" s="3"/>
      <c r="U6" s="3"/>
      <c r="V6" s="3"/>
      <c r="W6" s="3"/>
      <c r="X6" s="3"/>
      <c r="Y6" s="3"/>
      <c r="Z6" s="3"/>
    </row>
    <row r="7" ht="12.0" customHeight="1">
      <c r="A7" s="24"/>
      <c r="B7" s="133" t="s">
        <v>91</v>
      </c>
      <c r="C7" s="24"/>
      <c r="D7" s="24"/>
      <c r="E7" s="24"/>
      <c r="F7" s="9"/>
      <c r="G7" s="24"/>
      <c r="H7" s="24"/>
      <c r="I7" s="24"/>
      <c r="J7" s="24"/>
      <c r="K7" s="24"/>
      <c r="L7" s="24"/>
      <c r="M7" s="24"/>
      <c r="N7" s="24"/>
      <c r="O7" s="23"/>
      <c r="P7" s="23"/>
      <c r="Q7" s="23"/>
      <c r="R7" s="23"/>
      <c r="S7" s="3"/>
      <c r="T7" s="3"/>
      <c r="U7" s="3"/>
      <c r="V7" s="3"/>
      <c r="W7" s="3"/>
      <c r="X7" s="3"/>
      <c r="Y7" s="3"/>
      <c r="Z7" s="3"/>
    </row>
    <row r="8" ht="12.0" customHeight="1">
      <c r="A8" s="24"/>
      <c r="B8" s="133" t="s">
        <v>92</v>
      </c>
      <c r="C8" s="24"/>
      <c r="D8" s="24"/>
      <c r="E8" s="24"/>
      <c r="F8" s="9"/>
      <c r="G8" s="24"/>
      <c r="H8" s="24"/>
      <c r="I8" s="24"/>
      <c r="J8" s="24"/>
      <c r="K8" s="24"/>
      <c r="L8" s="24"/>
      <c r="M8" s="24"/>
      <c r="N8" s="24"/>
      <c r="O8" s="23"/>
      <c r="P8" s="23"/>
      <c r="Q8" s="23"/>
      <c r="R8" s="23"/>
      <c r="S8" s="3"/>
      <c r="T8" s="3"/>
      <c r="U8" s="3"/>
      <c r="V8" s="3"/>
      <c r="W8" s="3"/>
      <c r="X8" s="3"/>
      <c r="Y8" s="3"/>
      <c r="Z8" s="3"/>
    </row>
    <row r="9" ht="12.0" customHeight="1">
      <c r="A9" s="24"/>
      <c r="B9" s="80" t="s">
        <v>93</v>
      </c>
      <c r="C9" s="24"/>
      <c r="D9" s="24"/>
      <c r="E9" s="24"/>
      <c r="F9" s="9"/>
      <c r="G9" s="24"/>
      <c r="H9" s="24"/>
      <c r="I9" s="24"/>
      <c r="J9" s="24"/>
      <c r="K9" s="24"/>
      <c r="L9" s="24"/>
      <c r="M9" s="24"/>
      <c r="N9" s="24"/>
      <c r="O9" s="23"/>
      <c r="P9" s="23"/>
      <c r="Q9" s="23"/>
      <c r="R9" s="23"/>
      <c r="S9" s="3"/>
      <c r="T9" s="3"/>
      <c r="U9" s="3"/>
      <c r="V9" s="3"/>
      <c r="W9" s="3"/>
      <c r="X9" s="3"/>
      <c r="Y9" s="3"/>
      <c r="Z9" s="3"/>
    </row>
    <row r="10" ht="12.0" customHeight="1">
      <c r="A10" s="24"/>
      <c r="B10" s="24"/>
      <c r="C10" s="24"/>
      <c r="D10" s="24"/>
      <c r="E10" s="24"/>
      <c r="F10" s="9"/>
      <c r="G10" s="24"/>
      <c r="H10" s="24"/>
      <c r="I10" s="24"/>
      <c r="J10" s="24"/>
      <c r="K10" s="24"/>
      <c r="L10" s="24"/>
      <c r="M10" s="24"/>
      <c r="N10" s="24"/>
      <c r="O10" s="23"/>
      <c r="P10" s="23"/>
      <c r="Q10" s="23"/>
      <c r="R10" s="23"/>
      <c r="S10" s="3"/>
      <c r="T10" s="3"/>
      <c r="U10" s="3"/>
      <c r="V10" s="3"/>
      <c r="W10" s="3"/>
      <c r="X10" s="3"/>
      <c r="Y10" s="3"/>
      <c r="Z10" s="3"/>
    </row>
    <row r="11" ht="12.0" customHeight="1">
      <c r="A11" s="24"/>
      <c r="B11" s="134" t="s">
        <v>94</v>
      </c>
      <c r="C11" s="135"/>
      <c r="D11" s="136"/>
      <c r="E11" s="137"/>
      <c r="F11" s="137"/>
      <c r="G11" s="138"/>
      <c r="H11" s="137"/>
      <c r="I11" s="22"/>
      <c r="J11" s="22"/>
      <c r="K11" s="22"/>
      <c r="L11" s="22"/>
      <c r="M11" s="22"/>
      <c r="N11" s="22"/>
      <c r="O11" s="23"/>
      <c r="P11" s="23"/>
      <c r="Q11" s="23"/>
      <c r="R11" s="23"/>
      <c r="S11" s="3"/>
      <c r="T11" s="3"/>
      <c r="U11" s="3"/>
      <c r="V11" s="3"/>
      <c r="W11" s="3"/>
      <c r="X11" s="3"/>
      <c r="Y11" s="3"/>
      <c r="Z11" s="3"/>
    </row>
    <row r="12" ht="12.0" customHeight="1">
      <c r="A12" s="24"/>
      <c r="B12" s="139" t="s">
        <v>95</v>
      </c>
      <c r="C12" s="140"/>
      <c r="D12" s="140"/>
      <c r="E12" s="140"/>
      <c r="F12" s="141"/>
      <c r="G12" s="28"/>
      <c r="H12" s="28"/>
      <c r="I12" s="28"/>
      <c r="J12" s="28"/>
      <c r="K12" s="29"/>
      <c r="L12" s="24"/>
      <c r="M12" s="24"/>
      <c r="N12" s="24"/>
      <c r="O12" s="23"/>
      <c r="P12" s="23"/>
      <c r="Q12" s="23"/>
      <c r="R12" s="23"/>
      <c r="S12" s="3"/>
      <c r="T12" s="3"/>
      <c r="U12" s="3"/>
      <c r="V12" s="3"/>
      <c r="W12" s="3"/>
      <c r="X12" s="3"/>
      <c r="Y12" s="3"/>
      <c r="Z12" s="3"/>
    </row>
    <row r="13" ht="12.0" customHeight="1">
      <c r="A13" s="24"/>
      <c r="B13" s="139" t="s">
        <v>96</v>
      </c>
      <c r="C13" s="140"/>
      <c r="D13" s="140"/>
      <c r="E13" s="140"/>
      <c r="F13" s="141"/>
      <c r="G13" s="28"/>
      <c r="H13" s="28"/>
      <c r="I13" s="28"/>
      <c r="J13" s="28"/>
      <c r="K13" s="29"/>
      <c r="L13" s="24"/>
      <c r="M13" s="24"/>
      <c r="N13" s="24"/>
      <c r="O13" s="23"/>
      <c r="P13" s="23"/>
      <c r="Q13" s="23"/>
      <c r="R13" s="23"/>
      <c r="S13" s="3"/>
      <c r="T13" s="3"/>
      <c r="U13" s="3"/>
      <c r="V13" s="3"/>
      <c r="W13" s="3"/>
      <c r="X13" s="3"/>
      <c r="Y13" s="3"/>
      <c r="Z13" s="3"/>
    </row>
    <row r="14" ht="34.5" customHeight="1">
      <c r="A14" s="24"/>
      <c r="B14" s="142" t="s">
        <v>97</v>
      </c>
      <c r="C14" s="28"/>
      <c r="D14" s="28"/>
      <c r="E14" s="28"/>
      <c r="F14" s="141"/>
      <c r="G14" s="28"/>
      <c r="H14" s="28"/>
      <c r="I14" s="28"/>
      <c r="J14" s="28"/>
      <c r="K14" s="29"/>
      <c r="L14" s="24"/>
      <c r="M14" s="24"/>
      <c r="N14" s="24"/>
      <c r="O14" s="23"/>
      <c r="P14" s="23"/>
      <c r="Q14" s="23"/>
      <c r="R14" s="23"/>
      <c r="S14" s="3"/>
      <c r="T14" s="3"/>
      <c r="U14" s="3"/>
      <c r="V14" s="3"/>
      <c r="W14" s="3"/>
      <c r="X14" s="3"/>
      <c r="Y14" s="3"/>
      <c r="Z14" s="3"/>
    </row>
    <row r="15" ht="31.5" customHeight="1">
      <c r="A15" s="24"/>
      <c r="B15" s="142" t="s">
        <v>98</v>
      </c>
      <c r="C15" s="28"/>
      <c r="D15" s="28"/>
      <c r="E15" s="28"/>
      <c r="F15" s="141"/>
      <c r="G15" s="28"/>
      <c r="H15" s="28"/>
      <c r="I15" s="28"/>
      <c r="J15" s="28"/>
      <c r="K15" s="29"/>
      <c r="L15" s="24"/>
      <c r="M15" s="24"/>
      <c r="N15" s="24"/>
      <c r="O15" s="23"/>
      <c r="P15" s="23"/>
      <c r="Q15" s="23"/>
      <c r="R15" s="23"/>
      <c r="S15" s="3"/>
      <c r="T15" s="3"/>
      <c r="U15" s="3"/>
      <c r="V15" s="3"/>
      <c r="W15" s="3"/>
      <c r="X15" s="3"/>
      <c r="Y15" s="3"/>
      <c r="Z15" s="3"/>
    </row>
    <row r="16" ht="12.0" customHeight="1">
      <c r="A16" s="24"/>
      <c r="B16" s="139" t="s">
        <v>99</v>
      </c>
      <c r="C16" s="140"/>
      <c r="D16" s="140"/>
      <c r="E16" s="140"/>
      <c r="F16" s="141"/>
      <c r="G16" s="28"/>
      <c r="H16" s="28"/>
      <c r="I16" s="28"/>
      <c r="J16" s="28"/>
      <c r="K16" s="29"/>
      <c r="L16" s="24"/>
      <c r="M16" s="24"/>
      <c r="N16" s="24"/>
      <c r="O16" s="23"/>
      <c r="P16" s="23"/>
      <c r="Q16" s="23"/>
      <c r="R16" s="23"/>
      <c r="S16" s="3"/>
      <c r="T16" s="3"/>
      <c r="U16" s="3"/>
      <c r="V16" s="3"/>
      <c r="W16" s="3"/>
      <c r="X16" s="3"/>
      <c r="Y16" s="3"/>
      <c r="Z16" s="3"/>
    </row>
    <row r="17" ht="12.0" customHeight="1">
      <c r="A17" s="24"/>
      <c r="B17" s="139" t="s">
        <v>100</v>
      </c>
      <c r="C17" s="140"/>
      <c r="D17" s="140"/>
      <c r="E17" s="140"/>
      <c r="F17" s="141"/>
      <c r="G17" s="28"/>
      <c r="H17" s="28"/>
      <c r="I17" s="28"/>
      <c r="J17" s="28"/>
      <c r="K17" s="29"/>
      <c r="L17" s="24"/>
      <c r="M17" s="24"/>
      <c r="N17" s="24"/>
      <c r="O17" s="23"/>
      <c r="P17" s="23"/>
      <c r="Q17" s="23"/>
      <c r="R17" s="23"/>
      <c r="S17" s="3"/>
      <c r="T17" s="3"/>
      <c r="U17" s="3"/>
      <c r="V17" s="3"/>
      <c r="W17" s="3"/>
      <c r="X17" s="3"/>
      <c r="Y17" s="3"/>
      <c r="Z17" s="3"/>
    </row>
    <row r="18" ht="12.0" customHeight="1">
      <c r="A18" s="24"/>
      <c r="B18" s="139" t="s">
        <v>101</v>
      </c>
      <c r="C18" s="140"/>
      <c r="D18" s="140"/>
      <c r="E18" s="140"/>
      <c r="F18" s="141"/>
      <c r="G18" s="28"/>
      <c r="H18" s="28"/>
      <c r="I18" s="28"/>
      <c r="J18" s="28"/>
      <c r="K18" s="29"/>
      <c r="L18" s="24"/>
      <c r="M18" s="24"/>
      <c r="N18" s="24"/>
      <c r="O18" s="23"/>
      <c r="P18" s="23"/>
      <c r="Q18" s="23"/>
      <c r="R18" s="23"/>
      <c r="S18" s="3"/>
      <c r="T18" s="3"/>
      <c r="U18" s="3"/>
      <c r="V18" s="3"/>
      <c r="W18" s="3"/>
      <c r="X18" s="3"/>
      <c r="Y18" s="3"/>
      <c r="Z18" s="3"/>
    </row>
    <row r="19" ht="28.5" customHeight="1">
      <c r="A19" s="24"/>
      <c r="B19" s="142" t="s">
        <v>102</v>
      </c>
      <c r="C19" s="28"/>
      <c r="D19" s="28"/>
      <c r="E19" s="28"/>
      <c r="F19" s="141"/>
      <c r="G19" s="28"/>
      <c r="H19" s="28"/>
      <c r="I19" s="28"/>
      <c r="J19" s="28"/>
      <c r="K19" s="29"/>
      <c r="L19" s="24"/>
      <c r="M19" s="24"/>
      <c r="N19" s="24"/>
      <c r="O19" s="23"/>
      <c r="P19" s="23"/>
      <c r="Q19" s="23"/>
      <c r="R19" s="23"/>
      <c r="S19" s="3"/>
      <c r="T19" s="3"/>
      <c r="U19" s="3"/>
      <c r="V19" s="3"/>
      <c r="W19" s="3"/>
      <c r="X19" s="3"/>
      <c r="Y19" s="3"/>
      <c r="Z19" s="3"/>
    </row>
    <row r="20" ht="35.25" customHeight="1">
      <c r="A20" s="24"/>
      <c r="B20" s="142" t="s">
        <v>103</v>
      </c>
      <c r="C20" s="28"/>
      <c r="D20" s="28"/>
      <c r="E20" s="28"/>
      <c r="F20" s="141"/>
      <c r="G20" s="28"/>
      <c r="H20" s="28"/>
      <c r="I20" s="28"/>
      <c r="J20" s="28"/>
      <c r="K20" s="29"/>
      <c r="L20" s="24"/>
      <c r="M20" s="143"/>
      <c r="N20" s="24"/>
      <c r="O20" s="23"/>
      <c r="P20" s="23"/>
      <c r="Q20" s="23"/>
      <c r="R20" s="23"/>
      <c r="S20" s="3"/>
      <c r="T20" s="3"/>
      <c r="U20" s="3"/>
      <c r="V20" s="3"/>
      <c r="W20" s="3"/>
      <c r="X20" s="3"/>
      <c r="Y20" s="3"/>
      <c r="Z20" s="3"/>
    </row>
    <row r="21" ht="12.0" customHeight="1">
      <c r="A21" s="24"/>
      <c r="B21" s="24"/>
      <c r="C21" s="24"/>
      <c r="D21" s="3"/>
      <c r="E21" s="9"/>
      <c r="F21" s="9"/>
      <c r="G21" s="144"/>
      <c r="H21" s="9"/>
      <c r="I21" s="24"/>
      <c r="J21" s="24"/>
      <c r="K21" s="24"/>
      <c r="L21" s="24"/>
      <c r="M21" s="24"/>
      <c r="N21" s="24"/>
      <c r="O21" s="23"/>
      <c r="P21" s="23"/>
      <c r="Q21" s="23"/>
      <c r="R21" s="23"/>
      <c r="S21" s="3"/>
      <c r="T21" s="3"/>
      <c r="U21" s="3"/>
      <c r="V21" s="3"/>
      <c r="W21" s="3"/>
      <c r="X21" s="3"/>
      <c r="Y21" s="3"/>
      <c r="Z21" s="3"/>
    </row>
    <row r="22" ht="12.0" customHeight="1">
      <c r="A22" s="23"/>
      <c r="B22" s="134" t="s">
        <v>104</v>
      </c>
      <c r="C22" s="135"/>
      <c r="D22" s="136"/>
      <c r="E22" s="137"/>
      <c r="F22" s="137"/>
      <c r="G22" s="138"/>
      <c r="H22" s="137"/>
      <c r="I22" s="22"/>
      <c r="J22" s="22"/>
      <c r="K22" s="22"/>
      <c r="L22" s="22"/>
      <c r="M22" s="22"/>
      <c r="N22" s="22"/>
      <c r="O22" s="23"/>
      <c r="P22" s="23"/>
      <c r="Q22" s="23"/>
      <c r="R22" s="23"/>
      <c r="S22" s="3"/>
      <c r="T22" s="3"/>
      <c r="U22" s="3"/>
      <c r="V22" s="3"/>
      <c r="W22" s="3"/>
      <c r="X22" s="3"/>
      <c r="Y22" s="3"/>
      <c r="Z22" s="3"/>
    </row>
    <row r="23" ht="12.0" customHeight="1">
      <c r="A23" s="23"/>
      <c r="B23" s="145" t="s">
        <v>105</v>
      </c>
      <c r="C23" s="146"/>
      <c r="D23" s="132"/>
      <c r="E23" s="147"/>
      <c r="F23" s="3"/>
      <c r="G23" s="148"/>
      <c r="H23" s="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3"/>
      <c r="T23" s="3"/>
      <c r="U23" s="3"/>
      <c r="V23" s="3"/>
      <c r="W23" s="3"/>
      <c r="X23" s="3"/>
      <c r="Y23" s="3"/>
      <c r="Z23" s="3"/>
    </row>
    <row r="24" ht="12.0" customHeight="1">
      <c r="A24" s="23"/>
      <c r="B24" s="149"/>
      <c r="C24" s="150"/>
      <c r="D24" s="151">
        <v>1.0</v>
      </c>
      <c r="E24" s="132" t="s">
        <v>106</v>
      </c>
      <c r="F24" s="3"/>
      <c r="G24" s="148"/>
      <c r="H24" s="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"/>
      <c r="T24" s="3"/>
      <c r="U24" s="3"/>
      <c r="V24" s="3"/>
      <c r="W24" s="3"/>
      <c r="X24" s="3"/>
      <c r="Y24" s="3"/>
      <c r="Z24" s="3"/>
    </row>
    <row r="25" ht="12.0" customHeight="1">
      <c r="A25" s="23"/>
      <c r="B25" s="149"/>
      <c r="C25" s="150"/>
      <c r="D25" s="151">
        <v>2.0</v>
      </c>
      <c r="E25" s="132" t="s">
        <v>107</v>
      </c>
      <c r="F25" s="3"/>
      <c r="G25" s="148"/>
      <c r="H25" s="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"/>
      <c r="T25" s="3"/>
      <c r="U25" s="3"/>
      <c r="V25" s="3"/>
      <c r="W25" s="3"/>
      <c r="X25" s="3"/>
      <c r="Y25" s="3"/>
      <c r="Z25" s="3"/>
    </row>
    <row r="26" ht="12.0" customHeight="1">
      <c r="A26" s="23"/>
      <c r="B26" s="149"/>
      <c r="C26" s="150"/>
      <c r="D26" s="151">
        <v>3.0</v>
      </c>
      <c r="E26" s="132" t="s">
        <v>108</v>
      </c>
      <c r="F26" s="3"/>
      <c r="G26" s="148"/>
      <c r="H26" s="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"/>
      <c r="T26" s="3"/>
      <c r="U26" s="3"/>
      <c r="V26" s="3"/>
      <c r="W26" s="3"/>
      <c r="X26" s="3"/>
      <c r="Y26" s="3"/>
      <c r="Z26" s="3"/>
    </row>
    <row r="27" ht="12.0" customHeight="1">
      <c r="A27" s="23"/>
      <c r="B27" s="149"/>
      <c r="C27" s="150"/>
      <c r="D27" s="151">
        <v>4.0</v>
      </c>
      <c r="E27" s="132" t="s">
        <v>109</v>
      </c>
      <c r="F27" s="3"/>
      <c r="G27" s="148"/>
      <c r="H27" s="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"/>
      <c r="T27" s="3"/>
      <c r="U27" s="3"/>
      <c r="V27" s="3"/>
      <c r="W27" s="3"/>
      <c r="X27" s="3"/>
      <c r="Y27" s="3"/>
      <c r="Z27" s="3"/>
    </row>
    <row r="28" ht="12.0" customHeight="1">
      <c r="A28" s="23"/>
      <c r="B28" s="149"/>
      <c r="C28" s="150"/>
      <c r="D28" s="151">
        <v>5.0</v>
      </c>
      <c r="E28" s="132" t="s">
        <v>110</v>
      </c>
      <c r="F28" s="3"/>
      <c r="G28" s="148"/>
      <c r="H28" s="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3"/>
      <c r="T28" s="3"/>
      <c r="U28" s="3"/>
      <c r="V28" s="3"/>
      <c r="W28" s="3"/>
      <c r="X28" s="3"/>
      <c r="Y28" s="3"/>
      <c r="Z28" s="3"/>
    </row>
    <row r="29" ht="12.0" customHeight="1">
      <c r="A29" s="23"/>
      <c r="B29" s="149"/>
      <c r="C29" s="150"/>
      <c r="D29" s="151">
        <v>6.0</v>
      </c>
      <c r="E29" s="132" t="s">
        <v>111</v>
      </c>
      <c r="F29" s="3"/>
      <c r="G29" s="148"/>
      <c r="H29" s="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"/>
      <c r="T29" s="3"/>
      <c r="U29" s="3"/>
      <c r="V29" s="3"/>
      <c r="W29" s="3"/>
      <c r="X29" s="3"/>
      <c r="Y29" s="3"/>
      <c r="Z29" s="3"/>
    </row>
    <row r="30" ht="12.0" customHeight="1">
      <c r="A30" s="23"/>
      <c r="B30" s="149" t="s">
        <v>112</v>
      </c>
      <c r="C30" s="150"/>
      <c r="D30" s="151">
        <v>7.0</v>
      </c>
      <c r="E30" s="132" t="s">
        <v>113</v>
      </c>
      <c r="F30" s="3"/>
      <c r="G30" s="148"/>
      <c r="H30" s="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"/>
      <c r="T30" s="3"/>
      <c r="U30" s="3"/>
      <c r="V30" s="3"/>
      <c r="W30" s="3"/>
      <c r="X30" s="3"/>
      <c r="Y30" s="3"/>
      <c r="Z30" s="3"/>
    </row>
    <row r="31" ht="12.0" customHeight="1">
      <c r="A31" s="23"/>
      <c r="B31" s="149"/>
      <c r="C31" s="150"/>
      <c r="D31" s="151">
        <v>8.0</v>
      </c>
      <c r="E31" s="132" t="s">
        <v>114</v>
      </c>
      <c r="F31" s="3"/>
      <c r="G31" s="148"/>
      <c r="H31" s="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3"/>
      <c r="T31" s="3"/>
      <c r="U31" s="3"/>
      <c r="V31" s="3"/>
      <c r="W31" s="3"/>
      <c r="X31" s="3"/>
      <c r="Y31" s="3"/>
      <c r="Z31" s="3"/>
    </row>
    <row r="32" ht="12.0" customHeight="1">
      <c r="A32" s="23"/>
      <c r="B32" s="149"/>
      <c r="C32" s="150"/>
      <c r="D32" s="151">
        <v>9.0</v>
      </c>
      <c r="E32" s="132" t="s">
        <v>115</v>
      </c>
      <c r="F32" s="3"/>
      <c r="G32" s="148"/>
      <c r="H32" s="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3"/>
      <c r="T32" s="3"/>
      <c r="U32" s="3"/>
      <c r="V32" s="3"/>
      <c r="W32" s="3"/>
      <c r="X32" s="3"/>
      <c r="Y32" s="3"/>
      <c r="Z32" s="3"/>
    </row>
    <row r="33" ht="12.0" customHeight="1">
      <c r="A33" s="23"/>
      <c r="B33" s="149"/>
      <c r="C33" s="150"/>
      <c r="D33" s="151">
        <v>10.0</v>
      </c>
      <c r="E33" s="132" t="s">
        <v>116</v>
      </c>
      <c r="F33" s="3"/>
      <c r="G33" s="148"/>
      <c r="H33" s="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3"/>
      <c r="T33" s="3"/>
      <c r="U33" s="3"/>
      <c r="V33" s="3"/>
      <c r="W33" s="3"/>
      <c r="X33" s="3"/>
      <c r="Y33" s="3"/>
      <c r="Z33" s="3"/>
    </row>
    <row r="34" ht="12.0" customHeight="1">
      <c r="A34" s="23"/>
      <c r="B34" s="149"/>
      <c r="C34" s="150"/>
      <c r="D34" s="151">
        <v>11.0</v>
      </c>
      <c r="E34" s="132" t="s">
        <v>117</v>
      </c>
      <c r="F34" s="3"/>
      <c r="G34" s="148"/>
      <c r="H34" s="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3"/>
      <c r="T34" s="3"/>
      <c r="U34" s="3"/>
      <c r="V34" s="3"/>
      <c r="W34" s="3"/>
      <c r="X34" s="3"/>
      <c r="Y34" s="3"/>
      <c r="Z34" s="3"/>
    </row>
    <row r="35" ht="12.0" customHeight="1">
      <c r="A35" s="23"/>
      <c r="B35" s="149"/>
      <c r="C35" s="150"/>
      <c r="D35" s="151">
        <v>12.0</v>
      </c>
      <c r="E35" s="132" t="s">
        <v>118</v>
      </c>
      <c r="F35" s="3"/>
      <c r="G35" s="148"/>
      <c r="H35" s="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3"/>
      <c r="T35" s="3"/>
      <c r="U35" s="3"/>
      <c r="V35" s="3"/>
      <c r="W35" s="3"/>
      <c r="X35" s="3"/>
      <c r="Y35" s="3"/>
      <c r="Z35" s="3"/>
    </row>
    <row r="36" ht="12.0" customHeight="1">
      <c r="A36" s="23"/>
      <c r="B36" s="149"/>
      <c r="C36" s="150"/>
      <c r="D36" s="151">
        <v>13.0</v>
      </c>
      <c r="E36" s="132" t="s">
        <v>119</v>
      </c>
      <c r="F36" s="3"/>
      <c r="G36" s="152"/>
      <c r="H36" s="86"/>
      <c r="I36" s="86"/>
      <c r="J36" s="86"/>
      <c r="K36" s="86"/>
      <c r="L36" s="86"/>
      <c r="M36" s="86"/>
      <c r="N36" s="87"/>
      <c r="O36" s="23"/>
      <c r="P36" s="23"/>
      <c r="Q36" s="23"/>
      <c r="R36" s="23"/>
      <c r="S36" s="3"/>
      <c r="T36" s="3"/>
      <c r="U36" s="3"/>
      <c r="V36" s="3"/>
      <c r="W36" s="3"/>
      <c r="X36" s="3"/>
      <c r="Y36" s="3"/>
      <c r="Z36" s="3"/>
    </row>
    <row r="37" ht="12.0" customHeight="1">
      <c r="A37" s="23"/>
      <c r="B37" s="146"/>
      <c r="C37" s="146"/>
      <c r="D37" s="23"/>
      <c r="E37" s="23"/>
      <c r="F37" s="148"/>
      <c r="G37" s="148"/>
      <c r="H37" s="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3"/>
      <c r="T37" s="3"/>
      <c r="U37" s="3"/>
      <c r="V37" s="3"/>
      <c r="W37" s="3"/>
      <c r="X37" s="3"/>
      <c r="Y37" s="3"/>
      <c r="Z37" s="3"/>
    </row>
    <row r="38" ht="12.0" customHeight="1">
      <c r="A38" s="23"/>
      <c r="B38" s="134" t="s">
        <v>120</v>
      </c>
      <c r="C38" s="138"/>
      <c r="D38" s="138"/>
      <c r="E38" s="137"/>
      <c r="F38" s="22"/>
      <c r="G38" s="22"/>
      <c r="H38" s="22"/>
      <c r="I38" s="137"/>
      <c r="J38" s="137"/>
      <c r="K38" s="137"/>
      <c r="L38" s="22"/>
      <c r="M38" s="22"/>
      <c r="N38" s="22"/>
      <c r="O38" s="23"/>
      <c r="P38" s="23"/>
      <c r="Q38" s="23"/>
      <c r="R38" s="23"/>
      <c r="S38" s="3"/>
      <c r="T38" s="3"/>
      <c r="U38" s="3"/>
      <c r="V38" s="3"/>
      <c r="W38" s="3"/>
      <c r="X38" s="3"/>
      <c r="Y38" s="3"/>
      <c r="Z38" s="3"/>
    </row>
    <row r="39" ht="12.0" customHeight="1">
      <c r="A39" s="23"/>
      <c r="B39" s="145" t="s">
        <v>121</v>
      </c>
      <c r="C39" s="146"/>
      <c r="D39" s="3"/>
      <c r="E39" s="3"/>
      <c r="F39" s="148"/>
      <c r="G39" s="148"/>
      <c r="H39" s="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3"/>
      <c r="T39" s="3"/>
      <c r="U39" s="3"/>
      <c r="V39" s="3"/>
      <c r="W39" s="3"/>
      <c r="X39" s="3"/>
      <c r="Y39" s="3"/>
      <c r="Z39" s="3"/>
    </row>
    <row r="40" ht="12.0" customHeight="1">
      <c r="A40" s="23"/>
      <c r="B40" s="145" t="s">
        <v>122</v>
      </c>
      <c r="C40" s="146"/>
      <c r="D40" s="153"/>
      <c r="E40" s="132"/>
      <c r="F40" s="148"/>
      <c r="G40" s="148"/>
      <c r="H40" s="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3"/>
      <c r="T40" s="3"/>
      <c r="U40" s="3"/>
      <c r="V40" s="3"/>
      <c r="W40" s="3"/>
      <c r="X40" s="3"/>
      <c r="Y40" s="3"/>
      <c r="Z40" s="3"/>
    </row>
    <row r="41" ht="12.0" customHeight="1">
      <c r="A41" s="23"/>
      <c r="B41" s="145" t="s">
        <v>123</v>
      </c>
      <c r="C41" s="146"/>
      <c r="D41" s="153"/>
      <c r="E41" s="132"/>
      <c r="F41" s="148"/>
      <c r="G41" s="148"/>
      <c r="H41" s="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3"/>
      <c r="T41" s="3"/>
      <c r="U41" s="3"/>
      <c r="V41" s="3"/>
      <c r="W41" s="3"/>
      <c r="X41" s="3"/>
      <c r="Y41" s="3"/>
      <c r="Z41" s="3"/>
    </row>
    <row r="42" ht="12.0" customHeight="1">
      <c r="A42" s="23"/>
      <c r="B42" s="145"/>
      <c r="C42" s="146"/>
      <c r="D42" s="153"/>
      <c r="E42" s="132"/>
      <c r="F42" s="148"/>
      <c r="G42" s="148"/>
      <c r="H42" s="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3"/>
      <c r="T42" s="3"/>
      <c r="U42" s="3"/>
      <c r="V42" s="3"/>
      <c r="W42" s="3"/>
      <c r="X42" s="3"/>
      <c r="Y42" s="3"/>
      <c r="Z42" s="3"/>
    </row>
    <row r="43" ht="12.0" customHeight="1">
      <c r="A43" s="23"/>
      <c r="B43" s="149" t="s">
        <v>112</v>
      </c>
      <c r="C43" s="154" t="str">
        <f t="shared" ref="C43:C65" si="1">IF(B43="x"," ","nc")</f>
        <v> </v>
      </c>
      <c r="D43" s="151">
        <v>0.0</v>
      </c>
      <c r="E43" s="132" t="s">
        <v>124</v>
      </c>
      <c r="F43" s="148"/>
      <c r="G43" s="148"/>
      <c r="H43" s="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3"/>
      <c r="T43" s="3"/>
      <c r="U43" s="3"/>
      <c r="V43" s="3"/>
      <c r="W43" s="3"/>
      <c r="X43" s="3"/>
      <c r="Y43" s="3"/>
      <c r="Z43" s="3"/>
    </row>
    <row r="44" ht="12.0" customHeight="1">
      <c r="A44" s="23"/>
      <c r="B44" s="149" t="s">
        <v>112</v>
      </c>
      <c r="C44" s="154" t="str">
        <f t="shared" si="1"/>
        <v> </v>
      </c>
      <c r="D44" s="151">
        <v>1.0</v>
      </c>
      <c r="E44" s="132" t="s">
        <v>125</v>
      </c>
      <c r="F44" s="148"/>
      <c r="G44" s="148"/>
      <c r="H44" s="3"/>
      <c r="I44" s="15" t="s">
        <v>126</v>
      </c>
      <c r="J44" s="23"/>
      <c r="K44" s="23"/>
      <c r="L44" s="23"/>
      <c r="M44" s="23"/>
      <c r="N44" s="23"/>
      <c r="O44" s="23"/>
      <c r="P44" s="23"/>
      <c r="Q44" s="23"/>
      <c r="R44" s="23"/>
      <c r="S44" s="3"/>
      <c r="T44" s="3"/>
      <c r="U44" s="3"/>
      <c r="V44" s="3"/>
      <c r="W44" s="3"/>
      <c r="X44" s="3"/>
      <c r="Y44" s="3"/>
      <c r="Z44" s="3"/>
    </row>
    <row r="45" ht="12.0" customHeight="1">
      <c r="A45" s="23"/>
      <c r="B45" s="149"/>
      <c r="C45" s="154" t="str">
        <f t="shared" si="1"/>
        <v>nc</v>
      </c>
      <c r="D45" s="151">
        <v>2.0</v>
      </c>
      <c r="E45" s="132" t="s">
        <v>127</v>
      </c>
      <c r="F45" s="148"/>
      <c r="G45" s="148"/>
      <c r="H45" s="3"/>
      <c r="I45" s="15" t="s">
        <v>128</v>
      </c>
      <c r="J45" s="23"/>
      <c r="K45" s="23"/>
      <c r="L45" s="23"/>
      <c r="M45" s="23"/>
      <c r="N45" s="23"/>
      <c r="O45" s="23"/>
      <c r="P45" s="23"/>
      <c r="Q45" s="23"/>
      <c r="R45" s="23"/>
      <c r="S45" s="3"/>
      <c r="T45" s="3"/>
      <c r="U45" s="3"/>
      <c r="V45" s="3"/>
      <c r="W45" s="3"/>
      <c r="X45" s="3"/>
      <c r="Y45" s="3"/>
      <c r="Z45" s="3"/>
    </row>
    <row r="46" ht="12.0" customHeight="1">
      <c r="A46" s="23"/>
      <c r="B46" s="149"/>
      <c r="C46" s="154" t="str">
        <f t="shared" si="1"/>
        <v>nc</v>
      </c>
      <c r="D46" s="151">
        <v>3.0</v>
      </c>
      <c r="E46" s="132" t="s">
        <v>129</v>
      </c>
      <c r="F46" s="148"/>
      <c r="G46" s="148"/>
      <c r="H46" s="3"/>
      <c r="I46" s="15" t="s">
        <v>130</v>
      </c>
      <c r="J46" s="23"/>
      <c r="K46" s="23"/>
      <c r="L46" s="23"/>
      <c r="M46" s="23"/>
      <c r="N46" s="23"/>
      <c r="O46" s="23"/>
      <c r="P46" s="23"/>
      <c r="Q46" s="23"/>
      <c r="R46" s="23"/>
      <c r="S46" s="3"/>
      <c r="T46" s="3"/>
      <c r="U46" s="3"/>
      <c r="V46" s="3"/>
      <c r="W46" s="3"/>
      <c r="X46" s="3"/>
      <c r="Y46" s="3"/>
      <c r="Z46" s="3"/>
    </row>
    <row r="47" ht="12.0" customHeight="1">
      <c r="A47" s="23"/>
      <c r="B47" s="149" t="s">
        <v>112</v>
      </c>
      <c r="C47" s="154" t="str">
        <f t="shared" si="1"/>
        <v> </v>
      </c>
      <c r="D47" s="151">
        <v>4.0</v>
      </c>
      <c r="E47" s="132" t="s">
        <v>131</v>
      </c>
      <c r="F47" s="148"/>
      <c r="G47" s="148"/>
      <c r="H47" s="3"/>
      <c r="I47" s="15" t="s">
        <v>132</v>
      </c>
      <c r="J47" s="23"/>
      <c r="K47" s="23"/>
      <c r="L47" s="23"/>
      <c r="M47" s="23"/>
      <c r="N47" s="23"/>
      <c r="O47" s="23"/>
      <c r="P47" s="23"/>
      <c r="Q47" s="23"/>
      <c r="R47" s="23"/>
      <c r="S47" s="3"/>
      <c r="T47" s="3"/>
      <c r="U47" s="3"/>
      <c r="V47" s="3"/>
      <c r="W47" s="3"/>
      <c r="X47" s="3"/>
      <c r="Y47" s="3"/>
      <c r="Z47" s="3"/>
    </row>
    <row r="48" ht="12.0" customHeight="1">
      <c r="A48" s="23"/>
      <c r="B48" s="149" t="s">
        <v>112</v>
      </c>
      <c r="C48" s="154" t="str">
        <f t="shared" si="1"/>
        <v> </v>
      </c>
      <c r="D48" s="151">
        <v>5.0</v>
      </c>
      <c r="E48" s="132" t="s">
        <v>133</v>
      </c>
      <c r="F48" s="148"/>
      <c r="G48" s="148"/>
      <c r="H48" s="3"/>
      <c r="I48" s="15" t="s">
        <v>134</v>
      </c>
      <c r="J48" s="23"/>
      <c r="K48" s="23"/>
      <c r="L48" s="23"/>
      <c r="M48" s="23"/>
      <c r="N48" s="23"/>
      <c r="O48" s="23"/>
      <c r="P48" s="23"/>
      <c r="Q48" s="23"/>
      <c r="R48" s="23"/>
      <c r="S48" s="3"/>
      <c r="T48" s="3"/>
      <c r="U48" s="3"/>
      <c r="V48" s="3"/>
      <c r="W48" s="3"/>
      <c r="X48" s="3"/>
      <c r="Y48" s="3"/>
      <c r="Z48" s="3"/>
    </row>
    <row r="49" ht="12.0" customHeight="1">
      <c r="A49" s="23"/>
      <c r="B49" s="149"/>
      <c r="C49" s="154" t="str">
        <f t="shared" si="1"/>
        <v>nc</v>
      </c>
      <c r="D49" s="151">
        <v>6.0</v>
      </c>
      <c r="E49" s="132" t="s">
        <v>135</v>
      </c>
      <c r="F49" s="148"/>
      <c r="G49" s="3"/>
      <c r="H49" s="148"/>
      <c r="I49" s="15" t="s">
        <v>136</v>
      </c>
      <c r="J49" s="23"/>
      <c r="K49" s="23"/>
      <c r="L49" s="23"/>
      <c r="M49" s="23"/>
      <c r="N49" s="23"/>
      <c r="O49" s="23"/>
      <c r="P49" s="23"/>
      <c r="Q49" s="23"/>
      <c r="R49" s="23"/>
      <c r="S49" s="3"/>
      <c r="T49" s="3"/>
      <c r="U49" s="3"/>
      <c r="V49" s="3"/>
      <c r="W49" s="3"/>
      <c r="X49" s="3"/>
      <c r="Y49" s="3"/>
      <c r="Z49" s="3"/>
    </row>
    <row r="50" ht="12.0" customHeight="1">
      <c r="A50" s="23"/>
      <c r="B50" s="149"/>
      <c r="C50" s="154" t="str">
        <f t="shared" si="1"/>
        <v>nc</v>
      </c>
      <c r="D50" s="151">
        <v>7.0</v>
      </c>
      <c r="E50" s="132" t="s">
        <v>137</v>
      </c>
      <c r="F50" s="148"/>
      <c r="G50" s="3"/>
      <c r="H50" s="148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3"/>
      <c r="T50" s="3"/>
      <c r="U50" s="3"/>
      <c r="V50" s="3"/>
      <c r="W50" s="3"/>
      <c r="X50" s="3"/>
      <c r="Y50" s="3"/>
      <c r="Z50" s="3"/>
    </row>
    <row r="51" ht="12.0" customHeight="1">
      <c r="A51" s="23"/>
      <c r="B51" s="149"/>
      <c r="C51" s="154" t="str">
        <f t="shared" si="1"/>
        <v>nc</v>
      </c>
      <c r="D51" s="151">
        <v>8.0</v>
      </c>
      <c r="E51" s="132" t="s">
        <v>138</v>
      </c>
      <c r="F51" s="148"/>
      <c r="G51" s="3"/>
      <c r="H51" s="148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3"/>
      <c r="T51" s="3"/>
      <c r="U51" s="3"/>
      <c r="V51" s="3"/>
      <c r="W51" s="3"/>
      <c r="X51" s="3"/>
      <c r="Y51" s="3"/>
      <c r="Z51" s="3"/>
    </row>
    <row r="52" ht="12.0" customHeight="1">
      <c r="A52" s="23"/>
      <c r="B52" s="149"/>
      <c r="C52" s="154" t="str">
        <f t="shared" si="1"/>
        <v>nc</v>
      </c>
      <c r="D52" s="151">
        <v>9.0</v>
      </c>
      <c r="E52" s="132" t="s">
        <v>139</v>
      </c>
      <c r="F52" s="148"/>
      <c r="G52" s="3"/>
      <c r="H52" s="148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3"/>
      <c r="T52" s="3"/>
      <c r="U52" s="3"/>
      <c r="V52" s="3"/>
      <c r="W52" s="3"/>
      <c r="X52" s="3"/>
      <c r="Y52" s="3"/>
      <c r="Z52" s="3"/>
    </row>
    <row r="53" ht="12.0" customHeight="1">
      <c r="A53" s="23"/>
      <c r="B53" s="149"/>
      <c r="C53" s="154" t="str">
        <f t="shared" si="1"/>
        <v>nc</v>
      </c>
      <c r="D53" s="151">
        <v>10.0</v>
      </c>
      <c r="E53" s="132" t="s">
        <v>140</v>
      </c>
      <c r="F53" s="148"/>
      <c r="G53" s="3"/>
      <c r="H53" s="148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3"/>
      <c r="T53" s="3"/>
      <c r="U53" s="3"/>
      <c r="V53" s="3"/>
      <c r="W53" s="3"/>
      <c r="X53" s="3"/>
      <c r="Y53" s="3"/>
      <c r="Z53" s="3"/>
    </row>
    <row r="54" ht="12.0" customHeight="1">
      <c r="A54" s="23"/>
      <c r="B54" s="149"/>
      <c r="C54" s="154" t="str">
        <f t="shared" si="1"/>
        <v>nc</v>
      </c>
      <c r="D54" s="151">
        <v>11.0</v>
      </c>
      <c r="E54" s="132" t="s">
        <v>141</v>
      </c>
      <c r="F54" s="148"/>
      <c r="G54" s="3"/>
      <c r="H54" s="148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3"/>
      <c r="T54" s="3"/>
      <c r="U54" s="3"/>
      <c r="V54" s="3"/>
      <c r="W54" s="3"/>
      <c r="X54" s="3"/>
      <c r="Y54" s="3"/>
      <c r="Z54" s="3"/>
    </row>
    <row r="55" ht="12.0" customHeight="1">
      <c r="A55" s="23"/>
      <c r="B55" s="149"/>
      <c r="C55" s="154" t="str">
        <f t="shared" si="1"/>
        <v>nc</v>
      </c>
      <c r="D55" s="151">
        <v>12.0</v>
      </c>
      <c r="E55" s="132" t="s">
        <v>142</v>
      </c>
      <c r="F55" s="148"/>
      <c r="G55" s="3"/>
      <c r="H55" s="148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3"/>
      <c r="T55" s="3"/>
      <c r="U55" s="3"/>
      <c r="V55" s="3"/>
      <c r="W55" s="3"/>
      <c r="X55" s="3"/>
      <c r="Y55" s="3"/>
      <c r="Z55" s="3"/>
    </row>
    <row r="56" ht="12.0" customHeight="1">
      <c r="A56" s="23"/>
      <c r="B56" s="149"/>
      <c r="C56" s="154" t="str">
        <f t="shared" si="1"/>
        <v>nc</v>
      </c>
      <c r="D56" s="151">
        <v>13.0</v>
      </c>
      <c r="E56" s="132" t="s">
        <v>143</v>
      </c>
      <c r="F56" s="155"/>
      <c r="G56" s="3"/>
      <c r="H56" s="148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3"/>
      <c r="T56" s="3"/>
      <c r="U56" s="3"/>
      <c r="V56" s="3"/>
      <c r="W56" s="3"/>
      <c r="X56" s="3"/>
      <c r="Y56" s="3"/>
      <c r="Z56" s="3"/>
    </row>
    <row r="57" ht="12.0" customHeight="1">
      <c r="A57" s="23"/>
      <c r="B57" s="149"/>
      <c r="C57" s="154" t="str">
        <f t="shared" si="1"/>
        <v>nc</v>
      </c>
      <c r="D57" s="151">
        <v>14.0</v>
      </c>
      <c r="E57" s="132" t="s">
        <v>144</v>
      </c>
      <c r="F57" s="148"/>
      <c r="G57" s="3"/>
      <c r="H57" s="148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3"/>
      <c r="T57" s="3"/>
      <c r="U57" s="3"/>
      <c r="V57" s="3"/>
      <c r="W57" s="3"/>
      <c r="X57" s="3"/>
      <c r="Y57" s="3"/>
      <c r="Z57" s="3"/>
    </row>
    <row r="58" ht="12.0" customHeight="1">
      <c r="A58" s="23"/>
      <c r="B58" s="149"/>
      <c r="C58" s="154" t="str">
        <f t="shared" si="1"/>
        <v>nc</v>
      </c>
      <c r="D58" s="151">
        <v>15.0</v>
      </c>
      <c r="E58" s="156" t="s">
        <v>145</v>
      </c>
      <c r="F58" s="148"/>
      <c r="G58" s="3"/>
      <c r="H58" s="148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3"/>
      <c r="T58" s="3"/>
      <c r="U58" s="3"/>
      <c r="V58" s="3"/>
      <c r="W58" s="3"/>
      <c r="X58" s="3"/>
      <c r="Y58" s="3"/>
      <c r="Z58" s="3"/>
    </row>
    <row r="59" ht="12.0" customHeight="1">
      <c r="A59" s="23"/>
      <c r="B59" s="149"/>
      <c r="C59" s="154" t="str">
        <f t="shared" si="1"/>
        <v>nc</v>
      </c>
      <c r="D59" s="151">
        <v>16.0</v>
      </c>
      <c r="E59" s="132" t="s">
        <v>146</v>
      </c>
      <c r="F59" s="148"/>
      <c r="G59" s="3"/>
      <c r="H59" s="148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3"/>
      <c r="T59" s="3"/>
      <c r="U59" s="3"/>
      <c r="V59" s="3"/>
      <c r="W59" s="3"/>
      <c r="X59" s="3"/>
      <c r="Y59" s="3"/>
      <c r="Z59" s="3"/>
    </row>
    <row r="60" ht="12.0" customHeight="1">
      <c r="A60" s="23"/>
      <c r="B60" s="149"/>
      <c r="C60" s="154" t="str">
        <f t="shared" si="1"/>
        <v>nc</v>
      </c>
      <c r="D60" s="151">
        <v>17.0</v>
      </c>
      <c r="E60" s="132" t="s">
        <v>147</v>
      </c>
      <c r="F60" s="148"/>
      <c r="G60" s="3"/>
      <c r="H60" s="148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3"/>
      <c r="T60" s="3"/>
      <c r="U60" s="3"/>
      <c r="V60" s="3"/>
      <c r="W60" s="3"/>
      <c r="X60" s="3"/>
      <c r="Y60" s="3"/>
      <c r="Z60" s="3"/>
    </row>
    <row r="61" ht="12.0" customHeight="1">
      <c r="A61" s="23"/>
      <c r="B61" s="149"/>
      <c r="C61" s="154" t="str">
        <f t="shared" si="1"/>
        <v>nc</v>
      </c>
      <c r="D61" s="151">
        <v>18.0</v>
      </c>
      <c r="E61" s="132" t="s">
        <v>148</v>
      </c>
      <c r="F61" s="148"/>
      <c r="G61" s="3"/>
      <c r="H61" s="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3"/>
      <c r="T61" s="3"/>
      <c r="U61" s="3"/>
      <c r="V61" s="3"/>
      <c r="W61" s="3"/>
      <c r="X61" s="3"/>
      <c r="Y61" s="3"/>
      <c r="Z61" s="3"/>
    </row>
    <row r="62" ht="12.0" customHeight="1">
      <c r="A62" s="23"/>
      <c r="B62" s="149"/>
      <c r="C62" s="154" t="str">
        <f t="shared" si="1"/>
        <v>nc</v>
      </c>
      <c r="D62" s="151">
        <v>19.0</v>
      </c>
      <c r="E62" s="132" t="s">
        <v>149</v>
      </c>
      <c r="F62" s="148"/>
      <c r="G62" s="3"/>
      <c r="H62" s="148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3"/>
      <c r="T62" s="3"/>
      <c r="U62" s="3"/>
      <c r="V62" s="3"/>
      <c r="W62" s="3"/>
      <c r="X62" s="3"/>
      <c r="Y62" s="3"/>
      <c r="Z62" s="3"/>
    </row>
    <row r="63" ht="12.0" customHeight="1">
      <c r="A63" s="23"/>
      <c r="B63" s="149"/>
      <c r="C63" s="154" t="str">
        <f t="shared" si="1"/>
        <v>nc</v>
      </c>
      <c r="D63" s="151">
        <v>20.0</v>
      </c>
      <c r="E63" s="132" t="s">
        <v>150</v>
      </c>
      <c r="F63" s="148"/>
      <c r="G63" s="3"/>
      <c r="H63" s="148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3"/>
      <c r="T63" s="3"/>
      <c r="U63" s="3"/>
      <c r="V63" s="3"/>
      <c r="W63" s="3"/>
      <c r="X63" s="3"/>
      <c r="Y63" s="3"/>
      <c r="Z63" s="3"/>
    </row>
    <row r="64" ht="12.0" customHeight="1">
      <c r="A64" s="23"/>
      <c r="B64" s="149"/>
      <c r="C64" s="154" t="str">
        <f t="shared" si="1"/>
        <v>nc</v>
      </c>
      <c r="D64" s="151">
        <v>21.0</v>
      </c>
      <c r="E64" s="132" t="s">
        <v>151</v>
      </c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3"/>
      <c r="T64" s="3"/>
      <c r="U64" s="3"/>
      <c r="V64" s="3"/>
      <c r="W64" s="3"/>
      <c r="X64" s="3"/>
      <c r="Y64" s="3"/>
      <c r="Z64" s="3"/>
    </row>
    <row r="65" ht="12.0" customHeight="1">
      <c r="A65" s="23"/>
      <c r="B65" s="149"/>
      <c r="C65" s="154" t="str">
        <f t="shared" si="1"/>
        <v>nc</v>
      </c>
      <c r="D65" s="151">
        <v>22.0</v>
      </c>
      <c r="E65" s="132" t="s">
        <v>152</v>
      </c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3"/>
      <c r="T65" s="3"/>
      <c r="U65" s="3"/>
      <c r="V65" s="3"/>
      <c r="W65" s="3"/>
      <c r="X65" s="3"/>
      <c r="Y65" s="3"/>
      <c r="Z65" s="3"/>
    </row>
    <row r="66" ht="12.0" customHeight="1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3"/>
      <c r="T66" s="3"/>
      <c r="U66" s="3"/>
      <c r="V66" s="3"/>
      <c r="W66" s="3"/>
      <c r="X66" s="3"/>
      <c r="Y66" s="3"/>
      <c r="Z66" s="3"/>
    </row>
    <row r="67" ht="12.0" customHeight="1">
      <c r="A67" s="23"/>
      <c r="B67" s="134" t="s">
        <v>153</v>
      </c>
      <c r="C67" s="138"/>
      <c r="D67" s="138"/>
      <c r="E67" s="137"/>
      <c r="F67" s="22"/>
      <c r="G67" s="22"/>
      <c r="H67" s="22"/>
      <c r="I67" s="137"/>
      <c r="J67" s="137"/>
      <c r="K67" s="137"/>
      <c r="L67" s="22"/>
      <c r="M67" s="22"/>
      <c r="N67" s="22"/>
      <c r="O67" s="23"/>
      <c r="P67" s="23"/>
      <c r="Q67" s="23"/>
      <c r="R67" s="23"/>
      <c r="S67" s="3"/>
      <c r="T67" s="3"/>
      <c r="U67" s="3"/>
      <c r="V67" s="3"/>
      <c r="W67" s="3"/>
      <c r="X67" s="3"/>
      <c r="Y67" s="3"/>
      <c r="Z67" s="3"/>
    </row>
    <row r="68" ht="12.0" customHeight="1">
      <c r="A68" s="23"/>
      <c r="B68" s="157"/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9"/>
      <c r="O68" s="23"/>
      <c r="P68" s="23"/>
      <c r="Q68" s="23"/>
      <c r="R68" s="23"/>
      <c r="S68" s="3"/>
      <c r="T68" s="3"/>
      <c r="U68" s="3"/>
      <c r="V68" s="3"/>
      <c r="W68" s="3"/>
      <c r="X68" s="3"/>
      <c r="Y68" s="3"/>
      <c r="Z68" s="3"/>
    </row>
    <row r="69" ht="12.0" customHeight="1">
      <c r="A69" s="23"/>
      <c r="B69" s="160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9"/>
      <c r="O69" s="23"/>
      <c r="P69" s="23"/>
      <c r="Q69" s="23"/>
      <c r="R69" s="23"/>
      <c r="S69" s="3"/>
      <c r="T69" s="3"/>
      <c r="U69" s="3"/>
      <c r="V69" s="3"/>
      <c r="W69" s="3"/>
      <c r="X69" s="3"/>
      <c r="Y69" s="3"/>
      <c r="Z69" s="3"/>
    </row>
    <row r="70" ht="12.0" customHeight="1">
      <c r="A70" s="23"/>
      <c r="B70" s="160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9"/>
      <c r="O70" s="23"/>
      <c r="P70" s="23"/>
      <c r="Q70" s="23"/>
      <c r="R70" s="23"/>
      <c r="S70" s="3"/>
      <c r="T70" s="3"/>
      <c r="U70" s="3"/>
      <c r="V70" s="3"/>
      <c r="W70" s="3"/>
      <c r="X70" s="3"/>
      <c r="Y70" s="3"/>
      <c r="Z70" s="3"/>
    </row>
    <row r="71" ht="12.0" customHeight="1">
      <c r="A71" s="23"/>
      <c r="B71" s="160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9"/>
      <c r="O71" s="23"/>
      <c r="P71" s="23"/>
      <c r="Q71" s="23"/>
      <c r="R71" s="23"/>
      <c r="S71" s="3"/>
      <c r="T71" s="3"/>
      <c r="U71" s="3"/>
      <c r="V71" s="3"/>
      <c r="W71" s="3"/>
      <c r="X71" s="3"/>
      <c r="Y71" s="3"/>
      <c r="Z71" s="3"/>
    </row>
    <row r="72" ht="12.0" customHeight="1">
      <c r="A72" s="23"/>
      <c r="B72" s="160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9"/>
      <c r="O72" s="23"/>
      <c r="P72" s="23"/>
      <c r="Q72" s="23"/>
      <c r="R72" s="23"/>
      <c r="S72" s="3"/>
      <c r="T72" s="3"/>
      <c r="U72" s="3"/>
      <c r="V72" s="3"/>
      <c r="W72" s="3"/>
      <c r="X72" s="3"/>
      <c r="Y72" s="3"/>
      <c r="Z72" s="3"/>
    </row>
    <row r="73" ht="12.0" customHeight="1">
      <c r="A73" s="23"/>
      <c r="B73" s="160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9"/>
      <c r="O73" s="23"/>
      <c r="P73" s="23"/>
      <c r="Q73" s="23"/>
      <c r="R73" s="23"/>
      <c r="S73" s="3"/>
      <c r="T73" s="3"/>
      <c r="U73" s="3"/>
      <c r="V73" s="3"/>
      <c r="W73" s="3"/>
      <c r="X73" s="3"/>
      <c r="Y73" s="3"/>
      <c r="Z73" s="3"/>
    </row>
    <row r="74" ht="12.0" customHeight="1">
      <c r="A74" s="23"/>
      <c r="B74" s="134" t="s">
        <v>154</v>
      </c>
      <c r="C74" s="138"/>
      <c r="D74" s="138"/>
      <c r="E74" s="137"/>
      <c r="F74" s="22"/>
      <c r="G74" s="22"/>
      <c r="H74" s="22"/>
      <c r="I74" s="137"/>
      <c r="J74" s="137"/>
      <c r="K74" s="137"/>
      <c r="L74" s="22"/>
      <c r="M74" s="22"/>
      <c r="N74" s="22"/>
      <c r="O74" s="23"/>
      <c r="P74" s="23"/>
      <c r="Q74" s="23"/>
      <c r="R74" s="23"/>
      <c r="S74" s="3"/>
      <c r="T74" s="3"/>
      <c r="U74" s="3"/>
      <c r="V74" s="3"/>
      <c r="W74" s="3"/>
      <c r="X74" s="3"/>
      <c r="Y74" s="3"/>
      <c r="Z74" s="3"/>
    </row>
    <row r="75" ht="12.0" customHeight="1">
      <c r="A75" s="23"/>
      <c r="B75" s="160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9"/>
      <c r="O75" s="23"/>
      <c r="P75" s="23"/>
      <c r="Q75" s="23"/>
      <c r="R75" s="23"/>
      <c r="S75" s="3"/>
      <c r="T75" s="3"/>
      <c r="U75" s="3"/>
      <c r="V75" s="3"/>
      <c r="W75" s="3"/>
      <c r="X75" s="3"/>
      <c r="Y75" s="3"/>
      <c r="Z75" s="3"/>
    </row>
    <row r="76" ht="12.0" customHeight="1">
      <c r="A76" s="23"/>
      <c r="B76" s="160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9"/>
      <c r="O76" s="23"/>
      <c r="P76" s="23"/>
      <c r="Q76" s="23"/>
      <c r="R76" s="23"/>
      <c r="S76" s="3"/>
      <c r="T76" s="3"/>
      <c r="U76" s="3"/>
      <c r="V76" s="3"/>
      <c r="W76" s="3"/>
      <c r="X76" s="3"/>
      <c r="Y76" s="3"/>
      <c r="Z76" s="3"/>
    </row>
    <row r="77" ht="12.0" customHeight="1">
      <c r="A77" s="23"/>
      <c r="B77" s="160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9"/>
      <c r="O77" s="23"/>
      <c r="P77" s="23"/>
      <c r="Q77" s="23"/>
      <c r="R77" s="23"/>
      <c r="S77" s="3"/>
      <c r="T77" s="3"/>
      <c r="U77" s="3"/>
      <c r="V77" s="3"/>
      <c r="W77" s="3"/>
      <c r="X77" s="3"/>
      <c r="Y77" s="3"/>
      <c r="Z77" s="3"/>
    </row>
    <row r="78" ht="12.0" customHeight="1">
      <c r="A78" s="23"/>
      <c r="B78" s="160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9"/>
      <c r="O78" s="23"/>
      <c r="P78" s="23"/>
      <c r="Q78" s="23"/>
      <c r="R78" s="23"/>
      <c r="S78" s="3"/>
      <c r="T78" s="3"/>
      <c r="U78" s="3"/>
      <c r="V78" s="3"/>
      <c r="W78" s="3"/>
      <c r="X78" s="3"/>
      <c r="Y78" s="3"/>
      <c r="Z78" s="3"/>
    </row>
    <row r="79" ht="12.0" customHeight="1">
      <c r="A79" s="23"/>
      <c r="B79" s="160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9"/>
      <c r="O79" s="23"/>
      <c r="P79" s="23"/>
      <c r="Q79" s="23"/>
      <c r="R79" s="23"/>
      <c r="S79" s="3"/>
      <c r="T79" s="3"/>
      <c r="U79" s="3"/>
      <c r="V79" s="3"/>
      <c r="W79" s="3"/>
      <c r="X79" s="3"/>
      <c r="Y79" s="3"/>
      <c r="Z79" s="3"/>
    </row>
    <row r="80" ht="12.0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3"/>
      <c r="T80" s="3"/>
      <c r="U80" s="3"/>
      <c r="V80" s="3"/>
      <c r="W80" s="3"/>
      <c r="X80" s="3"/>
      <c r="Y80" s="3"/>
      <c r="Z80" s="3"/>
    </row>
    <row r="81" ht="12.0" hidden="1" customHeight="1">
      <c r="A81" s="23"/>
      <c r="B81" s="23"/>
      <c r="C81" s="23"/>
      <c r="D81" s="23"/>
      <c r="E81" s="3"/>
      <c r="F81" s="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3"/>
      <c r="T81" s="3"/>
      <c r="U81" s="3"/>
      <c r="V81" s="3"/>
      <c r="W81" s="3"/>
      <c r="X81" s="3"/>
      <c r="Y81" s="3"/>
      <c r="Z81" s="3"/>
    </row>
    <row r="82" ht="12.0" hidden="1" customHeight="1">
      <c r="A82" s="23"/>
      <c r="B82" s="23"/>
      <c r="C82" s="23"/>
      <c r="D82" s="23"/>
      <c r="E82" s="3"/>
      <c r="F82" s="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3"/>
      <c r="T82" s="3"/>
      <c r="U82" s="3"/>
      <c r="V82" s="3"/>
      <c r="W82" s="3"/>
      <c r="X82" s="3"/>
      <c r="Y82" s="3"/>
      <c r="Z82" s="3"/>
    </row>
    <row r="83" ht="12.0" hidden="1" customHeight="1">
      <c r="A83" s="23"/>
      <c r="B83" s="23"/>
      <c r="C83" s="23"/>
      <c r="D83" s="23"/>
      <c r="E83" s="3"/>
      <c r="F83" s="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3"/>
      <c r="T83" s="3"/>
      <c r="U83" s="3"/>
      <c r="V83" s="3"/>
      <c r="W83" s="3"/>
      <c r="X83" s="3"/>
      <c r="Y83" s="3"/>
      <c r="Z83" s="3"/>
    </row>
    <row r="84" ht="12.0" hidden="1" customHeight="1">
      <c r="A84" s="23"/>
      <c r="B84" s="23"/>
      <c r="C84" s="23"/>
      <c r="D84" s="23"/>
      <c r="E84" s="3"/>
      <c r="F84" s="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3"/>
      <c r="T84" s="3"/>
      <c r="U84" s="3"/>
      <c r="V84" s="3"/>
      <c r="W84" s="3"/>
      <c r="X84" s="3"/>
      <c r="Y84" s="3"/>
      <c r="Z84" s="3"/>
    </row>
    <row r="85" ht="12.0" hidden="1" customHeight="1">
      <c r="A85" s="23"/>
      <c r="B85" s="23"/>
      <c r="C85" s="23"/>
      <c r="D85" s="23"/>
      <c r="E85" s="3"/>
      <c r="F85" s="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3"/>
      <c r="T85" s="3"/>
      <c r="U85" s="3"/>
      <c r="V85" s="3"/>
      <c r="W85" s="3"/>
      <c r="X85" s="3"/>
      <c r="Y85" s="3"/>
      <c r="Z85" s="3"/>
    </row>
    <row r="86" ht="12.0" hidden="1" customHeight="1">
      <c r="A86" s="23"/>
      <c r="B86" s="23"/>
      <c r="C86" s="23"/>
      <c r="D86" s="23"/>
      <c r="E86" s="3"/>
      <c r="F86" s="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3"/>
      <c r="T86" s="3"/>
      <c r="U86" s="3"/>
      <c r="V86" s="3"/>
      <c r="W86" s="3"/>
      <c r="X86" s="3"/>
      <c r="Y86" s="3"/>
      <c r="Z86" s="3"/>
    </row>
    <row r="87" ht="12.0" hidden="1" customHeight="1">
      <c r="A87" s="23"/>
      <c r="B87" s="23"/>
      <c r="C87" s="23"/>
      <c r="D87" s="23"/>
      <c r="E87" s="3"/>
      <c r="F87" s="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3"/>
      <c r="T87" s="3"/>
      <c r="U87" s="3"/>
      <c r="V87" s="3"/>
      <c r="W87" s="3"/>
      <c r="X87" s="3"/>
      <c r="Y87" s="3"/>
      <c r="Z87" s="3"/>
    </row>
    <row r="88" ht="12.0" hidden="1" customHeight="1">
      <c r="A88" s="23"/>
      <c r="B88" s="23"/>
      <c r="C88" s="23"/>
      <c r="D88" s="23"/>
      <c r="E88" s="3"/>
      <c r="F88" s="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3"/>
      <c r="T88" s="3"/>
      <c r="U88" s="3"/>
      <c r="V88" s="3"/>
      <c r="W88" s="3"/>
      <c r="X88" s="3"/>
      <c r="Y88" s="3"/>
      <c r="Z88" s="3"/>
    </row>
    <row r="89" ht="12.0" hidden="1" customHeight="1">
      <c r="A89" s="23"/>
      <c r="B89" s="23"/>
      <c r="C89" s="23"/>
      <c r="D89" s="23"/>
      <c r="E89" s="3"/>
      <c r="F89" s="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3"/>
      <c r="T89" s="3"/>
      <c r="U89" s="3"/>
      <c r="V89" s="3"/>
      <c r="W89" s="3"/>
      <c r="X89" s="3"/>
      <c r="Y89" s="3"/>
      <c r="Z89" s="3"/>
    </row>
    <row r="90" ht="12.0" hidden="1" customHeight="1">
      <c r="A90" s="23"/>
      <c r="B90" s="23"/>
      <c r="C90" s="23"/>
      <c r="D90" s="23"/>
      <c r="E90" s="3"/>
      <c r="F90" s="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3"/>
      <c r="T90" s="3"/>
      <c r="U90" s="3"/>
      <c r="V90" s="3"/>
      <c r="W90" s="3"/>
      <c r="X90" s="3"/>
      <c r="Y90" s="3"/>
      <c r="Z90" s="3"/>
    </row>
    <row r="91" ht="12.0" hidden="1" customHeight="1">
      <c r="A91" s="23"/>
      <c r="B91" s="23"/>
      <c r="C91" s="23"/>
      <c r="D91" s="23"/>
      <c r="E91" s="3"/>
      <c r="F91" s="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3"/>
      <c r="T91" s="3"/>
      <c r="U91" s="3"/>
      <c r="V91" s="3"/>
      <c r="W91" s="3"/>
      <c r="X91" s="3"/>
      <c r="Y91" s="3"/>
      <c r="Z91" s="3"/>
    </row>
    <row r="92" ht="12.0" hidden="1" customHeight="1">
      <c r="A92" s="23"/>
      <c r="B92" s="23"/>
      <c r="C92" s="23"/>
      <c r="D92" s="23"/>
      <c r="E92" s="132"/>
      <c r="F92" s="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3"/>
      <c r="T92" s="3"/>
      <c r="U92" s="3"/>
      <c r="V92" s="3"/>
      <c r="W92" s="3"/>
      <c r="X92" s="3"/>
      <c r="Y92" s="3"/>
      <c r="Z92" s="3"/>
    </row>
    <row r="93" ht="12.0" hidden="1" customHeight="1">
      <c r="A93" s="23"/>
      <c r="B93" s="23"/>
      <c r="C93" s="23"/>
      <c r="D93" s="23"/>
      <c r="E93" s="3"/>
      <c r="F93" s="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3"/>
      <c r="T93" s="3"/>
      <c r="U93" s="3"/>
      <c r="V93" s="3"/>
      <c r="W93" s="3"/>
      <c r="X93" s="3"/>
      <c r="Y93" s="3"/>
      <c r="Z93" s="3"/>
    </row>
    <row r="94" ht="12.0" hidden="1" customHeight="1">
      <c r="A94" s="23"/>
      <c r="B94" s="23"/>
      <c r="C94" s="23"/>
      <c r="D94" s="23"/>
      <c r="E94" s="3"/>
      <c r="F94" s="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3"/>
      <c r="T94" s="3"/>
      <c r="U94" s="3"/>
      <c r="V94" s="3"/>
      <c r="W94" s="3"/>
      <c r="X94" s="3"/>
      <c r="Y94" s="3"/>
      <c r="Z94" s="3"/>
    </row>
    <row r="95" ht="12.0" hidden="1" customHeight="1">
      <c r="A95" s="23"/>
      <c r="B95" s="23"/>
      <c r="C95" s="23"/>
      <c r="D95" s="23"/>
      <c r="E95" s="3"/>
      <c r="F95" s="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3"/>
      <c r="T95" s="3"/>
      <c r="U95" s="3"/>
      <c r="V95" s="3"/>
      <c r="W95" s="3"/>
      <c r="X95" s="3"/>
      <c r="Y95" s="3"/>
      <c r="Z95" s="3"/>
    </row>
    <row r="96" ht="12.0" hidden="1" customHeight="1">
      <c r="A96" s="23"/>
      <c r="B96" s="23"/>
      <c r="C96" s="23"/>
      <c r="D96" s="23"/>
      <c r="E96" s="3"/>
      <c r="F96" s="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3"/>
      <c r="T96" s="3"/>
      <c r="U96" s="3"/>
      <c r="V96" s="3"/>
      <c r="W96" s="3"/>
      <c r="X96" s="3"/>
      <c r="Y96" s="3"/>
      <c r="Z96" s="3"/>
    </row>
    <row r="97" ht="12.0" hidden="1" customHeight="1">
      <c r="A97" s="23"/>
      <c r="B97" s="23"/>
      <c r="C97" s="23"/>
      <c r="D97" s="23"/>
      <c r="E97" s="3"/>
      <c r="F97" s="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3"/>
      <c r="T97" s="3"/>
      <c r="U97" s="3"/>
      <c r="V97" s="3"/>
      <c r="W97" s="3"/>
      <c r="X97" s="3"/>
      <c r="Y97" s="3"/>
      <c r="Z97" s="3"/>
    </row>
    <row r="98" ht="12.0" hidden="1" customHeight="1">
      <c r="A98" s="23"/>
      <c r="B98" s="23"/>
      <c r="C98" s="23"/>
      <c r="D98" s="23"/>
      <c r="E98" s="3"/>
      <c r="F98" s="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3"/>
      <c r="T98" s="3"/>
      <c r="U98" s="3"/>
      <c r="V98" s="3"/>
      <c r="W98" s="3"/>
      <c r="X98" s="3"/>
      <c r="Y98" s="3"/>
      <c r="Z98" s="3"/>
    </row>
    <row r="99" ht="12.0" hidden="1" customHeight="1">
      <c r="A99" s="23"/>
      <c r="B99" s="23"/>
      <c r="C99" s="23"/>
      <c r="D99" s="23"/>
      <c r="E99" s="3"/>
      <c r="F99" s="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3"/>
      <c r="T99" s="3"/>
      <c r="U99" s="3"/>
      <c r="V99" s="3"/>
      <c r="W99" s="3"/>
      <c r="X99" s="3"/>
      <c r="Y99" s="3"/>
      <c r="Z99" s="3"/>
    </row>
    <row r="100" ht="12.0" hidden="1" customHeight="1">
      <c r="A100" s="23"/>
      <c r="B100" s="23"/>
      <c r="C100" s="23"/>
      <c r="D100" s="23"/>
      <c r="E100" s="3"/>
      <c r="F100" s="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3"/>
      <c r="T100" s="3"/>
      <c r="U100" s="3"/>
      <c r="V100" s="3"/>
      <c r="W100" s="3"/>
      <c r="X100" s="3"/>
      <c r="Y100" s="3"/>
      <c r="Z100" s="3"/>
    </row>
    <row r="101" ht="12.0" hidden="1" customHeight="1">
      <c r="A101" s="23"/>
      <c r="B101" s="23"/>
      <c r="C101" s="23"/>
      <c r="D101" s="23"/>
      <c r="E101" s="3"/>
      <c r="F101" s="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3"/>
      <c r="T101" s="3"/>
      <c r="U101" s="3"/>
      <c r="V101" s="3"/>
      <c r="W101" s="3"/>
      <c r="X101" s="3"/>
      <c r="Y101" s="3"/>
      <c r="Z101" s="3"/>
    </row>
    <row r="102" ht="12.0" hidden="1" customHeight="1">
      <c r="A102" s="23"/>
      <c r="B102" s="23"/>
      <c r="C102" s="23"/>
      <c r="D102" s="23"/>
      <c r="E102" s="3"/>
      <c r="F102" s="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3"/>
      <c r="T102" s="3"/>
      <c r="U102" s="3"/>
      <c r="V102" s="3"/>
      <c r="W102" s="3"/>
      <c r="X102" s="3"/>
      <c r="Y102" s="3"/>
      <c r="Z102" s="3"/>
    </row>
    <row r="103" ht="12.0" hidden="1" customHeight="1">
      <c r="A103" s="23"/>
      <c r="B103" s="23"/>
      <c r="C103" s="23"/>
      <c r="D103" s="23"/>
      <c r="E103" s="3"/>
      <c r="F103" s="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3"/>
      <c r="T103" s="3"/>
      <c r="U103" s="3"/>
      <c r="V103" s="3"/>
      <c r="W103" s="3"/>
      <c r="X103" s="3"/>
      <c r="Y103" s="3"/>
      <c r="Z103" s="3"/>
    </row>
    <row r="104" ht="12.0" hidden="1" customHeight="1">
      <c r="A104" s="23"/>
      <c r="B104" s="23"/>
      <c r="C104" s="23"/>
      <c r="D104" s="23"/>
      <c r="E104" s="3"/>
      <c r="F104" s="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3"/>
      <c r="T104" s="3"/>
      <c r="U104" s="3"/>
      <c r="V104" s="3"/>
      <c r="W104" s="3"/>
      <c r="X104" s="3"/>
      <c r="Y104" s="3"/>
      <c r="Z104" s="3"/>
    </row>
    <row r="105" ht="12.0" hidden="1" customHeight="1">
      <c r="A105" s="23"/>
      <c r="B105" s="23"/>
      <c r="C105" s="23"/>
      <c r="D105" s="23"/>
      <c r="E105" s="3"/>
      <c r="F105" s="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3"/>
      <c r="T105" s="3"/>
      <c r="U105" s="3"/>
      <c r="V105" s="3"/>
      <c r="W105" s="3"/>
      <c r="X105" s="3"/>
      <c r="Y105" s="3"/>
      <c r="Z105" s="3"/>
    </row>
    <row r="106" ht="12.0" hidden="1" customHeight="1">
      <c r="A106" s="23"/>
      <c r="B106" s="23"/>
      <c r="C106" s="23"/>
      <c r="D106" s="23"/>
      <c r="E106" s="3"/>
      <c r="F106" s="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3"/>
      <c r="T106" s="3"/>
      <c r="U106" s="3"/>
      <c r="V106" s="3"/>
      <c r="W106" s="3"/>
      <c r="X106" s="3"/>
      <c r="Y106" s="3"/>
      <c r="Z106" s="3"/>
    </row>
    <row r="107" ht="12.0" hidden="1" customHeight="1">
      <c r="A107" s="23"/>
      <c r="B107" s="23"/>
      <c r="C107" s="23"/>
      <c r="D107" s="23"/>
      <c r="E107" s="3"/>
      <c r="F107" s="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3"/>
      <c r="T107" s="3"/>
      <c r="U107" s="3"/>
      <c r="V107" s="3"/>
      <c r="W107" s="3"/>
      <c r="X107" s="3"/>
      <c r="Y107" s="3"/>
      <c r="Z107" s="3"/>
    </row>
    <row r="108" ht="12.0" hidden="1" customHeight="1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3"/>
      <c r="T108" s="3"/>
      <c r="U108" s="3"/>
      <c r="V108" s="3"/>
      <c r="W108" s="3"/>
      <c r="X108" s="3"/>
      <c r="Y108" s="3"/>
      <c r="Z108" s="3"/>
    </row>
    <row r="109" ht="12.0" hidden="1" customHeight="1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3"/>
      <c r="T109" s="3"/>
      <c r="U109" s="3"/>
      <c r="V109" s="3"/>
      <c r="W109" s="3"/>
      <c r="X109" s="3"/>
      <c r="Y109" s="3"/>
      <c r="Z109" s="3"/>
    </row>
    <row r="110" ht="12.0" hidden="1" customHeight="1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3"/>
      <c r="T110" s="3"/>
      <c r="U110" s="3"/>
      <c r="V110" s="3"/>
      <c r="W110" s="3"/>
      <c r="X110" s="3"/>
      <c r="Y110" s="3"/>
      <c r="Z110" s="3"/>
    </row>
    <row r="111" ht="12.0" hidden="1" customHeight="1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3"/>
      <c r="T111" s="3"/>
      <c r="U111" s="3"/>
      <c r="V111" s="3"/>
      <c r="W111" s="3"/>
      <c r="X111" s="3"/>
      <c r="Y111" s="3"/>
      <c r="Z111" s="3"/>
    </row>
    <row r="112" ht="12.0" hidden="1" customHeight="1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3"/>
      <c r="T112" s="3"/>
      <c r="U112" s="3"/>
      <c r="V112" s="3"/>
      <c r="W112" s="3"/>
      <c r="X112" s="3"/>
      <c r="Y112" s="3"/>
      <c r="Z112" s="3"/>
    </row>
    <row r="113" ht="12.0" hidden="1" customHeight="1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3"/>
      <c r="T113" s="3"/>
      <c r="U113" s="3"/>
      <c r="V113" s="3"/>
      <c r="W113" s="3"/>
      <c r="X113" s="3"/>
      <c r="Y113" s="3"/>
      <c r="Z113" s="3"/>
    </row>
    <row r="114" ht="12.0" hidden="1" customHeight="1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3"/>
      <c r="T114" s="3"/>
      <c r="U114" s="3"/>
      <c r="V114" s="3"/>
      <c r="W114" s="3"/>
      <c r="X114" s="3"/>
      <c r="Y114" s="3"/>
      <c r="Z114" s="3"/>
    </row>
    <row r="115" ht="12.0" hidden="1" customHeight="1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3"/>
      <c r="T115" s="3"/>
      <c r="U115" s="3"/>
      <c r="V115" s="3"/>
      <c r="W115" s="3"/>
      <c r="X115" s="3"/>
      <c r="Y115" s="3"/>
      <c r="Z115" s="3"/>
    </row>
    <row r="116" ht="12.0" hidden="1" customHeight="1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3"/>
      <c r="T116" s="3"/>
      <c r="U116" s="3"/>
      <c r="V116" s="3"/>
      <c r="W116" s="3"/>
      <c r="X116" s="3"/>
      <c r="Y116" s="3"/>
      <c r="Z116" s="3"/>
    </row>
    <row r="117" ht="12.0" hidden="1" customHeight="1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3"/>
      <c r="T117" s="3"/>
      <c r="U117" s="3"/>
      <c r="V117" s="3"/>
      <c r="W117" s="3"/>
      <c r="X117" s="3"/>
      <c r="Y117" s="3"/>
      <c r="Z117" s="3"/>
    </row>
    <row r="118" ht="12.0" hidden="1" customHeight="1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3"/>
      <c r="T118" s="3"/>
      <c r="U118" s="3"/>
      <c r="V118" s="3"/>
      <c r="W118" s="3"/>
      <c r="X118" s="3"/>
      <c r="Y118" s="3"/>
      <c r="Z118" s="3"/>
    </row>
    <row r="119" ht="12.0" hidden="1" customHeight="1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3"/>
      <c r="T119" s="3"/>
      <c r="U119" s="3"/>
      <c r="V119" s="3"/>
      <c r="W119" s="3"/>
      <c r="X119" s="3"/>
      <c r="Y119" s="3"/>
      <c r="Z119" s="3"/>
    </row>
    <row r="120" ht="12.0" hidden="1" customHeight="1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3"/>
      <c r="T120" s="3"/>
      <c r="U120" s="3"/>
      <c r="V120" s="3"/>
      <c r="W120" s="3"/>
      <c r="X120" s="3"/>
      <c r="Y120" s="3"/>
      <c r="Z120" s="3"/>
    </row>
    <row r="121" ht="12.0" hidden="1" customHeight="1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3"/>
      <c r="T121" s="3"/>
      <c r="U121" s="3"/>
      <c r="V121" s="3"/>
      <c r="W121" s="3"/>
      <c r="X121" s="3"/>
      <c r="Y121" s="3"/>
      <c r="Z121" s="3"/>
    </row>
    <row r="122" ht="12.0" hidden="1" customHeight="1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3"/>
      <c r="T122" s="3"/>
      <c r="U122" s="3"/>
      <c r="V122" s="3"/>
      <c r="W122" s="3"/>
      <c r="X122" s="3"/>
      <c r="Y122" s="3"/>
      <c r="Z122" s="3"/>
    </row>
    <row r="123" ht="12.0" hidden="1" customHeight="1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3"/>
      <c r="T123" s="3"/>
      <c r="U123" s="3"/>
      <c r="V123" s="3"/>
      <c r="W123" s="3"/>
      <c r="X123" s="3"/>
      <c r="Y123" s="3"/>
      <c r="Z123" s="3"/>
    </row>
    <row r="124" ht="12.0" hidden="1" customHeight="1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3"/>
      <c r="T124" s="3"/>
      <c r="U124" s="3"/>
      <c r="V124" s="3"/>
      <c r="W124" s="3"/>
      <c r="X124" s="3"/>
      <c r="Y124" s="3"/>
      <c r="Z124" s="3"/>
    </row>
    <row r="125" ht="12.0" hidden="1" customHeight="1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3"/>
      <c r="T125" s="3"/>
      <c r="U125" s="3"/>
      <c r="V125" s="3"/>
      <c r="W125" s="3"/>
      <c r="X125" s="3"/>
      <c r="Y125" s="3"/>
      <c r="Z125" s="3"/>
    </row>
    <row r="126" ht="12.0" hidden="1" customHeight="1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3"/>
      <c r="T126" s="3"/>
      <c r="U126" s="3"/>
      <c r="V126" s="3"/>
      <c r="W126" s="3"/>
      <c r="X126" s="3"/>
      <c r="Y126" s="3"/>
      <c r="Z126" s="3"/>
    </row>
    <row r="127" ht="12.0" hidden="1" customHeight="1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3"/>
      <c r="T127" s="3"/>
      <c r="U127" s="3"/>
      <c r="V127" s="3"/>
      <c r="W127" s="3"/>
      <c r="X127" s="3"/>
      <c r="Y127" s="3"/>
      <c r="Z127" s="3"/>
    </row>
    <row r="128" ht="12.0" hidden="1" customHeight="1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3"/>
      <c r="T128" s="3"/>
      <c r="U128" s="3"/>
      <c r="V128" s="3"/>
      <c r="W128" s="3"/>
      <c r="X128" s="3"/>
      <c r="Y128" s="3"/>
      <c r="Z128" s="3"/>
    </row>
    <row r="129" ht="12.0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2.0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2.0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2.0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2.0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2.0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2.0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2.0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2.0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2.0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2.0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2.0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2.0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2.0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2.0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2.0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2.0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2.0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2.0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2.0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2.0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2.0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2.0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2.0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2.0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2.0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2.0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2.0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2.0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2.0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2.0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2.0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2.0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2.0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2.0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2.0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2.0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2.0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2.0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2.0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2.0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2.0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2.0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2.0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2.0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2.0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2.0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2.0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2.0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2.0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2.0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2.0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2.0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2.0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2.0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2.0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2.0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2.0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2.0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2.0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2.0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2.0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2.0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2.0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2.0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2.0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2.0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2.0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2.0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2.0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2.0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2.0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2.0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2.0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2.0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2.0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2.0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2.0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2.0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2.0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2.0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2.0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2.0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2.0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2.0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2.0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2.0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2.0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2.0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2.0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2.0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2.0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2.0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2.0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2.0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2.0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2.0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2.0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2.0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2.0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2.0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2.0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2.0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2.0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2.0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2.0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2.0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2.0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2.0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2.0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2.0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2.0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2.0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2.0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2.0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2.0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2.0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2.0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2.0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2.0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2.0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2.0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2.0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2.0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2.0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2.0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2.0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2.0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2.0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2.0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2.0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2.0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2.0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2.0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2.0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2.0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2.0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2.0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2.0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2.0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2.0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2.0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2.0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2.0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2.0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2.0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2.0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2.0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2.0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2.0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2.0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2.0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2.0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2.0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2.0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2.0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2.0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2.0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2.0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2.0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2.0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2.0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2.0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2.0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2.0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2.0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2.0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2.0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2.0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2.0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2.0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2.0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2.0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2.0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2.0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2.0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2.0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2.0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2.0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2.0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2.0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2.0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2.0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2.0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2.0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2.0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2.0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2.0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2.0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2.0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2.0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2.0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2.0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2.0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2.0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2.0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2.0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2.0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2.0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2.0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2.0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2.0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2.0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2.0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2.0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2.0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2.0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2.0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2.0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2.0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2.0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2.0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2.0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2.0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2.0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2.0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2.0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2.0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2.0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2.0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2.0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2.0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2.0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2.0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2.0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2.0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2.0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2.0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2.0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2.0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2.0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2.0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2.0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2.0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2.0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2.0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2.0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2.0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2.0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2.0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2.0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2.0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2.0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2.0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2.0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2.0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2.0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2.0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2.0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2.0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2.0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2.0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2.0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2.0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2.0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2.0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2.0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2.0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2.0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2.0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2.0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2.0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2.0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2.0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2.0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2.0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2.0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2.0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2.0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2.0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2.0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2.0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2.0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2.0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2.0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2.0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2.0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2.0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2.0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2.0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2.0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2.0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2.0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2.0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2.0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2.0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2.0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2.0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2.0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2.0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2.0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2.0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2.0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2.0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2.0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2.0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2.0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2.0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2.0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2.0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2.0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2.0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2.0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2.0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2.0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2.0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2.0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2.0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2.0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2.0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2.0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2.0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2.0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2.0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2.0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2.0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2.0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2.0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2.0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2.0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2.0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2.0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2.0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2.0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2.0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2.0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2.0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2.0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2.0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2.0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2.0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2.0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2.0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2.0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2.0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2.0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2.0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2.0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2.0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2.0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2.0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2.0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2.0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2.0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2.0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2.0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2.0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2.0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2.0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2.0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2.0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2.0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2.0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2.0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2.0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2.0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2.0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2.0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2.0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2.0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2.0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2.0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2.0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2.0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2.0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2.0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2.0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2.0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2.0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2.0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2.0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2.0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2.0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2.0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2.0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2.0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2.0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2.0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2.0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2.0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2.0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2.0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2.0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2.0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2.0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2.0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2.0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2.0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2.0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2.0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2.0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2.0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2.0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2.0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2.0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2.0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2.0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2.0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2.0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2.0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2.0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2.0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2.0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2.0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2.0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2.0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2.0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2.0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2.0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2.0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2.0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2.0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2.0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2.0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2.0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2.0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2.0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2.0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2.0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2.0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2.0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2.0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2.0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2.0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2.0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2.0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2.0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2.0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2.0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2.0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2.0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2.0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2.0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2.0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2.0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2.0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2.0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2.0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2.0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2.0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2.0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2.0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2.0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2.0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2.0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2.0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2.0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2.0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2.0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2.0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2.0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2.0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2.0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2.0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2.0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2.0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2.0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2.0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2.0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2.0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2.0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2.0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2.0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2.0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2.0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2.0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2.0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2.0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2.0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2.0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2.0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2.0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2.0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2.0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2.0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2.0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2.0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2.0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2.0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2.0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2.0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2.0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2.0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2.0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2.0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2.0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2.0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2.0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2.0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2.0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2.0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2.0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2.0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2.0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2.0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2.0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2.0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2.0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2.0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2.0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2.0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2.0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2.0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2.0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2.0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2.0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2.0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2.0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2.0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2.0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2.0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2.0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2.0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2.0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2.0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2.0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2.0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2.0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2.0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2.0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2.0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2.0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2.0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2.0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2.0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2.0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2.0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2.0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2.0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2.0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2.0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2.0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2.0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2.0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2.0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2.0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2.0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2.0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2.0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2.0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2.0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2.0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2.0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2.0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2.0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2.0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2.0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2.0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2.0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2.0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2.0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2.0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2.0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2.0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2.0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2.0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2.0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2.0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2.0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2.0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2.0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2.0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2.0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2.0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2.0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2.0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2.0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2.0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2.0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2.0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2.0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2.0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2.0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2.0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2.0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2.0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2.0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2.0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2.0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2.0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2.0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2.0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2.0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2.0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2.0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2.0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2.0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2.0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2.0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2.0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2.0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2.0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2.0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2.0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2.0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2.0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2.0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2.0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2.0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2.0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2.0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2.0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2.0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2.0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2.0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2.0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2.0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2.0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2.0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2.0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2.0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2.0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2.0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2.0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2.0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2.0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2.0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2.0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2.0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2.0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2.0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2.0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2.0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2.0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2.0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2.0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2.0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2.0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2.0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2.0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2.0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2.0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2.0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2.0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2.0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2.0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2.0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2.0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2.0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2.0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2.0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2.0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2.0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2.0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2.0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2.0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2.0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2.0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2.0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2.0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2.0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2.0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2.0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2.0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2.0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2.0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2.0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2.0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2.0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2.0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2.0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2.0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2.0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2.0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2.0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2.0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2.0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2.0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2.0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2.0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2.0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2.0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2.0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2.0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2.0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2.0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2.0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2.0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2.0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2.0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2.0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2.0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2.0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2.0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2.0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2.0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2.0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2.0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2.0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2.0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2.0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2.0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2.0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2.0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2.0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2.0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2.0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2.0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2.0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2.0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2.0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2.0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2.0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2.0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2.0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2.0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2.0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2.0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2.0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2.0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2.0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2.0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2.0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2.0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2.0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2.0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2.0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2.0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2.0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2.0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2.0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2.0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2.0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2.0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2.0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2.0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2.0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2.0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2.0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2.0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2.0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2.0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2.0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2.0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2.0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2.0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2.0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2.0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2.0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2.0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2.0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2.0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2.0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2.0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2.0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2.0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2.0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2.0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2.0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2.0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2.0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2.0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2.0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2.0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2.0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2.0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2.0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2.0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2.0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2.0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2.0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2.0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2.0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2.0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2.0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2.0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2.0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2.0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2.0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2.0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2.0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2.0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2.0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2.0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2.0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2.0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2.0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2.0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2.0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2.0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2.0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2.0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2.0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2.0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2.0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2.0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2.0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2.0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2.0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2.0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2.0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2.0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2.0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2.0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2.0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2.0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2.0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2.0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2.0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2.0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2.0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2.0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2.0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2.0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2.0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2.0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2.0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2.0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2.0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2.0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2.0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2.0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2.0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2.0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2.0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2.0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2.0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2.0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2.0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2.0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2.0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2.0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2.0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2.0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2.0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2.0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2.0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2.0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2.0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2.0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2.0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2.0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2.0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2.0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2.0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2.0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2.0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2.0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2.0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2.0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2.0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2.0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2.0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2.0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2.0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2.0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2.0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2.0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2.0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2.0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2.0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2.0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2.0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2.0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2.0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2.0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2.0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2.0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2.0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2.0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2.0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2.0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2.0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2.0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2.0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2.0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2.0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2.0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2.0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2.0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2.0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2.0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25">
    <mergeCell ref="F12:K12"/>
    <mergeCell ref="F13:K13"/>
    <mergeCell ref="B14:E14"/>
    <mergeCell ref="F14:K14"/>
    <mergeCell ref="B15:E15"/>
    <mergeCell ref="F15:K15"/>
    <mergeCell ref="F16:K16"/>
    <mergeCell ref="F17:K17"/>
    <mergeCell ref="F18:K18"/>
    <mergeCell ref="B19:E19"/>
    <mergeCell ref="F19:K19"/>
    <mergeCell ref="B20:E20"/>
    <mergeCell ref="F20:K20"/>
    <mergeCell ref="G36:N36"/>
    <mergeCell ref="B76:N76"/>
    <mergeCell ref="B77:N77"/>
    <mergeCell ref="B78:N78"/>
    <mergeCell ref="B79:N79"/>
    <mergeCell ref="B68:N68"/>
    <mergeCell ref="B69:N69"/>
    <mergeCell ref="B70:N70"/>
    <mergeCell ref="B71:N71"/>
    <mergeCell ref="B72:N72"/>
    <mergeCell ref="B73:N73"/>
    <mergeCell ref="B75:N75"/>
  </mergeCells>
  <conditionalFormatting sqref="B24:B36">
    <cfRule type="cellIs" dxfId="0" priority="1" stopIfTrue="1" operator="equal">
      <formula>0</formula>
    </cfRule>
  </conditionalFormatting>
  <conditionalFormatting sqref="B43:C65">
    <cfRule type="cellIs" dxfId="0" priority="2" stopIfTrue="1" operator="equal">
      <formula>0</formula>
    </cfRule>
  </conditionalFormatting>
  <printOptions/>
  <pageMargins bottom="0.5" footer="0.0" header="0.0" left="0.35" right="0.25" top="0.32"/>
  <pageSetup scale="87" orientation="portrait"/>
  <headerFooter>
    <oddFooter>&amp;L&amp;D  at &amp;T Mike 702.486.8879&amp;CPage &amp;P of &amp;R&amp;F  &amp;A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2.0"/>
    <col customWidth="1" min="2" max="3" width="4.13"/>
    <col customWidth="1" min="4" max="4" width="4.5"/>
    <col customWidth="1" min="5" max="5" width="9.13"/>
    <col customWidth="1" min="6" max="7" width="10.25"/>
    <col customWidth="1" min="8" max="14" width="9.13"/>
    <col customWidth="1" min="15" max="15" width="2.5"/>
    <col customWidth="1" hidden="1" min="16" max="18" width="8.63"/>
    <col customWidth="1" min="19" max="26" width="8.63"/>
  </cols>
  <sheetData>
    <row r="1" ht="12.0" customHeight="1">
      <c r="A1" s="129" t="s">
        <v>89</v>
      </c>
      <c r="B1" s="129"/>
      <c r="C1" s="129"/>
      <c r="D1" s="129"/>
      <c r="E1" s="129"/>
      <c r="F1" s="129"/>
      <c r="G1" s="129"/>
    </row>
    <row r="2" ht="12.0" customHeight="1">
      <c r="A2" s="1" t="s">
        <v>155</v>
      </c>
      <c r="B2" s="161"/>
      <c r="C2" s="161"/>
      <c r="D2" s="161"/>
      <c r="E2" s="161"/>
      <c r="F2" s="161"/>
      <c r="G2" s="161"/>
    </row>
    <row r="3" ht="12.0" customHeight="1">
      <c r="A3" s="10" t="s">
        <v>5</v>
      </c>
    </row>
    <row r="4" ht="12.0" customHeight="1">
      <c r="A4" s="13" t="s">
        <v>7</v>
      </c>
      <c r="F4" s="132"/>
    </row>
    <row r="5" ht="12.0" customHeight="1">
      <c r="A5" s="16"/>
    </row>
    <row r="6" ht="12.0" customHeight="1">
      <c r="A6" s="24"/>
      <c r="B6" s="24"/>
      <c r="C6" s="24"/>
      <c r="D6" s="24"/>
      <c r="E6" s="24"/>
      <c r="F6" s="9"/>
      <c r="G6" s="24"/>
      <c r="H6" s="24"/>
      <c r="I6" s="24"/>
      <c r="J6" s="24"/>
      <c r="K6" s="24"/>
      <c r="L6" s="24"/>
      <c r="M6" s="24"/>
      <c r="N6" s="24"/>
      <c r="O6" s="23"/>
      <c r="P6" s="23"/>
      <c r="Q6" s="23"/>
      <c r="R6" s="23"/>
    </row>
    <row r="7" ht="12.0" customHeight="1">
      <c r="A7" s="24"/>
      <c r="B7" s="133" t="s">
        <v>91</v>
      </c>
      <c r="C7" s="24"/>
      <c r="D7" s="24"/>
      <c r="E7" s="24"/>
      <c r="F7" s="9"/>
      <c r="G7" s="24"/>
      <c r="H7" s="24"/>
      <c r="I7" s="24"/>
      <c r="J7" s="24"/>
      <c r="K7" s="24"/>
      <c r="L7" s="24"/>
      <c r="M7" s="24"/>
      <c r="N7" s="24"/>
      <c r="O7" s="23"/>
      <c r="P7" s="23"/>
      <c r="Q7" s="23"/>
      <c r="R7" s="23"/>
    </row>
    <row r="8" ht="12.0" customHeight="1">
      <c r="A8" s="24"/>
      <c r="B8" s="133" t="s">
        <v>92</v>
      </c>
      <c r="C8" s="24"/>
      <c r="D8" s="24"/>
      <c r="E8" s="24"/>
      <c r="F8" s="9"/>
      <c r="G8" s="24"/>
      <c r="H8" s="24"/>
      <c r="I8" s="24"/>
      <c r="J8" s="24"/>
      <c r="K8" s="24"/>
      <c r="L8" s="24"/>
      <c r="M8" s="24"/>
      <c r="N8" s="24"/>
      <c r="O8" s="23"/>
      <c r="P8" s="23"/>
      <c r="Q8" s="23"/>
      <c r="R8" s="23"/>
    </row>
    <row r="9" ht="12.0" customHeight="1">
      <c r="A9" s="24"/>
      <c r="B9" s="80" t="s">
        <v>93</v>
      </c>
      <c r="C9" s="24"/>
      <c r="D9" s="24"/>
      <c r="E9" s="24"/>
      <c r="F9" s="9"/>
      <c r="G9" s="24"/>
      <c r="H9" s="24"/>
      <c r="I9" s="24"/>
      <c r="J9" s="24"/>
      <c r="K9" s="24"/>
      <c r="L9" s="24"/>
      <c r="M9" s="24"/>
      <c r="N9" s="24"/>
      <c r="O9" s="23"/>
      <c r="P9" s="23"/>
      <c r="Q9" s="23"/>
      <c r="R9" s="23"/>
    </row>
    <row r="10" ht="12.0" customHeight="1">
      <c r="A10" s="24"/>
      <c r="B10" s="24"/>
      <c r="C10" s="24"/>
      <c r="D10" s="24"/>
      <c r="E10" s="24"/>
      <c r="F10" s="9"/>
      <c r="G10" s="24"/>
      <c r="H10" s="24"/>
      <c r="I10" s="24"/>
      <c r="J10" s="24"/>
      <c r="K10" s="24"/>
      <c r="L10" s="24"/>
      <c r="M10" s="24"/>
      <c r="N10" s="24"/>
      <c r="O10" s="23"/>
      <c r="P10" s="23"/>
      <c r="Q10" s="23"/>
      <c r="R10" s="23"/>
    </row>
    <row r="11" ht="12.0" customHeight="1">
      <c r="A11" s="24"/>
      <c r="B11" s="134" t="s">
        <v>94</v>
      </c>
      <c r="C11" s="135"/>
      <c r="D11" s="136"/>
      <c r="E11" s="137"/>
      <c r="F11" s="137"/>
      <c r="G11" s="138"/>
      <c r="H11" s="137"/>
      <c r="I11" s="22"/>
      <c r="J11" s="22"/>
      <c r="K11" s="22"/>
      <c r="L11" s="22"/>
      <c r="M11" s="22"/>
      <c r="N11" s="22"/>
      <c r="O11" s="23"/>
      <c r="P11" s="23"/>
      <c r="Q11" s="23"/>
      <c r="R11" s="23"/>
    </row>
    <row r="12" ht="12.0" customHeight="1">
      <c r="A12" s="24"/>
      <c r="B12" s="139" t="s">
        <v>95</v>
      </c>
      <c r="C12" s="140"/>
      <c r="D12" s="140"/>
      <c r="E12" s="140"/>
      <c r="F12" s="141"/>
      <c r="G12" s="28"/>
      <c r="H12" s="28"/>
      <c r="I12" s="28"/>
      <c r="J12" s="28"/>
      <c r="K12" s="29"/>
      <c r="L12" s="24"/>
      <c r="M12" s="24"/>
      <c r="N12" s="24"/>
      <c r="O12" s="23"/>
      <c r="P12" s="23"/>
      <c r="Q12" s="23"/>
      <c r="R12" s="23"/>
    </row>
    <row r="13" ht="12.0" customHeight="1">
      <c r="A13" s="24"/>
      <c r="B13" s="139" t="s">
        <v>96</v>
      </c>
      <c r="C13" s="140"/>
      <c r="D13" s="140"/>
      <c r="E13" s="140"/>
      <c r="F13" s="162">
        <v>44153.0</v>
      </c>
      <c r="G13" s="28"/>
      <c r="H13" s="28"/>
      <c r="I13" s="28"/>
      <c r="J13" s="28"/>
      <c r="K13" s="29"/>
      <c r="L13" s="24"/>
      <c r="M13" s="24"/>
      <c r="N13" s="24"/>
      <c r="O13" s="23"/>
      <c r="P13" s="23"/>
      <c r="Q13" s="23"/>
      <c r="R13" s="23"/>
    </row>
    <row r="14" ht="34.5" customHeight="1">
      <c r="A14" s="24"/>
      <c r="B14" s="142" t="s">
        <v>97</v>
      </c>
      <c r="C14" s="28"/>
      <c r="D14" s="28"/>
      <c r="E14" s="28"/>
      <c r="F14" s="162"/>
      <c r="G14" s="28"/>
      <c r="H14" s="28"/>
      <c r="I14" s="28"/>
      <c r="J14" s="28"/>
      <c r="K14" s="29"/>
      <c r="L14" s="24"/>
      <c r="M14" s="24"/>
      <c r="N14" s="24"/>
      <c r="O14" s="23"/>
      <c r="P14" s="23"/>
      <c r="Q14" s="23"/>
      <c r="R14" s="23"/>
    </row>
    <row r="15" ht="31.5" customHeight="1">
      <c r="A15" s="24"/>
      <c r="B15" s="142" t="s">
        <v>98</v>
      </c>
      <c r="C15" s="28"/>
      <c r="D15" s="28"/>
      <c r="E15" s="28"/>
      <c r="F15" s="162"/>
      <c r="G15" s="28"/>
      <c r="H15" s="28"/>
      <c r="I15" s="28"/>
      <c r="J15" s="28"/>
      <c r="K15" s="29"/>
      <c r="L15" s="24"/>
      <c r="M15" s="24"/>
      <c r="N15" s="24"/>
      <c r="O15" s="23"/>
      <c r="P15" s="23"/>
      <c r="Q15" s="23"/>
      <c r="R15" s="23"/>
    </row>
    <row r="16" ht="12.0" customHeight="1">
      <c r="A16" s="24"/>
      <c r="B16" s="139" t="s">
        <v>99</v>
      </c>
      <c r="C16" s="140"/>
      <c r="D16" s="140"/>
      <c r="E16" s="140"/>
      <c r="F16" s="141"/>
      <c r="G16" s="28"/>
      <c r="H16" s="28"/>
      <c r="I16" s="28"/>
      <c r="J16" s="28"/>
      <c r="K16" s="29"/>
      <c r="L16" s="24"/>
      <c r="M16" s="24"/>
      <c r="N16" s="24"/>
      <c r="O16" s="23"/>
      <c r="P16" s="23"/>
      <c r="Q16" s="23"/>
      <c r="R16" s="23"/>
    </row>
    <row r="17" ht="12.0" customHeight="1">
      <c r="A17" s="24"/>
      <c r="B17" s="139" t="s">
        <v>100</v>
      </c>
      <c r="C17" s="140"/>
      <c r="D17" s="140"/>
      <c r="E17" s="140"/>
      <c r="F17" s="141"/>
      <c r="G17" s="28"/>
      <c r="H17" s="28"/>
      <c r="I17" s="28"/>
      <c r="J17" s="28"/>
      <c r="K17" s="29"/>
      <c r="L17" s="24"/>
      <c r="M17" s="24"/>
      <c r="N17" s="24"/>
      <c r="O17" s="23"/>
      <c r="P17" s="23"/>
      <c r="Q17" s="23"/>
      <c r="R17" s="23"/>
    </row>
    <row r="18" ht="12.0" customHeight="1">
      <c r="A18" s="24"/>
      <c r="B18" s="139" t="s">
        <v>101</v>
      </c>
      <c r="C18" s="140"/>
      <c r="D18" s="140"/>
      <c r="E18" s="140"/>
      <c r="F18" s="141"/>
      <c r="G18" s="28"/>
      <c r="H18" s="28"/>
      <c r="I18" s="28"/>
      <c r="J18" s="28"/>
      <c r="K18" s="29"/>
      <c r="L18" s="24"/>
      <c r="M18" s="24"/>
      <c r="N18" s="24"/>
      <c r="O18" s="23"/>
      <c r="P18" s="23"/>
      <c r="Q18" s="23"/>
      <c r="R18" s="23"/>
    </row>
    <row r="19" ht="28.5" customHeight="1">
      <c r="A19" s="24"/>
      <c r="B19" s="142" t="s">
        <v>102</v>
      </c>
      <c r="C19" s="28"/>
      <c r="D19" s="28"/>
      <c r="E19" s="28"/>
      <c r="F19" s="163"/>
      <c r="G19" s="28"/>
      <c r="H19" s="28"/>
      <c r="I19" s="28"/>
      <c r="J19" s="28"/>
      <c r="K19" s="29"/>
      <c r="L19" s="24"/>
      <c r="M19" s="24"/>
      <c r="N19" s="24"/>
      <c r="O19" s="23"/>
      <c r="P19" s="23"/>
      <c r="Q19" s="23"/>
      <c r="R19" s="23"/>
    </row>
    <row r="20" ht="35.25" customHeight="1">
      <c r="A20" s="24"/>
      <c r="B20" s="142" t="s">
        <v>103</v>
      </c>
      <c r="C20" s="28"/>
      <c r="D20" s="28"/>
      <c r="E20" s="28"/>
      <c r="F20" s="162"/>
      <c r="G20" s="28"/>
      <c r="H20" s="28"/>
      <c r="I20" s="28"/>
      <c r="J20" s="28"/>
      <c r="K20" s="29"/>
      <c r="L20" s="24"/>
      <c r="M20" s="143"/>
      <c r="N20" s="24"/>
      <c r="O20" s="23"/>
      <c r="P20" s="23"/>
      <c r="Q20" s="23"/>
      <c r="R20" s="23"/>
    </row>
    <row r="21" ht="12.0" customHeight="1">
      <c r="A21" s="24"/>
      <c r="B21" s="24"/>
      <c r="C21" s="24"/>
      <c r="E21" s="9"/>
      <c r="F21" s="9"/>
      <c r="G21" s="144"/>
      <c r="H21" s="9"/>
      <c r="I21" s="24"/>
      <c r="J21" s="24"/>
      <c r="K21" s="24"/>
      <c r="L21" s="24"/>
      <c r="M21" s="24"/>
      <c r="N21" s="24"/>
      <c r="O21" s="23"/>
      <c r="P21" s="23"/>
      <c r="Q21" s="23"/>
      <c r="R21" s="23"/>
    </row>
    <row r="22" ht="12.0" customHeight="1">
      <c r="A22" s="23"/>
      <c r="B22" s="134" t="s">
        <v>104</v>
      </c>
      <c r="C22" s="135"/>
      <c r="D22" s="136"/>
      <c r="E22" s="137"/>
      <c r="F22" s="137"/>
      <c r="G22" s="138"/>
      <c r="H22" s="137"/>
      <c r="I22" s="22"/>
      <c r="J22" s="22"/>
      <c r="K22" s="22"/>
      <c r="L22" s="22"/>
      <c r="M22" s="22"/>
      <c r="N22" s="22"/>
      <c r="O22" s="23"/>
      <c r="P22" s="23"/>
      <c r="Q22" s="23"/>
      <c r="R22" s="23"/>
    </row>
    <row r="23" ht="12.0" customHeight="1">
      <c r="A23" s="23"/>
      <c r="B23" s="145" t="s">
        <v>105</v>
      </c>
      <c r="C23" s="146"/>
      <c r="D23" s="132"/>
      <c r="E23" s="147"/>
      <c r="G23" s="148"/>
      <c r="I23" s="23"/>
      <c r="J23" s="23"/>
      <c r="K23" s="23"/>
      <c r="L23" s="23"/>
      <c r="M23" s="23"/>
      <c r="N23" s="23"/>
      <c r="O23" s="23"/>
      <c r="P23" s="23"/>
      <c r="Q23" s="23"/>
      <c r="R23" s="23"/>
    </row>
    <row r="24" ht="12.0" customHeight="1">
      <c r="A24" s="23"/>
      <c r="B24" s="149"/>
      <c r="C24" s="150"/>
      <c r="D24" s="151">
        <v>1.0</v>
      </c>
      <c r="E24" s="132" t="s">
        <v>106</v>
      </c>
      <c r="G24" s="148"/>
      <c r="I24" s="23"/>
      <c r="J24" s="23"/>
      <c r="K24" s="23"/>
      <c r="L24" s="23"/>
      <c r="M24" s="23"/>
      <c r="N24" s="23"/>
      <c r="O24" s="23"/>
      <c r="P24" s="23"/>
      <c r="Q24" s="23"/>
      <c r="R24" s="23"/>
    </row>
    <row r="25" ht="12.0" customHeight="1">
      <c r="A25" s="23"/>
      <c r="B25" s="149"/>
      <c r="C25" s="150"/>
      <c r="D25" s="151">
        <v>2.0</v>
      </c>
      <c r="E25" s="132" t="s">
        <v>107</v>
      </c>
      <c r="G25" s="148"/>
      <c r="I25" s="23"/>
      <c r="J25" s="23"/>
      <c r="K25" s="23"/>
      <c r="L25" s="23"/>
      <c r="M25" s="23"/>
      <c r="N25" s="23"/>
      <c r="O25" s="23"/>
      <c r="P25" s="23"/>
      <c r="Q25" s="23"/>
      <c r="R25" s="23"/>
    </row>
    <row r="26" ht="12.0" customHeight="1">
      <c r="A26" s="23"/>
      <c r="B26" s="149"/>
      <c r="C26" s="150"/>
      <c r="D26" s="151">
        <v>3.0</v>
      </c>
      <c r="E26" s="132" t="s">
        <v>108</v>
      </c>
      <c r="G26" s="148"/>
      <c r="I26" s="23"/>
      <c r="J26" s="23"/>
      <c r="K26" s="23"/>
      <c r="L26" s="23"/>
      <c r="M26" s="23"/>
      <c r="N26" s="23"/>
      <c r="O26" s="23"/>
      <c r="P26" s="23"/>
      <c r="Q26" s="23"/>
      <c r="R26" s="23"/>
    </row>
    <row r="27" ht="12.0" customHeight="1">
      <c r="A27" s="23"/>
      <c r="B27" s="149"/>
      <c r="C27" s="150"/>
      <c r="D27" s="151">
        <v>4.0</v>
      </c>
      <c r="E27" s="132" t="s">
        <v>109</v>
      </c>
      <c r="G27" s="148"/>
      <c r="I27" s="23"/>
      <c r="J27" s="23"/>
      <c r="K27" s="23"/>
      <c r="L27" s="23"/>
      <c r="M27" s="23"/>
      <c r="N27" s="23"/>
      <c r="O27" s="23"/>
      <c r="P27" s="23"/>
      <c r="Q27" s="23"/>
      <c r="R27" s="23"/>
    </row>
    <row r="28" ht="12.0" customHeight="1">
      <c r="A28" s="23"/>
      <c r="B28" s="149"/>
      <c r="C28" s="150"/>
      <c r="D28" s="151">
        <v>5.0</v>
      </c>
      <c r="E28" s="132" t="s">
        <v>110</v>
      </c>
      <c r="G28" s="148"/>
      <c r="I28" s="23"/>
      <c r="J28" s="23"/>
      <c r="K28" s="23"/>
      <c r="L28" s="23"/>
      <c r="M28" s="23"/>
      <c r="N28" s="23"/>
      <c r="O28" s="23"/>
      <c r="P28" s="23"/>
      <c r="Q28" s="23"/>
      <c r="R28" s="23"/>
    </row>
    <row r="29" ht="12.0" customHeight="1">
      <c r="A29" s="23"/>
      <c r="B29" s="149"/>
      <c r="C29" s="150"/>
      <c r="D29" s="151">
        <v>6.0</v>
      </c>
      <c r="E29" s="132" t="s">
        <v>111</v>
      </c>
      <c r="G29" s="148"/>
      <c r="I29" s="23"/>
      <c r="J29" s="23"/>
      <c r="K29" s="23"/>
      <c r="L29" s="23"/>
      <c r="M29" s="23"/>
      <c r="N29" s="23"/>
      <c r="O29" s="23"/>
      <c r="P29" s="23"/>
      <c r="Q29" s="23"/>
      <c r="R29" s="23"/>
    </row>
    <row r="30" ht="12.0" customHeight="1">
      <c r="A30" s="23"/>
      <c r="B30" s="149"/>
      <c r="C30" s="150"/>
      <c r="D30" s="151">
        <v>7.0</v>
      </c>
      <c r="E30" s="132" t="s">
        <v>113</v>
      </c>
      <c r="G30" s="148"/>
      <c r="I30" s="23"/>
      <c r="J30" s="23"/>
      <c r="K30" s="23"/>
      <c r="L30" s="23"/>
      <c r="M30" s="23"/>
      <c r="N30" s="23"/>
      <c r="O30" s="23"/>
      <c r="P30" s="23"/>
      <c r="Q30" s="23"/>
      <c r="R30" s="23"/>
    </row>
    <row r="31" ht="12.0" customHeight="1">
      <c r="A31" s="23"/>
      <c r="B31" s="149" t="s">
        <v>112</v>
      </c>
      <c r="C31" s="150"/>
      <c r="D31" s="151">
        <v>8.0</v>
      </c>
      <c r="E31" s="132" t="s">
        <v>114</v>
      </c>
      <c r="G31" s="148"/>
      <c r="I31" s="23"/>
      <c r="J31" s="23"/>
      <c r="K31" s="23"/>
      <c r="L31" s="23"/>
      <c r="M31" s="23"/>
      <c r="N31" s="23"/>
      <c r="O31" s="23"/>
      <c r="P31" s="23"/>
      <c r="Q31" s="23"/>
      <c r="R31" s="23"/>
    </row>
    <row r="32" ht="12.0" customHeight="1">
      <c r="A32" s="23"/>
      <c r="B32" s="149"/>
      <c r="C32" s="150"/>
      <c r="D32" s="151">
        <v>9.0</v>
      </c>
      <c r="E32" s="132" t="s">
        <v>115</v>
      </c>
      <c r="G32" s="148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ht="12.0" customHeight="1">
      <c r="A33" s="23"/>
      <c r="B33" s="149"/>
      <c r="C33" s="150"/>
      <c r="D33" s="151">
        <v>10.0</v>
      </c>
      <c r="E33" s="132" t="s">
        <v>116</v>
      </c>
      <c r="G33" s="148"/>
      <c r="I33" s="23"/>
      <c r="J33" s="23"/>
      <c r="K33" s="23"/>
      <c r="L33" s="23"/>
      <c r="M33" s="23"/>
      <c r="N33" s="23"/>
      <c r="O33" s="23"/>
      <c r="P33" s="23"/>
      <c r="Q33" s="23"/>
      <c r="R33" s="23"/>
    </row>
    <row r="34" ht="12.0" customHeight="1">
      <c r="A34" s="23"/>
      <c r="B34" s="149"/>
      <c r="C34" s="150"/>
      <c r="D34" s="151">
        <v>11.0</v>
      </c>
      <c r="E34" s="132" t="s">
        <v>117</v>
      </c>
      <c r="G34" s="148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5" ht="12.0" customHeight="1">
      <c r="A35" s="23"/>
      <c r="B35" s="149"/>
      <c r="C35" s="150"/>
      <c r="D35" s="151">
        <v>12.0</v>
      </c>
      <c r="E35" s="132" t="s">
        <v>118</v>
      </c>
      <c r="G35" s="148"/>
      <c r="I35" s="23"/>
      <c r="J35" s="23"/>
      <c r="K35" s="23"/>
      <c r="L35" s="23"/>
      <c r="M35" s="23"/>
      <c r="N35" s="23"/>
      <c r="O35" s="23"/>
      <c r="P35" s="23"/>
      <c r="Q35" s="23"/>
      <c r="R35" s="23"/>
    </row>
    <row r="36" ht="12.0" customHeight="1">
      <c r="A36" s="23"/>
      <c r="B36" s="149"/>
      <c r="C36" s="150"/>
      <c r="D36" s="151">
        <v>13.0</v>
      </c>
      <c r="E36" s="132" t="s">
        <v>119</v>
      </c>
      <c r="G36" s="152"/>
      <c r="H36" s="86"/>
      <c r="I36" s="86"/>
      <c r="J36" s="86"/>
      <c r="K36" s="86"/>
      <c r="L36" s="86"/>
      <c r="M36" s="86"/>
      <c r="N36" s="87"/>
      <c r="O36" s="23"/>
      <c r="P36" s="23"/>
      <c r="Q36" s="23"/>
      <c r="R36" s="23"/>
    </row>
    <row r="37" ht="12.0" customHeight="1">
      <c r="A37" s="23"/>
      <c r="B37" s="146"/>
      <c r="C37" s="146"/>
      <c r="D37" s="23"/>
      <c r="E37" s="23"/>
      <c r="F37" s="148"/>
      <c r="G37" s="148"/>
      <c r="I37" s="23"/>
      <c r="J37" s="23"/>
      <c r="K37" s="23"/>
      <c r="L37" s="23"/>
      <c r="M37" s="23"/>
      <c r="N37" s="23"/>
      <c r="O37" s="23"/>
      <c r="P37" s="23"/>
      <c r="Q37" s="23"/>
      <c r="R37" s="23"/>
    </row>
    <row r="38" ht="12.0" customHeight="1">
      <c r="A38" s="23"/>
      <c r="B38" s="134" t="s">
        <v>120</v>
      </c>
      <c r="C38" s="138"/>
      <c r="D38" s="138"/>
      <c r="E38" s="137"/>
      <c r="F38" s="22"/>
      <c r="G38" s="22"/>
      <c r="H38" s="22"/>
      <c r="I38" s="137"/>
      <c r="J38" s="137"/>
      <c r="K38" s="137"/>
      <c r="L38" s="22"/>
      <c r="M38" s="22"/>
      <c r="N38" s="22"/>
      <c r="O38" s="23"/>
      <c r="P38" s="23"/>
      <c r="Q38" s="23"/>
      <c r="R38" s="23"/>
    </row>
    <row r="39" ht="12.0" customHeight="1">
      <c r="A39" s="23"/>
      <c r="B39" s="145" t="s">
        <v>121</v>
      </c>
      <c r="C39" s="146"/>
      <c r="F39" s="148"/>
      <c r="G39" s="148"/>
      <c r="I39" s="23"/>
      <c r="J39" s="23"/>
      <c r="K39" s="23"/>
      <c r="L39" s="23"/>
      <c r="M39" s="23"/>
      <c r="N39" s="23"/>
      <c r="O39" s="23"/>
      <c r="P39" s="23"/>
      <c r="Q39" s="23"/>
      <c r="R39" s="23"/>
    </row>
    <row r="40" ht="12.0" customHeight="1">
      <c r="A40" s="23"/>
      <c r="B40" s="145" t="s">
        <v>122</v>
      </c>
      <c r="C40" s="146"/>
      <c r="D40" s="153"/>
      <c r="E40" s="132"/>
      <c r="F40" s="148"/>
      <c r="G40" s="148"/>
      <c r="I40" s="23"/>
      <c r="J40" s="23"/>
      <c r="K40" s="23"/>
      <c r="L40" s="23"/>
      <c r="M40" s="23"/>
      <c r="N40" s="23"/>
      <c r="O40" s="23"/>
      <c r="P40" s="23"/>
      <c r="Q40" s="23"/>
      <c r="R40" s="23"/>
    </row>
    <row r="41" ht="12.0" customHeight="1">
      <c r="A41" s="23"/>
      <c r="B41" s="145" t="s">
        <v>123</v>
      </c>
      <c r="C41" s="146"/>
      <c r="D41" s="153"/>
      <c r="E41" s="132"/>
      <c r="F41" s="148"/>
      <c r="G41" s="148"/>
      <c r="I41" s="23"/>
      <c r="J41" s="23"/>
      <c r="K41" s="23"/>
      <c r="L41" s="23"/>
      <c r="M41" s="23"/>
      <c r="N41" s="23"/>
      <c r="O41" s="23"/>
      <c r="P41" s="23"/>
      <c r="Q41" s="23"/>
      <c r="R41" s="23"/>
    </row>
    <row r="42" ht="12.0" customHeight="1">
      <c r="A42" s="23"/>
      <c r="B42" s="145"/>
      <c r="C42" s="146"/>
      <c r="D42" s="153"/>
      <c r="E42" s="132"/>
      <c r="F42" s="148"/>
      <c r="G42" s="148"/>
      <c r="I42" s="23"/>
      <c r="J42" s="23"/>
      <c r="K42" s="23"/>
      <c r="L42" s="23"/>
      <c r="M42" s="23"/>
      <c r="N42" s="23"/>
      <c r="O42" s="23"/>
      <c r="P42" s="23"/>
      <c r="Q42" s="23"/>
      <c r="R42" s="23"/>
    </row>
    <row r="43" ht="12.0" customHeight="1">
      <c r="A43" s="23"/>
      <c r="B43" s="149" t="s">
        <v>112</v>
      </c>
      <c r="C43" s="154" t="str">
        <f t="shared" ref="C43:C66" si="1">IF(B43="x"," ","nc")</f>
        <v> </v>
      </c>
      <c r="D43" s="151">
        <v>1.0</v>
      </c>
      <c r="E43" s="132" t="s">
        <v>125</v>
      </c>
      <c r="F43" s="148"/>
      <c r="G43" s="148"/>
      <c r="I43" s="23"/>
      <c r="J43" s="23"/>
      <c r="K43" s="23"/>
      <c r="L43" s="23"/>
      <c r="M43" s="23"/>
      <c r="N43" s="23"/>
      <c r="O43" s="23"/>
      <c r="P43" s="23"/>
      <c r="Q43" s="23"/>
      <c r="R43" s="23"/>
    </row>
    <row r="44" ht="12.0" customHeight="1">
      <c r="A44" s="23"/>
      <c r="B44" s="149"/>
      <c r="C44" s="154" t="str">
        <f t="shared" si="1"/>
        <v>nc</v>
      </c>
      <c r="D44" s="151">
        <v>2.0</v>
      </c>
      <c r="E44" s="132" t="s">
        <v>127</v>
      </c>
      <c r="F44" s="148"/>
      <c r="G44" s="148"/>
      <c r="I44" s="23"/>
      <c r="J44" s="23"/>
      <c r="K44" s="23"/>
      <c r="L44" s="23"/>
      <c r="M44" s="23"/>
      <c r="N44" s="23"/>
      <c r="O44" s="23"/>
      <c r="P44" s="23"/>
      <c r="Q44" s="23"/>
      <c r="R44" s="23"/>
    </row>
    <row r="45" ht="12.0" customHeight="1">
      <c r="A45" s="23"/>
      <c r="B45" s="149"/>
      <c r="C45" s="154" t="str">
        <f t="shared" si="1"/>
        <v>nc</v>
      </c>
      <c r="D45" s="151">
        <v>3.0</v>
      </c>
      <c r="E45" s="132" t="s">
        <v>129</v>
      </c>
      <c r="F45" s="148"/>
      <c r="G45" s="148"/>
      <c r="I45" s="23"/>
      <c r="J45" s="23"/>
      <c r="K45" s="23"/>
      <c r="L45" s="23"/>
      <c r="M45" s="23"/>
      <c r="N45" s="23"/>
      <c r="O45" s="23"/>
      <c r="P45" s="23"/>
      <c r="Q45" s="23"/>
      <c r="R45" s="23"/>
    </row>
    <row r="46" ht="12.0" customHeight="1">
      <c r="A46" s="23"/>
      <c r="B46" s="149" t="s">
        <v>112</v>
      </c>
      <c r="C46" s="154" t="str">
        <f t="shared" si="1"/>
        <v> </v>
      </c>
      <c r="D46" s="151">
        <v>4.0</v>
      </c>
      <c r="E46" s="132" t="s">
        <v>131</v>
      </c>
      <c r="F46" s="148"/>
      <c r="G46" s="148"/>
      <c r="I46" s="23"/>
      <c r="J46" s="23"/>
      <c r="K46" s="23"/>
      <c r="L46" s="23"/>
      <c r="M46" s="23"/>
      <c r="N46" s="23"/>
      <c r="O46" s="23"/>
      <c r="P46" s="23"/>
      <c r="Q46" s="23"/>
      <c r="R46" s="23"/>
    </row>
    <row r="47" ht="12.0" customHeight="1">
      <c r="A47" s="23"/>
      <c r="B47" s="149" t="s">
        <v>112</v>
      </c>
      <c r="C47" s="154" t="str">
        <f t="shared" si="1"/>
        <v> </v>
      </c>
      <c r="D47" s="151">
        <v>5.0</v>
      </c>
      <c r="E47" s="132" t="s">
        <v>133</v>
      </c>
      <c r="F47" s="148"/>
      <c r="G47" s="148"/>
      <c r="I47" s="23"/>
      <c r="J47" s="23"/>
      <c r="K47" s="23"/>
      <c r="L47" s="23"/>
      <c r="M47" s="23"/>
      <c r="N47" s="23"/>
      <c r="O47" s="23"/>
      <c r="P47" s="23"/>
      <c r="Q47" s="23"/>
      <c r="R47" s="23"/>
    </row>
    <row r="48" ht="12.0" customHeight="1">
      <c r="A48" s="23"/>
      <c r="B48" s="149"/>
      <c r="C48" s="154" t="str">
        <f t="shared" si="1"/>
        <v>nc</v>
      </c>
      <c r="D48" s="151">
        <v>6.0</v>
      </c>
      <c r="E48" s="132" t="s">
        <v>135</v>
      </c>
      <c r="F48" s="148"/>
      <c r="H48" s="148"/>
      <c r="I48" s="23"/>
      <c r="J48" s="23"/>
      <c r="K48" s="23"/>
      <c r="L48" s="23"/>
      <c r="M48" s="23"/>
      <c r="N48" s="23"/>
      <c r="O48" s="23"/>
      <c r="P48" s="23"/>
      <c r="Q48" s="23"/>
      <c r="R48" s="23"/>
    </row>
    <row r="49" ht="12.0" customHeight="1">
      <c r="A49" s="23"/>
      <c r="B49" s="149"/>
      <c r="C49" s="154" t="str">
        <f t="shared" si="1"/>
        <v>nc</v>
      </c>
      <c r="D49" s="151">
        <v>7.0</v>
      </c>
      <c r="E49" s="132" t="s">
        <v>137</v>
      </c>
      <c r="F49" s="148"/>
      <c r="H49" s="148"/>
      <c r="I49" s="23"/>
      <c r="J49" s="23"/>
      <c r="K49" s="23"/>
      <c r="L49" s="23"/>
      <c r="M49" s="23"/>
      <c r="N49" s="23"/>
      <c r="O49" s="23"/>
      <c r="P49" s="23"/>
      <c r="Q49" s="23"/>
      <c r="R49" s="23"/>
    </row>
    <row r="50" ht="12.0" customHeight="1">
      <c r="A50" s="23"/>
      <c r="B50" s="149"/>
      <c r="C50" s="154" t="str">
        <f t="shared" si="1"/>
        <v>nc</v>
      </c>
      <c r="D50" s="151">
        <v>8.0</v>
      </c>
      <c r="E50" s="132" t="s">
        <v>138</v>
      </c>
      <c r="F50" s="148"/>
      <c r="H50" s="148"/>
      <c r="I50" s="23"/>
      <c r="J50" s="23"/>
      <c r="K50" s="23"/>
      <c r="L50" s="23"/>
      <c r="M50" s="23"/>
      <c r="N50" s="23"/>
      <c r="O50" s="23"/>
      <c r="P50" s="23"/>
      <c r="Q50" s="23"/>
      <c r="R50" s="23"/>
    </row>
    <row r="51" ht="12.0" customHeight="1">
      <c r="A51" s="23"/>
      <c r="B51" s="149"/>
      <c r="C51" s="154" t="str">
        <f t="shared" si="1"/>
        <v>nc</v>
      </c>
      <c r="D51" s="151">
        <v>9.0</v>
      </c>
      <c r="E51" s="132" t="s">
        <v>139</v>
      </c>
      <c r="F51" s="148"/>
      <c r="H51" s="148"/>
      <c r="I51" s="23"/>
      <c r="J51" s="23"/>
      <c r="K51" s="23"/>
      <c r="L51" s="23"/>
      <c r="M51" s="23"/>
      <c r="N51" s="23"/>
      <c r="O51" s="23"/>
      <c r="P51" s="23"/>
      <c r="Q51" s="23"/>
      <c r="R51" s="23"/>
    </row>
    <row r="52" ht="12.0" customHeight="1">
      <c r="A52" s="23"/>
      <c r="B52" s="149"/>
      <c r="C52" s="154" t="str">
        <f t="shared" si="1"/>
        <v>nc</v>
      </c>
      <c r="D52" s="151">
        <v>10.0</v>
      </c>
      <c r="E52" s="132" t="s">
        <v>140</v>
      </c>
      <c r="F52" s="148"/>
      <c r="H52" s="148"/>
      <c r="I52" s="23"/>
      <c r="J52" s="23"/>
      <c r="K52" s="23"/>
      <c r="L52" s="23"/>
      <c r="M52" s="23"/>
      <c r="N52" s="23"/>
      <c r="O52" s="23"/>
      <c r="P52" s="23"/>
      <c r="Q52" s="23"/>
      <c r="R52" s="23"/>
    </row>
    <row r="53" ht="12.0" customHeight="1">
      <c r="A53" s="23"/>
      <c r="B53" s="149"/>
      <c r="C53" s="154" t="str">
        <f t="shared" si="1"/>
        <v>nc</v>
      </c>
      <c r="D53" s="151">
        <v>11.0</v>
      </c>
      <c r="E53" s="132" t="s">
        <v>141</v>
      </c>
      <c r="F53" s="148"/>
      <c r="H53" s="148"/>
      <c r="I53" s="23"/>
      <c r="J53" s="23"/>
      <c r="K53" s="23"/>
      <c r="L53" s="23"/>
      <c r="M53" s="23"/>
      <c r="N53" s="23"/>
      <c r="O53" s="23"/>
      <c r="P53" s="23"/>
      <c r="Q53" s="23"/>
      <c r="R53" s="23"/>
    </row>
    <row r="54" ht="12.0" customHeight="1">
      <c r="A54" s="23"/>
      <c r="B54" s="149"/>
      <c r="C54" s="154" t="str">
        <f t="shared" si="1"/>
        <v>nc</v>
      </c>
      <c r="D54" s="151">
        <v>12.0</v>
      </c>
      <c r="E54" s="132" t="s">
        <v>142</v>
      </c>
      <c r="F54" s="148"/>
      <c r="H54" s="148"/>
      <c r="I54" s="23"/>
      <c r="J54" s="23"/>
      <c r="K54" s="23"/>
      <c r="L54" s="23"/>
      <c r="M54" s="23"/>
      <c r="N54" s="23"/>
      <c r="O54" s="23"/>
      <c r="P54" s="23"/>
      <c r="Q54" s="23"/>
      <c r="R54" s="23"/>
    </row>
    <row r="55" ht="12.0" customHeight="1">
      <c r="A55" s="23"/>
      <c r="B55" s="149"/>
      <c r="C55" s="154" t="str">
        <f t="shared" si="1"/>
        <v>nc</v>
      </c>
      <c r="D55" s="151">
        <v>13.0</v>
      </c>
      <c r="E55" s="132" t="s">
        <v>143</v>
      </c>
      <c r="F55" s="155"/>
      <c r="H55" s="148"/>
      <c r="I55" s="23"/>
      <c r="J55" s="23"/>
      <c r="K55" s="23"/>
      <c r="L55" s="23"/>
      <c r="M55" s="23"/>
      <c r="N55" s="23"/>
      <c r="O55" s="23"/>
      <c r="P55" s="23"/>
      <c r="Q55" s="23"/>
      <c r="R55" s="23"/>
    </row>
    <row r="56" ht="12.0" customHeight="1">
      <c r="A56" s="23"/>
      <c r="B56" s="149"/>
      <c r="C56" s="154" t="str">
        <f t="shared" si="1"/>
        <v>nc</v>
      </c>
      <c r="D56" s="151">
        <v>14.0</v>
      </c>
      <c r="E56" s="132" t="s">
        <v>144</v>
      </c>
      <c r="F56" s="148"/>
      <c r="H56" s="148"/>
      <c r="I56" s="23"/>
      <c r="J56" s="23"/>
      <c r="K56" s="23"/>
      <c r="L56" s="23"/>
      <c r="M56" s="23"/>
      <c r="N56" s="23"/>
      <c r="O56" s="23"/>
      <c r="P56" s="23"/>
      <c r="Q56" s="23"/>
      <c r="R56" s="23"/>
    </row>
    <row r="57" ht="12.0" customHeight="1">
      <c r="A57" s="23"/>
      <c r="B57" s="149"/>
      <c r="C57" s="154" t="str">
        <f t="shared" si="1"/>
        <v>nc</v>
      </c>
      <c r="D57" s="151">
        <v>15.0</v>
      </c>
      <c r="E57" s="156" t="s">
        <v>145</v>
      </c>
      <c r="F57" s="148"/>
      <c r="H57" s="148"/>
      <c r="I57" s="23"/>
      <c r="J57" s="23"/>
      <c r="K57" s="23"/>
      <c r="L57" s="23"/>
      <c r="M57" s="23"/>
      <c r="N57" s="23"/>
      <c r="O57" s="23"/>
      <c r="P57" s="23"/>
      <c r="Q57" s="23"/>
      <c r="R57" s="23"/>
    </row>
    <row r="58" ht="12.0" customHeight="1">
      <c r="A58" s="23"/>
      <c r="B58" s="149" t="s">
        <v>112</v>
      </c>
      <c r="C58" s="154" t="str">
        <f t="shared" si="1"/>
        <v> </v>
      </c>
      <c r="D58" s="151">
        <v>16.0</v>
      </c>
      <c r="E58" s="132" t="s">
        <v>146</v>
      </c>
      <c r="F58" s="148"/>
      <c r="H58" s="148"/>
      <c r="I58" s="23"/>
      <c r="J58" s="23"/>
      <c r="K58" s="23"/>
      <c r="L58" s="23"/>
      <c r="M58" s="23"/>
      <c r="N58" s="23"/>
      <c r="O58" s="23"/>
      <c r="P58" s="23"/>
      <c r="Q58" s="23"/>
      <c r="R58" s="23"/>
    </row>
    <row r="59" ht="12.0" customHeight="1">
      <c r="A59" s="23"/>
      <c r="B59" s="149"/>
      <c r="C59" s="154" t="str">
        <f t="shared" si="1"/>
        <v>nc</v>
      </c>
      <c r="D59" s="151">
        <v>17.0</v>
      </c>
      <c r="E59" s="132" t="s">
        <v>147</v>
      </c>
      <c r="F59" s="148"/>
      <c r="H59" s="148"/>
      <c r="I59" s="23"/>
      <c r="J59" s="23"/>
      <c r="K59" s="23"/>
      <c r="L59" s="23"/>
      <c r="M59" s="23"/>
      <c r="N59" s="23"/>
      <c r="O59" s="23"/>
      <c r="P59" s="23"/>
      <c r="Q59" s="23"/>
      <c r="R59" s="23"/>
    </row>
    <row r="60" ht="12.0" customHeight="1">
      <c r="A60" s="23"/>
      <c r="B60" s="149"/>
      <c r="C60" s="154" t="str">
        <f t="shared" si="1"/>
        <v>nc</v>
      </c>
      <c r="D60" s="151">
        <v>18.0</v>
      </c>
      <c r="E60" s="132" t="s">
        <v>148</v>
      </c>
      <c r="F60" s="148"/>
      <c r="I60" s="23"/>
      <c r="J60" s="23"/>
      <c r="K60" s="23"/>
      <c r="L60" s="23"/>
      <c r="M60" s="23"/>
      <c r="N60" s="23"/>
      <c r="O60" s="23"/>
      <c r="P60" s="23"/>
      <c r="Q60" s="23"/>
      <c r="R60" s="23"/>
    </row>
    <row r="61" ht="12.0" customHeight="1">
      <c r="A61" s="23"/>
      <c r="B61" s="149"/>
      <c r="C61" s="154" t="str">
        <f t="shared" si="1"/>
        <v>nc</v>
      </c>
      <c r="D61" s="151">
        <v>19.0</v>
      </c>
      <c r="E61" s="132" t="s">
        <v>149</v>
      </c>
      <c r="F61" s="148"/>
      <c r="H61" s="148"/>
      <c r="I61" s="23"/>
      <c r="J61" s="23"/>
      <c r="K61" s="23"/>
      <c r="L61" s="23"/>
      <c r="M61" s="23"/>
      <c r="N61" s="23"/>
      <c r="O61" s="23"/>
      <c r="P61" s="23"/>
      <c r="Q61" s="23"/>
      <c r="R61" s="23"/>
    </row>
    <row r="62" ht="12.0" customHeight="1">
      <c r="A62" s="23"/>
      <c r="B62" s="149" t="s">
        <v>112</v>
      </c>
      <c r="C62" s="154" t="str">
        <f t="shared" si="1"/>
        <v> </v>
      </c>
      <c r="D62" s="151">
        <v>20.0</v>
      </c>
      <c r="E62" s="132" t="s">
        <v>150</v>
      </c>
      <c r="F62" s="148"/>
      <c r="H62" s="148"/>
      <c r="I62" s="23"/>
      <c r="J62" s="23"/>
      <c r="K62" s="23"/>
      <c r="L62" s="23"/>
      <c r="M62" s="23"/>
      <c r="N62" s="23"/>
      <c r="O62" s="23"/>
      <c r="P62" s="23"/>
      <c r="Q62" s="23"/>
      <c r="R62" s="23"/>
    </row>
    <row r="63" ht="12.0" customHeight="1">
      <c r="A63" s="23"/>
      <c r="B63" s="149"/>
      <c r="C63" s="154" t="str">
        <f t="shared" si="1"/>
        <v>nc</v>
      </c>
      <c r="D63" s="151">
        <v>21.0</v>
      </c>
      <c r="E63" s="132" t="s">
        <v>151</v>
      </c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</row>
    <row r="64" ht="12.0" customHeight="1">
      <c r="A64" s="23"/>
      <c r="B64" s="149"/>
      <c r="C64" s="154" t="str">
        <f t="shared" si="1"/>
        <v>nc</v>
      </c>
      <c r="D64" s="151">
        <v>22.0</v>
      </c>
      <c r="E64" s="132" t="s">
        <v>152</v>
      </c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</row>
    <row r="65" ht="12.0" customHeight="1">
      <c r="A65" s="23"/>
      <c r="B65" s="164" t="s">
        <v>156</v>
      </c>
      <c r="C65" s="154" t="str">
        <f t="shared" si="1"/>
        <v> </v>
      </c>
      <c r="D65" s="151">
        <v>23.0</v>
      </c>
      <c r="E65" s="132" t="s">
        <v>157</v>
      </c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</row>
    <row r="66" ht="12.0" customHeight="1">
      <c r="A66" s="23"/>
      <c r="B66" s="164" t="s">
        <v>112</v>
      </c>
      <c r="C66" s="154" t="str">
        <f t="shared" si="1"/>
        <v> </v>
      </c>
      <c r="D66" s="151">
        <v>24.0</v>
      </c>
      <c r="E66" s="132" t="s">
        <v>158</v>
      </c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</row>
    <row r="67" ht="12.0" customHeight="1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</row>
    <row r="68" ht="12.0" customHeight="1">
      <c r="A68" s="23"/>
      <c r="B68" s="134" t="s">
        <v>153</v>
      </c>
      <c r="C68" s="138"/>
      <c r="D68" s="138"/>
      <c r="E68" s="137"/>
      <c r="F68" s="22"/>
      <c r="G68" s="22"/>
      <c r="H68" s="22"/>
      <c r="I68" s="137"/>
      <c r="J68" s="137"/>
      <c r="K68" s="137"/>
      <c r="L68" s="22"/>
      <c r="M68" s="22"/>
      <c r="N68" s="22"/>
      <c r="O68" s="23"/>
      <c r="P68" s="23"/>
      <c r="Q68" s="23"/>
      <c r="R68" s="23"/>
    </row>
    <row r="69" ht="12.0" customHeight="1">
      <c r="A69" s="23"/>
      <c r="B69" s="157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9"/>
      <c r="O69" s="23"/>
      <c r="P69" s="23"/>
      <c r="Q69" s="23"/>
      <c r="R69" s="23"/>
    </row>
    <row r="70" ht="12.0" customHeight="1">
      <c r="A70" s="23"/>
      <c r="B70" s="160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9"/>
      <c r="O70" s="23"/>
      <c r="P70" s="23"/>
      <c r="Q70" s="23"/>
      <c r="R70" s="23"/>
    </row>
    <row r="71" ht="12.0" customHeight="1">
      <c r="A71" s="23"/>
      <c r="B71" s="160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9"/>
      <c r="O71" s="23"/>
      <c r="P71" s="23"/>
      <c r="Q71" s="23"/>
      <c r="R71" s="23"/>
    </row>
    <row r="72" ht="12.0" customHeight="1">
      <c r="A72" s="23"/>
      <c r="B72" s="160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9"/>
      <c r="O72" s="23"/>
      <c r="P72" s="23"/>
      <c r="Q72" s="23"/>
      <c r="R72" s="23"/>
    </row>
    <row r="73" ht="12.0" customHeight="1">
      <c r="A73" s="23"/>
      <c r="B73" s="160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9"/>
      <c r="O73" s="23"/>
      <c r="P73" s="23"/>
      <c r="Q73" s="23"/>
      <c r="R73" s="23"/>
    </row>
    <row r="74" ht="12.0" customHeight="1">
      <c r="A74" s="23"/>
      <c r="B74" s="160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9"/>
      <c r="O74" s="23"/>
      <c r="P74" s="23"/>
      <c r="Q74" s="23"/>
      <c r="R74" s="23"/>
    </row>
    <row r="75" ht="12.0" customHeight="1">
      <c r="A75" s="23"/>
      <c r="B75" s="134" t="s">
        <v>154</v>
      </c>
      <c r="C75" s="138"/>
      <c r="D75" s="138"/>
      <c r="E75" s="137"/>
      <c r="F75" s="22"/>
      <c r="G75" s="22"/>
      <c r="H75" s="22"/>
      <c r="I75" s="137"/>
      <c r="J75" s="137"/>
      <c r="K75" s="137"/>
      <c r="L75" s="22"/>
      <c r="M75" s="22"/>
      <c r="N75" s="22"/>
      <c r="O75" s="23"/>
      <c r="P75" s="23"/>
      <c r="Q75" s="23"/>
      <c r="R75" s="23"/>
    </row>
    <row r="76" ht="12.0" customHeight="1">
      <c r="A76" s="23"/>
      <c r="B76" s="157"/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9"/>
      <c r="O76" s="23"/>
      <c r="P76" s="23"/>
      <c r="Q76" s="23"/>
      <c r="R76" s="23"/>
    </row>
    <row r="77" ht="12.0" customHeight="1">
      <c r="A77" s="23"/>
      <c r="B77" s="160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9"/>
      <c r="O77" s="23"/>
      <c r="P77" s="23"/>
      <c r="Q77" s="23"/>
      <c r="R77" s="23"/>
    </row>
    <row r="78" ht="12.0" customHeight="1">
      <c r="A78" s="23"/>
      <c r="B78" s="160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9"/>
      <c r="O78" s="23"/>
      <c r="P78" s="23"/>
      <c r="Q78" s="23"/>
      <c r="R78" s="23"/>
    </row>
    <row r="79" ht="12.0" customHeight="1">
      <c r="A79" s="23"/>
      <c r="B79" s="160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9"/>
      <c r="O79" s="23"/>
      <c r="P79" s="23"/>
      <c r="Q79" s="23"/>
      <c r="R79" s="23"/>
    </row>
    <row r="80" ht="12.0" customHeight="1">
      <c r="A80" s="23"/>
      <c r="B80" s="160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9"/>
      <c r="O80" s="23"/>
      <c r="P80" s="23"/>
      <c r="Q80" s="23"/>
      <c r="R80" s="23"/>
    </row>
    <row r="81" ht="12.0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</row>
    <row r="82" ht="12.0" hidden="1" customHeight="1">
      <c r="A82" s="23"/>
      <c r="B82" s="23"/>
      <c r="C82" s="23"/>
      <c r="D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</row>
    <row r="83" ht="12.0" hidden="1" customHeight="1">
      <c r="A83" s="23"/>
      <c r="B83" s="23"/>
      <c r="C83" s="23"/>
      <c r="D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</row>
    <row r="84" ht="12.0" hidden="1" customHeight="1">
      <c r="A84" s="23"/>
      <c r="B84" s="23"/>
      <c r="C84" s="23"/>
      <c r="D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</row>
    <row r="85" ht="12.0" hidden="1" customHeight="1">
      <c r="A85" s="23"/>
      <c r="B85" s="23"/>
      <c r="C85" s="23"/>
      <c r="D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</row>
    <row r="86" ht="12.0" hidden="1" customHeight="1">
      <c r="A86" s="23"/>
      <c r="B86" s="23"/>
      <c r="C86" s="23"/>
      <c r="D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</row>
    <row r="87" ht="12.0" hidden="1" customHeight="1">
      <c r="A87" s="23"/>
      <c r="B87" s="23"/>
      <c r="C87" s="23"/>
      <c r="D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</row>
    <row r="88" ht="12.0" hidden="1" customHeight="1">
      <c r="A88" s="23"/>
      <c r="B88" s="23"/>
      <c r="C88" s="23"/>
      <c r="D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</row>
    <row r="89" ht="12.0" hidden="1" customHeight="1">
      <c r="A89" s="23"/>
      <c r="B89" s="23"/>
      <c r="C89" s="23"/>
      <c r="D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</row>
    <row r="90" ht="12.0" hidden="1" customHeight="1">
      <c r="A90" s="23"/>
      <c r="B90" s="23"/>
      <c r="C90" s="23"/>
      <c r="D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</row>
    <row r="91" ht="12.0" hidden="1" customHeight="1">
      <c r="A91" s="23"/>
      <c r="B91" s="23"/>
      <c r="C91" s="23"/>
      <c r="D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</row>
    <row r="92" ht="12.0" hidden="1" customHeight="1">
      <c r="A92" s="23"/>
      <c r="B92" s="23"/>
      <c r="C92" s="23"/>
      <c r="D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</row>
    <row r="93" ht="12.0" hidden="1" customHeight="1">
      <c r="A93" s="23"/>
      <c r="B93" s="23"/>
      <c r="C93" s="23"/>
      <c r="D93" s="23"/>
      <c r="E93" s="132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</row>
    <row r="94" ht="12.0" hidden="1" customHeight="1">
      <c r="A94" s="23"/>
      <c r="B94" s="23"/>
      <c r="C94" s="23"/>
      <c r="D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</row>
    <row r="95" ht="12.0" hidden="1" customHeight="1">
      <c r="A95" s="23"/>
      <c r="B95" s="23"/>
      <c r="C95" s="23"/>
      <c r="D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</row>
    <row r="96" ht="12.0" hidden="1" customHeight="1">
      <c r="A96" s="23"/>
      <c r="B96" s="23"/>
      <c r="C96" s="23"/>
      <c r="D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</row>
    <row r="97" ht="12.0" hidden="1" customHeight="1">
      <c r="A97" s="23"/>
      <c r="B97" s="23"/>
      <c r="C97" s="23"/>
      <c r="D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</row>
    <row r="98" ht="12.0" hidden="1" customHeight="1">
      <c r="A98" s="23"/>
      <c r="B98" s="23"/>
      <c r="C98" s="23"/>
      <c r="D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</row>
    <row r="99" ht="12.0" hidden="1" customHeight="1">
      <c r="A99" s="23"/>
      <c r="B99" s="23"/>
      <c r="C99" s="23"/>
      <c r="D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</row>
    <row r="100" ht="12.0" hidden="1" customHeight="1">
      <c r="A100" s="23"/>
      <c r="B100" s="23"/>
      <c r="C100" s="23"/>
      <c r="D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</row>
    <row r="101" ht="12.0" hidden="1" customHeight="1">
      <c r="A101" s="23"/>
      <c r="B101" s="23"/>
      <c r="C101" s="23"/>
      <c r="D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</row>
    <row r="102" ht="12.0" hidden="1" customHeight="1">
      <c r="A102" s="23"/>
      <c r="B102" s="23"/>
      <c r="C102" s="23"/>
      <c r="D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</row>
    <row r="103" ht="12.0" hidden="1" customHeight="1">
      <c r="A103" s="23"/>
      <c r="B103" s="23"/>
      <c r="C103" s="23"/>
      <c r="D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</row>
    <row r="104" ht="12.0" hidden="1" customHeight="1">
      <c r="A104" s="23"/>
      <c r="B104" s="23"/>
      <c r="C104" s="23"/>
      <c r="D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</row>
    <row r="105" ht="12.0" hidden="1" customHeight="1">
      <c r="A105" s="23"/>
      <c r="B105" s="23"/>
      <c r="C105" s="23"/>
      <c r="D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</row>
    <row r="106" ht="12.0" hidden="1" customHeight="1">
      <c r="A106" s="23"/>
      <c r="B106" s="23"/>
      <c r="C106" s="23"/>
      <c r="D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</row>
    <row r="107" ht="12.0" hidden="1" customHeight="1">
      <c r="A107" s="23"/>
      <c r="B107" s="23"/>
      <c r="C107" s="23"/>
      <c r="D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</row>
    <row r="108" ht="12.0" hidden="1" customHeight="1">
      <c r="A108" s="23"/>
      <c r="B108" s="23"/>
      <c r="C108" s="23"/>
      <c r="D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</row>
    <row r="109" ht="12.0" hidden="1" customHeight="1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</row>
    <row r="110" ht="12.0" hidden="1" customHeight="1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</row>
    <row r="111" ht="12.0" hidden="1" customHeight="1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</row>
    <row r="112" ht="12.0" hidden="1" customHeight="1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</row>
    <row r="113" ht="12.0" hidden="1" customHeight="1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</row>
    <row r="114" ht="12.0" hidden="1" customHeight="1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</row>
    <row r="115" ht="12.0" hidden="1" customHeight="1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</row>
    <row r="116" ht="12.0" hidden="1" customHeight="1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</row>
    <row r="117" ht="12.0" hidden="1" customHeight="1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</row>
    <row r="118" ht="12.0" hidden="1" customHeight="1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</row>
    <row r="119" ht="12.0" hidden="1" customHeight="1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</row>
    <row r="120" ht="12.0" hidden="1" customHeight="1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</row>
    <row r="121" ht="12.0" hidden="1" customHeight="1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</row>
    <row r="122" ht="12.0" hidden="1" customHeight="1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</row>
    <row r="123" ht="12.0" hidden="1" customHeight="1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</row>
    <row r="124" ht="12.0" hidden="1" customHeight="1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</row>
    <row r="125" ht="12.0" hidden="1" customHeight="1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</row>
    <row r="126" ht="12.0" hidden="1" customHeight="1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</row>
    <row r="127" ht="12.0" hidden="1" customHeight="1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</row>
    <row r="128" ht="12.0" hidden="1" customHeight="1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</row>
    <row r="129" ht="12.0" hidden="1" customHeight="1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</row>
    <row r="130" ht="12.0" customHeight="1"/>
    <row r="131" ht="12.0" customHeight="1"/>
    <row r="132" ht="12.0" customHeight="1"/>
    <row r="133" ht="12.0" customHeight="1"/>
    <row r="134" ht="12.0" customHeight="1"/>
    <row r="135" ht="12.0" customHeight="1"/>
    <row r="136" ht="12.0" customHeight="1"/>
    <row r="137" ht="12.0" customHeight="1"/>
    <row r="138" ht="12.0" customHeight="1"/>
    <row r="139" ht="12.0" customHeight="1"/>
    <row r="140" ht="12.0" customHeight="1"/>
    <row r="141" ht="12.0" customHeight="1"/>
    <row r="142" ht="12.0" customHeight="1"/>
    <row r="143" ht="12.0" customHeight="1"/>
    <row r="144" ht="12.0" customHeight="1"/>
    <row r="145" ht="12.0" customHeight="1"/>
    <row r="146" ht="12.0" customHeight="1"/>
    <row r="147" ht="12.0" customHeight="1"/>
    <row r="148" ht="12.0" customHeight="1"/>
    <row r="149" ht="12.0" customHeight="1"/>
    <row r="150" ht="12.0" customHeight="1"/>
    <row r="151" ht="12.0" customHeight="1"/>
    <row r="152" ht="12.0" customHeight="1"/>
    <row r="153" ht="12.0" customHeight="1"/>
    <row r="154" ht="12.0" customHeight="1"/>
    <row r="155" ht="12.0" customHeight="1"/>
    <row r="156" ht="12.0" customHeight="1"/>
    <row r="157" ht="12.0" customHeight="1"/>
    <row r="158" ht="12.0" customHeight="1"/>
    <row r="159" ht="12.0" customHeight="1"/>
    <row r="160" ht="12.0" customHeight="1"/>
    <row r="161" ht="12.0" customHeight="1"/>
    <row r="162" ht="12.0" customHeight="1"/>
    <row r="163" ht="12.0" customHeight="1"/>
    <row r="164" ht="12.0" customHeight="1"/>
    <row r="165" ht="12.0" customHeight="1"/>
    <row r="166" ht="12.0" customHeight="1"/>
    <row r="167" ht="12.0" customHeight="1"/>
    <row r="168" ht="12.0" customHeight="1"/>
    <row r="169" ht="12.0" customHeight="1"/>
    <row r="170" ht="12.0" customHeight="1"/>
    <row r="171" ht="12.0" customHeight="1"/>
    <row r="172" ht="12.0" customHeight="1"/>
    <row r="173" ht="12.0" customHeight="1"/>
    <row r="174" ht="12.0" customHeight="1"/>
    <row r="175" ht="12.0" customHeight="1"/>
    <row r="176" ht="12.0" customHeight="1"/>
    <row r="177" ht="12.0" customHeight="1"/>
    <row r="178" ht="12.0" customHeight="1"/>
    <row r="179" ht="12.0" customHeight="1"/>
    <row r="180" ht="12.0" customHeight="1"/>
    <row r="181" ht="12.0" customHeight="1"/>
    <row r="182" ht="12.0" customHeight="1"/>
    <row r="183" ht="12.0" customHeight="1"/>
    <row r="184" ht="12.0" customHeight="1"/>
    <row r="185" ht="12.0" customHeight="1"/>
    <row r="186" ht="12.0" customHeight="1"/>
    <row r="187" ht="12.0" customHeight="1"/>
    <row r="188" ht="12.0" customHeight="1"/>
    <row r="189" ht="12.0" customHeight="1"/>
    <row r="190" ht="12.0" customHeight="1"/>
    <row r="191" ht="12.0" customHeight="1"/>
    <row r="192" ht="12.0" customHeight="1"/>
    <row r="193" ht="12.0" customHeight="1"/>
    <row r="194" ht="12.0" customHeight="1"/>
    <row r="195" ht="12.0" customHeight="1"/>
    <row r="196" ht="12.0" customHeight="1"/>
    <row r="197" ht="12.0" customHeight="1"/>
    <row r="198" ht="12.0" customHeight="1"/>
    <row r="199" ht="12.0" customHeight="1"/>
    <row r="200" ht="12.0" customHeight="1"/>
    <row r="201" ht="12.0" customHeight="1"/>
    <row r="202" ht="12.0" customHeight="1"/>
    <row r="203" ht="12.0" customHeight="1"/>
    <row r="204" ht="12.0" customHeight="1"/>
    <row r="205" ht="12.0" customHeight="1"/>
    <row r="206" ht="12.0" customHeight="1"/>
    <row r="207" ht="12.0" customHeight="1"/>
    <row r="208" ht="12.0" customHeight="1"/>
    <row r="209" ht="12.0" customHeight="1"/>
    <row r="210" ht="12.0" customHeight="1"/>
    <row r="211" ht="12.0" customHeight="1"/>
    <row r="212" ht="12.0" customHeight="1"/>
    <row r="213" ht="12.0" customHeight="1"/>
    <row r="214" ht="12.0" customHeight="1"/>
    <row r="215" ht="12.0" customHeight="1"/>
    <row r="216" ht="12.0" customHeight="1"/>
    <row r="217" ht="12.0" customHeight="1"/>
    <row r="218" ht="12.0" customHeight="1"/>
    <row r="219" ht="12.0" customHeight="1"/>
    <row r="220" ht="12.0" customHeight="1"/>
    <row r="221" ht="12.0" customHeight="1"/>
    <row r="222" ht="12.0" customHeight="1"/>
    <row r="223" ht="12.0" customHeight="1"/>
    <row r="224" ht="12.0" customHeight="1"/>
    <row r="225" ht="12.0" customHeight="1"/>
    <row r="226" ht="12.0" customHeight="1"/>
    <row r="227" ht="12.0" customHeight="1"/>
    <row r="228" ht="12.0" customHeight="1"/>
    <row r="229" ht="12.0" customHeight="1"/>
    <row r="230" ht="12.0" customHeight="1"/>
    <row r="231" ht="12.0" customHeight="1"/>
    <row r="232" ht="12.0" customHeight="1"/>
    <row r="233" ht="12.0" customHeight="1"/>
    <row r="234" ht="12.0" customHeight="1"/>
    <row r="235" ht="12.0" customHeight="1"/>
    <row r="236" ht="12.0" customHeight="1"/>
    <row r="237" ht="12.0" customHeight="1"/>
    <row r="238" ht="12.0" customHeight="1"/>
    <row r="239" ht="12.0" customHeight="1"/>
    <row r="240" ht="12.0" customHeight="1"/>
    <row r="241" ht="12.0" customHeight="1"/>
    <row r="242" ht="12.0" customHeight="1"/>
    <row r="243" ht="12.0" customHeight="1"/>
    <row r="244" ht="12.0" customHeight="1"/>
    <row r="245" ht="12.0" customHeight="1"/>
    <row r="246" ht="12.0" customHeight="1"/>
    <row r="247" ht="12.0" customHeight="1"/>
    <row r="248" ht="12.0" customHeight="1"/>
    <row r="249" ht="12.0" customHeight="1"/>
    <row r="250" ht="12.0" customHeight="1"/>
    <row r="251" ht="12.0" customHeight="1"/>
    <row r="252" ht="12.0" customHeight="1"/>
    <row r="253" ht="12.0" customHeight="1"/>
    <row r="254" ht="12.0" customHeight="1"/>
    <row r="255" ht="12.0" customHeight="1"/>
    <row r="256" ht="12.0" customHeight="1"/>
    <row r="257" ht="12.0" customHeight="1"/>
    <row r="258" ht="12.0" customHeight="1"/>
    <row r="259" ht="12.0" customHeight="1"/>
    <row r="260" ht="12.0" customHeight="1"/>
    <row r="261" ht="12.0" customHeight="1"/>
    <row r="262" ht="12.0" customHeight="1"/>
    <row r="263" ht="12.0" customHeight="1"/>
    <row r="264" ht="12.0" customHeight="1"/>
    <row r="265" ht="12.0" customHeight="1"/>
    <row r="266" ht="12.0" customHeight="1"/>
    <row r="267" ht="12.0" customHeight="1"/>
    <row r="268" ht="12.0" customHeight="1"/>
    <row r="269" ht="12.0" customHeight="1"/>
    <row r="270" ht="12.0" customHeight="1"/>
    <row r="271" ht="12.0" customHeight="1"/>
    <row r="272" ht="12.0" customHeight="1"/>
    <row r="273" ht="12.0" customHeight="1"/>
    <row r="274" ht="12.0" customHeight="1"/>
    <row r="275" ht="12.0" customHeight="1"/>
    <row r="276" ht="12.0" customHeight="1"/>
    <row r="277" ht="12.0" customHeight="1"/>
    <row r="278" ht="12.0" customHeight="1"/>
    <row r="279" ht="12.0" customHeight="1"/>
    <row r="280" ht="12.0" customHeight="1"/>
    <row r="281" ht="12.0" customHeight="1"/>
    <row r="282" ht="12.0" customHeight="1"/>
    <row r="283" ht="12.0" customHeight="1"/>
    <row r="284" ht="12.0" customHeight="1"/>
    <row r="285" ht="12.0" customHeight="1"/>
    <row r="286" ht="12.0" customHeight="1"/>
    <row r="287" ht="12.0" customHeight="1"/>
    <row r="288" ht="12.0" customHeight="1"/>
    <row r="289" ht="12.0" customHeight="1"/>
    <row r="290" ht="12.0" customHeight="1"/>
    <row r="291" ht="12.0" customHeight="1"/>
    <row r="292" ht="12.0" customHeight="1"/>
    <row r="293" ht="12.0" customHeight="1"/>
    <row r="294" ht="12.0" customHeight="1"/>
    <row r="295" ht="12.0" customHeight="1"/>
    <row r="296" ht="12.0" customHeight="1"/>
    <row r="297" ht="12.0" customHeight="1"/>
    <row r="298" ht="12.0" customHeight="1"/>
    <row r="299" ht="12.0" customHeight="1"/>
    <row r="300" ht="12.0" customHeight="1"/>
    <row r="301" ht="12.0" customHeight="1"/>
    <row r="302" ht="12.0" customHeight="1"/>
    <row r="303" ht="12.0" customHeight="1"/>
    <row r="304" ht="12.0" customHeight="1"/>
    <row r="305" ht="12.0" customHeight="1"/>
    <row r="306" ht="12.0" customHeight="1"/>
    <row r="307" ht="12.0" customHeight="1"/>
    <row r="308" ht="12.0" customHeight="1"/>
    <row r="309" ht="12.0" customHeight="1"/>
    <row r="310" ht="12.0" customHeight="1"/>
    <row r="311" ht="12.0" customHeight="1"/>
    <row r="312" ht="12.0" customHeight="1"/>
    <row r="313" ht="12.0" customHeight="1"/>
    <row r="314" ht="12.0" customHeight="1"/>
    <row r="315" ht="12.0" customHeight="1"/>
    <row r="316" ht="12.0" customHeight="1"/>
    <row r="317" ht="12.0" customHeight="1"/>
    <row r="318" ht="12.0" customHeight="1"/>
    <row r="319" ht="12.0" customHeight="1"/>
    <row r="320" ht="12.0" customHeight="1"/>
    <row r="321" ht="12.0" customHeight="1"/>
    <row r="322" ht="12.0" customHeight="1"/>
    <row r="323" ht="12.0" customHeight="1"/>
    <row r="324" ht="12.0" customHeight="1"/>
    <row r="325" ht="12.0" customHeight="1"/>
    <row r="326" ht="12.0" customHeight="1"/>
    <row r="327" ht="12.0" customHeight="1"/>
    <row r="328" ht="12.0" customHeight="1"/>
    <row r="329" ht="12.0" customHeight="1"/>
    <row r="330" ht="12.0" customHeight="1"/>
    <row r="331" ht="12.0" customHeight="1"/>
    <row r="332" ht="12.0" customHeight="1"/>
    <row r="333" ht="12.0" customHeight="1"/>
    <row r="334" ht="12.0" customHeight="1"/>
    <row r="335" ht="12.0" customHeight="1"/>
    <row r="336" ht="12.0" customHeight="1"/>
    <row r="337" ht="12.0" customHeight="1"/>
    <row r="338" ht="12.0" customHeight="1"/>
    <row r="339" ht="12.0" customHeight="1"/>
    <row r="340" ht="12.0" customHeight="1"/>
    <row r="341" ht="12.0" customHeight="1"/>
    <row r="342" ht="12.0" customHeight="1"/>
    <row r="343" ht="12.0" customHeight="1"/>
    <row r="344" ht="12.0" customHeight="1"/>
    <row r="345" ht="12.0" customHeight="1"/>
    <row r="346" ht="12.0" customHeight="1"/>
    <row r="347" ht="12.0" customHeight="1"/>
    <row r="348" ht="12.0" customHeight="1"/>
    <row r="349" ht="12.0" customHeight="1"/>
    <row r="350" ht="12.0" customHeight="1"/>
    <row r="351" ht="12.0" customHeight="1"/>
    <row r="352" ht="12.0" customHeight="1"/>
    <row r="353" ht="12.0" customHeight="1"/>
    <row r="354" ht="12.0" customHeight="1"/>
    <row r="355" ht="12.0" customHeight="1"/>
    <row r="356" ht="12.0" customHeight="1"/>
    <row r="357" ht="12.0" customHeight="1"/>
    <row r="358" ht="12.0" customHeight="1"/>
    <row r="359" ht="12.0" customHeight="1"/>
    <row r="360" ht="12.0" customHeight="1"/>
    <row r="361" ht="12.0" customHeight="1"/>
    <row r="362" ht="12.0" customHeight="1"/>
    <row r="363" ht="12.0" customHeight="1"/>
    <row r="364" ht="12.0" customHeight="1"/>
    <row r="365" ht="12.0" customHeight="1"/>
    <row r="366" ht="12.0" customHeight="1"/>
    <row r="367" ht="12.0" customHeight="1"/>
    <row r="368" ht="12.0" customHeight="1"/>
    <row r="369" ht="12.0" customHeight="1"/>
    <row r="370" ht="12.0" customHeight="1"/>
    <row r="371" ht="12.0" customHeight="1"/>
    <row r="372" ht="12.0" customHeight="1"/>
    <row r="373" ht="12.0" customHeight="1"/>
    <row r="374" ht="12.0" customHeight="1"/>
    <row r="375" ht="12.0" customHeight="1"/>
    <row r="376" ht="12.0" customHeight="1"/>
    <row r="377" ht="12.0" customHeight="1"/>
    <row r="378" ht="12.0" customHeight="1"/>
    <row r="379" ht="12.0" customHeight="1"/>
    <row r="380" ht="12.0" customHeight="1"/>
    <row r="381" ht="12.0" customHeight="1"/>
    <row r="382" ht="12.0" customHeight="1"/>
    <row r="383" ht="12.0" customHeight="1"/>
    <row r="384" ht="12.0" customHeight="1"/>
    <row r="385" ht="12.0" customHeight="1"/>
    <row r="386" ht="12.0" customHeight="1"/>
    <row r="387" ht="12.0" customHeight="1"/>
    <row r="388" ht="12.0" customHeight="1"/>
    <row r="389" ht="12.0" customHeight="1"/>
    <row r="390" ht="12.0" customHeight="1"/>
    <row r="391" ht="12.0" customHeight="1"/>
    <row r="392" ht="12.0" customHeight="1"/>
    <row r="393" ht="12.0" customHeight="1"/>
    <row r="394" ht="12.0" customHeight="1"/>
    <row r="395" ht="12.0" customHeight="1"/>
    <row r="396" ht="12.0" customHeight="1"/>
    <row r="397" ht="12.0" customHeight="1"/>
    <row r="398" ht="12.0" customHeight="1"/>
    <row r="399" ht="12.0" customHeight="1"/>
    <row r="400" ht="12.0" customHeight="1"/>
    <row r="401" ht="12.0" customHeight="1"/>
    <row r="402" ht="12.0" customHeight="1"/>
    <row r="403" ht="12.0" customHeight="1"/>
    <row r="404" ht="12.0" customHeight="1"/>
    <row r="405" ht="12.0" customHeight="1"/>
    <row r="406" ht="12.0" customHeight="1"/>
    <row r="407" ht="12.0" customHeight="1"/>
    <row r="408" ht="12.0" customHeight="1"/>
    <row r="409" ht="12.0" customHeight="1"/>
    <row r="410" ht="12.0" customHeight="1"/>
    <row r="411" ht="12.0" customHeight="1"/>
    <row r="412" ht="12.0" customHeight="1"/>
    <row r="413" ht="12.0" customHeight="1"/>
    <row r="414" ht="12.0" customHeight="1"/>
    <row r="415" ht="12.0" customHeight="1"/>
    <row r="416" ht="12.0" customHeight="1"/>
    <row r="417" ht="12.0" customHeight="1"/>
    <row r="418" ht="12.0" customHeight="1"/>
    <row r="419" ht="12.0" customHeight="1"/>
    <row r="420" ht="12.0" customHeight="1"/>
    <row r="421" ht="12.0" customHeight="1"/>
    <row r="422" ht="12.0" customHeight="1"/>
    <row r="423" ht="12.0" customHeight="1"/>
    <row r="424" ht="12.0" customHeight="1"/>
    <row r="425" ht="12.0" customHeight="1"/>
    <row r="426" ht="12.0" customHeight="1"/>
    <row r="427" ht="12.0" customHeight="1"/>
    <row r="428" ht="12.0" customHeight="1"/>
    <row r="429" ht="12.0" customHeight="1"/>
    <row r="430" ht="12.0" customHeight="1"/>
    <row r="431" ht="12.0" customHeight="1"/>
    <row r="432" ht="12.0" customHeight="1"/>
    <row r="433" ht="12.0" customHeight="1"/>
    <row r="434" ht="12.0" customHeight="1"/>
    <row r="435" ht="12.0" customHeight="1"/>
    <row r="436" ht="12.0" customHeight="1"/>
    <row r="437" ht="12.0" customHeight="1"/>
    <row r="438" ht="12.0" customHeight="1"/>
    <row r="439" ht="12.0" customHeight="1"/>
    <row r="440" ht="12.0" customHeight="1"/>
    <row r="441" ht="12.0" customHeight="1"/>
    <row r="442" ht="12.0" customHeight="1"/>
    <row r="443" ht="12.0" customHeight="1"/>
    <row r="444" ht="12.0" customHeight="1"/>
    <row r="445" ht="12.0" customHeight="1"/>
    <row r="446" ht="12.0" customHeight="1"/>
    <row r="447" ht="12.0" customHeight="1"/>
    <row r="448" ht="12.0" customHeight="1"/>
    <row r="449" ht="12.0" customHeight="1"/>
    <row r="450" ht="12.0" customHeight="1"/>
    <row r="451" ht="12.0" customHeight="1"/>
    <row r="452" ht="12.0" customHeight="1"/>
    <row r="453" ht="12.0" customHeight="1"/>
    <row r="454" ht="12.0" customHeight="1"/>
    <row r="455" ht="12.0" customHeight="1"/>
    <row r="456" ht="12.0" customHeight="1"/>
    <row r="457" ht="12.0" customHeight="1"/>
    <row r="458" ht="12.0" customHeight="1"/>
    <row r="459" ht="12.0" customHeight="1"/>
    <row r="460" ht="12.0" customHeight="1"/>
    <row r="461" ht="12.0" customHeight="1"/>
    <row r="462" ht="12.0" customHeight="1"/>
    <row r="463" ht="12.0" customHeight="1"/>
    <row r="464" ht="12.0" customHeight="1"/>
    <row r="465" ht="12.0" customHeight="1"/>
    <row r="466" ht="12.0" customHeight="1"/>
    <row r="467" ht="12.0" customHeight="1"/>
    <row r="468" ht="12.0" customHeight="1"/>
    <row r="469" ht="12.0" customHeight="1"/>
    <row r="470" ht="12.0" customHeight="1"/>
    <row r="471" ht="12.0" customHeight="1"/>
    <row r="472" ht="12.0" customHeight="1"/>
    <row r="473" ht="12.0" customHeight="1"/>
    <row r="474" ht="12.0" customHeight="1"/>
    <row r="475" ht="12.0" customHeight="1"/>
    <row r="476" ht="12.0" customHeight="1"/>
    <row r="477" ht="12.0" customHeight="1"/>
    <row r="478" ht="12.0" customHeight="1"/>
    <row r="479" ht="12.0" customHeight="1"/>
    <row r="480" ht="12.0" customHeight="1"/>
    <row r="481" ht="12.0" customHeight="1"/>
    <row r="482" ht="12.0" customHeight="1"/>
    <row r="483" ht="12.0" customHeight="1"/>
    <row r="484" ht="12.0" customHeight="1"/>
    <row r="485" ht="12.0" customHeight="1"/>
    <row r="486" ht="12.0" customHeight="1"/>
    <row r="487" ht="12.0" customHeight="1"/>
    <row r="488" ht="12.0" customHeight="1"/>
    <row r="489" ht="12.0" customHeight="1"/>
    <row r="490" ht="12.0" customHeight="1"/>
    <row r="491" ht="12.0" customHeight="1"/>
    <row r="492" ht="12.0" customHeight="1"/>
    <row r="493" ht="12.0" customHeight="1"/>
    <row r="494" ht="12.0" customHeight="1"/>
    <row r="495" ht="12.0" customHeight="1"/>
    <row r="496" ht="12.0" customHeight="1"/>
    <row r="497" ht="12.0" customHeight="1"/>
    <row r="498" ht="12.0" customHeight="1"/>
    <row r="499" ht="12.0" customHeight="1"/>
    <row r="500" ht="12.0" customHeight="1"/>
    <row r="501" ht="12.0" customHeight="1"/>
    <row r="502" ht="12.0" customHeight="1"/>
    <row r="503" ht="12.0" customHeight="1"/>
    <row r="504" ht="12.0" customHeight="1"/>
    <row r="505" ht="12.0" customHeight="1"/>
    <row r="506" ht="12.0" customHeight="1"/>
    <row r="507" ht="12.0" customHeight="1"/>
    <row r="508" ht="12.0" customHeight="1"/>
    <row r="509" ht="12.0" customHeight="1"/>
    <row r="510" ht="12.0" customHeight="1"/>
    <row r="511" ht="12.0" customHeight="1"/>
    <row r="512" ht="12.0" customHeight="1"/>
    <row r="513" ht="12.0" customHeight="1"/>
    <row r="514" ht="12.0" customHeight="1"/>
    <row r="515" ht="12.0" customHeight="1"/>
    <row r="516" ht="12.0" customHeight="1"/>
    <row r="517" ht="12.0" customHeight="1"/>
    <row r="518" ht="12.0" customHeight="1"/>
    <row r="519" ht="12.0" customHeight="1"/>
    <row r="520" ht="12.0" customHeight="1"/>
    <row r="521" ht="12.0" customHeight="1"/>
    <row r="522" ht="12.0" customHeight="1"/>
    <row r="523" ht="12.0" customHeight="1"/>
    <row r="524" ht="12.0" customHeight="1"/>
    <row r="525" ht="12.0" customHeight="1"/>
    <row r="526" ht="12.0" customHeight="1"/>
    <row r="527" ht="12.0" customHeight="1"/>
    <row r="528" ht="12.0" customHeight="1"/>
    <row r="529" ht="12.0" customHeight="1"/>
    <row r="530" ht="12.0" customHeight="1"/>
    <row r="531" ht="12.0" customHeight="1"/>
    <row r="532" ht="12.0" customHeight="1"/>
    <row r="533" ht="12.0" customHeight="1"/>
    <row r="534" ht="12.0" customHeight="1"/>
    <row r="535" ht="12.0" customHeight="1"/>
    <row r="536" ht="12.0" customHeight="1"/>
    <row r="537" ht="12.0" customHeight="1"/>
    <row r="538" ht="12.0" customHeight="1"/>
    <row r="539" ht="12.0" customHeight="1"/>
    <row r="540" ht="12.0" customHeight="1"/>
    <row r="541" ht="12.0" customHeight="1"/>
    <row r="542" ht="12.0" customHeight="1"/>
    <row r="543" ht="12.0" customHeight="1"/>
    <row r="544" ht="12.0" customHeight="1"/>
    <row r="545" ht="12.0" customHeight="1"/>
    <row r="546" ht="12.0" customHeight="1"/>
    <row r="547" ht="12.0" customHeight="1"/>
    <row r="548" ht="12.0" customHeight="1"/>
    <row r="549" ht="12.0" customHeight="1"/>
    <row r="550" ht="12.0" customHeight="1"/>
    <row r="551" ht="12.0" customHeight="1"/>
    <row r="552" ht="12.0" customHeight="1"/>
    <row r="553" ht="12.0" customHeight="1"/>
    <row r="554" ht="12.0" customHeight="1"/>
    <row r="555" ht="12.0" customHeight="1"/>
    <row r="556" ht="12.0" customHeight="1"/>
    <row r="557" ht="12.0" customHeight="1"/>
    <row r="558" ht="12.0" customHeight="1"/>
    <row r="559" ht="12.0" customHeight="1"/>
    <row r="560" ht="12.0" customHeight="1"/>
    <row r="561" ht="12.0" customHeight="1"/>
    <row r="562" ht="12.0" customHeight="1"/>
    <row r="563" ht="12.0" customHeight="1"/>
    <row r="564" ht="12.0" customHeight="1"/>
    <row r="565" ht="12.0" customHeight="1"/>
    <row r="566" ht="12.0" customHeight="1"/>
    <row r="567" ht="12.0" customHeight="1"/>
    <row r="568" ht="12.0" customHeight="1"/>
    <row r="569" ht="12.0" customHeight="1"/>
    <row r="570" ht="12.0" customHeight="1"/>
    <row r="571" ht="12.0" customHeight="1"/>
    <row r="572" ht="12.0" customHeight="1"/>
    <row r="573" ht="12.0" customHeight="1"/>
    <row r="574" ht="12.0" customHeight="1"/>
    <row r="575" ht="12.0" customHeight="1"/>
    <row r="576" ht="12.0" customHeight="1"/>
    <row r="577" ht="12.0" customHeight="1"/>
    <row r="578" ht="12.0" customHeight="1"/>
    <row r="579" ht="12.0" customHeight="1"/>
    <row r="580" ht="12.0" customHeight="1"/>
    <row r="581" ht="12.0" customHeight="1"/>
    <row r="582" ht="12.0" customHeight="1"/>
    <row r="583" ht="12.0" customHeight="1"/>
    <row r="584" ht="12.0" customHeight="1"/>
    <row r="585" ht="12.0" customHeight="1"/>
    <row r="586" ht="12.0" customHeight="1"/>
    <row r="587" ht="12.0" customHeight="1"/>
    <row r="588" ht="12.0" customHeight="1"/>
    <row r="589" ht="12.0" customHeight="1"/>
    <row r="590" ht="12.0" customHeight="1"/>
    <row r="591" ht="12.0" customHeight="1"/>
    <row r="592" ht="12.0" customHeight="1"/>
    <row r="593" ht="12.0" customHeight="1"/>
    <row r="594" ht="12.0" customHeight="1"/>
    <row r="595" ht="12.0" customHeight="1"/>
    <row r="596" ht="12.0" customHeight="1"/>
    <row r="597" ht="12.0" customHeight="1"/>
    <row r="598" ht="12.0" customHeight="1"/>
    <row r="599" ht="12.0" customHeight="1"/>
    <row r="600" ht="12.0" customHeight="1"/>
    <row r="601" ht="12.0" customHeight="1"/>
    <row r="602" ht="12.0" customHeight="1"/>
    <row r="603" ht="12.0" customHeight="1"/>
    <row r="604" ht="12.0" customHeight="1"/>
    <row r="605" ht="12.0" customHeight="1"/>
    <row r="606" ht="12.0" customHeight="1"/>
    <row r="607" ht="12.0" customHeight="1"/>
    <row r="608" ht="12.0" customHeight="1"/>
    <row r="609" ht="12.0" customHeight="1"/>
    <row r="610" ht="12.0" customHeight="1"/>
    <row r="611" ht="12.0" customHeight="1"/>
    <row r="612" ht="12.0" customHeight="1"/>
    <row r="613" ht="12.0" customHeight="1"/>
    <row r="614" ht="12.0" customHeight="1"/>
    <row r="615" ht="12.0" customHeight="1"/>
    <row r="616" ht="12.0" customHeight="1"/>
    <row r="617" ht="12.0" customHeight="1"/>
    <row r="618" ht="12.0" customHeight="1"/>
    <row r="619" ht="12.0" customHeight="1"/>
    <row r="620" ht="12.0" customHeight="1"/>
    <row r="621" ht="12.0" customHeight="1"/>
    <row r="622" ht="12.0" customHeight="1"/>
    <row r="623" ht="12.0" customHeight="1"/>
    <row r="624" ht="12.0" customHeight="1"/>
    <row r="625" ht="12.0" customHeight="1"/>
    <row r="626" ht="12.0" customHeight="1"/>
    <row r="627" ht="12.0" customHeight="1"/>
    <row r="628" ht="12.0" customHeight="1"/>
    <row r="629" ht="12.0" customHeight="1"/>
    <row r="630" ht="12.0" customHeight="1"/>
    <row r="631" ht="12.0" customHeight="1"/>
    <row r="632" ht="12.0" customHeight="1"/>
    <row r="633" ht="12.0" customHeight="1"/>
    <row r="634" ht="12.0" customHeight="1"/>
    <row r="635" ht="12.0" customHeight="1"/>
    <row r="636" ht="12.0" customHeight="1"/>
    <row r="637" ht="12.0" customHeight="1"/>
    <row r="638" ht="12.0" customHeight="1"/>
    <row r="639" ht="12.0" customHeight="1"/>
    <row r="640" ht="12.0" customHeight="1"/>
    <row r="641" ht="12.0" customHeight="1"/>
    <row r="642" ht="12.0" customHeight="1"/>
    <row r="643" ht="12.0" customHeight="1"/>
    <row r="644" ht="12.0" customHeight="1"/>
    <row r="645" ht="12.0" customHeight="1"/>
    <row r="646" ht="12.0" customHeight="1"/>
    <row r="647" ht="12.0" customHeight="1"/>
    <row r="648" ht="12.0" customHeight="1"/>
    <row r="649" ht="12.0" customHeight="1"/>
    <row r="650" ht="12.0" customHeight="1"/>
    <row r="651" ht="12.0" customHeight="1"/>
    <row r="652" ht="12.0" customHeight="1"/>
    <row r="653" ht="12.0" customHeight="1"/>
    <row r="654" ht="12.0" customHeight="1"/>
    <row r="655" ht="12.0" customHeight="1"/>
    <row r="656" ht="12.0" customHeight="1"/>
    <row r="657" ht="12.0" customHeight="1"/>
    <row r="658" ht="12.0" customHeight="1"/>
    <row r="659" ht="12.0" customHeight="1"/>
    <row r="660" ht="12.0" customHeight="1"/>
    <row r="661" ht="12.0" customHeight="1"/>
    <row r="662" ht="12.0" customHeight="1"/>
    <row r="663" ht="12.0" customHeight="1"/>
    <row r="664" ht="12.0" customHeight="1"/>
    <row r="665" ht="12.0" customHeight="1"/>
    <row r="666" ht="12.0" customHeight="1"/>
    <row r="667" ht="12.0" customHeight="1"/>
    <row r="668" ht="12.0" customHeight="1"/>
    <row r="669" ht="12.0" customHeight="1"/>
    <row r="670" ht="12.0" customHeight="1"/>
    <row r="671" ht="12.0" customHeight="1"/>
    <row r="672" ht="12.0" customHeight="1"/>
    <row r="673" ht="12.0" customHeight="1"/>
    <row r="674" ht="12.0" customHeight="1"/>
    <row r="675" ht="12.0" customHeight="1"/>
    <row r="676" ht="12.0" customHeight="1"/>
    <row r="677" ht="12.0" customHeight="1"/>
    <row r="678" ht="12.0" customHeight="1"/>
    <row r="679" ht="12.0" customHeight="1"/>
    <row r="680" ht="12.0" customHeight="1"/>
    <row r="681" ht="12.0" customHeight="1"/>
    <row r="682" ht="12.0" customHeight="1"/>
    <row r="683" ht="12.0" customHeight="1"/>
    <row r="684" ht="12.0" customHeight="1"/>
    <row r="685" ht="12.0" customHeight="1"/>
    <row r="686" ht="12.0" customHeight="1"/>
    <row r="687" ht="12.0" customHeight="1"/>
    <row r="688" ht="12.0" customHeight="1"/>
    <row r="689" ht="12.0" customHeight="1"/>
    <row r="690" ht="12.0" customHeight="1"/>
    <row r="691" ht="12.0" customHeight="1"/>
    <row r="692" ht="12.0" customHeight="1"/>
    <row r="693" ht="12.0" customHeight="1"/>
    <row r="694" ht="12.0" customHeight="1"/>
    <row r="695" ht="12.0" customHeight="1"/>
    <row r="696" ht="12.0" customHeight="1"/>
    <row r="697" ht="12.0" customHeight="1"/>
    <row r="698" ht="12.0" customHeight="1"/>
    <row r="699" ht="12.0" customHeight="1"/>
    <row r="700" ht="12.0" customHeight="1"/>
    <row r="701" ht="12.0" customHeight="1"/>
    <row r="702" ht="12.0" customHeight="1"/>
    <row r="703" ht="12.0" customHeight="1"/>
    <row r="704" ht="12.0" customHeight="1"/>
    <row r="705" ht="12.0" customHeight="1"/>
    <row r="706" ht="12.0" customHeight="1"/>
    <row r="707" ht="12.0" customHeight="1"/>
    <row r="708" ht="12.0" customHeight="1"/>
    <row r="709" ht="12.0" customHeight="1"/>
    <row r="710" ht="12.0" customHeight="1"/>
    <row r="711" ht="12.0" customHeight="1"/>
    <row r="712" ht="12.0" customHeight="1"/>
    <row r="713" ht="12.0" customHeight="1"/>
    <row r="714" ht="12.0" customHeight="1"/>
    <row r="715" ht="12.0" customHeight="1"/>
    <row r="716" ht="12.0" customHeight="1"/>
    <row r="717" ht="12.0" customHeight="1"/>
    <row r="718" ht="12.0" customHeight="1"/>
    <row r="719" ht="12.0" customHeight="1"/>
    <row r="720" ht="12.0" customHeight="1"/>
    <row r="721" ht="12.0" customHeight="1"/>
    <row r="722" ht="12.0" customHeight="1"/>
    <row r="723" ht="12.0" customHeight="1"/>
    <row r="724" ht="12.0" customHeight="1"/>
    <row r="725" ht="12.0" customHeight="1"/>
    <row r="726" ht="12.0" customHeight="1"/>
    <row r="727" ht="12.0" customHeight="1"/>
    <row r="728" ht="12.0" customHeight="1"/>
    <row r="729" ht="12.0" customHeight="1"/>
    <row r="730" ht="12.0" customHeight="1"/>
    <row r="731" ht="12.0" customHeight="1"/>
    <row r="732" ht="12.0" customHeight="1"/>
    <row r="733" ht="12.0" customHeight="1"/>
    <row r="734" ht="12.0" customHeight="1"/>
    <row r="735" ht="12.0" customHeight="1"/>
    <row r="736" ht="12.0" customHeight="1"/>
    <row r="737" ht="12.0" customHeight="1"/>
    <row r="738" ht="12.0" customHeight="1"/>
    <row r="739" ht="12.0" customHeight="1"/>
    <row r="740" ht="12.0" customHeight="1"/>
    <row r="741" ht="12.0" customHeight="1"/>
    <row r="742" ht="12.0" customHeight="1"/>
    <row r="743" ht="12.0" customHeight="1"/>
    <row r="744" ht="12.0" customHeight="1"/>
    <row r="745" ht="12.0" customHeight="1"/>
    <row r="746" ht="12.0" customHeight="1"/>
    <row r="747" ht="12.0" customHeight="1"/>
    <row r="748" ht="12.0" customHeight="1"/>
    <row r="749" ht="12.0" customHeight="1"/>
    <row r="750" ht="12.0" customHeight="1"/>
    <row r="751" ht="12.0" customHeight="1"/>
    <row r="752" ht="12.0" customHeight="1"/>
    <row r="753" ht="12.0" customHeight="1"/>
    <row r="754" ht="12.0" customHeight="1"/>
    <row r="755" ht="12.0" customHeight="1"/>
    <row r="756" ht="12.0" customHeight="1"/>
    <row r="757" ht="12.0" customHeight="1"/>
    <row r="758" ht="12.0" customHeight="1"/>
    <row r="759" ht="12.0" customHeight="1"/>
    <row r="760" ht="12.0" customHeight="1"/>
    <row r="761" ht="12.0" customHeight="1"/>
    <row r="762" ht="12.0" customHeight="1"/>
    <row r="763" ht="12.0" customHeight="1"/>
    <row r="764" ht="12.0" customHeight="1"/>
    <row r="765" ht="12.0" customHeight="1"/>
    <row r="766" ht="12.0" customHeight="1"/>
    <row r="767" ht="12.0" customHeight="1"/>
    <row r="768" ht="12.0" customHeight="1"/>
    <row r="769" ht="12.0" customHeight="1"/>
    <row r="770" ht="12.0" customHeight="1"/>
    <row r="771" ht="12.0" customHeight="1"/>
    <row r="772" ht="12.0" customHeight="1"/>
    <row r="773" ht="12.0" customHeight="1"/>
    <row r="774" ht="12.0" customHeight="1"/>
    <row r="775" ht="12.0" customHeight="1"/>
    <row r="776" ht="12.0" customHeight="1"/>
    <row r="777" ht="12.0" customHeight="1"/>
    <row r="778" ht="12.0" customHeight="1"/>
    <row r="779" ht="12.0" customHeight="1"/>
    <row r="780" ht="12.0" customHeight="1"/>
    <row r="781" ht="12.0" customHeight="1"/>
    <row r="782" ht="12.0" customHeight="1"/>
    <row r="783" ht="12.0" customHeight="1"/>
    <row r="784" ht="12.0" customHeight="1"/>
    <row r="785" ht="12.0" customHeight="1"/>
    <row r="786" ht="12.0" customHeight="1"/>
    <row r="787" ht="12.0" customHeight="1"/>
    <row r="788" ht="12.0" customHeight="1"/>
    <row r="789" ht="12.0" customHeight="1"/>
    <row r="790" ht="12.0" customHeight="1"/>
    <row r="791" ht="12.0" customHeight="1"/>
    <row r="792" ht="12.0" customHeight="1"/>
    <row r="793" ht="12.0" customHeight="1"/>
    <row r="794" ht="12.0" customHeight="1"/>
    <row r="795" ht="12.0" customHeight="1"/>
    <row r="796" ht="12.0" customHeight="1"/>
    <row r="797" ht="12.0" customHeight="1"/>
    <row r="798" ht="12.0" customHeight="1"/>
    <row r="799" ht="12.0" customHeight="1"/>
    <row r="800" ht="12.0" customHeight="1"/>
    <row r="801" ht="12.0" customHeight="1"/>
    <row r="802" ht="12.0" customHeight="1"/>
    <row r="803" ht="12.0" customHeight="1"/>
    <row r="804" ht="12.0" customHeight="1"/>
    <row r="805" ht="12.0" customHeight="1"/>
    <row r="806" ht="12.0" customHeight="1"/>
    <row r="807" ht="12.0" customHeight="1"/>
    <row r="808" ht="12.0" customHeight="1"/>
    <row r="809" ht="12.0" customHeight="1"/>
    <row r="810" ht="12.0" customHeight="1"/>
    <row r="811" ht="12.0" customHeight="1"/>
    <row r="812" ht="12.0" customHeight="1"/>
    <row r="813" ht="12.0" customHeight="1"/>
    <row r="814" ht="12.0" customHeight="1"/>
    <row r="815" ht="12.0" customHeight="1"/>
    <row r="816" ht="12.0" customHeight="1"/>
    <row r="817" ht="12.0" customHeight="1"/>
    <row r="818" ht="12.0" customHeight="1"/>
    <row r="819" ht="12.0" customHeight="1"/>
    <row r="820" ht="12.0" customHeight="1"/>
    <row r="821" ht="12.0" customHeight="1"/>
    <row r="822" ht="12.0" customHeight="1"/>
    <row r="823" ht="12.0" customHeight="1"/>
    <row r="824" ht="12.0" customHeight="1"/>
    <row r="825" ht="12.0" customHeight="1"/>
    <row r="826" ht="12.0" customHeight="1"/>
    <row r="827" ht="12.0" customHeight="1"/>
    <row r="828" ht="12.0" customHeight="1"/>
    <row r="829" ht="12.0" customHeight="1"/>
    <row r="830" ht="12.0" customHeight="1"/>
    <row r="831" ht="12.0" customHeight="1"/>
    <row r="832" ht="12.0" customHeight="1"/>
    <row r="833" ht="12.0" customHeight="1"/>
    <row r="834" ht="12.0" customHeight="1"/>
    <row r="835" ht="12.0" customHeight="1"/>
    <row r="836" ht="12.0" customHeight="1"/>
    <row r="837" ht="12.0" customHeight="1"/>
    <row r="838" ht="12.0" customHeight="1"/>
    <row r="839" ht="12.0" customHeight="1"/>
    <row r="840" ht="12.0" customHeight="1"/>
    <row r="841" ht="12.0" customHeight="1"/>
    <row r="842" ht="12.0" customHeight="1"/>
    <row r="843" ht="12.0" customHeight="1"/>
    <row r="844" ht="12.0" customHeight="1"/>
    <row r="845" ht="12.0" customHeight="1"/>
    <row r="846" ht="12.0" customHeight="1"/>
    <row r="847" ht="12.0" customHeight="1"/>
    <row r="848" ht="12.0" customHeight="1"/>
    <row r="849" ht="12.0" customHeight="1"/>
    <row r="850" ht="12.0" customHeight="1"/>
    <row r="851" ht="12.0" customHeight="1"/>
    <row r="852" ht="12.0" customHeight="1"/>
    <row r="853" ht="12.0" customHeight="1"/>
    <row r="854" ht="12.0" customHeight="1"/>
    <row r="855" ht="12.0" customHeight="1"/>
    <row r="856" ht="12.0" customHeight="1"/>
    <row r="857" ht="12.0" customHeight="1"/>
    <row r="858" ht="12.0" customHeight="1"/>
    <row r="859" ht="12.0" customHeight="1"/>
    <row r="860" ht="12.0" customHeight="1"/>
    <row r="861" ht="12.0" customHeight="1"/>
    <row r="862" ht="12.0" customHeight="1"/>
    <row r="863" ht="12.0" customHeight="1"/>
    <row r="864" ht="12.0" customHeight="1"/>
    <row r="865" ht="12.0" customHeight="1"/>
    <row r="866" ht="12.0" customHeight="1"/>
    <row r="867" ht="12.0" customHeight="1"/>
    <row r="868" ht="12.0" customHeight="1"/>
    <row r="869" ht="12.0" customHeight="1"/>
    <row r="870" ht="12.0" customHeight="1"/>
    <row r="871" ht="12.0" customHeight="1"/>
    <row r="872" ht="12.0" customHeight="1"/>
    <row r="873" ht="12.0" customHeight="1"/>
    <row r="874" ht="12.0" customHeight="1"/>
    <row r="875" ht="12.0" customHeight="1"/>
    <row r="876" ht="12.0" customHeight="1"/>
    <row r="877" ht="12.0" customHeight="1"/>
    <row r="878" ht="12.0" customHeight="1"/>
    <row r="879" ht="12.0" customHeight="1"/>
    <row r="880" ht="12.0" customHeight="1"/>
    <row r="881" ht="12.0" customHeight="1"/>
    <row r="882" ht="12.0" customHeight="1"/>
    <row r="883" ht="12.0" customHeight="1"/>
    <row r="884" ht="12.0" customHeight="1"/>
    <row r="885" ht="12.0" customHeight="1"/>
    <row r="886" ht="12.0" customHeight="1"/>
    <row r="887" ht="12.0" customHeight="1"/>
    <row r="888" ht="12.0" customHeight="1"/>
    <row r="889" ht="12.0" customHeight="1"/>
    <row r="890" ht="12.0" customHeight="1"/>
    <row r="891" ht="12.0" customHeight="1"/>
    <row r="892" ht="12.0" customHeight="1"/>
    <row r="893" ht="12.0" customHeight="1"/>
    <row r="894" ht="12.0" customHeight="1"/>
    <row r="895" ht="12.0" customHeight="1"/>
    <row r="896" ht="12.0" customHeight="1"/>
    <row r="897" ht="12.0" customHeight="1"/>
    <row r="898" ht="12.0" customHeight="1"/>
    <row r="899" ht="12.0" customHeight="1"/>
    <row r="900" ht="12.0" customHeight="1"/>
    <row r="901" ht="12.0" customHeight="1"/>
    <row r="902" ht="12.0" customHeight="1"/>
    <row r="903" ht="12.0" customHeight="1"/>
    <row r="904" ht="12.0" customHeight="1"/>
    <row r="905" ht="12.0" customHeight="1"/>
    <row r="906" ht="12.0" customHeight="1"/>
    <row r="907" ht="12.0" customHeight="1"/>
    <row r="908" ht="12.0" customHeight="1"/>
    <row r="909" ht="12.0" customHeight="1"/>
    <row r="910" ht="12.0" customHeight="1"/>
    <row r="911" ht="12.0" customHeight="1"/>
    <row r="912" ht="12.0" customHeight="1"/>
    <row r="913" ht="12.0" customHeight="1"/>
    <row r="914" ht="12.0" customHeight="1"/>
    <row r="915" ht="12.0" customHeight="1"/>
    <row r="916" ht="12.0" customHeight="1"/>
    <row r="917" ht="12.0" customHeight="1"/>
    <row r="918" ht="12.0" customHeight="1"/>
    <row r="919" ht="12.0" customHeight="1"/>
    <row r="920" ht="12.0" customHeight="1"/>
    <row r="921" ht="12.0" customHeight="1"/>
    <row r="922" ht="12.0" customHeight="1"/>
    <row r="923" ht="12.0" customHeight="1"/>
    <row r="924" ht="12.0" customHeight="1"/>
    <row r="925" ht="12.0" customHeight="1"/>
    <row r="926" ht="12.0" customHeight="1"/>
    <row r="927" ht="12.0" customHeight="1"/>
    <row r="928" ht="12.0" customHeight="1"/>
    <row r="929" ht="12.0" customHeight="1"/>
    <row r="930" ht="12.0" customHeight="1"/>
    <row r="931" ht="12.0" customHeight="1"/>
    <row r="932" ht="12.0" customHeight="1"/>
    <row r="933" ht="12.0" customHeight="1"/>
    <row r="934" ht="12.0" customHeight="1"/>
    <row r="935" ht="12.0" customHeight="1"/>
    <row r="936" ht="12.0" customHeight="1"/>
    <row r="937" ht="12.0" customHeight="1"/>
    <row r="938" ht="12.0" customHeight="1"/>
    <row r="939" ht="12.0" customHeight="1"/>
    <row r="940" ht="12.0" customHeight="1"/>
    <row r="941" ht="12.0" customHeight="1"/>
    <row r="942" ht="12.0" customHeight="1"/>
    <row r="943" ht="12.0" customHeight="1"/>
    <row r="944" ht="12.0" customHeight="1"/>
    <row r="945" ht="12.0" customHeight="1"/>
    <row r="946" ht="12.0" customHeight="1"/>
    <row r="947" ht="12.0" customHeight="1"/>
    <row r="948" ht="12.0" customHeight="1"/>
    <row r="949" ht="12.0" customHeight="1"/>
    <row r="950" ht="12.0" customHeight="1"/>
    <row r="951" ht="12.0" customHeight="1"/>
    <row r="952" ht="12.0" customHeight="1"/>
    <row r="953" ht="12.0" customHeight="1"/>
    <row r="954" ht="12.0" customHeight="1"/>
    <row r="955" ht="12.0" customHeight="1"/>
    <row r="956" ht="12.0" customHeight="1"/>
    <row r="957" ht="12.0" customHeight="1"/>
    <row r="958" ht="12.0" customHeight="1"/>
    <row r="959" ht="12.0" customHeight="1"/>
    <row r="960" ht="12.0" customHeight="1"/>
    <row r="961" ht="12.0" customHeight="1"/>
    <row r="962" ht="12.0" customHeight="1"/>
    <row r="963" ht="12.0" customHeight="1"/>
    <row r="964" ht="12.0" customHeight="1"/>
    <row r="965" ht="12.0" customHeight="1"/>
    <row r="966" ht="12.0" customHeight="1"/>
    <row r="967" ht="12.0" customHeight="1"/>
    <row r="968" ht="12.0" customHeight="1"/>
    <row r="969" ht="12.0" customHeight="1"/>
    <row r="970" ht="12.0" customHeight="1"/>
    <row r="971" ht="12.0" customHeight="1"/>
    <row r="972" ht="12.0" customHeight="1"/>
    <row r="973" ht="12.0" customHeight="1"/>
    <row r="974" ht="12.0" customHeight="1"/>
    <row r="975" ht="12.0" customHeight="1"/>
    <row r="976" ht="12.0" customHeight="1"/>
    <row r="977" ht="12.0" customHeight="1"/>
    <row r="978" ht="12.0" customHeight="1"/>
    <row r="979" ht="12.0" customHeight="1"/>
    <row r="980" ht="12.0" customHeight="1"/>
    <row r="981" ht="12.0" customHeight="1"/>
    <row r="982" ht="12.0" customHeight="1"/>
    <row r="983" ht="12.0" customHeight="1"/>
    <row r="984" ht="12.0" customHeight="1"/>
    <row r="985" ht="12.0" customHeight="1"/>
    <row r="986" ht="12.0" customHeight="1"/>
    <row r="987" ht="12.0" customHeight="1"/>
    <row r="988" ht="12.0" customHeight="1"/>
    <row r="989" ht="12.0" customHeight="1"/>
    <row r="990" ht="12.0" customHeight="1"/>
    <row r="991" ht="12.0" customHeight="1"/>
    <row r="992" ht="12.0" customHeight="1"/>
    <row r="993" ht="12.0" customHeight="1"/>
    <row r="994" ht="12.0" customHeight="1"/>
    <row r="995" ht="12.0" customHeight="1"/>
    <row r="996" ht="12.0" customHeight="1"/>
    <row r="997" ht="12.0" customHeight="1"/>
    <row r="998" ht="12.0" customHeight="1"/>
    <row r="999" ht="12.0" customHeight="1"/>
    <row r="1000" ht="12.0" customHeight="1"/>
  </sheetData>
  <mergeCells count="25">
    <mergeCell ref="F12:K12"/>
    <mergeCell ref="F13:K13"/>
    <mergeCell ref="B14:E14"/>
    <mergeCell ref="F14:K14"/>
    <mergeCell ref="B15:E15"/>
    <mergeCell ref="F15:K15"/>
    <mergeCell ref="F16:K16"/>
    <mergeCell ref="F17:K17"/>
    <mergeCell ref="F18:K18"/>
    <mergeCell ref="B19:E19"/>
    <mergeCell ref="F19:K19"/>
    <mergeCell ref="B20:E20"/>
    <mergeCell ref="F20:K20"/>
    <mergeCell ref="G36:N36"/>
    <mergeCell ref="B77:N77"/>
    <mergeCell ref="B78:N78"/>
    <mergeCell ref="B79:N79"/>
    <mergeCell ref="B80:N80"/>
    <mergeCell ref="B69:N69"/>
    <mergeCell ref="B70:N70"/>
    <mergeCell ref="B71:N71"/>
    <mergeCell ref="B72:N72"/>
    <mergeCell ref="B73:N73"/>
    <mergeCell ref="B74:N74"/>
    <mergeCell ref="B76:N76"/>
  </mergeCells>
  <conditionalFormatting sqref="B24:B36">
    <cfRule type="cellIs" dxfId="0" priority="1" stopIfTrue="1" operator="equal">
      <formula>0</formula>
    </cfRule>
  </conditionalFormatting>
  <conditionalFormatting sqref="B43:C66">
    <cfRule type="cellIs" dxfId="0" priority="2" stopIfTrue="1" operator="equal">
      <formula>0</formula>
    </cfRule>
  </conditionalFormatting>
  <printOptions/>
  <pageMargins bottom="0.5" footer="0.0" header="0.0" left="0.35" right="0.25" top="0.32"/>
  <pageSetup scale="87" orientation="portrait"/>
  <headerFooter>
    <oddFooter>&amp;L&amp;D  at &amp;T Mike 702.486.8879&amp;CPage &amp;P of &amp;R&amp;F  &amp;A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5.13"/>
    <col customWidth="1" min="2" max="2" width="9.13"/>
    <col customWidth="1" min="3" max="5" width="10.0"/>
    <col customWidth="1" min="6" max="6" width="13.25"/>
    <col customWidth="1" min="7" max="8" width="10.13"/>
    <col customWidth="1" min="9" max="12" width="9.13"/>
    <col customWidth="1" min="13" max="13" width="1.5"/>
    <col customWidth="1" min="14" max="26" width="9.13"/>
  </cols>
  <sheetData>
    <row r="1" ht="12.0" customHeight="1">
      <c r="A1" s="129" t="s">
        <v>159</v>
      </c>
      <c r="B1" s="129"/>
      <c r="C1" s="129"/>
      <c r="D1" s="3"/>
      <c r="E1" s="165" t="s">
        <v>160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2.0" customHeight="1">
      <c r="A2" s="1" t="str">
        <f>Facilities!A2</f>
        <v/>
      </c>
      <c r="B2" s="161"/>
      <c r="C2" s="161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2.0" customHeight="1">
      <c r="A3" s="10" t="s">
        <v>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2.0" customHeight="1">
      <c r="A4" s="13" t="s">
        <v>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2.0" customHeight="1">
      <c r="A5" s="16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2.0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2.0" customHeight="1">
      <c r="A7" s="23"/>
      <c r="B7" s="166" t="s">
        <v>161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2.0" customHeight="1">
      <c r="A8" s="3"/>
      <c r="B8" s="167" t="s">
        <v>162</v>
      </c>
      <c r="C8" s="3"/>
      <c r="D8" s="3"/>
      <c r="E8" s="3"/>
      <c r="F8" s="168">
        <v>2014.0</v>
      </c>
      <c r="G8" s="23"/>
      <c r="H8" s="3"/>
      <c r="I8" s="3"/>
      <c r="J8" s="23"/>
      <c r="K8" s="23"/>
      <c r="L8" s="23"/>
      <c r="M8" s="2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2.0" customHeight="1">
      <c r="A9" s="3"/>
      <c r="B9" s="167"/>
      <c r="C9" s="3"/>
      <c r="D9" s="23"/>
      <c r="E9" s="23"/>
      <c r="F9" s="3"/>
      <c r="G9" s="23"/>
      <c r="H9" s="3"/>
      <c r="I9" s="3"/>
      <c r="J9" s="23"/>
      <c r="K9" s="23"/>
      <c r="L9" s="23"/>
      <c r="M9" s="2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2.0" customHeight="1">
      <c r="A10" s="3"/>
      <c r="B10" s="169"/>
      <c r="C10" s="3"/>
      <c r="D10" s="23"/>
      <c r="E10" s="23"/>
      <c r="F10" s="23"/>
      <c r="G10" s="23"/>
      <c r="H10" s="3"/>
      <c r="I10" s="3"/>
      <c r="J10" s="23"/>
      <c r="K10" s="23"/>
      <c r="L10" s="23"/>
      <c r="M10" s="2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2.0" customHeight="1">
      <c r="A11" s="3"/>
      <c r="B11" s="170" t="s">
        <v>163</v>
      </c>
      <c r="C11" s="24"/>
      <c r="D11" s="9"/>
      <c r="E11" s="9"/>
      <c r="F11" s="9"/>
      <c r="G11" s="9"/>
      <c r="H11" s="9"/>
      <c r="I11" s="9"/>
      <c r="J11" s="9"/>
      <c r="K11" s="9"/>
      <c r="L11" s="3"/>
      <c r="M11" s="2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2.0" customHeight="1">
      <c r="A12" s="3"/>
      <c r="B12" s="171"/>
      <c r="C12" s="24"/>
      <c r="D12" s="9"/>
      <c r="E12" s="9"/>
      <c r="F12" s="9"/>
      <c r="G12" s="9"/>
      <c r="H12" s="9"/>
      <c r="I12" s="9"/>
      <c r="J12" s="9"/>
      <c r="K12" s="9"/>
      <c r="L12" s="3"/>
      <c r="M12" s="2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2.0" customHeight="1">
      <c r="A13" s="3"/>
      <c r="B13" s="171"/>
      <c r="C13" s="172">
        <v>1.0</v>
      </c>
      <c r="D13" s="172">
        <f t="shared" ref="D13:H13" si="1">1+C13</f>
        <v>2</v>
      </c>
      <c r="E13" s="172">
        <f t="shared" si="1"/>
        <v>3</v>
      </c>
      <c r="F13" s="172">
        <f t="shared" si="1"/>
        <v>4</v>
      </c>
      <c r="G13" s="172">
        <f t="shared" si="1"/>
        <v>5</v>
      </c>
      <c r="H13" s="172">
        <f t="shared" si="1"/>
        <v>6</v>
      </c>
      <c r="I13" s="9"/>
      <c r="J13" s="9"/>
      <c r="K13" s="9"/>
      <c r="L13" s="3"/>
      <c r="M13" s="2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2.0" customHeight="1">
      <c r="A14" s="3"/>
      <c r="B14" s="173" t="s">
        <v>164</v>
      </c>
      <c r="C14" s="174">
        <f>+F8</f>
        <v>2014</v>
      </c>
      <c r="D14" s="175">
        <f t="shared" ref="D14:H14" si="2">+C14+1</f>
        <v>2015</v>
      </c>
      <c r="E14" s="175">
        <f t="shared" si="2"/>
        <v>2016</v>
      </c>
      <c r="F14" s="175">
        <f t="shared" si="2"/>
        <v>2017</v>
      </c>
      <c r="G14" s="175">
        <f t="shared" si="2"/>
        <v>2018</v>
      </c>
      <c r="H14" s="176">
        <f t="shared" si="2"/>
        <v>2019</v>
      </c>
      <c r="I14" s="9"/>
      <c r="J14" s="9"/>
      <c r="K14" s="9"/>
      <c r="L14" s="3"/>
      <c r="M14" s="2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2.0" customHeight="1">
      <c r="A15" s="3"/>
      <c r="B15" s="177" t="s">
        <v>165</v>
      </c>
      <c r="C15" s="178">
        <v>3.0</v>
      </c>
      <c r="D15" s="178">
        <v>3.0</v>
      </c>
      <c r="E15" s="178">
        <v>3.0</v>
      </c>
      <c r="F15" s="178">
        <v>1.0</v>
      </c>
      <c r="G15" s="178">
        <v>1.0</v>
      </c>
      <c r="H15" s="179">
        <v>1.0</v>
      </c>
      <c r="I15" s="9"/>
      <c r="J15" s="9"/>
      <c r="K15" s="9"/>
      <c r="L15" s="3"/>
      <c r="M15" s="2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2.0" customHeight="1">
      <c r="A16" s="3"/>
      <c r="B16" s="9"/>
      <c r="C16" s="9"/>
      <c r="D16" s="9"/>
      <c r="E16" s="9"/>
      <c r="F16" s="9"/>
      <c r="G16" s="9"/>
      <c r="H16" s="9"/>
      <c r="I16" s="9"/>
      <c r="J16" s="9"/>
      <c r="K16" s="9"/>
      <c r="L16" s="3"/>
      <c r="M16" s="23"/>
      <c r="N16" s="3"/>
      <c r="O16" s="180" t="s">
        <v>166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2.0" customHeight="1">
      <c r="A17" s="3"/>
      <c r="B17" s="170" t="s">
        <v>167</v>
      </c>
      <c r="C17" s="9"/>
      <c r="D17" s="24"/>
      <c r="E17" s="24"/>
      <c r="F17" s="24"/>
      <c r="G17" s="24"/>
      <c r="H17" s="24"/>
      <c r="I17" s="24"/>
      <c r="J17" s="24"/>
      <c r="K17" s="24"/>
      <c r="L17" s="181"/>
      <c r="M17" s="23"/>
      <c r="N17" s="3"/>
      <c r="O17" s="180" t="s">
        <v>168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2.0" customHeight="1">
      <c r="A18" s="3"/>
      <c r="B18" s="9"/>
      <c r="C18" s="171"/>
      <c r="D18" s="24"/>
      <c r="E18" s="24"/>
      <c r="F18" s="24"/>
      <c r="G18" s="24"/>
      <c r="H18" s="24"/>
      <c r="I18" s="24"/>
      <c r="J18" s="24"/>
      <c r="K18" s="24"/>
      <c r="L18" s="181"/>
      <c r="M18" s="23"/>
      <c r="N18" s="3"/>
      <c r="O18" s="180" t="s">
        <v>169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2.0" customHeight="1">
      <c r="A19" s="3"/>
      <c r="B19" s="182" t="s">
        <v>164</v>
      </c>
      <c r="C19" s="183" t="s">
        <v>170</v>
      </c>
      <c r="D19" s="184"/>
      <c r="E19" s="184"/>
      <c r="F19" s="184"/>
      <c r="G19" s="184"/>
      <c r="H19" s="184"/>
      <c r="I19" s="185"/>
      <c r="J19" s="186" t="s">
        <v>171</v>
      </c>
      <c r="K19" s="187"/>
      <c r="L19" s="188"/>
      <c r="M19" s="23"/>
      <c r="N19" s="3"/>
      <c r="O19" s="180" t="s">
        <v>172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2.0" customHeight="1">
      <c r="A20" s="3"/>
      <c r="B20" s="189"/>
      <c r="C20" s="190" t="s">
        <v>173</v>
      </c>
      <c r="D20" s="191" t="s">
        <v>174</v>
      </c>
      <c r="E20" s="191" t="s">
        <v>175</v>
      </c>
      <c r="F20" s="191" t="s">
        <v>176</v>
      </c>
      <c r="G20" s="191" t="s">
        <v>177</v>
      </c>
      <c r="H20" s="191" t="s">
        <v>178</v>
      </c>
      <c r="I20" s="192" t="s">
        <v>179</v>
      </c>
      <c r="J20" s="190" t="s">
        <v>180</v>
      </c>
      <c r="K20" s="191" t="s">
        <v>181</v>
      </c>
      <c r="L20" s="193" t="s">
        <v>182</v>
      </c>
      <c r="M20" s="23"/>
      <c r="N20" s="3"/>
      <c r="O20" s="180" t="s">
        <v>183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2.0" customHeight="1">
      <c r="A21" s="194"/>
      <c r="B21" s="195">
        <f>+F8</f>
        <v>2014</v>
      </c>
      <c r="C21" s="196">
        <v>0.049689440993788817</v>
      </c>
      <c r="D21" s="196">
        <v>0.0</v>
      </c>
      <c r="E21" s="196">
        <v>0.7204968944099379</v>
      </c>
      <c r="F21" s="196">
        <v>0.16149068322981366</v>
      </c>
      <c r="G21" s="196">
        <v>0.0</v>
      </c>
      <c r="H21" s="196">
        <v>0.062111801242236024</v>
      </c>
      <c r="I21" s="196">
        <v>0.006211180124223602</v>
      </c>
      <c r="J21" s="196">
        <v>0.0</v>
      </c>
      <c r="K21" s="196">
        <v>0.062111801242236024</v>
      </c>
      <c r="L21" s="197">
        <v>0.006211180124223602</v>
      </c>
      <c r="M21" s="23"/>
      <c r="N21" s="3"/>
      <c r="O21" s="180" t="s">
        <v>184</v>
      </c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2.0" customHeight="1">
      <c r="A22" s="3"/>
      <c r="B22" s="195">
        <f t="shared" ref="B22:B26" si="3">+B21+1</f>
        <v>2015</v>
      </c>
      <c r="C22" s="198">
        <v>0.051118210862619806</v>
      </c>
      <c r="D22" s="198">
        <v>0.006389776357827476</v>
      </c>
      <c r="E22" s="198">
        <v>0.7428115015974441</v>
      </c>
      <c r="F22" s="198">
        <v>0.12939297124600638</v>
      </c>
      <c r="G22" s="198">
        <v>0.003194888178913738</v>
      </c>
      <c r="H22" s="198">
        <v>0.06070287539936101</v>
      </c>
      <c r="I22" s="198">
        <v>0.006389776357827476</v>
      </c>
      <c r="J22" s="198">
        <v>0.06549520766773163</v>
      </c>
      <c r="K22" s="198">
        <v>0.0926517571884984</v>
      </c>
      <c r="L22" s="199">
        <v>0.007987220447284345</v>
      </c>
      <c r="M22" s="23"/>
      <c r="N22" s="3"/>
      <c r="O22" s="180" t="s">
        <v>185</v>
      </c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2.0" customHeight="1">
      <c r="A23" s="3"/>
      <c r="B23" s="195">
        <f t="shared" si="3"/>
        <v>2016</v>
      </c>
      <c r="C23" s="198">
        <v>0.037</v>
      </c>
      <c r="D23" s="198">
        <v>0.113</v>
      </c>
      <c r="E23" s="198">
        <v>0.443</v>
      </c>
      <c r="F23" s="198">
        <v>0.332</v>
      </c>
      <c r="G23" s="198">
        <v>0.0</v>
      </c>
      <c r="H23" s="198">
        <v>0.06</v>
      </c>
      <c r="I23" s="198">
        <v>0.022</v>
      </c>
      <c r="J23" s="198">
        <v>0.46</v>
      </c>
      <c r="K23" s="198">
        <v>0.12</v>
      </c>
      <c r="L23" s="199">
        <v>0.0</v>
      </c>
      <c r="M23" s="23"/>
      <c r="N23" s="3"/>
      <c r="O23" s="180" t="s">
        <v>186</v>
      </c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2.0" customHeight="1">
      <c r="A24" s="3"/>
      <c r="B24" s="195">
        <f t="shared" si="3"/>
        <v>2017</v>
      </c>
      <c r="C24" s="198">
        <v>0.0</v>
      </c>
      <c r="D24" s="198">
        <v>0.124</v>
      </c>
      <c r="E24" s="198">
        <v>0.433</v>
      </c>
      <c r="F24" s="198">
        <v>0.31</v>
      </c>
      <c r="G24" s="198">
        <v>0.0</v>
      </c>
      <c r="H24" s="198">
        <v>0.06</v>
      </c>
      <c r="I24" s="198">
        <v>0.0</v>
      </c>
      <c r="J24" s="198">
        <v>0.3</v>
      </c>
      <c r="K24" s="198">
        <v>0.15</v>
      </c>
      <c r="L24" s="199">
        <v>0.04</v>
      </c>
      <c r="M24" s="23"/>
      <c r="N24" s="3"/>
      <c r="O24" s="180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2.0" customHeight="1">
      <c r="A25" s="3"/>
      <c r="B25" s="195">
        <f t="shared" si="3"/>
        <v>2018</v>
      </c>
      <c r="C25" s="198">
        <v>0.037</v>
      </c>
      <c r="D25" s="198">
        <v>0.179</v>
      </c>
      <c r="E25" s="198">
        <v>0.336</v>
      </c>
      <c r="F25" s="198">
        <v>0.375</v>
      </c>
      <c r="G25" s="198">
        <v>0.0099</v>
      </c>
      <c r="H25" s="198">
        <v>0.05</v>
      </c>
      <c r="I25" s="198">
        <v>0.031</v>
      </c>
      <c r="J25" s="198">
        <v>0.57</v>
      </c>
      <c r="K25" s="198">
        <v>0.18</v>
      </c>
      <c r="L25" s="199">
        <v>0.1</v>
      </c>
      <c r="M25" s="23"/>
      <c r="N25" s="3"/>
      <c r="O25" s="180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2.0" customHeight="1">
      <c r="A26" s="3"/>
      <c r="B26" s="200">
        <f t="shared" si="3"/>
        <v>2019</v>
      </c>
      <c r="C26" s="201">
        <v>0.0</v>
      </c>
      <c r="D26" s="201">
        <v>0.153</v>
      </c>
      <c r="E26" s="201">
        <v>0.282</v>
      </c>
      <c r="F26" s="201">
        <v>0.435</v>
      </c>
      <c r="G26" s="201">
        <v>0.0</v>
      </c>
      <c r="H26" s="201">
        <v>0.06</v>
      </c>
      <c r="I26" s="201">
        <v>0.027</v>
      </c>
      <c r="J26" s="201">
        <v>0.66</v>
      </c>
      <c r="K26" s="201">
        <v>0.2</v>
      </c>
      <c r="L26" s="202">
        <v>0.13</v>
      </c>
      <c r="M26" s="23"/>
      <c r="N26" s="3"/>
      <c r="O26" s="180" t="s">
        <v>187</v>
      </c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2.0" customHeight="1">
      <c r="A27" s="3"/>
      <c r="B27" s="9"/>
      <c r="C27" s="9"/>
      <c r="D27" s="9"/>
      <c r="E27" s="9"/>
      <c r="F27" s="9"/>
      <c r="G27" s="9"/>
      <c r="H27" s="9"/>
      <c r="I27" s="9"/>
      <c r="J27" s="9"/>
      <c r="K27" s="9"/>
      <c r="L27" s="180"/>
      <c r="M27" s="23"/>
      <c r="N27" s="3"/>
      <c r="O27" s="180" t="s">
        <v>188</v>
      </c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2.0" customHeight="1">
      <c r="A28" s="3"/>
      <c r="B28" s="170" t="s">
        <v>189</v>
      </c>
      <c r="C28" s="24"/>
      <c r="D28" s="24"/>
      <c r="E28" s="24"/>
      <c r="F28" s="24"/>
      <c r="G28" s="9"/>
      <c r="H28" s="9"/>
      <c r="I28" s="9"/>
      <c r="J28" s="9"/>
      <c r="K28" s="9"/>
      <c r="L28" s="180"/>
      <c r="M28" s="2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2.0" customHeight="1">
      <c r="A29" s="3"/>
      <c r="B29" s="171"/>
      <c r="C29" s="24"/>
      <c r="D29" s="24"/>
      <c r="E29" s="24"/>
      <c r="F29" s="24"/>
      <c r="G29" s="9"/>
      <c r="H29" s="9"/>
      <c r="I29" s="9"/>
      <c r="J29" s="9"/>
      <c r="K29" s="9"/>
      <c r="L29" s="180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2.0" customHeight="1">
      <c r="A30" s="3"/>
      <c r="B30" s="203" t="s">
        <v>190</v>
      </c>
      <c r="C30" s="174">
        <f>+F8</f>
        <v>2014</v>
      </c>
      <c r="D30" s="174">
        <f t="shared" ref="D30:H30" si="4">1+C30</f>
        <v>2015</v>
      </c>
      <c r="E30" s="174">
        <f t="shared" si="4"/>
        <v>2016</v>
      </c>
      <c r="F30" s="174">
        <f t="shared" si="4"/>
        <v>2017</v>
      </c>
      <c r="G30" s="174">
        <f t="shared" si="4"/>
        <v>2018</v>
      </c>
      <c r="H30" s="204">
        <f t="shared" si="4"/>
        <v>2019</v>
      </c>
      <c r="I30" s="9"/>
      <c r="J30" s="9"/>
      <c r="K30" s="9"/>
      <c r="L30" s="180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2.0" customHeight="1">
      <c r="A31" s="3"/>
      <c r="B31" s="205" t="s">
        <v>191</v>
      </c>
      <c r="C31" s="24"/>
      <c r="D31" s="24"/>
      <c r="E31" s="24"/>
      <c r="F31" s="24"/>
      <c r="G31" s="24"/>
      <c r="H31" s="206"/>
      <c r="I31" s="9"/>
      <c r="J31" s="9"/>
      <c r="K31" s="9"/>
      <c r="L31" s="180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2.0" customHeight="1">
      <c r="A32" s="3"/>
      <c r="B32" s="207">
        <v>9.0</v>
      </c>
      <c r="C32" s="208">
        <v>77.0</v>
      </c>
      <c r="D32" s="208">
        <v>51.0</v>
      </c>
      <c r="E32" s="208">
        <v>34.0</v>
      </c>
      <c r="F32" s="208">
        <v>23.0</v>
      </c>
      <c r="G32" s="208">
        <v>5.0</v>
      </c>
      <c r="H32" s="209">
        <v>5.0</v>
      </c>
      <c r="I32" s="9"/>
      <c r="J32" s="9"/>
      <c r="K32" s="9"/>
      <c r="L32" s="180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2.0" customHeight="1">
      <c r="A33" s="3"/>
      <c r="B33" s="210" t="s">
        <v>192</v>
      </c>
      <c r="C33" s="211">
        <f t="shared" ref="C33:H33" si="5">+C32/C$50</f>
        <v>0.1915422886</v>
      </c>
      <c r="D33" s="211">
        <f t="shared" si="5"/>
        <v>0.09357798165</v>
      </c>
      <c r="E33" s="211">
        <f t="shared" si="5"/>
        <v>0.08252427184</v>
      </c>
      <c r="F33" s="211">
        <f t="shared" si="5"/>
        <v>0.05721393035</v>
      </c>
      <c r="G33" s="211">
        <f t="shared" si="5"/>
        <v>0.01298701299</v>
      </c>
      <c r="H33" s="211">
        <f t="shared" si="5"/>
        <v>0.01234567901</v>
      </c>
      <c r="I33" s="24"/>
      <c r="J33" s="24"/>
      <c r="K33" s="24"/>
      <c r="L33" s="181"/>
      <c r="M33" s="23"/>
      <c r="N33" s="2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2.0" customHeight="1">
      <c r="A34" s="3"/>
      <c r="B34" s="210">
        <v>10.0</v>
      </c>
      <c r="C34" s="212">
        <v>117.0</v>
      </c>
      <c r="D34" s="212">
        <v>90.0</v>
      </c>
      <c r="E34" s="212">
        <v>82.0</v>
      </c>
      <c r="F34" s="212">
        <v>73.0</v>
      </c>
      <c r="G34" s="212">
        <v>37.0</v>
      </c>
      <c r="H34" s="213">
        <v>8.0</v>
      </c>
      <c r="I34" s="24"/>
      <c r="J34" s="24"/>
      <c r="K34" s="24"/>
      <c r="L34" s="181"/>
      <c r="M34" s="23"/>
      <c r="N34" s="2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2.0" customHeight="1">
      <c r="A35" s="3"/>
      <c r="B35" s="210" t="s">
        <v>192</v>
      </c>
      <c r="C35" s="211">
        <f t="shared" ref="C35:H35" si="6">+C34/C$50</f>
        <v>0.2910447761</v>
      </c>
      <c r="D35" s="211">
        <f t="shared" si="6"/>
        <v>0.1651376147</v>
      </c>
      <c r="E35" s="211">
        <f t="shared" si="6"/>
        <v>0.1990291262</v>
      </c>
      <c r="F35" s="211">
        <f t="shared" si="6"/>
        <v>0.1815920398</v>
      </c>
      <c r="G35" s="211">
        <f t="shared" si="6"/>
        <v>0.0961038961</v>
      </c>
      <c r="H35" s="211">
        <f t="shared" si="6"/>
        <v>0.01975308642</v>
      </c>
      <c r="I35" s="24"/>
      <c r="J35" s="24"/>
      <c r="K35" s="24"/>
      <c r="L35" s="181"/>
      <c r="M35" s="23"/>
      <c r="N35" s="2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2.0" customHeight="1">
      <c r="A36" s="3"/>
      <c r="B36" s="210">
        <v>11.0</v>
      </c>
      <c r="C36" s="212">
        <v>105.0</v>
      </c>
      <c r="D36" s="212">
        <v>164.0</v>
      </c>
      <c r="E36" s="212">
        <v>128.0</v>
      </c>
      <c r="F36" s="212">
        <v>123.0</v>
      </c>
      <c r="G36" s="212">
        <v>118.0</v>
      </c>
      <c r="H36" s="213">
        <v>99.0</v>
      </c>
      <c r="I36" s="24"/>
      <c r="J36" s="24"/>
      <c r="K36" s="24"/>
      <c r="L36" s="181"/>
      <c r="M36" s="23"/>
      <c r="N36" s="2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2.0" customHeight="1">
      <c r="A37" s="3"/>
      <c r="B37" s="210" t="s">
        <v>192</v>
      </c>
      <c r="C37" s="211">
        <f t="shared" ref="C37:H37" si="7">+C36/C$50</f>
        <v>0.2611940299</v>
      </c>
      <c r="D37" s="211">
        <f t="shared" si="7"/>
        <v>0.3009174312</v>
      </c>
      <c r="E37" s="211">
        <f t="shared" si="7"/>
        <v>0.3106796117</v>
      </c>
      <c r="F37" s="211">
        <f t="shared" si="7"/>
        <v>0.3059701493</v>
      </c>
      <c r="G37" s="211">
        <f t="shared" si="7"/>
        <v>0.3064935065</v>
      </c>
      <c r="H37" s="211">
        <f t="shared" si="7"/>
        <v>0.2444444444</v>
      </c>
      <c r="I37" s="24"/>
      <c r="J37" s="24"/>
      <c r="K37" s="24"/>
      <c r="L37" s="181"/>
      <c r="M37" s="23"/>
      <c r="N37" s="2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2.0" customHeight="1">
      <c r="A38" s="3"/>
      <c r="B38" s="210">
        <v>12.0</v>
      </c>
      <c r="C38" s="212">
        <v>103.0</v>
      </c>
      <c r="D38" s="212">
        <v>240.0</v>
      </c>
      <c r="E38" s="212">
        <v>168.0</v>
      </c>
      <c r="F38" s="212">
        <v>183.0</v>
      </c>
      <c r="G38" s="212">
        <v>225.0</v>
      </c>
      <c r="H38" s="213">
        <v>293.0</v>
      </c>
      <c r="I38" s="24"/>
      <c r="J38" s="24"/>
      <c r="K38" s="24"/>
      <c r="L38" s="181"/>
      <c r="M38" s="23"/>
      <c r="N38" s="2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2.0" customHeight="1">
      <c r="A39" s="3"/>
      <c r="B39" s="210" t="s">
        <v>192</v>
      </c>
      <c r="C39" s="211">
        <f t="shared" ref="C39:H39" si="8">+C38/C$50</f>
        <v>0.2562189055</v>
      </c>
      <c r="D39" s="211">
        <f t="shared" si="8"/>
        <v>0.4403669725</v>
      </c>
      <c r="E39" s="211">
        <f t="shared" si="8"/>
        <v>0.4077669903</v>
      </c>
      <c r="F39" s="211">
        <f t="shared" si="8"/>
        <v>0.4552238806</v>
      </c>
      <c r="G39" s="211">
        <f t="shared" si="8"/>
        <v>0.5844155844</v>
      </c>
      <c r="H39" s="211">
        <f t="shared" si="8"/>
        <v>0.7234567901</v>
      </c>
      <c r="I39" s="24"/>
      <c r="J39" s="24"/>
      <c r="K39" s="24"/>
      <c r="L39" s="181"/>
      <c r="M39" s="23"/>
      <c r="N39" s="2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2.0" customHeight="1">
      <c r="A40" s="3"/>
      <c r="B40" s="210"/>
      <c r="C40" s="212"/>
      <c r="D40" s="212"/>
      <c r="E40" s="212"/>
      <c r="F40" s="212"/>
      <c r="G40" s="212"/>
      <c r="H40" s="213">
        <v>0.0</v>
      </c>
      <c r="I40" s="24"/>
      <c r="J40" s="24"/>
      <c r="K40" s="24"/>
      <c r="L40" s="181"/>
      <c r="M40" s="23"/>
      <c r="N40" s="23"/>
      <c r="O40" s="2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2.0" customHeight="1">
      <c r="A41" s="3"/>
      <c r="B41" s="210"/>
      <c r="C41" s="211"/>
      <c r="D41" s="211"/>
      <c r="E41" s="211"/>
      <c r="F41" s="211"/>
      <c r="G41" s="211"/>
      <c r="H41" s="214">
        <v>0.0</v>
      </c>
      <c r="I41" s="24"/>
      <c r="J41" s="24"/>
      <c r="K41" s="24"/>
      <c r="L41" s="181"/>
      <c r="M41" s="23"/>
      <c r="N41" s="23"/>
      <c r="O41" s="2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2.0" customHeight="1">
      <c r="A42" s="3"/>
      <c r="B42" s="210"/>
      <c r="C42" s="212"/>
      <c r="D42" s="212"/>
      <c r="E42" s="212"/>
      <c r="F42" s="212"/>
      <c r="G42" s="212"/>
      <c r="H42" s="213">
        <v>0.0</v>
      </c>
      <c r="I42" s="24"/>
      <c r="J42" s="24"/>
      <c r="K42" s="24"/>
      <c r="L42" s="181"/>
      <c r="M42" s="23"/>
      <c r="N42" s="23"/>
      <c r="O42" s="2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2.0" customHeight="1">
      <c r="A43" s="3"/>
      <c r="B43" s="210"/>
      <c r="C43" s="211"/>
      <c r="D43" s="211"/>
      <c r="E43" s="211"/>
      <c r="F43" s="211"/>
      <c r="G43" s="211"/>
      <c r="H43" s="214">
        <v>0.0</v>
      </c>
      <c r="I43" s="24"/>
      <c r="J43" s="24"/>
      <c r="K43" s="24"/>
      <c r="L43" s="181"/>
      <c r="M43" s="23"/>
      <c r="N43" s="23"/>
      <c r="O43" s="2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2.0" customHeight="1">
      <c r="A44" s="3"/>
      <c r="B44" s="210"/>
      <c r="C44" s="212"/>
      <c r="D44" s="212"/>
      <c r="E44" s="212"/>
      <c r="F44" s="212"/>
      <c r="G44" s="212"/>
      <c r="H44" s="213">
        <v>0.0</v>
      </c>
      <c r="I44" s="24"/>
      <c r="J44" s="24"/>
      <c r="K44" s="24"/>
      <c r="L44" s="181"/>
      <c r="M44" s="23"/>
      <c r="N44" s="23"/>
      <c r="O44" s="2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2.0" customHeight="1">
      <c r="A45" s="3"/>
      <c r="B45" s="210"/>
      <c r="C45" s="211"/>
      <c r="D45" s="211"/>
      <c r="E45" s="211"/>
      <c r="F45" s="211"/>
      <c r="G45" s="211"/>
      <c r="H45" s="214">
        <v>0.0</v>
      </c>
      <c r="I45" s="24"/>
      <c r="J45" s="24"/>
      <c r="K45" s="24"/>
      <c r="L45" s="181"/>
      <c r="M45" s="23"/>
      <c r="N45" s="23"/>
      <c r="O45" s="2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2.0" customHeight="1">
      <c r="A46" s="3"/>
      <c r="B46" s="210"/>
      <c r="C46" s="212"/>
      <c r="D46" s="212"/>
      <c r="E46" s="212"/>
      <c r="F46" s="212"/>
      <c r="G46" s="212"/>
      <c r="H46" s="213">
        <v>0.0</v>
      </c>
      <c r="I46" s="24"/>
      <c r="J46" s="24"/>
      <c r="K46" s="24"/>
      <c r="L46" s="181"/>
      <c r="M46" s="23"/>
      <c r="N46" s="2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2.0" customHeight="1">
      <c r="A47" s="3"/>
      <c r="B47" s="215"/>
      <c r="C47" s="211"/>
      <c r="D47" s="211"/>
      <c r="E47" s="211"/>
      <c r="F47" s="211"/>
      <c r="G47" s="211"/>
      <c r="H47" s="214">
        <v>0.0</v>
      </c>
      <c r="I47" s="24"/>
      <c r="J47" s="24"/>
      <c r="K47" s="24"/>
      <c r="L47" s="181"/>
      <c r="M47" s="23"/>
      <c r="N47" s="2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2.0" customHeight="1">
      <c r="A48" s="3"/>
      <c r="B48" s="210"/>
      <c r="C48" s="212"/>
      <c r="D48" s="212"/>
      <c r="E48" s="212"/>
      <c r="F48" s="212"/>
      <c r="G48" s="212"/>
      <c r="H48" s="213">
        <v>0.0</v>
      </c>
      <c r="I48" s="24"/>
      <c r="J48" s="24"/>
      <c r="K48" s="24"/>
      <c r="L48" s="181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2.0" customHeight="1">
      <c r="A49" s="3"/>
      <c r="B49" s="216"/>
      <c r="C49" s="211"/>
      <c r="D49" s="211"/>
      <c r="E49" s="211"/>
      <c r="F49" s="211"/>
      <c r="G49" s="211"/>
      <c r="H49" s="217">
        <v>0.0</v>
      </c>
      <c r="I49" s="24"/>
      <c r="J49" s="24"/>
      <c r="K49" s="24"/>
      <c r="L49" s="181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2.0" customHeight="1">
      <c r="A50" s="3"/>
      <c r="B50" s="218" t="s">
        <v>193</v>
      </c>
      <c r="C50" s="219">
        <f t="shared" ref="C50:H50" si="9">+C32+C34+C36+C38+C40+C42+C44+C46+C48</f>
        <v>402</v>
      </c>
      <c r="D50" s="219">
        <f t="shared" si="9"/>
        <v>545</v>
      </c>
      <c r="E50" s="219">
        <f t="shared" si="9"/>
        <v>412</v>
      </c>
      <c r="F50" s="219">
        <f t="shared" si="9"/>
        <v>402</v>
      </c>
      <c r="G50" s="219">
        <f t="shared" si="9"/>
        <v>385</v>
      </c>
      <c r="H50" s="220">
        <f t="shared" si="9"/>
        <v>405</v>
      </c>
      <c r="I50" s="24"/>
      <c r="J50" s="24"/>
      <c r="K50" s="24"/>
      <c r="L50" s="181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2.0" customHeight="1">
      <c r="A51" s="3"/>
      <c r="B51" s="221"/>
      <c r="C51" s="75">
        <f t="shared" ref="C51:H51" si="10">+C33+C35+C37+C39+C41+C43+C45+C47+C49</f>
        <v>1</v>
      </c>
      <c r="D51" s="75">
        <f t="shared" si="10"/>
        <v>1</v>
      </c>
      <c r="E51" s="75">
        <f t="shared" si="10"/>
        <v>1</v>
      </c>
      <c r="F51" s="75">
        <f t="shared" si="10"/>
        <v>1</v>
      </c>
      <c r="G51" s="75">
        <f t="shared" si="10"/>
        <v>1</v>
      </c>
      <c r="H51" s="75">
        <f t="shared" si="10"/>
        <v>1</v>
      </c>
      <c r="I51" s="24"/>
      <c r="J51" s="24"/>
      <c r="K51" s="24"/>
      <c r="L51" s="23"/>
      <c r="M51" s="23"/>
      <c r="N51" s="23"/>
      <c r="O51" s="2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2.0" customHeight="1">
      <c r="A52" s="3"/>
      <c r="B52" s="9" t="s">
        <v>194</v>
      </c>
      <c r="C52" s="9"/>
      <c r="D52" s="75">
        <f>+(D50-C50)/C50</f>
        <v>0.355721393</v>
      </c>
      <c r="E52" s="75">
        <f t="shared" ref="E52:H52" si="11">IF(E50&gt;0,(E50-D50)/D50,0)</f>
        <v>-0.2440366972</v>
      </c>
      <c r="F52" s="75">
        <f t="shared" si="11"/>
        <v>-0.02427184466</v>
      </c>
      <c r="G52" s="75">
        <f t="shared" si="11"/>
        <v>-0.04228855721</v>
      </c>
      <c r="H52" s="75">
        <f t="shared" si="11"/>
        <v>0.05194805195</v>
      </c>
      <c r="I52" s="24"/>
      <c r="J52" s="24"/>
      <c r="K52" s="24"/>
      <c r="L52" s="23"/>
      <c r="M52" s="23"/>
      <c r="N52" s="23"/>
      <c r="O52" s="2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2.0" customHeight="1">
      <c r="A53" s="3"/>
      <c r="B53" s="3"/>
      <c r="C53" s="3"/>
      <c r="D53" s="3"/>
      <c r="E53" s="3"/>
      <c r="F53" s="3"/>
      <c r="G53" s="23"/>
      <c r="H53" s="23"/>
      <c r="I53" s="23"/>
      <c r="J53" s="23"/>
      <c r="K53" s="23"/>
      <c r="L53" s="23"/>
      <c r="M53" s="2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2.0" customHeight="1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2.0" customHeight="1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2.0" customHeight="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2.0" customHeight="1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2.0" customHeight="1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2.0" customHeight="1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2.0" customHeight="1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2.0" customHeight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2.0" customHeight="1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2.0" customHeight="1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2.0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2.0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2.0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2.0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2.0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2.0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2.0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2.0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2.0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2.0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2.0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2.0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2.0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2.0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2.0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2.0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2.0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2.0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2.0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2.0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2.0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2.0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2.0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2.0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2.0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2.0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2.0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2.0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2.0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2.0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2.0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2.0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2.0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2.0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2.0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2.0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2.0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2.0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2.0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2.0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2.0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2.0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2.0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2.0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2.0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2.0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2.0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2.0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2.0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2.0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2.0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2.0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2.0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2.0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2.0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2.0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2.0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2.0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2.0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2.0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2.0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2.0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2.0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2.0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2.0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2.0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2.0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2.0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2.0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2.0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2.0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2.0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2.0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2.0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2.0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2.0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2.0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2.0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2.0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2.0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2.0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2.0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2.0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2.0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2.0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2.0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2.0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2.0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2.0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2.0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2.0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2.0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2.0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2.0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2.0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2.0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2.0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2.0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2.0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2.0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2.0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2.0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2.0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2.0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2.0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2.0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2.0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2.0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2.0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2.0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2.0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2.0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2.0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2.0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2.0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2.0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2.0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2.0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2.0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2.0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2.0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2.0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2.0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2.0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2.0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2.0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2.0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2.0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2.0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2.0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2.0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2.0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2.0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2.0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2.0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2.0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2.0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2.0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2.0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2.0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2.0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2.0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2.0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2.0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2.0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2.0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2.0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2.0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2.0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2.0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2.0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2.0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2.0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2.0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2.0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2.0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2.0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2.0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2.0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2.0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2.0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2.0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2.0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2.0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2.0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2.0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2.0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2.0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2.0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2.0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2.0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2.0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2.0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2.0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2.0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2.0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2.0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2.0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2.0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2.0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2.0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2.0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2.0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2.0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2.0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2.0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2.0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2.0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2.0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2.0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2.0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2.0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2.0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2.0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2.0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2.0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2.0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2.0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2.0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2.0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2.0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2.0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2.0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2.0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2.0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2.0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2.0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2.0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2.0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2.0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2.0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2.0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2.0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2.0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2.0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2.0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2.0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2.0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2.0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2.0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2.0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2.0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2.0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2.0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2.0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2.0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2.0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2.0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2.0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2.0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2.0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2.0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2.0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2.0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2.0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2.0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2.0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2.0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2.0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2.0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2.0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2.0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2.0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2.0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2.0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2.0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2.0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2.0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2.0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2.0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2.0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2.0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2.0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2.0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2.0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2.0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2.0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2.0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2.0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2.0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2.0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2.0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2.0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2.0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2.0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2.0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2.0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2.0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2.0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2.0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2.0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2.0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2.0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2.0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2.0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2.0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2.0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2.0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2.0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2.0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2.0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2.0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2.0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2.0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2.0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2.0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2.0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2.0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2.0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2.0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2.0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2.0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2.0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2.0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2.0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2.0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2.0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2.0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2.0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2.0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2.0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2.0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2.0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2.0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2.0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2.0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2.0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2.0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2.0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2.0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2.0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2.0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2.0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2.0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2.0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2.0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2.0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2.0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2.0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2.0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2.0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2.0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2.0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2.0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2.0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2.0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2.0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2.0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2.0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2.0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2.0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2.0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2.0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2.0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2.0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2.0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2.0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2.0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2.0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2.0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2.0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2.0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2.0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2.0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2.0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2.0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2.0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2.0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2.0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2.0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2.0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2.0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2.0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2.0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2.0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2.0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2.0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2.0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2.0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2.0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2.0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2.0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2.0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2.0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2.0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2.0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2.0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2.0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2.0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2.0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2.0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2.0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2.0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2.0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2.0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2.0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2.0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2.0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2.0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2.0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2.0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2.0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2.0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2.0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2.0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2.0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2.0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2.0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2.0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2.0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2.0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2.0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2.0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2.0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2.0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2.0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2.0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2.0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2.0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2.0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2.0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2.0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2.0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2.0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2.0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2.0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2.0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2.0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2.0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2.0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2.0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2.0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2.0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2.0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2.0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2.0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2.0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2.0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2.0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2.0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2.0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2.0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2.0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2.0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2.0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2.0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2.0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2.0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2.0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2.0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2.0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2.0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2.0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2.0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2.0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2.0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2.0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2.0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2.0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2.0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2.0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2.0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2.0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2.0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2.0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2.0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2.0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2.0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2.0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2.0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2.0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2.0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2.0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2.0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2.0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2.0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2.0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2.0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2.0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2.0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2.0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2.0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2.0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2.0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2.0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2.0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2.0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2.0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2.0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2.0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2.0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2.0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2.0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2.0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2.0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2.0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2.0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2.0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2.0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2.0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2.0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2.0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2.0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2.0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2.0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2.0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2.0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2.0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2.0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2.0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2.0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2.0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2.0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2.0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2.0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2.0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2.0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2.0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2.0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2.0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2.0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2.0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2.0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2.0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2.0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2.0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2.0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2.0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2.0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2.0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2.0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2.0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2.0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2.0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2.0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2.0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2.0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2.0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2.0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2.0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2.0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2.0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2.0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2.0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2.0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2.0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2.0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2.0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2.0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2.0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2.0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2.0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2.0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2.0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2.0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2.0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2.0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2.0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2.0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2.0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2.0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2.0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2.0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2.0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2.0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2.0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2.0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2.0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2.0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2.0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2.0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2.0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2.0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2.0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2.0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2.0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2.0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2.0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2.0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2.0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2.0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2.0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2.0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2.0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2.0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2.0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2.0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2.0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2.0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2.0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2.0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2.0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2.0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2.0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2.0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2.0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2.0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2.0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2.0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2.0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2.0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2.0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2.0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2.0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2.0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2.0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2.0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2.0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2.0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2.0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2.0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2.0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2.0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2.0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2.0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2.0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2.0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2.0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2.0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2.0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2.0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2.0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2.0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2.0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2.0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2.0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2.0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2.0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2.0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2.0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2.0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2.0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2.0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2.0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2.0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2.0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2.0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2.0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2.0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2.0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2.0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2.0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2.0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2.0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2.0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2.0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2.0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2.0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2.0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2.0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2.0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2.0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2.0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2.0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2.0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2.0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2.0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2.0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2.0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2.0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2.0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2.0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2.0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2.0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2.0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2.0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2.0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2.0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2.0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2.0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2.0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2.0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2.0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2.0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2.0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2.0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2.0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2.0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2.0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2.0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2.0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2.0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2.0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2.0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2.0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2.0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2.0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2.0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2.0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2.0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2.0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2.0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2.0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2.0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2.0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2.0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2.0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2.0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2.0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2.0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2.0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2.0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2.0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2.0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2.0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2.0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2.0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2.0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2.0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2.0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2.0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2.0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2.0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2.0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2.0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2.0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2.0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2.0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2.0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2.0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2.0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2.0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2.0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2.0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2.0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2.0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2.0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2.0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2.0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2.0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2.0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2.0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2.0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2.0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2.0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2.0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2.0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2.0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2.0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2.0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2.0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2.0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2.0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2.0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2.0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2.0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2.0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2.0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2.0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2.0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2.0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2.0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2.0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2.0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2.0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2.0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2.0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2.0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2.0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2.0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2.0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2.0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2.0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2.0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2.0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2.0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2.0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2.0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2.0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2.0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2.0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2.0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2.0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2.0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2.0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2.0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2.0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2.0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2.0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2.0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2.0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2.0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2.0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2.0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2.0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2.0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2.0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2.0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2.0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2.0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2.0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2.0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2.0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2.0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2.0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2.0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2.0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2.0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2.0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2.0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2.0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2.0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2.0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2.0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2.0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2.0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2.0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2.0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2.0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2.0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2.0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2.0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2.0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2.0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2.0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2.0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2.0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2.0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2.0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2.0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2.0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2.0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2.0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2.0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2.0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2.0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2.0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2.0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2.0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2.0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2.0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2.0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2.0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2.0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2.0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2.0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2.0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2.0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2.0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2.0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2.0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2.0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2.0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2.0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2.0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2.0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2.0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2.0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2.0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2.0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2.0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2.0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2.0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2.0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2.0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2.0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2.0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2.0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2.0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2.0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2.0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2.0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2.0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2.0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2.0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2.0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2.0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2.0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2.0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2.0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2.0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2.0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2.0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2.0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2.0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2.0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2.0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2.0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2.0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2.0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2.0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2.0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2.0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2.0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2.0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2.0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2.0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2.0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2.0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2.0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2.0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2.0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2.0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2.0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2.0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2.0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2.0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2.0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2.0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2.0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2.0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2.0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2.0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2.0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2.0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2.0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2.0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2.0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2.0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2.0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2.0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2.0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2.0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2.0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2.0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2.0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2.0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2.0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2.0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2.0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2.0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2.0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2.0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2.0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2.0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2.0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2.0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2.0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2.0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2.0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2.0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2.0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2.0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2.0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2.0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2.0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2.0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2.0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2.0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2.0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2.0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2.0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2.0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2.0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2.0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2.0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2.0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2.0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2.0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2.0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2.0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2.0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2.0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2.0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2.0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2.0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2.0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conditionalFormatting sqref="C32:H49">
    <cfRule type="cellIs" dxfId="0" priority="1" stopIfTrue="1" operator="equal">
      <formula>0</formula>
    </cfRule>
  </conditionalFormatting>
  <printOptions/>
  <pageMargins bottom="0.5" footer="0.0" header="0.0" left="0.35" right="0.25" top="0.32"/>
  <pageSetup scale="82" orientation="portrait"/>
  <headerFooter>
    <oddFooter>&amp;L&amp;D  at &amp;T Mike 702.486.8879&amp;CPage &amp;P of &amp;R&amp;F  &amp;A</oddFoot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2011-01-17T07:44:01Z</dcterms:created>
  <dc:creator>Michael Dang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0x01010072D4A3EC0020B44F93019580CF4D642E</vt:lpwstr>
  </property>
  <property fmtid="{D5CDD505-2E9C-101B-9397-08002B2CF9AE}" pid="3" name="WPCSUniqueID">
    <vt:lpwstr>c5320558-2eb3-455b-9b96-34dc0f7fcad7</vt:lpwstr>
  </property>
  <property fmtid="{D5CDD505-2E9C-101B-9397-08002B2CF9AE}" pid="4" name="MediaServiceImageTags">
    <vt:lpwstr/>
  </property>
</Properties>
</file>