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peltier\Desktop\New folder\2022 AMENDMENTS\Battle Born\For posting\"/>
    </mc:Choice>
  </mc:AlternateContent>
  <xr:revisionPtr revIDLastSave="0" documentId="8_{18AF37FE-7B11-47DA-8A91-1E175C09A88F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Validation" sheetId="22" state="veryHidden" r:id="rId1"/>
    <sheet name="Guiding Questions" sheetId="20" state="hidden" r:id="rId2"/>
    <sheet name="MYP" sheetId="17" r:id="rId3"/>
    <sheet name="Payroll" sheetId="18" r:id="rId4"/>
    <sheet name="CapEx" sheetId="21" r:id="rId5"/>
    <sheet name="Rates" sheetId="19" state="hidden" r:id="rId6"/>
    <sheet name="vena.tmp.7EC47338204F4F1F" sheetId="2" state="veryHidden" r:id="rId7"/>
  </sheets>
  <definedNames>
    <definedName name="_xlnm._FilterDatabase" localSheetId="2" hidden="1">MYP!#REF!</definedName>
    <definedName name="_xlnm._FilterDatabase" localSheetId="3" hidden="1">Payroll!$A$6:$Z$63</definedName>
    <definedName name="_xlnm._FilterDatabase" hidden="1">#N/A</definedName>
    <definedName name="_Order1" hidden="1">255</definedName>
    <definedName name="_Order2" hidden="1">255</definedName>
    <definedName name="_vena_CapExS1_CapExB1_C_4_720177941095776277">CapEx!#REF!</definedName>
    <definedName name="_vena_CapExS1_CapExB1_C_4_720177941095776277_1">CapEx!#REF!</definedName>
    <definedName name="_vena_CapExS1_CapExB1_C_4_720177941095776277_2">CapEx!#REF!</definedName>
    <definedName name="_vena_CapExS1_CapExB1_C_8_720177941305491604">CapEx!#REF!</definedName>
    <definedName name="_vena_CapExS1_CapExB1_C_8_720177941305491604_1">CapEx!#REF!</definedName>
    <definedName name="_vena_CapExS1_CapExB1_C_8_720177941305491604_2">CapEx!#REF!</definedName>
    <definedName name="_vena_CapExS1_CapExB1_C_8_720177941305491604_3">CapEx!#REF!</definedName>
    <definedName name="_vena_CapExS1_CapExB1_C_8_720177941305491604_4">CapEx!#REF!</definedName>
    <definedName name="_vena_CapExS1_CapExB1_C_8_720177941305491604_5">CapEx!#REF!</definedName>
    <definedName name="_vena_CapExS1_CapExB1_C_8_720177941305491616">CapEx!#REF!</definedName>
    <definedName name="_vena_CapExS1_CapExB1_C_8_720177941305491716">CapEx!#REF!</definedName>
    <definedName name="_vena_CapExS1_CapExB1_C_8_720177941305491725">CapEx!#REF!</definedName>
    <definedName name="_vena_CapExS1_CapExB1_C_8_720177941305491725_1">CapEx!#REF!</definedName>
    <definedName name="_vena_CapExS1_CapExB1_C_8_720177941305491725_2">CapEx!#REF!</definedName>
    <definedName name="_vena_CapExS1_CapExB1_C_8_720177941305491725_3">CapEx!#REF!</definedName>
    <definedName name="_vena_CapExS1_CapExB1_C_8_720177941305491725_4">CapEx!#REF!</definedName>
    <definedName name="_vena_CapExS1_CapExB1_C_8_720177941305491725_5">CapEx!#REF!</definedName>
    <definedName name="_vena_CapExS1_CapExB1_C_8_720177941309685807">CapEx!#REF!</definedName>
    <definedName name="_vena_CapExS1_CapExB1_C_FV_e1c3a244dc3d4f149ecdf7d748811086_18">CapEx!#REF!</definedName>
    <definedName name="_vena_CapExS1_CapExB1_C_FV_e1c3a244dc3d4f149ecdf7d748811086_19">CapEx!#REF!</definedName>
    <definedName name="_vena_CapExS1_CapExB1_C_FV_e1c3a244dc3d4f149ecdf7d748811086_20">CapEx!#REF!</definedName>
    <definedName name="_vena_CapExS1_CapExB1_C_FV_e1c3a244dc3d4f149ecdf7d748811086_21">CapEx!#REF!</definedName>
    <definedName name="_vena_CapExS1_CapExB1_C_FV_e1c3a244dc3d4f149ecdf7d748811086_22">CapEx!#REF!</definedName>
    <definedName name="_vena_CapExS1_CapExB1_C_FV_e1c3a244dc3d4f149ecdf7d748811086_23">CapEx!#REF!</definedName>
    <definedName name="_vena_CapExS1_CapExB1_C_FV_e1c3a244dc3d4f149ecdf7d748811086_24">CapEx!#REF!</definedName>
    <definedName name="_vena_CapExS1_CapExB1_C_FV_e1c3a244dc3d4f149ecdf7d748811086_25">CapEx!#REF!</definedName>
    <definedName name="_vena_CapExS1_CapExB1_C_FV_e1c3a244dc3d4f149ecdf7d748811086_26">CapEx!#REF!</definedName>
    <definedName name="_vena_CapExS1_CapExB1_C_FV_e1c3a244dc3d4f149ecdf7d748811086_27">CapEx!#REF!</definedName>
    <definedName name="_vena_CapExS1_CapExB1_C_FV_e1c3a244dc3d4f149ecdf7d748811086_28">CapEx!#REF!</definedName>
    <definedName name="_vena_CapExS1_CapExB1_C_FV_e1c3a244dc3d4f149ecdf7d748811086_29">CapEx!#REF!</definedName>
    <definedName name="_vena_CapExS1_CapExB1_R_5_720177941099970663">CapEx!#REF!</definedName>
    <definedName name="_vena_CapExS1_CapExB2_C_8_720177941305491604">CapEx!#REF!</definedName>
    <definedName name="_vena_CapExS1_CapExB2_C_8_720177941305491604_1">CapEx!#REF!</definedName>
    <definedName name="_vena_CapExS1_CapExB2_C_8_720177941305491604_2">CapEx!#REF!</definedName>
    <definedName name="_vena_CapExS1_CapExB2_C_8_720177941305491604_3">CapEx!#REF!</definedName>
    <definedName name="_vena_CapExS1_CapExB2_C_8_720177941305491604_4">CapEx!#REF!</definedName>
    <definedName name="_vena_CapExS1_CapExB2_C_8_720177941305491604_5">CapEx!#REF!</definedName>
    <definedName name="_vena_CapExS1_CapExB2_C_FV_e1c3a244dc3d4f149ecdf7d748811086_10">CapEx!#REF!</definedName>
    <definedName name="_vena_CapExS1_CapExB2_C_FV_e1c3a244dc3d4f149ecdf7d748811086_11">CapEx!#REF!</definedName>
    <definedName name="_vena_CapExS1_CapExB2_C_FV_e1c3a244dc3d4f149ecdf7d748811086_6">CapEx!#REF!</definedName>
    <definedName name="_vena_CapExS1_CapExB2_C_FV_e1c3a244dc3d4f149ecdf7d748811086_7">CapEx!#REF!</definedName>
    <definedName name="_vena_CapExS1_CapExB2_C_FV_e1c3a244dc3d4f149ecdf7d748811086_8">CapEx!#REF!</definedName>
    <definedName name="_vena_CapExS1_CapExB2_C_FV_e1c3a244dc3d4f149ecdf7d748811086_9">CapEx!#REF!</definedName>
    <definedName name="_vena_CapExS1_CapExB2_R_5_720177941099970667">CapEx!#REF!</definedName>
    <definedName name="_vena_CapExS1_P_3_720177941083193402" comment="*">CapEx!#REF!</definedName>
    <definedName name="_vena_CapExS1_P_6_720177941255159927" comment="*">CapEx!#REF!</definedName>
    <definedName name="_vena_CapExS1_P_7_720177941267742850" comment="*">CapEx!#REF!</definedName>
    <definedName name="_vena_CapExS1_P_FV_56493ffece784c5db4cd0fd3b40a250d" comment="*">CapEx!#REF!</definedName>
    <definedName name="_vena_CapExS1_P_FV_e3545e3dcc52420a84dcdae3a23a4597" comment="*">CapEx!#REF!</definedName>
    <definedName name="_vena_ClosedMonthS1_ClosedMonthB1_C_8_720177941305491604">MYP!#REF!</definedName>
    <definedName name="_vena_ClosedMonthS1_ClosedMonthB1_R_5_720177941125136562">MYP!#REF!</definedName>
    <definedName name="_vena_ClosedMonthS1_P_3_720177941083193402" comment="*">MYP!#REF!</definedName>
    <definedName name="_vena_ClosedMonthS1_P_6_720177941255159927" comment="*">MYP!#REF!</definedName>
    <definedName name="_vena_ClosedMonthS1_P_7_720177941267742850" comment="*">MYP!#REF!</definedName>
    <definedName name="_vena_ClosedMonthS1_P_FV_56493ffece784c5db4cd0fd3b40a250d" comment="*">MYP!#REF!</definedName>
    <definedName name="_vena_ClosedMonthS1_P_FV_e1c3a244dc3d4f149ecdf7d748811086" comment="*">MYP!#REF!</definedName>
    <definedName name="_vena_ClosedMonthS1_P_FV_e3545e3dcc52420a84dcdae3a23a4597" comment="*">MYP!#REF!</definedName>
    <definedName name="_vena_CurrentForecast_P_1_720177941045444637">MYP!#REF!</definedName>
    <definedName name="_vena_CurrentForecast_P_1_720177941049638930">MYP!#REF!</definedName>
    <definedName name="_vena_CurrentForecast_P_1_721516088932433922">MYP!#REF!</definedName>
    <definedName name="_vena_CurrentForecast_P_1_721516490830118912">MYP!#REF!</definedName>
    <definedName name="_vena_CurrentForecast_P_1_972303172729962497" comment="*">MYP!#REF!</definedName>
    <definedName name="_vena_CurrentForecast_P_2_1018415199752028161">MYP!#REF!</definedName>
    <definedName name="_vena_CurrentForecast_P_2_1018415199756222465">MYP!#REF!</definedName>
    <definedName name="_vena_CurrentForecast_P_2_1133912795285422084">MYP!#REF!</definedName>
    <definedName name="_vena_CurrentForecast_P_2_1133912795285422088" comment="*">MYP!#REF!</definedName>
    <definedName name="_vena_CurrentForecast_P_4_720177941091581968" comment="*">MYP!#REF!</definedName>
    <definedName name="_vena_CurrentForecast_P_4_720177941091581993">MYP!#REF!</definedName>
    <definedName name="_vena_DYNP_SCurrentForecast_431b3134">MYP!#REF!</definedName>
    <definedName name="_vena_DYNP_SCurrentForecast_460e98bc">MYP!#REF!</definedName>
    <definedName name="_vena_DYNP_SCurrentForecast_4b8b95">MYP!#REF!</definedName>
    <definedName name="_vena_DYNP_SCurrentForecast_4d0ba340">MYP!#REF!</definedName>
    <definedName name="_vena_DYNP_SCurrentForecast_4ee30aa0">MYP!#REF!</definedName>
    <definedName name="_vena_DYNP_SCurrentForecast_5446d3c9">MYP!#REF!</definedName>
    <definedName name="_vena_DYNP_SCurrentForecast_5ed47fef">MYP!#REF!</definedName>
    <definedName name="_vena_DYNP_SCurrentForecast_9f321d2c">MYP!#REF!</definedName>
    <definedName name="_vena_DYNP_SCurrentForecast_a1e0cf2e">MYP!#REF!</definedName>
    <definedName name="_vena_DYNP_SCurrentForecast_b0ddecff">MYP!#REF!</definedName>
    <definedName name="_vena_DYNP_SCurrentForecast_b91fd4c4">MYP!#REF!</definedName>
    <definedName name="_vena_DYNP_SCurrentForecast_c5cbf8cf">MYP!#REF!</definedName>
    <definedName name="_vena_DYNP_SCurrentForecast_d32b8749">MYP!#REF!</definedName>
    <definedName name="_vena_DYNP_SCurrentForecast_d6cad4b">MYP!#REF!</definedName>
    <definedName name="_vena_DYNP_SCurrentForecast_d9294d5f">MYP!#REF!</definedName>
    <definedName name="_vena_DYNP_SCurrentForecast_e4a5ae99">MYP!#REF!</definedName>
    <definedName name="_vena_DYNP_SCurrentForecast_e5201e0c">MYP!#REF!</definedName>
    <definedName name="_vena_DYNP_SCurrentForecast_f358038">MYP!#REF!</definedName>
    <definedName name="_vena_DYNP_SCurrentForecast_f6f6121d">MYP!#REF!</definedName>
    <definedName name="_vena_DYNR_SMYPS1_BMYPB1_1d04ba73">MYP!#REF!</definedName>
    <definedName name="_vena_DYNR_SMYPS1_BMYPB1_1d04ba73_160a4368">MYP!#REF!</definedName>
    <definedName name="_vena_DYNR_SMYPS1_BMYPB1_1d04ba73_1903b569">MYP!#REF!</definedName>
    <definedName name="_vena_DYNR_SMYPS1_BMYPB1_1d04ba73_1a1954f7">MYP!#REF!</definedName>
    <definedName name="_vena_DYNR_SMYPS1_BMYPB1_1d04ba73_2768affb">MYP!#REF!</definedName>
    <definedName name="_vena_DYNR_SMYPS1_BMYPB1_1d04ba73_278a7ae2">MYP!#REF!</definedName>
    <definedName name="_vena_DYNR_SMYPS1_BMYPB1_1d04ba73_2d0784cb">MYP!#REF!</definedName>
    <definedName name="_vena_DYNR_SMYPS1_BMYPB1_1d04ba73_35b575ce">MYP!#REF!</definedName>
    <definedName name="_vena_DYNR_SMYPS1_BMYPB1_1d04ba73_4525959b">MYP!#REF!</definedName>
    <definedName name="_vena_DYNR_SMYPS1_BMYPB1_1d04ba73_4847e33d">MYP!#REF!</definedName>
    <definedName name="_vena_DYNR_SMYPS1_BMYPB1_1d04ba73_4b986de0">MYP!#REF!</definedName>
    <definedName name="_vena_DYNR_SMYPS1_BMYPB1_1d04ba73_52f92431">MYP!#REF!</definedName>
    <definedName name="_vena_DYNR_SMYPS1_BMYPB1_1d04ba73_57041223">MYP!#REF!</definedName>
    <definedName name="_vena_DYNR_SMYPS1_BMYPB1_1d04ba73_5f7dc21d">MYP!#REF!</definedName>
    <definedName name="_vena_DYNR_SMYPS1_BMYPB1_1d04ba73_662540c">MYP!#REF!</definedName>
    <definedName name="_vena_DYNR_SMYPS1_BMYPB1_1d04ba73_66747fd8">MYP!#REF!</definedName>
    <definedName name="_vena_DYNR_SMYPS1_BMYPB1_1d04ba73_66c67ba3">MYP!#REF!</definedName>
    <definedName name="_vena_DYNR_SMYPS1_BMYPB1_1d04ba73_78b080c8">MYP!#REF!</definedName>
    <definedName name="_vena_DYNR_SMYPS1_BMYPB1_1d04ba73_7c9ad3ca">MYP!#REF!</definedName>
    <definedName name="_vena_DYNR_SMYPS1_BMYPB1_1d04ba73_83aa1432">MYP!#REF!</definedName>
    <definedName name="_vena_DYNR_SMYPS1_BMYPB1_1d04ba73_8b5c82ab">MYP!#REF!</definedName>
    <definedName name="_vena_DYNR_SMYPS1_BMYPB1_1d04ba73_99ad8f2d">MYP!#REF!</definedName>
    <definedName name="_vena_DYNR_SMYPS1_BMYPB1_1d04ba73_9cc1c4e2">MYP!#REF!</definedName>
    <definedName name="_vena_DYNR_SMYPS1_BMYPB1_1d04ba73_9e9ef380">MYP!#REF!</definedName>
    <definedName name="_vena_DYNR_SMYPS1_BMYPB1_1d04ba73_a4cb6b44">MYP!#REF!</definedName>
    <definedName name="_vena_DYNR_SMYPS1_BMYPB1_1d04ba73_a7d66bd3">MYP!#REF!</definedName>
    <definedName name="_vena_DYNR_SMYPS1_BMYPB1_1d04ba73_aa23efe5">MYP!#REF!</definedName>
    <definedName name="_vena_DYNR_SMYPS1_BMYPB1_1d04ba73_c3f9a8d0">MYP!#REF!</definedName>
    <definedName name="_vena_DYNR_SMYPS1_BMYPB1_1d04ba73_cc0ccd38">MYP!#REF!</definedName>
    <definedName name="_vena_DYNR_SMYPS1_BMYPB1_1d04ba73_dc98e243">MYP!#REF!</definedName>
    <definedName name="_vena_DYNR_SMYPS1_BMYPB1_1d04ba73_dcd824af">MYP!#REF!</definedName>
    <definedName name="_vena_DYNR_SMYPS1_BMYPB1_1d04ba73_de3bd4f9">MYP!#REF!</definedName>
    <definedName name="_vena_DYNR_SMYPS1_BMYPB1_1d04ba73_e6a779d">MYP!#REF!</definedName>
    <definedName name="_vena_DYNR_SMYPS1_BMYPB1_1d04ba73_fdb94a67">MYP!#REF!</definedName>
    <definedName name="_vena_DYNR_SMYPS1_BMYPB1_1d04ba73_fecc29f8">MYP!#REF!</definedName>
    <definedName name="_vena_DYNR_SMYPS1_BMYPB1_24afa338">MYP!#REF!</definedName>
    <definedName name="_vena_DYNR_SMYPS1_BMYPB1_24afa338_3526f37f">MYP!#REF!</definedName>
    <definedName name="_vena_DYNR_SMYPS1_BMYPB1_24afa338_8d56112f">MYP!#REF!</definedName>
    <definedName name="_vena_DYNR_SMYPS1_BMYPB1_24afa338_e6e186a5">MYP!#REF!</definedName>
    <definedName name="_vena_DYNR_SMYPS1_BMYPB1_2b6001e3">MYP!#REF!</definedName>
    <definedName name="_vena_DYNR_SMYPS1_BMYPB1_2b6001e3_23b5d3c5">MYP!#REF!</definedName>
    <definedName name="_vena_DYNR_SMYPS1_BMYPB1_2b6001e3_262949dd">MYP!#REF!</definedName>
    <definedName name="_vena_DYNR_SMYPS1_BMYPB1_2b6001e3_314ff9b4">MYP!#REF!</definedName>
    <definedName name="_vena_DYNR_SMYPS1_BMYPB1_2b6001e3_318271ad">MYP!#REF!</definedName>
    <definedName name="_vena_DYNR_SMYPS1_BMYPB1_2b6001e3_35bd30b0">MYP!#REF!</definedName>
    <definedName name="_vena_DYNR_SMYPS1_BMYPB1_2b6001e3_60958fc7">MYP!#REF!</definedName>
    <definedName name="_vena_DYNR_SMYPS1_BMYPB1_2b6001e3_6d00aab1">MYP!#REF!</definedName>
    <definedName name="_vena_DYNR_SMYPS1_BMYPB1_2b6001e3_72dee0bb">MYP!#REF!</definedName>
    <definedName name="_vena_DYNR_SMYPS1_BMYPB1_2b6001e3_790711b8">MYP!#REF!</definedName>
    <definedName name="_vena_DYNR_SMYPS1_BMYPB1_2b6001e3_7eaa8e39">MYP!#REF!</definedName>
    <definedName name="_vena_DYNR_SMYPS1_BMYPB1_2b6001e3_99e49885">MYP!#REF!</definedName>
    <definedName name="_vena_DYNR_SMYPS1_BMYPB1_2b6001e3_c204c023">MYP!#REF!</definedName>
    <definedName name="_vena_DYNR_SMYPS1_BMYPB1_2b6001e3_e4708b73">MYP!#REF!</definedName>
    <definedName name="_vena_DYNR_SMYPS1_BMYPB1_50d6df16">MYP!#REF!</definedName>
    <definedName name="_vena_DYNR_SMYPS1_BMYPB1_50d6df16_10cd5edf">MYP!#REF!</definedName>
    <definedName name="_vena_DYNR_SMYPS1_BMYPB1_50d6df16_16458352">MYP!#REF!</definedName>
    <definedName name="_vena_DYNR_SMYPS1_BMYPB1_50d6df16_20b2e535">MYP!#REF!</definedName>
    <definedName name="_vena_DYNR_SMYPS1_BMYPB1_50d6df16_21d516cf">MYP!#REF!</definedName>
    <definedName name="_vena_DYNR_SMYPS1_BMYPB1_50d6df16_4020726c">MYP!#REF!</definedName>
    <definedName name="_vena_DYNR_SMYPS1_BMYPB1_50d6df16_5686d8f2">MYP!#REF!</definedName>
    <definedName name="_vena_DYNR_SMYPS1_BMYPB1_50d6df16_5f7086a7">MYP!#REF!</definedName>
    <definedName name="_vena_DYNR_SMYPS1_BMYPB1_50d6df16_6889c8a">MYP!#REF!</definedName>
    <definedName name="_vena_DYNR_SMYPS1_BMYPB1_50d6df16_6c48db41">MYP!#REF!</definedName>
    <definedName name="_vena_DYNR_SMYPS1_BMYPB1_50d6df16_778b0cc9">MYP!#REF!</definedName>
    <definedName name="_vena_DYNR_SMYPS1_BMYPB1_50d6df16_81bdb2ec">MYP!#REF!</definedName>
    <definedName name="_vena_DYNR_SMYPS1_BMYPB1_50d6df16_93ed04b2">MYP!#REF!</definedName>
    <definedName name="_vena_DYNR_SMYPS1_BMYPB1_50d6df16_95389988">MYP!#REF!</definedName>
    <definedName name="_vena_DYNR_SMYPS1_BMYPB1_50d6df16_a0d043eb">MYP!#REF!</definedName>
    <definedName name="_vena_DYNR_SMYPS1_BMYPB1_50d6df16_d3407a9">MYP!#REF!</definedName>
    <definedName name="_vena_DYNR_SMYPS1_BMYPB1_50d6df16_ed4c4151">MYP!#REF!</definedName>
    <definedName name="_vena_DYNR_SMYPS1_BMYPB1_57fb7dba">MYP!#REF!</definedName>
    <definedName name="_vena_DYNR_SMYPS1_BMYPB1_57fb7dba_15606ead">MYP!#REF!</definedName>
    <definedName name="_vena_DYNR_SMYPS1_BMYPB1_57fb7dba_15da35b0">MYP!#REF!</definedName>
    <definedName name="_vena_DYNR_SMYPS1_BMYPB1_57fb7dba_3290f95a">MYP!#REF!</definedName>
    <definedName name="_vena_DYNR_SMYPS1_BMYPB1_57fb7dba_3a17d8fe">MYP!#REF!</definedName>
    <definedName name="_vena_DYNR_SMYPS1_BMYPB1_57fb7dba_408cdc93">MYP!#REF!</definedName>
    <definedName name="_vena_DYNR_SMYPS1_BMYPB1_57fb7dba_45ed5cde">MYP!#REF!</definedName>
    <definedName name="_vena_DYNR_SMYPS1_BMYPB1_57fb7dba_4e8934b0">MYP!#REF!</definedName>
    <definedName name="_vena_DYNR_SMYPS1_BMYPB1_57fb7dba_4ff612ce">MYP!#REF!</definedName>
    <definedName name="_vena_DYNR_SMYPS1_BMYPB1_57fb7dba_5d82a82a">MYP!#REF!</definedName>
    <definedName name="_vena_DYNR_SMYPS1_BMYPB1_57fb7dba_5da9e12f">MYP!#REF!</definedName>
    <definedName name="_vena_DYNR_SMYPS1_BMYPB1_57fb7dba_62d5dd54">MYP!#REF!</definedName>
    <definedName name="_vena_DYNR_SMYPS1_BMYPB1_57fb7dba_6f8f77f5">MYP!#REF!</definedName>
    <definedName name="_vena_DYNR_SMYPS1_BMYPB1_57fb7dba_7a3ec479">MYP!#REF!</definedName>
    <definedName name="_vena_DYNR_SMYPS1_BMYPB1_57fb7dba_7dd46394">MYP!#REF!</definedName>
    <definedName name="_vena_DYNR_SMYPS1_BMYPB1_57fb7dba_9f9465d4">MYP!#REF!</definedName>
    <definedName name="_vena_DYNR_SMYPS1_BMYPB1_57fb7dba_a1f1bfdf">MYP!#REF!</definedName>
    <definedName name="_vena_DYNR_SMYPS1_BMYPB1_57fb7dba_a262c73d">MYP!#REF!</definedName>
    <definedName name="_vena_DYNR_SMYPS1_BMYPB1_57fb7dba_ab8dcd93">MYP!#REF!</definedName>
    <definedName name="_vena_DYNR_SMYPS1_BMYPB1_57fb7dba_b769bca">MYP!#REF!</definedName>
    <definedName name="_vena_DYNR_SMYPS1_BMYPB1_57fb7dba_ba9d24b7">MYP!#REF!</definedName>
    <definedName name="_vena_DYNR_SMYPS1_BMYPB1_57fb7dba_be554f01">MYP!#REF!</definedName>
    <definedName name="_vena_DYNR_SMYPS1_BMYPB1_57fb7dba_bf77a896">MYP!#REF!</definedName>
    <definedName name="_vena_DYNR_SMYPS1_BMYPB1_57fb7dba_c25a2349">MYP!#REF!</definedName>
    <definedName name="_vena_DYNR_SMYPS1_BMYPB1_57fb7dba_c6dad5bb">MYP!#REF!</definedName>
    <definedName name="_vena_DYNR_SMYPS1_BMYPB1_57fb7dba_ca4e7cfb">MYP!#REF!</definedName>
    <definedName name="_vena_DYNR_SMYPS1_BMYPB1_57fb7dba_cab51540">MYP!#REF!</definedName>
    <definedName name="_vena_DYNR_SMYPS1_BMYPB1_57fb7dba_e4fc7b4a">MYP!#REF!</definedName>
    <definedName name="_vena_DYNR_SMYPS1_BMYPB1_57fb7dba_ec8215fe">MYP!#REF!</definedName>
    <definedName name="_vena_DYNR_SMYPS1_BMYPB1_57fb7dba_fe568c00">MYP!#REF!</definedName>
    <definedName name="_vena_DYNR_SMYPS1_BMYPB1_6adf5291">MYP!#REF!</definedName>
    <definedName name="_vena_DYNR_SMYPS1_BMYPB1_6adf5291_2d89743d">MYP!#REF!</definedName>
    <definedName name="_vena_DYNR_SMYPS1_BMYPB1_6adf5291_3a43277e">MYP!#REF!</definedName>
    <definedName name="_vena_DYNR_SMYPS1_BMYPB1_6adf5291_3c421d2d">MYP!#REF!</definedName>
    <definedName name="_vena_DYNR_SMYPS1_BMYPB1_6adf5291_4cb6728e">MYP!#REF!</definedName>
    <definedName name="_vena_DYNR_SMYPS1_BMYPB1_6adf5291_57e82b7e">MYP!#REF!</definedName>
    <definedName name="_vena_DYNR_SMYPS1_BMYPB1_6adf5291_83c64c16">MYP!#REF!</definedName>
    <definedName name="_vena_DYNR_SMYPS1_BMYPB1_6adf5291_a4f3dc14">MYP!#REF!</definedName>
    <definedName name="_vena_DYNR_SMYPS1_BMYPB1_6adf5291_a7c8c81f">MYP!#REF!</definedName>
    <definedName name="_vena_DYNR_SMYPS1_BMYPB1_6adf5291_ce058549">MYP!#REF!</definedName>
    <definedName name="_vena_DYNR_SMYPS1_BMYPB1_6adf5291_ed0c723b">MYP!#REF!</definedName>
    <definedName name="_vena_DYNR_SMYPS1_BMYPB1_6adf5291_f4483892">MYP!#REF!</definedName>
    <definedName name="_vena_DYNR_SMYPS1_BMYPB1_74f8db9c">MYP!#REF!</definedName>
    <definedName name="_vena_DYNR_SMYPS1_BMYPB1_74f8db9c_15fcb1ab">MYP!#REF!</definedName>
    <definedName name="_vena_DYNR_SMYPS1_BMYPB1_74f8db9c_3f14191d">MYP!#REF!</definedName>
    <definedName name="_vena_DYNR_SMYPS1_BMYPB1_74f8db9c_4ae5eda9">MYP!#REF!</definedName>
    <definedName name="_vena_DYNR_SMYPS1_BMYPB1_74f8db9c_8a66c6">MYP!#REF!</definedName>
    <definedName name="_vena_DYNR_SMYPS1_BMYPB1_74f8db9c_a282439d">MYP!#REF!</definedName>
    <definedName name="_vena_DYNR_SMYPS1_BMYPB1_74f8db9c_a429299a">MYP!#REF!</definedName>
    <definedName name="_vena_DYNR_SMYPS1_BMYPB1_74f8db9c_ad4b60b2">MYP!#REF!</definedName>
    <definedName name="_vena_DYNR_SMYPS1_BMYPB1_74f8db9c_af0dff86">MYP!#REF!</definedName>
    <definedName name="_vena_DYNR_SMYPS1_BMYPB1_74f8db9c_d18677ce">MYP!#REF!</definedName>
    <definedName name="_vena_DYNR_SMYPS1_BMYPB1_74f8db9c_d65b242">MYP!#REF!</definedName>
    <definedName name="_vena_DYNR_SMYPS1_BMYPB1_74f8db9c_dd382d9b">MYP!#REF!</definedName>
    <definedName name="_vena_DYNR_SMYPS1_BMYPB1_74f8db9c_e84ae65c">MYP!#REF!</definedName>
    <definedName name="_vena_DYNR_SMYPS1_BMYPB1_788a6279">MYP!#REF!</definedName>
    <definedName name="_vena_DYNR_SMYPS1_BMYPB1_788a6279_6cdd7e73">MYP!#REF!</definedName>
    <definedName name="_vena_DYNR_SMYPS1_BMYPB1_7b6a1522">MYP!#REF!</definedName>
    <definedName name="_vena_DYNR_SMYPS1_BMYPB1_7b6a1522_48515d1c">MYP!#REF!</definedName>
    <definedName name="_vena_DYNR_SMYPS1_BMYPB1_7b6a1522_50daff61">MYP!#REF!</definedName>
    <definedName name="_vena_DYNR_SMYPS1_BMYPB1_7b6a1522_61739933">MYP!#REF!</definedName>
    <definedName name="_vena_DYNR_SMYPS1_BMYPB1_7b6a1522_d2251a89">MYP!#REF!</definedName>
    <definedName name="_vena_DYNR_SMYPS1_BMYPB1_841f58ff">MYP!#REF!</definedName>
    <definedName name="_vena_DYNR_SMYPS1_BMYPB1_841f58ff_1a6673bf">MYP!#REF!</definedName>
    <definedName name="_vena_DYNR_SMYPS1_BMYPB1_841f58ff_2a499e0a">MYP!#REF!</definedName>
    <definedName name="_vena_DYNR_SMYPS1_BMYPB1_841f58ff_38302d09">MYP!#REF!</definedName>
    <definedName name="_vena_DYNR_SMYPS1_BMYPB1_841f58ff_592ca6a5">MYP!#REF!</definedName>
    <definedName name="_vena_DYNR_SMYPS1_BMYPB1_841f58ff_5db9be2">MYP!#REF!</definedName>
    <definedName name="_vena_DYNR_SMYPS1_BMYPB1_841f58ff_5ddc43b5">MYP!#REF!</definedName>
    <definedName name="_vena_DYNR_SMYPS1_BMYPB1_841f58ff_6a17d875">MYP!#REF!</definedName>
    <definedName name="_vena_DYNR_SMYPS1_BMYPB1_841f58ff_6b96812b">MYP!#REF!</definedName>
    <definedName name="_vena_DYNR_SMYPS1_BMYPB1_841f58ff_6d014917">MYP!#REF!</definedName>
    <definedName name="_vena_DYNR_SMYPS1_BMYPB1_841f58ff_729145c1">MYP!#REF!</definedName>
    <definedName name="_vena_DYNR_SMYPS1_BMYPB1_841f58ff_75db4c6">MYP!#REF!</definedName>
    <definedName name="_vena_DYNR_SMYPS1_BMYPB1_841f58ff_a9965f31">MYP!#REF!</definedName>
    <definedName name="_vena_DYNR_SMYPS1_BMYPB1_841f58ff_ac0825de">MYP!#REF!</definedName>
    <definedName name="_vena_DYNR_SMYPS1_BMYPB1_841f58ff_b1637345">MYP!#REF!</definedName>
    <definedName name="_vena_DYNR_SMYPS1_BMYPB1_841f58ff_d5090a32">MYP!#REF!</definedName>
    <definedName name="_vena_DYNR_SMYPS1_BMYPB1_841f58ff_e8ce3543">MYP!#REF!</definedName>
    <definedName name="_vena_DYNR_SMYPS1_BMYPB1_b3acd9ac">MYP!#REF!</definedName>
    <definedName name="_vena_DYNR_SMYPS1_BMYPB1_b3acd9ac_303f1ff5">MYP!#REF!</definedName>
    <definedName name="_vena_DYNR_SMYPS1_BMYPB1_b3acd9ac_3f07e5b3">MYP!#REF!</definedName>
    <definedName name="_vena_DYNR_SMYPS1_BMYPB1_b3acd9ac_4e34cf63">MYP!#REF!</definedName>
    <definedName name="_vena_DYNR_SMYPS1_BMYPB1_b3acd9ac_5ebd82a1">MYP!#REF!</definedName>
    <definedName name="_vena_DYNR_SMYPS1_BMYPB1_b3acd9ac_5f34282d">MYP!#REF!</definedName>
    <definedName name="_vena_DYNR_SMYPS1_BMYPB1_b3acd9ac_75ab43b4">MYP!#REF!</definedName>
    <definedName name="_vena_DYNR_SMYPS1_BMYPB1_b3acd9ac_7bd7a895">MYP!#REF!</definedName>
    <definedName name="_vena_DYNR_SMYPS1_BMYPB1_b3acd9ac_ad0a1f84">MYP!#REF!</definedName>
    <definedName name="_vena_DYNR_SMYPS1_BMYPB1_b3acd9ac_bd05c991">MYP!#REF!</definedName>
    <definedName name="_vena_DYNR_SMYPS1_BMYPB1_b3acd9ac_cee4ac34">MYP!#REF!</definedName>
    <definedName name="_vena_DYNR_SMYPS1_BMYPB1_b3acd9ac_f7d26515">MYP!#REF!</definedName>
    <definedName name="_vena_DYNR_SMYPS1_BMYPB1_b3acd9ac_f9146f50">MYP!#REF!</definedName>
    <definedName name="_vena_DYNR_SMYPS1_BMYPB1_b7b986b2">MYP!#REF!</definedName>
    <definedName name="_vena_DYNR_SMYPS1_BMYPB1_b7b986b2_123b68b0">MYP!#REF!</definedName>
    <definedName name="_vena_DYNR_SMYPS1_BMYPB1_b7b986b2_19de9680">MYP!#REF!</definedName>
    <definedName name="_vena_DYNR_SMYPS1_BMYPB1_b7b986b2_2aa3cb68">MYP!#REF!</definedName>
    <definedName name="_vena_DYNR_SMYPS1_BMYPB1_b7b986b2_3e3ce64d">MYP!#REF!</definedName>
    <definedName name="_vena_DYNR_SMYPS1_BMYPB1_b7b986b2_4090e64a">MYP!#REF!</definedName>
    <definedName name="_vena_DYNR_SMYPS1_BMYPB1_b7b986b2_7c642dcd">MYP!#REF!</definedName>
    <definedName name="_vena_DYNR_SMYPS1_BMYPB1_b7b986b2_9dbf6fee">MYP!#REF!</definedName>
    <definedName name="_vena_DYNR_SMYPS1_BMYPB1_b7b986b2_9e8f7f4a">MYP!#REF!</definedName>
    <definedName name="_vena_DYNR_SMYPS1_BMYPB1_b7b986b2_a16b039c">MYP!#REF!</definedName>
    <definedName name="_vena_DYNR_SMYPS1_BMYPB1_b7b986b2_ad6319bc">MYP!#REF!</definedName>
    <definedName name="_vena_DYNR_SMYPS1_BMYPB1_b7b986b2_b0129b4c">MYP!#REF!</definedName>
    <definedName name="_vena_DYNR_SMYPS1_BMYPB1_b7b986b2_b82af64d">MYP!#REF!</definedName>
    <definedName name="_vena_DYNR_SMYPS1_BMYPB1_b7b986b2_b83fd325">MYP!#REF!</definedName>
    <definedName name="_vena_DYNR_SMYPS1_BMYPB1_b7b986b2_bf70a94d">MYP!#REF!</definedName>
    <definedName name="_vena_DYNR_SMYPS1_BMYPB1_b7b986b2_c86a31ae">MYP!#REF!</definedName>
    <definedName name="_vena_DYNR_SMYPS1_BMYPB1_b7b986b2_d8c726af">MYP!#REF!</definedName>
    <definedName name="_vena_DYNR_SMYPS1_BMYPB1_b7b986b2_e0abbd0f">MYP!#REF!</definedName>
    <definedName name="_vena_DYNR_SMYPS1_BMYPB1_b7b986b2_e492a77f">MYP!#REF!</definedName>
    <definedName name="_vena_DYNR_SMYPS1_BMYPB1_b7b986b2_e734fb62">MYP!#REF!</definedName>
    <definedName name="_vena_DYNR_SMYPS1_BMYPB1_b7b986b2_f09f0a12">MYP!#REF!</definedName>
    <definedName name="_vena_DYNR_SMYPS1_BMYPB1_d3e9d9ce">MYP!#REF!</definedName>
    <definedName name="_vena_DYNR_SMYPS1_BMYPB1_d3e9d9ce_1a8e9ef3">MYP!#REF!</definedName>
    <definedName name="_vena_DYNR_SMYPS1_BMYPB1_d3e9d9ce_4c8c61db">MYP!#REF!</definedName>
    <definedName name="_vena_DYNR_SMYPS1_BMYPB1_d3e9d9ce_735fbee">MYP!#REF!</definedName>
    <definedName name="_vena_DYNR_SMYPS1_BMYPB1_d3e9d9ce_84b3e72b">MYP!#REF!</definedName>
    <definedName name="_vena_DYNR_SMYPS1_BMYPB1_d3e9d9ce_9770d485">MYP!#REF!</definedName>
    <definedName name="_vena_DYNR_SMYPS1_BMYPB1_d3e9d9ce_a4b21a67">MYP!#REF!</definedName>
    <definedName name="_vena_DYNR_SMYPS1_BMYPB1_d3e9d9ce_a7ca08cf">MYP!#REF!</definedName>
    <definedName name="_vena_DYNR_SMYPS1_BMYPB1_d3e9d9ce_cb4212c0">MYP!#REF!</definedName>
    <definedName name="_vena_DYNR_SMYPS1_BMYPB1_d3e9d9ce_dcc86e51">MYP!#REF!</definedName>
    <definedName name="_vena_DYNR_SMYPS1_BMYPB1_d3e9d9ce_e632ea30">MYP!#REF!</definedName>
    <definedName name="_vena_DYNR_SMYPS1_BMYPB1_d3e9d9ce_ec119f76">MYP!#REF!</definedName>
    <definedName name="_vena_DYNR_SMYPS1_BMYPB1_d3e9d9ce_f91042b">MYP!#REF!</definedName>
    <definedName name="_vena_DYNR_SMYPS1_BMYPB1_d3e9d9ce_f95e6cbe">MYP!#REF!</definedName>
    <definedName name="_vena_DYNR_SMYPS1_BMYPB1_eaf774d5">MYP!#REF!</definedName>
    <definedName name="_vena_DYNR_SMYPS1_BMYPB1_eaf774d5_111ddda7">MYP!#REF!</definedName>
    <definedName name="_vena_DYNR_SMYPS1_BMYPB1_eaf774d5_118880e4">MYP!#REF!</definedName>
    <definedName name="_vena_DYNR_SMYPS1_BMYPB1_eaf774d5_1428e88">MYP!#REF!</definedName>
    <definedName name="_vena_DYNR_SMYPS1_BMYPB1_eaf774d5_17129c22">MYP!#REF!</definedName>
    <definedName name="_vena_DYNR_SMYPS1_BMYPB1_eaf774d5_1aed949e">MYP!#REF!</definedName>
    <definedName name="_vena_DYNR_SMYPS1_BMYPB1_eaf774d5_246a3e8d">MYP!#REF!</definedName>
    <definedName name="_vena_DYNR_SMYPS1_BMYPB1_eaf774d5_24ee871">MYP!#REF!</definedName>
    <definedName name="_vena_DYNR_SMYPS1_BMYPB1_eaf774d5_2b2a452f">MYP!#REF!</definedName>
    <definedName name="_vena_DYNR_SMYPS1_BMYPB1_eaf774d5_2e710671">MYP!#REF!</definedName>
    <definedName name="_vena_DYNR_SMYPS1_BMYPB1_eaf774d5_2f1df177">MYP!#REF!</definedName>
    <definedName name="_vena_DYNR_SMYPS1_BMYPB1_eaf774d5_3050e20b">MYP!#REF!</definedName>
    <definedName name="_vena_DYNR_SMYPS1_BMYPB1_eaf774d5_39b836c9">MYP!#REF!</definedName>
    <definedName name="_vena_DYNR_SMYPS1_BMYPB1_eaf774d5_3a7149c0">MYP!#REF!</definedName>
    <definedName name="_vena_DYNR_SMYPS1_BMYPB1_eaf774d5_3c89d378">MYP!#REF!</definedName>
    <definedName name="_vena_DYNR_SMYPS1_BMYPB1_eaf774d5_410479b2">MYP!#REF!</definedName>
    <definedName name="_vena_DYNR_SMYPS1_BMYPB1_eaf774d5_48ae4300">MYP!#REF!</definedName>
    <definedName name="_vena_DYNR_SMYPS1_BMYPB1_eaf774d5_48fdc895">MYP!#REF!</definedName>
    <definedName name="_vena_DYNR_SMYPS1_BMYPB1_eaf774d5_4d6dd398">MYP!#REF!</definedName>
    <definedName name="_vena_DYNR_SMYPS1_BMYPB1_eaf774d5_508325c1">MYP!#REF!</definedName>
    <definedName name="_vena_DYNR_SMYPS1_BMYPB1_eaf774d5_5877d3c2">MYP!#REF!</definedName>
    <definedName name="_vena_DYNR_SMYPS1_BMYPB1_eaf774d5_5ddf7ed1">MYP!#REF!</definedName>
    <definedName name="_vena_DYNR_SMYPS1_BMYPB1_eaf774d5_5e6bc7e0">MYP!#REF!</definedName>
    <definedName name="_vena_DYNR_SMYPS1_BMYPB1_eaf774d5_63648e26">MYP!#REF!</definedName>
    <definedName name="_vena_DYNR_SMYPS1_BMYPB1_eaf774d5_70434e08">MYP!#REF!</definedName>
    <definedName name="_vena_DYNR_SMYPS1_BMYPB1_eaf774d5_762927a0">MYP!#REF!</definedName>
    <definedName name="_vena_DYNR_SMYPS1_BMYPB1_eaf774d5_78b24855">MYP!#REF!</definedName>
    <definedName name="_vena_DYNR_SMYPS1_BMYPB1_eaf774d5_79b208e">MYP!#REF!</definedName>
    <definedName name="_vena_DYNR_SMYPS1_BMYPB1_eaf774d5_7b91c745">MYP!#REF!</definedName>
    <definedName name="_vena_DYNR_SMYPS1_BMYPB1_eaf774d5_7c51d7d1">MYP!#REF!</definedName>
    <definedName name="_vena_DYNR_SMYPS1_BMYPB1_eaf774d5_861c6d5d">MYP!#REF!</definedName>
    <definedName name="_vena_DYNR_SMYPS1_BMYPB1_eaf774d5_88d76e8a">MYP!#REF!</definedName>
    <definedName name="_vena_DYNR_SMYPS1_BMYPB1_eaf774d5_8a95281f">MYP!#REF!</definedName>
    <definedName name="_vena_DYNR_SMYPS1_BMYPB1_eaf774d5_92a595ae">MYP!#REF!</definedName>
    <definedName name="_vena_DYNR_SMYPS1_BMYPB1_eaf774d5_945178e1">MYP!#REF!</definedName>
    <definedName name="_vena_DYNR_SMYPS1_BMYPB1_eaf774d5_95229350">MYP!#REF!</definedName>
    <definedName name="_vena_DYNR_SMYPS1_BMYPB1_eaf774d5_98e273ac">MYP!#REF!</definedName>
    <definedName name="_vena_DYNR_SMYPS1_BMYPB1_eaf774d5_9d393bfd">MYP!#REF!</definedName>
    <definedName name="_vena_DYNR_SMYPS1_BMYPB1_eaf774d5_9dc6fc27">MYP!#REF!</definedName>
    <definedName name="_vena_DYNR_SMYPS1_BMYPB1_eaf774d5_a024263e">MYP!#REF!</definedName>
    <definedName name="_vena_DYNR_SMYPS1_BMYPB1_eaf774d5_a51aa08d">MYP!#REF!</definedName>
    <definedName name="_vena_DYNR_SMYPS1_BMYPB1_eaf774d5_acdf9e48">MYP!#REF!</definedName>
    <definedName name="_vena_DYNR_SMYPS1_BMYPB1_eaf774d5_bb3c6033">MYP!#REF!</definedName>
    <definedName name="_vena_DYNR_SMYPS1_BMYPB1_eaf774d5_bea8c4c9">MYP!#REF!</definedName>
    <definedName name="_vena_DYNR_SMYPS1_BMYPB1_eaf774d5_c54fbda9">MYP!#REF!</definedName>
    <definedName name="_vena_DYNR_SMYPS1_BMYPB1_eaf774d5_c5baf8bf">MYP!#REF!</definedName>
    <definedName name="_vena_DYNR_SMYPS1_BMYPB1_eaf774d5_ca86bab4">MYP!#REF!</definedName>
    <definedName name="_vena_DYNR_SMYPS1_BMYPB1_eaf774d5_cfe477ef">MYP!#REF!</definedName>
    <definedName name="_vena_DYNR_SMYPS1_BMYPB1_eaf774d5_d2787a93">MYP!#REF!</definedName>
    <definedName name="_vena_DYNR_SMYPS1_BMYPB1_eaf774d5_d89844e0">MYP!#REF!</definedName>
    <definedName name="_vena_DYNR_SMYPS1_BMYPB1_eaf774d5_d929df6">MYP!#REF!</definedName>
    <definedName name="_vena_DYNR_SMYPS1_BMYPB1_eaf774d5_da182f58">MYP!#REF!</definedName>
    <definedName name="_vena_DYNR_SMYPS1_BMYPB1_eaf774d5_dc7b3223">MYP!#REF!</definedName>
    <definedName name="_vena_DYNR_SMYPS1_BMYPB1_eaf774d5_e482cffa">MYP!#REF!</definedName>
    <definedName name="_vena_DYNR_SMYPS1_BMYPB1_eaf774d5_e893f83c">MYP!#REF!</definedName>
    <definedName name="_vena_DYNR_SMYPS1_BMYPB1_eaf774d5_fe4e701c">MYP!#REF!</definedName>
    <definedName name="_vena_DYNR_SMYPS1_BMYPB1_eaf774d5_fffd7f7d">MYP!#REF!</definedName>
    <definedName name="_vena_DYNR_SMYPS1_BMYPB1_ff809b0e">MYP!#REF!</definedName>
    <definedName name="_vena_DYNR_SMYPS1_BMYPB1_ff809b0e_2cd7baad">MYP!#REF!</definedName>
    <definedName name="_vena_DYNR_SMYPS1_BMYPB1_ff809b0e_96e99f2f">MYP!#REF!</definedName>
    <definedName name="_vena_DYNR_SMYPS1_BMYPB1_ff809b0e_e9e37919">MYP!#REF!</definedName>
    <definedName name="_vena_DYNR_SMYPS1_BMYPB1_ff809b0e_fa253d8d">MYP!#REF!</definedName>
    <definedName name="_vena_DYNR_SPayrollS1_BPayrollB3_85ed13b3">Payroll!#REF!</definedName>
    <definedName name="_vena_DYNR_SPayrollS1_BPayrollB3_85ed13b3_10564c7c">Payroll!#REF!</definedName>
    <definedName name="_vena_DYNR_SPayrollS1_BPayrollB3_85ed13b3_2415f4cb">Payroll!#REF!</definedName>
    <definedName name="_vena_DYNR_SPayrollS1_BPayrollB3_85ed13b3_2e613d35">Payroll!#REF!</definedName>
    <definedName name="_vena_DYNR_SPayrollS1_BPayrollB3_85ed13b3_33559bdd">Payroll!#REF!</definedName>
    <definedName name="_vena_DYNR_SPayrollS1_BPayrollB3_85ed13b3_37bbbc38">Payroll!#REF!</definedName>
    <definedName name="_vena_DYNR_SPayrollS1_BPayrollB3_85ed13b3_3d33a9f">Payroll!#REF!</definedName>
    <definedName name="_vena_DYNR_SPayrollS1_BPayrollB3_85ed13b3_46ab0e99">Payroll!#REF!</definedName>
    <definedName name="_vena_DYNR_SPayrollS1_BPayrollB3_85ed13b3_471d48e5">Payroll!#REF!</definedName>
    <definedName name="_vena_DYNR_SPayrollS1_BPayrollB3_85ed13b3_4a2d9290">Payroll!#REF!</definedName>
    <definedName name="_vena_DYNR_SPayrollS1_BPayrollB3_85ed13b3_4f0b9f22">Payroll!#REF!</definedName>
    <definedName name="_vena_DYNR_SPayrollS1_BPayrollB3_85ed13b3_507cba3b">Payroll!#REF!</definedName>
    <definedName name="_vena_DYNR_SPayrollS1_BPayrollB3_85ed13b3_55e7bcbc">Payroll!#REF!</definedName>
    <definedName name="_vena_DYNR_SPayrollS1_BPayrollB3_85ed13b3_57b72384">Payroll!#REF!</definedName>
    <definedName name="_vena_DYNR_SPayrollS1_BPayrollB3_85ed13b3_5ca503a6">Payroll!#REF!</definedName>
    <definedName name="_vena_DYNR_SPayrollS1_BPayrollB3_85ed13b3_640e877c">Payroll!#REF!</definedName>
    <definedName name="_vena_DYNR_SPayrollS1_BPayrollB3_85ed13b3_64f7fe3a">Payroll!#REF!</definedName>
    <definedName name="_vena_DYNR_SPayrollS1_BPayrollB3_85ed13b3_6b4a76be">Payroll!#REF!</definedName>
    <definedName name="_vena_DYNR_SPayrollS1_BPayrollB3_85ed13b3_738f0304">Payroll!#REF!</definedName>
    <definedName name="_vena_DYNR_SPayrollS1_BPayrollB3_85ed13b3_77ce19f">Payroll!#REF!</definedName>
    <definedName name="_vena_DYNR_SPayrollS1_BPayrollB3_85ed13b3_7b0f5183">Payroll!#REF!</definedName>
    <definedName name="_vena_DYNR_SPayrollS1_BPayrollB3_85ed13b3_7c333063">Payroll!#REF!</definedName>
    <definedName name="_vena_DYNR_SPayrollS1_BPayrollB3_85ed13b3_82194f52">Payroll!#REF!</definedName>
    <definedName name="_vena_DYNR_SPayrollS1_BPayrollB3_85ed13b3_8589b847">Payroll!#REF!</definedName>
    <definedName name="_vena_DYNR_SPayrollS1_BPayrollB3_85ed13b3_89cd67d">Payroll!#REF!</definedName>
    <definedName name="_vena_DYNR_SPayrollS1_BPayrollB3_85ed13b3_8ca5c836">Payroll!#REF!</definedName>
    <definedName name="_vena_DYNR_SPayrollS1_BPayrollB3_85ed13b3_952795ed">Payroll!#REF!</definedName>
    <definedName name="_vena_DYNR_SPayrollS1_BPayrollB3_85ed13b3_96a9f452">Payroll!#REF!</definedName>
    <definedName name="_vena_DYNR_SPayrollS1_BPayrollB3_85ed13b3_99f4554">Payroll!#REF!</definedName>
    <definedName name="_vena_DYNR_SPayrollS1_BPayrollB3_85ed13b3_9a26067f">Payroll!#REF!</definedName>
    <definedName name="_vena_DYNR_SPayrollS1_BPayrollB3_85ed13b3_9b2d4717">Payroll!#REF!</definedName>
    <definedName name="_vena_DYNR_SPayrollS1_BPayrollB3_85ed13b3_9fb0b090">Payroll!#REF!</definedName>
    <definedName name="_vena_DYNR_SPayrollS1_BPayrollB3_85ed13b3_a2374100">Payroll!#REF!</definedName>
    <definedName name="_vena_DYNR_SPayrollS1_BPayrollB3_85ed13b3_a73d8cb7">Payroll!#REF!</definedName>
    <definedName name="_vena_DYNR_SPayrollS1_BPayrollB3_85ed13b3_a8e7f9b8">Payroll!#REF!</definedName>
    <definedName name="_vena_DYNR_SPayrollS1_BPayrollB3_85ed13b3_ad1a5e21">Payroll!#REF!</definedName>
    <definedName name="_vena_DYNR_SPayrollS1_BPayrollB3_85ed13b3_bcf43e1a">Payroll!#REF!</definedName>
    <definedName name="_vena_DYNR_SPayrollS1_BPayrollB3_85ed13b3_be582e18">Payroll!#REF!</definedName>
    <definedName name="_vena_DYNR_SPayrollS1_BPayrollB3_85ed13b3_c10bc10c">Payroll!#REF!</definedName>
    <definedName name="_vena_DYNR_SPayrollS1_BPayrollB3_85ed13b3_c4ed723b">Payroll!#REF!</definedName>
    <definedName name="_vena_DYNR_SPayrollS1_BPayrollB3_85ed13b3_c5975abb">Payroll!#REF!</definedName>
    <definedName name="_vena_DYNR_SPayrollS1_BPayrollB3_85ed13b3_c645b0df">Payroll!#REF!</definedName>
    <definedName name="_vena_DYNR_SPayrollS1_BPayrollB3_85ed13b3_cf01898c">Payroll!#REF!</definedName>
    <definedName name="_vena_DYNR_SPayrollS1_BPayrollB3_85ed13b3_d015e884">Payroll!#REF!</definedName>
    <definedName name="_vena_DYNR_SPayrollS1_BPayrollB3_85ed13b3_d134c937">Payroll!#REF!</definedName>
    <definedName name="_vena_DYNR_SPayrollS1_BPayrollB3_85ed13b3_d1f2d344">Payroll!#REF!</definedName>
    <definedName name="_vena_DYNR_SPayrollS1_BPayrollB3_85ed13b3_d5c538a2">Payroll!#REF!</definedName>
    <definedName name="_vena_DYNR_SPayrollS1_BPayrollB3_85ed13b3_d6dfa8a4">Payroll!#REF!</definedName>
    <definedName name="_vena_DYNR_SPayrollS1_BPayrollB3_85ed13b3_dcf356eb">Payroll!#REF!</definedName>
    <definedName name="_vena_DYNR_SPayrollS1_BPayrollB3_85ed13b3_ea879097">Payroll!#REF!</definedName>
    <definedName name="_vena_DYNR_SPayrollS1_BPayrollB3_85ed13b3_ebcd8a3c">Payroll!#REF!</definedName>
    <definedName name="_vena_DYNR_SPayrollS1_BPayrollB3_85ed13b3_edaccde7">Payroll!#REF!</definedName>
    <definedName name="_vena_DYNR_SPayrollS1_BPayrollB3_85ed13b3_f24976ea">Payroll!#REF!</definedName>
    <definedName name="_vena_DYNR_SPayrollS1_BPayrollB3_85ed13b3_f353aa1b">Payroll!#REF!</definedName>
    <definedName name="_vena_DYNR_SPayrollS1_BPayrollB3_85ed13b3_f869c31d">Payroll!#REF!</definedName>
    <definedName name="_vena_DYNR_SPayrollS1_BPayrollB3_85ed13b3_fad1dc8e">Payroll!#REF!</definedName>
    <definedName name="_vena_DYNR_SPayrollS1_BPayrollB3_85ed13b3_fdb4a4c3">Payroll!#REF!</definedName>
    <definedName name="_vena_LI_Blank1b170e3d">MYP!#REF!</definedName>
    <definedName name="_vena_LI_Blank305cff3f">MYP!#REF!</definedName>
    <definedName name="_vena_LI_Blank3ba16ec0">MYP!#REF!</definedName>
    <definedName name="_vena_LI_Blank40da2483">MYP!#REF!</definedName>
    <definedName name="_vena_LI_Blank41c0bc58">MYP!#REF!</definedName>
    <definedName name="_vena_LI_Blank4444b6a6">MYP!#REF!</definedName>
    <definedName name="_vena_LI_Blank48de92e8">MYP!#REF!</definedName>
    <definedName name="_vena_LI_Blank48f82a71">MYP!#REF!</definedName>
    <definedName name="_vena_LI_Blank4d269e24">MYP!#REF!</definedName>
    <definedName name="_vena_LI_Blank51647e76">MYP!#REF!</definedName>
    <definedName name="_vena_LI_Blank6069369d">MYP!#REF!</definedName>
    <definedName name="_vena_LI_Blank6140bc6d">MYP!#REF!</definedName>
    <definedName name="_vena_LI_Blank65bf0cd0">Payroll!#REF!</definedName>
    <definedName name="_vena_LI_Blank661554f2">MYP!#REF!</definedName>
    <definedName name="_vena_LI_Blank6b76f4d2">MYP!#REF!</definedName>
    <definedName name="_vena_LI_Blank7cff4c6">MYP!#REF!</definedName>
    <definedName name="_vena_LI_Blank80f7cbbe">Payroll!#REF!</definedName>
    <definedName name="_vena_LI_Blank828cd10c">MYP!#REF!</definedName>
    <definedName name="_vena_LI_Blank8e7d49f1">MYP!#REF!</definedName>
    <definedName name="_vena_LI_Blank955affa4">MYP!#REF!</definedName>
    <definedName name="_vena_LI_Blank95c3f711">Rates!#REF!</definedName>
    <definedName name="_vena_LI_Blank9b05483b">MYP!#REF!</definedName>
    <definedName name="_vena_LI_Blank9e29e453">MYP!#REF!</definedName>
    <definedName name="_vena_LI_Blankb5a06a24">MYP!#REF!</definedName>
    <definedName name="_vena_LI_Blankb94c15fd">MYP!#REF!</definedName>
    <definedName name="_vena_LI_Blankbcde7beb">MYP!#REF!</definedName>
    <definedName name="_vena_LI_Blankc414e51c">CapEx!#REF!</definedName>
    <definedName name="_vena_LI_Blankc4ac587b">MYP!#REF!</definedName>
    <definedName name="_vena_LI_Blankc75b5fb3">MYP!#REF!</definedName>
    <definedName name="_vena_LI_Blankcc9e6615">MYP!#REF!</definedName>
    <definedName name="_vena_LI_Blankcda378d4">MYP!#REF!</definedName>
    <definedName name="_vena_LI_Blanke258ec4e">MYP!#REF!</definedName>
    <definedName name="_vena_LI_Blanke7d2b4c8">MYP!#REF!</definedName>
    <definedName name="_vena_LI_Blankee95fbef">MYP!#REF!</definedName>
    <definedName name="_vena_LI_Blankf6a643f">MYP!#REF!</definedName>
    <definedName name="_vena_LI_Blankfef7d332">MYP!#REF!</definedName>
    <definedName name="_vena_LI_SCapExS1_BCapExB1_c414e51c">CapEx!#REF!</definedName>
    <definedName name="_vena_LI_SCapExS1_BCapExB1_c414e51c_1">CapEx!#REF!</definedName>
    <definedName name="_vena_LI_SCapExS1_BCapExB2_eac30d85">CapEx!#REF!</definedName>
    <definedName name="_vena_LI_SMYPS1_BMYPB1_10ba6bcf">MYP!#REF!</definedName>
    <definedName name="_vena_LI_SMYPS1_BMYPB1_10c2de95">MYP!#REF!</definedName>
    <definedName name="_vena_LI_SMYPS1_BMYPB1_1175b4b5">MYP!#REF!</definedName>
    <definedName name="_vena_LI_SMYPS1_BMYPB1_149eb35d">MYP!#REF!</definedName>
    <definedName name="_vena_LI_SMYPS1_BMYPB1_15a15627">MYP!#REF!</definedName>
    <definedName name="_vena_LI_SMYPS1_BMYPB1_167530d0">MYP!#REF!</definedName>
    <definedName name="_vena_LI_SMYPS1_BMYPB1_18b93a0d">MYP!#REF!</definedName>
    <definedName name="_vena_LI_SMYPS1_BMYPB1_18fe129c">MYP!#REF!</definedName>
    <definedName name="_vena_LI_SMYPS1_BMYPB1_19187576">MYP!#REF!</definedName>
    <definedName name="_vena_LI_SMYPS1_BMYPB1_1b170e3d">MYP!#REF!</definedName>
    <definedName name="_vena_LI_SMYPS1_BMYPB1_1b170e3d_1">MYP!#REF!</definedName>
    <definedName name="_vena_LI_SMYPS1_BMYPB1_1b170e3d_2">MYP!#REF!</definedName>
    <definedName name="_vena_LI_SMYPS1_BMYPB1_1bc3fd27">MYP!#REF!</definedName>
    <definedName name="_vena_LI_SMYPS1_BMYPB1_1c74821a">MYP!#REF!</definedName>
    <definedName name="_vena_LI_SMYPS1_BMYPB1_1ebbb119">MYP!#REF!</definedName>
    <definedName name="_vena_LI_SMYPS1_BMYPB1_2250da9f">MYP!#REF!</definedName>
    <definedName name="_vena_LI_SMYPS1_BMYPB1_2341078e">MYP!#REF!</definedName>
    <definedName name="_vena_LI_SMYPS1_BMYPB1_241675f">MYP!#REF!</definedName>
    <definedName name="_vena_LI_SMYPS1_BMYPB1_24368c85">MYP!#REF!</definedName>
    <definedName name="_vena_LI_SMYPS1_BMYPB1_244bf723">MYP!#REF!</definedName>
    <definedName name="_vena_LI_SMYPS1_BMYPB1_2515bc24">MYP!#REF!</definedName>
    <definedName name="_vena_LI_SMYPS1_BMYPB1_25c10631">MYP!#REF!</definedName>
    <definedName name="_vena_LI_SMYPS1_BMYPB1_2667681">MYP!#REF!</definedName>
    <definedName name="_vena_LI_SMYPS1_BMYPB1_278ea6a5">MYP!#REF!</definedName>
    <definedName name="_vena_LI_SMYPS1_BMYPB1_27eb386b">MYP!#REF!</definedName>
    <definedName name="_vena_LI_SMYPS1_BMYPB1_280eb706">MYP!#REF!</definedName>
    <definedName name="_vena_LI_SMYPS1_BMYPB1_293542f7">MYP!#REF!</definedName>
    <definedName name="_vena_LI_SMYPS1_BMYPB1_29f29ca2">MYP!#REF!</definedName>
    <definedName name="_vena_LI_SMYPS1_BMYPB1_2a6ff249">MYP!#REF!</definedName>
    <definedName name="_vena_LI_SMYPS1_BMYPB1_2d37ebee">MYP!#REF!</definedName>
    <definedName name="_vena_LI_SMYPS1_BMYPB1_2de19712">MYP!#REF!</definedName>
    <definedName name="_vena_LI_SMYPS1_BMYPB1_2ffb1aec">MYP!#REF!</definedName>
    <definedName name="_vena_LI_SMYPS1_BMYPB1_305cff3f">MYP!#REF!</definedName>
    <definedName name="_vena_LI_SMYPS1_BMYPB1_305cff3f_1">MYP!#REF!</definedName>
    <definedName name="_vena_LI_SMYPS1_BMYPB1_305cff3f_2">MYP!#REF!</definedName>
    <definedName name="_vena_LI_SMYPS1_BMYPB1_305cff3f_3">MYP!#REF!</definedName>
    <definedName name="_vena_LI_SMYPS1_BMYPB1_305cff3f_4">MYP!#REF!</definedName>
    <definedName name="_vena_LI_SMYPS1_BMYPB1_314ec21">MYP!#REF!</definedName>
    <definedName name="_vena_LI_SMYPS1_BMYPB1_3173bb08">MYP!#REF!</definedName>
    <definedName name="_vena_LI_SMYPS1_BMYPB1_358cd279">MYP!#REF!</definedName>
    <definedName name="_vena_LI_SMYPS1_BMYPB1_35ae80b5">MYP!#REF!</definedName>
    <definedName name="_vena_LI_SMYPS1_BMYPB1_35e2d09f">MYP!#REF!</definedName>
    <definedName name="_vena_LI_SMYPS1_BMYPB1_35fe8069">MYP!#REF!</definedName>
    <definedName name="_vena_LI_SMYPS1_BMYPB1_3602c54b">MYP!#REF!</definedName>
    <definedName name="_vena_LI_SMYPS1_BMYPB1_37a66775">MYP!#REF!</definedName>
    <definedName name="_vena_LI_SMYPS1_BMYPB1_37d8a578">MYP!#REF!</definedName>
    <definedName name="_vena_LI_SMYPS1_BMYPB1_384adf44">MYP!#REF!</definedName>
    <definedName name="_vena_LI_SMYPS1_BMYPB1_3a929d9d">MYP!#REF!</definedName>
    <definedName name="_vena_LI_SMYPS1_BMYPB1_3ba16ec0">MYP!#REF!</definedName>
    <definedName name="_vena_LI_SMYPS1_BMYPB1_3ba16ec0_1">MYP!#REF!</definedName>
    <definedName name="_vena_LI_SMYPS1_BMYPB1_3ba16ec0_2">MYP!#REF!</definedName>
    <definedName name="_vena_LI_SMYPS1_BMYPB1_3d77d41a">MYP!#REF!</definedName>
    <definedName name="_vena_LI_SMYPS1_BMYPB1_3e3a7f58">MYP!#REF!</definedName>
    <definedName name="_vena_LI_SMYPS1_BMYPB1_3e59334d">MYP!#REF!</definedName>
    <definedName name="_vena_LI_SMYPS1_BMYPB1_3ebe595a">MYP!#REF!</definedName>
    <definedName name="_vena_LI_SMYPS1_BMYPB1_40da2483">MYP!#REF!</definedName>
    <definedName name="_vena_LI_SMYPS1_BMYPB1_40da2483_1">MYP!#REF!</definedName>
    <definedName name="_vena_LI_SMYPS1_BMYPB1_4172e47a">MYP!#REF!</definedName>
    <definedName name="_vena_LI_SMYPS1_BMYPB1_41c0bc58">MYP!#REF!</definedName>
    <definedName name="_vena_LI_SMYPS1_BMYPB1_41c0bc58_1">MYP!#REF!</definedName>
    <definedName name="_vena_LI_SMYPS1_BMYPB1_422137bc">MYP!#REF!</definedName>
    <definedName name="_vena_LI_SMYPS1_BMYPB1_422bd6fc">MYP!#REF!</definedName>
    <definedName name="_vena_LI_SMYPS1_BMYPB1_42514370">MYP!#REF!</definedName>
    <definedName name="_vena_LI_SMYPS1_BMYPB1_43b21136">MYP!#REF!</definedName>
    <definedName name="_vena_LI_SMYPS1_BMYPB1_4444b6a6">MYP!#REF!</definedName>
    <definedName name="_vena_LI_SMYPS1_BMYPB1_4444b6a6_1">MYP!#REF!</definedName>
    <definedName name="_vena_LI_SMYPS1_BMYPB1_446c744f">MYP!#REF!</definedName>
    <definedName name="_vena_LI_SMYPS1_BMYPB1_46b530f0">MYP!#REF!</definedName>
    <definedName name="_vena_LI_SMYPS1_BMYPB1_46ecdb96">MYP!#REF!</definedName>
    <definedName name="_vena_LI_SMYPS1_BMYPB1_47016216">MYP!#REF!</definedName>
    <definedName name="_vena_LI_SMYPS1_BMYPB1_47812132">MYP!#REF!</definedName>
    <definedName name="_vena_LI_SMYPS1_BMYPB1_48de92e8">MYP!#REF!</definedName>
    <definedName name="_vena_LI_SMYPS1_BMYPB1_48de92e8_1">MYP!#REF!</definedName>
    <definedName name="_vena_LI_SMYPS1_BMYPB1_48de92e8_2">MYP!#REF!</definedName>
    <definedName name="_vena_LI_SMYPS1_BMYPB1_48de92e8_3">MYP!#REF!</definedName>
    <definedName name="_vena_LI_SMYPS1_BMYPB1_48de92e8_4">MYP!#REF!</definedName>
    <definedName name="_vena_LI_SMYPS1_BMYPB1_48de92e8_5">MYP!#REF!</definedName>
    <definedName name="_vena_LI_SMYPS1_BMYPB1_48de92e8_6">MYP!#REF!</definedName>
    <definedName name="_vena_LI_SMYPS1_BMYPB1_48f82a71">MYP!#REF!</definedName>
    <definedName name="_vena_LI_SMYPS1_BMYPB1_48f82a71_1">MYP!#REF!</definedName>
    <definedName name="_vena_LI_SMYPS1_BMYPB1_48f82a71_10">MYP!#REF!</definedName>
    <definedName name="_vena_LI_SMYPS1_BMYPB1_48f82a71_11">MYP!#REF!</definedName>
    <definedName name="_vena_LI_SMYPS1_BMYPB1_48f82a71_12">MYP!#REF!</definedName>
    <definedName name="_vena_LI_SMYPS1_BMYPB1_48f82a71_13">MYP!#REF!</definedName>
    <definedName name="_vena_LI_SMYPS1_BMYPB1_48f82a71_2">MYP!#REF!</definedName>
    <definedName name="_vena_LI_SMYPS1_BMYPB1_48f82a71_3">MYP!#REF!</definedName>
    <definedName name="_vena_LI_SMYPS1_BMYPB1_48f82a71_4">MYP!#REF!</definedName>
    <definedName name="_vena_LI_SMYPS1_BMYPB1_48f82a71_5">MYP!#REF!</definedName>
    <definedName name="_vena_LI_SMYPS1_BMYPB1_48f82a71_6">MYP!#REF!</definedName>
    <definedName name="_vena_LI_SMYPS1_BMYPB1_48f82a71_7">MYP!#REF!</definedName>
    <definedName name="_vena_LI_SMYPS1_BMYPB1_48f82a71_8">MYP!#REF!</definedName>
    <definedName name="_vena_LI_SMYPS1_BMYPB1_48f82a71_9">MYP!#REF!</definedName>
    <definedName name="_vena_LI_SMYPS1_BMYPB1_4919cbc1">MYP!#REF!</definedName>
    <definedName name="_vena_LI_SMYPS1_BMYPB1_497f66fc">MYP!#REF!</definedName>
    <definedName name="_vena_LI_SMYPS1_BMYPB1_4981df2d">MYP!#REF!</definedName>
    <definedName name="_vena_LI_SMYPS1_BMYPB1_4a76efa9">MYP!#REF!</definedName>
    <definedName name="_vena_LI_SMYPS1_BMYPB1_4a8d0562">MYP!#REF!</definedName>
    <definedName name="_vena_LI_SMYPS1_BMYPB1_4b5054eb">MYP!#REF!</definedName>
    <definedName name="_vena_LI_SMYPS1_BMYPB1_4c5e027d">MYP!#REF!</definedName>
    <definedName name="_vena_LI_SMYPS1_BMYPB1_4c640312">MYP!#REF!</definedName>
    <definedName name="_vena_LI_SMYPS1_BMYPB1_4d269e24">MYP!#REF!</definedName>
    <definedName name="_vena_LI_SMYPS1_BMYPB1_4d269e24_1">MYP!#REF!</definedName>
    <definedName name="_vena_LI_SMYPS1_BMYPB1_4d269e24_2">MYP!#REF!</definedName>
    <definedName name="_vena_LI_SMYPS1_BMYPB1_4d9cdca0">MYP!#REF!</definedName>
    <definedName name="_vena_LI_SMYPS1_BMYPB1_4e40d8cf">MYP!#REF!</definedName>
    <definedName name="_vena_LI_SMYPS1_BMYPB1_51647e76">MYP!#REF!</definedName>
    <definedName name="_vena_LI_SMYPS1_BMYPB1_51647e76_1">MYP!#REF!</definedName>
    <definedName name="_vena_LI_SMYPS1_BMYPB1_51647e76_2">MYP!#REF!</definedName>
    <definedName name="_vena_LI_SMYPS1_BMYPB1_51647e76_3">MYP!#REF!</definedName>
    <definedName name="_vena_LI_SMYPS1_BMYPB1_51647e76_4">MYP!#REF!</definedName>
    <definedName name="_vena_LI_SMYPS1_BMYPB1_51647e76_5">MYP!#REF!</definedName>
    <definedName name="_vena_LI_SMYPS1_BMYPB1_51647e76_6">MYP!#REF!</definedName>
    <definedName name="_vena_LI_SMYPS1_BMYPB1_52702774">MYP!#REF!</definedName>
    <definedName name="_vena_LI_SMYPS1_BMYPB1_529fb094">MYP!#REF!</definedName>
    <definedName name="_vena_LI_SMYPS1_BMYPB1_56850e36">MYP!#REF!</definedName>
    <definedName name="_vena_LI_SMYPS1_BMYPB1_5750d8a7">MYP!#REF!</definedName>
    <definedName name="_vena_LI_SMYPS1_BMYPB1_57fc16ea">MYP!#REF!</definedName>
    <definedName name="_vena_LI_SMYPS1_BMYPB1_58b6235d">MYP!#REF!</definedName>
    <definedName name="_vena_LI_SMYPS1_BMYPB1_5b7f399d">MYP!#REF!</definedName>
    <definedName name="_vena_LI_SMYPS1_BMYPB1_5b9dbbb6">MYP!#REF!</definedName>
    <definedName name="_vena_LI_SMYPS1_BMYPB1_5e0821">MYP!#REF!</definedName>
    <definedName name="_vena_LI_SMYPS1_BMYPB1_601e7bda">MYP!#REF!</definedName>
    <definedName name="_vena_LI_SMYPS1_BMYPB1_6069369d">MYP!#REF!</definedName>
    <definedName name="_vena_LI_SMYPS1_BMYPB1_6069369d_1">MYP!#REF!</definedName>
    <definedName name="_vena_LI_SMYPS1_BMYPB1_6069369d_2">MYP!#REF!</definedName>
    <definedName name="_vena_LI_SMYPS1_BMYPB1_6069369d_3">MYP!#REF!</definedName>
    <definedName name="_vena_LI_SMYPS1_BMYPB1_60dbe380">MYP!#REF!</definedName>
    <definedName name="_vena_LI_SMYPS1_BMYPB1_610bae47">MYP!#REF!</definedName>
    <definedName name="_vena_LI_SMYPS1_BMYPB1_6140bc6d">MYP!#REF!</definedName>
    <definedName name="_vena_LI_SMYPS1_BMYPB1_6140bc6d_1">MYP!#REF!</definedName>
    <definedName name="_vena_LI_SMYPS1_BMYPB1_6387e576">MYP!#REF!</definedName>
    <definedName name="_vena_LI_SMYPS1_BMYPB1_6482bc2d">MYP!#REF!</definedName>
    <definedName name="_vena_LI_SMYPS1_BMYPB1_661554f2">MYP!#REF!</definedName>
    <definedName name="_vena_LI_SMYPS1_BMYPB1_661554f2_1">MYP!#REF!</definedName>
    <definedName name="_vena_LI_SMYPS1_BMYPB1_66e576e4">MYP!#REF!</definedName>
    <definedName name="_vena_LI_SMYPS1_BMYPB1_672ff145">MYP!#REF!</definedName>
    <definedName name="_vena_LI_SMYPS1_BMYPB1_6740a28a">MYP!#REF!</definedName>
    <definedName name="_vena_LI_SMYPS1_BMYPB1_67ecb6c9">MYP!#REF!</definedName>
    <definedName name="_vena_LI_SMYPS1_BMYPB1_6ae3eece">MYP!#REF!</definedName>
    <definedName name="_vena_LI_SMYPS1_BMYPB1_6b060d12">MYP!#REF!</definedName>
    <definedName name="_vena_LI_SMYPS1_BMYPB1_6b72eb82">MYP!#REF!</definedName>
    <definedName name="_vena_LI_SMYPS1_BMYPB1_6b76f4d2">MYP!#REF!</definedName>
    <definedName name="_vena_LI_SMYPS1_BMYPB1_6b76f4d2_1">MYP!#REF!</definedName>
    <definedName name="_vena_LI_SMYPS1_BMYPB1_6b76f4d2_2">MYP!#REF!</definedName>
    <definedName name="_vena_LI_SMYPS1_BMYPB1_6b76f4d2_3">MYP!#REF!</definedName>
    <definedName name="_vena_LI_SMYPS1_BMYPB1_6bf33bff">MYP!#REF!</definedName>
    <definedName name="_vena_LI_SMYPS1_BMYPB1_6dbf56ea">MYP!#REF!</definedName>
    <definedName name="_vena_LI_SMYPS1_BMYPB1_6f092821">MYP!#REF!</definedName>
    <definedName name="_vena_LI_SMYPS1_BMYPB1_707c53a0">MYP!#REF!</definedName>
    <definedName name="_vena_LI_SMYPS1_BMYPB1_7119c94d">MYP!#REF!</definedName>
    <definedName name="_vena_LI_SMYPS1_BMYPB1_736ed332">MYP!#REF!</definedName>
    <definedName name="_vena_LI_SMYPS1_BMYPB1_743823a9">MYP!#REF!</definedName>
    <definedName name="_vena_LI_SMYPS1_BMYPB1_749eb9db">MYP!#REF!</definedName>
    <definedName name="_vena_LI_SMYPS1_BMYPB1_769175b9">MYP!#REF!</definedName>
    <definedName name="_vena_LI_SMYPS1_BMYPB1_77068661">MYP!#REF!</definedName>
    <definedName name="_vena_LI_SMYPS1_BMYPB1_78a68e10">MYP!#REF!</definedName>
    <definedName name="_vena_LI_SMYPS1_BMYPB1_79fb0f6">MYP!#REF!</definedName>
    <definedName name="_vena_LI_SMYPS1_BMYPB1_7a31a171">MYP!#REF!</definedName>
    <definedName name="_vena_LI_SMYPS1_BMYPB1_7b8ce3b5">MYP!#REF!</definedName>
    <definedName name="_vena_LI_SMYPS1_BMYPB1_7cd37663">MYP!#REF!</definedName>
    <definedName name="_vena_LI_SMYPS1_BMYPB1_7cff4c6">MYP!#REF!</definedName>
    <definedName name="_vena_LI_SMYPS1_BMYPB1_7cff4c6_1">MYP!#REF!</definedName>
    <definedName name="_vena_LI_SMYPS1_BMYPB1_7cff4c6_2">MYP!#REF!</definedName>
    <definedName name="_vena_LI_SMYPS1_BMYPB1_7dd4075b">MYP!#REF!</definedName>
    <definedName name="_vena_LI_SMYPS1_BMYPB1_7de9adf5">MYP!#REF!</definedName>
    <definedName name="_vena_LI_SMYPS1_BMYPB1_7e1490a8">MYP!#REF!</definedName>
    <definedName name="_vena_LI_SMYPS1_BMYPB1_7e8a61dc">MYP!#REF!</definedName>
    <definedName name="_vena_LI_SMYPS1_BMYPB1_7fba2aee">MYP!#REF!</definedName>
    <definedName name="_vena_LI_SMYPS1_BMYPB1_80624b82">MYP!#REF!</definedName>
    <definedName name="_vena_LI_SMYPS1_BMYPB1_80a73e3c">MYP!#REF!</definedName>
    <definedName name="_vena_LI_SMYPS1_BMYPB1_828cd10c">MYP!#REF!</definedName>
    <definedName name="_vena_LI_SMYPS1_BMYPB1_828cd10c_1">MYP!#REF!</definedName>
    <definedName name="_vena_LI_SMYPS1_BMYPB1_828cd10c_2">MYP!#REF!</definedName>
    <definedName name="_vena_LI_SMYPS1_BMYPB1_83b1227d">MYP!#REF!</definedName>
    <definedName name="_vena_LI_SMYPS1_BMYPB1_83e0c75b">MYP!#REF!</definedName>
    <definedName name="_vena_LI_SMYPS1_BMYPB1_85507a03">MYP!#REF!</definedName>
    <definedName name="_vena_LI_SMYPS1_BMYPB1_86705484">MYP!#REF!</definedName>
    <definedName name="_vena_LI_SMYPS1_BMYPB1_870c505e">MYP!#REF!</definedName>
    <definedName name="_vena_LI_SMYPS1_BMYPB1_8785143f">MYP!#REF!</definedName>
    <definedName name="_vena_LI_SMYPS1_BMYPB1_88849e2">MYP!#REF!</definedName>
    <definedName name="_vena_LI_SMYPS1_BMYPB1_89c348f6">MYP!#REF!</definedName>
    <definedName name="_vena_LI_SMYPS1_BMYPB1_89e1a4be">MYP!#REF!</definedName>
    <definedName name="_vena_LI_SMYPS1_BMYPB1_8a41cf59">MYP!#REF!</definedName>
    <definedName name="_vena_LI_SMYPS1_BMYPB1_8c88b9f2">MYP!#REF!</definedName>
    <definedName name="_vena_LI_SMYPS1_BMYPB1_8e7d49f1">MYP!#REF!</definedName>
    <definedName name="_vena_LI_SMYPS1_BMYPB1_8e7d49f1_1">MYP!#REF!</definedName>
    <definedName name="_vena_LI_SMYPS1_BMYPB1_8f65e380">MYP!#REF!</definedName>
    <definedName name="_vena_LI_SMYPS1_BMYPB1_8fa18c80">MYP!#REF!</definedName>
    <definedName name="_vena_LI_SMYPS1_BMYPB1_8fb380e2">MYP!#REF!</definedName>
    <definedName name="_vena_LI_SMYPS1_BMYPB1_902ca424">MYP!#REF!</definedName>
    <definedName name="_vena_LI_SMYPS1_BMYPB1_9180e48c">MYP!#REF!</definedName>
    <definedName name="_vena_LI_SMYPS1_BMYPB1_94bad848">MYP!#REF!</definedName>
    <definedName name="_vena_LI_SMYPS1_BMYPB1_955affa4">MYP!#REF!</definedName>
    <definedName name="_vena_LI_SMYPS1_BMYPB1_955affa4_1">MYP!#REF!</definedName>
    <definedName name="_vena_LI_SMYPS1_BMYPB1_955affa4_2">MYP!#REF!</definedName>
    <definedName name="_vena_LI_SMYPS1_BMYPB1_9b05483b">MYP!#REF!</definedName>
    <definedName name="_vena_LI_SMYPS1_BMYPB1_9b05483b_1">MYP!#REF!</definedName>
    <definedName name="_vena_LI_SMYPS1_BMYPB1_9b05483b_2">MYP!#REF!</definedName>
    <definedName name="_vena_LI_SMYPS1_BMYPB1_9b05483b_3">MYP!#REF!</definedName>
    <definedName name="_vena_LI_SMYPS1_BMYPB1_9b05483b_4">MYP!#REF!</definedName>
    <definedName name="_vena_LI_SMYPS1_BMYPB1_9b05483b_5">MYP!#REF!</definedName>
    <definedName name="_vena_LI_SMYPS1_BMYPB1_9b05483b_6">MYP!#REF!</definedName>
    <definedName name="_vena_LI_SMYPS1_BMYPB1_9b2e18b4">MYP!#REF!</definedName>
    <definedName name="_vena_LI_SMYPS1_BMYPB1_9e29e453">MYP!#REF!</definedName>
    <definedName name="_vena_LI_SMYPS1_BMYPB1_9e29e453_1">MYP!#REF!</definedName>
    <definedName name="_vena_LI_SMYPS1_BMYPB1_9e29e453_2">MYP!#REF!</definedName>
    <definedName name="_vena_LI_SMYPS1_BMYPB1_9e29e453_3">MYP!#REF!</definedName>
    <definedName name="_vena_LI_SMYPS1_BMYPB1_9e29e453_4">MYP!#REF!</definedName>
    <definedName name="_vena_LI_SMYPS1_BMYPB1_9e29e453_5">MYP!#REF!</definedName>
    <definedName name="_vena_LI_SMYPS1_BMYPB1_9efdb0c">MYP!#REF!</definedName>
    <definedName name="_vena_LI_SMYPS1_BMYPB1_9f21005b">MYP!#REF!</definedName>
    <definedName name="_vena_LI_SMYPS1_BMYPB1_a0991943">MYP!#REF!</definedName>
    <definedName name="_vena_LI_SMYPS1_BMYPB1_a0b22bd9">MYP!#REF!</definedName>
    <definedName name="_vena_LI_SMYPS1_BMYPB1_a1924b21">MYP!#REF!</definedName>
    <definedName name="_vena_LI_SMYPS1_BMYPB1_a3e35878">MYP!#REF!</definedName>
    <definedName name="_vena_LI_SMYPS1_BMYPB1_a44f0135">MYP!#REF!</definedName>
    <definedName name="_vena_LI_SMYPS1_BMYPB1_a489e0d8">MYP!#REF!</definedName>
    <definedName name="_vena_LI_SMYPS1_BMYPB1_a4bd66ca">MYP!#REF!</definedName>
    <definedName name="_vena_LI_SMYPS1_BMYPB1_a51216a8">MYP!#REF!</definedName>
    <definedName name="_vena_LI_SMYPS1_BMYPB1_a6ed9a1a">MYP!#REF!</definedName>
    <definedName name="_vena_LI_SMYPS1_BMYPB1_a700f73b">MYP!#REF!</definedName>
    <definedName name="_vena_LI_SMYPS1_BMYPB1_a7ebb952">MYP!#REF!</definedName>
    <definedName name="_vena_LI_SMYPS1_BMYPB1_a87a0bd5">MYP!#REF!</definedName>
    <definedName name="_vena_LI_SMYPS1_BMYPB1_a8db19f2">MYP!#REF!</definedName>
    <definedName name="_vena_LI_SMYPS1_BMYPB1_aab71548">MYP!#REF!</definedName>
    <definedName name="_vena_LI_SMYPS1_BMYPB1_ac84366a">MYP!#REF!</definedName>
    <definedName name="_vena_LI_SMYPS1_BMYPB1_ae1c1729">MYP!#REF!</definedName>
    <definedName name="_vena_LI_SMYPS1_BMYPB1_af99314c">MYP!#REF!</definedName>
    <definedName name="_vena_LI_SMYPS1_BMYPB1_b16fb2dd">MYP!#REF!</definedName>
    <definedName name="_vena_LI_SMYPS1_BMYPB1_b3329033">MYP!#REF!</definedName>
    <definedName name="_vena_LI_SMYPS1_BMYPB1_b3764a97">MYP!#REF!</definedName>
    <definedName name="_vena_LI_SMYPS1_BMYPB1_b37a24ca">MYP!#REF!</definedName>
    <definedName name="_vena_LI_SMYPS1_BMYPB1_b384cc5b">MYP!#REF!</definedName>
    <definedName name="_vena_LI_SMYPS1_BMYPB1_b3a1bdc8">MYP!#REF!</definedName>
    <definedName name="_vena_LI_SMYPS1_BMYPB1_b3ce5959">MYP!#REF!</definedName>
    <definedName name="_vena_LI_SMYPS1_BMYPB1_b4e4d171">MYP!#REF!</definedName>
    <definedName name="_vena_LI_SMYPS1_BMYPB1_b57fde8c">MYP!#REF!</definedName>
    <definedName name="_vena_LI_SMYPS1_BMYPB1_b59943ed">MYP!#REF!</definedName>
    <definedName name="_vena_LI_SMYPS1_BMYPB1_b5a06a24">MYP!#REF!</definedName>
    <definedName name="_vena_LI_SMYPS1_BMYPB1_b5a06a24_1">MYP!#REF!</definedName>
    <definedName name="_vena_LI_SMYPS1_BMYPB1_b814b7ac">MYP!#REF!</definedName>
    <definedName name="_vena_LI_SMYPS1_BMYPB1_b914045">MYP!#REF!</definedName>
    <definedName name="_vena_LI_SMYPS1_BMYPB1_b94c15fd">MYP!#REF!</definedName>
    <definedName name="_vena_LI_SMYPS1_BMYPB1_b94c15fd_1">MYP!#REF!</definedName>
    <definedName name="_vena_LI_SMYPS1_BMYPB1_b94c15fd_2">MYP!#REF!</definedName>
    <definedName name="_vena_LI_SMYPS1_BMYPB1_b9d7e553">MYP!#REF!</definedName>
    <definedName name="_vena_LI_SMYPS1_BMYPB1_baa4f92c">MYP!#REF!</definedName>
    <definedName name="_vena_LI_SMYPS1_BMYPB1_bcde7beb">MYP!#REF!</definedName>
    <definedName name="_vena_LI_SMYPS1_BMYPB1_bcde7beb_1">MYP!#REF!</definedName>
    <definedName name="_vena_LI_SMYPS1_BMYPB1_bcde7beb_2">MYP!#REF!</definedName>
    <definedName name="_vena_LI_SMYPS1_BMYPB1_bcde7beb_3">MYP!#REF!</definedName>
    <definedName name="_vena_LI_SMYPS1_BMYPB1_bf6e766c">MYP!#REF!</definedName>
    <definedName name="_vena_LI_SMYPS1_BMYPB1_c4ac587b">MYP!#REF!</definedName>
    <definedName name="_vena_LI_SMYPS1_BMYPB1_c4ac587b_1">MYP!#REF!</definedName>
    <definedName name="_vena_LI_SMYPS1_BMYPB1_c4ac587b_2">MYP!#REF!</definedName>
    <definedName name="_vena_LI_SMYPS1_BMYPB1_c4fa15db">MYP!#REF!</definedName>
    <definedName name="_vena_LI_SMYPS1_BMYPB1_c5219172">MYP!#REF!</definedName>
    <definedName name="_vena_LI_SMYPS1_BMYPB1_c75b5fb3">MYP!#REF!</definedName>
    <definedName name="_vena_LI_SMYPS1_BMYPB1_c75b5fb3_1">MYP!#REF!</definedName>
    <definedName name="_vena_LI_SMYPS1_BMYPB1_c75b5fb3_2">MYP!#REF!</definedName>
    <definedName name="_vena_LI_SMYPS1_BMYPB1_c75b5fb3_3">MYP!#REF!</definedName>
    <definedName name="_vena_LI_SMYPS1_BMYPB1_cbad8a1c">MYP!#REF!</definedName>
    <definedName name="_vena_LI_SMYPS1_BMYPB1_cc82b0d">MYP!#REF!</definedName>
    <definedName name="_vena_LI_SMYPS1_BMYPB1_cc9e6615">MYP!#REF!</definedName>
    <definedName name="_vena_LI_SMYPS1_BMYPB1_cc9e6615_1">MYP!#REF!</definedName>
    <definedName name="_vena_LI_SMYPS1_BMYPB1_cc9e6615_2">MYP!#REF!</definedName>
    <definedName name="_vena_LI_SMYPS1_BMYPB1_cc9e6615_3">MYP!#REF!</definedName>
    <definedName name="_vena_LI_SMYPS1_BMYPB1_cc9e6615_4">MYP!#REF!</definedName>
    <definedName name="_vena_LI_SMYPS1_BMYPB1_cc9e6615_5">MYP!#REF!</definedName>
    <definedName name="_vena_LI_SMYPS1_BMYPB1_cda378d4">MYP!#REF!</definedName>
    <definedName name="_vena_LI_SMYPS1_BMYPB1_cda378d4_1">MYP!#REF!</definedName>
    <definedName name="_vena_LI_SMYPS1_BMYPB1_cda378d4_2">MYP!#REF!</definedName>
    <definedName name="_vena_LI_SMYPS1_BMYPB1_cda378d4_3">MYP!#REF!</definedName>
    <definedName name="_vena_LI_SMYPS1_BMYPB1_cda378d4_4">MYP!#REF!</definedName>
    <definedName name="_vena_LI_SMYPS1_BMYPB1_cda8c9e2">MYP!#REF!</definedName>
    <definedName name="_vena_LI_SMYPS1_BMYPB1_ce2792e9">MYP!#REF!</definedName>
    <definedName name="_vena_LI_SMYPS1_BMYPB1_cf30905f">MYP!#REF!</definedName>
    <definedName name="_vena_LI_SMYPS1_BMYPB1_cf9cee47">MYP!#REF!</definedName>
    <definedName name="_vena_LI_SMYPS1_BMYPB1_d0b5ea5d">MYP!#REF!</definedName>
    <definedName name="_vena_LI_SMYPS1_BMYPB1_d0e884dc">MYP!#REF!</definedName>
    <definedName name="_vena_LI_SMYPS1_BMYPB1_d2241f60">MYP!#REF!</definedName>
    <definedName name="_vena_LI_SMYPS1_BMYPB1_d3ef7504">MYP!#REF!</definedName>
    <definedName name="_vena_LI_SMYPS1_BMYPB1_d4869071">MYP!#REF!</definedName>
    <definedName name="_vena_LI_SMYPS1_BMYPB1_d74ec8e6">MYP!#REF!</definedName>
    <definedName name="_vena_LI_SMYPS1_BMYPB1_d787d120">MYP!#REF!</definedName>
    <definedName name="_vena_LI_SMYPS1_BMYPB1_d936d832">MYP!#REF!</definedName>
    <definedName name="_vena_LI_SMYPS1_BMYPB1_d95cb361">MYP!#REF!</definedName>
    <definedName name="_vena_LI_SMYPS1_BMYPB1_d9c0ec52">MYP!#REF!</definedName>
    <definedName name="_vena_LI_SMYPS1_BMYPB1_da146f4a">MYP!#REF!</definedName>
    <definedName name="_vena_LI_SMYPS1_BMYPB1_dc41ed90">MYP!#REF!</definedName>
    <definedName name="_vena_LI_SMYPS1_BMYPB1_dcb371fe">MYP!#REF!</definedName>
    <definedName name="_vena_LI_SMYPS1_BMYPB1_dcdde517">MYP!#REF!</definedName>
    <definedName name="_vena_LI_SMYPS1_BMYPB1_dcfce44d">MYP!#REF!</definedName>
    <definedName name="_vena_LI_SMYPS1_BMYPB1_dd62f5e5">MYP!#REF!</definedName>
    <definedName name="_vena_LI_SMYPS1_BMYPB1_dd9066bc">MYP!#REF!</definedName>
    <definedName name="_vena_LI_SMYPS1_BMYPB1_ddad6024">MYP!#REF!</definedName>
    <definedName name="_vena_LI_SMYPS1_BMYPB1_df21935c">MYP!#REF!</definedName>
    <definedName name="_vena_LI_SMYPS1_BMYPB1_e0b2f03f">MYP!#REF!</definedName>
    <definedName name="_vena_LI_SMYPS1_BMYPB1_e258ec4e">MYP!#REF!</definedName>
    <definedName name="_vena_LI_SMYPS1_BMYPB1_e258ec4e_1">MYP!#REF!</definedName>
    <definedName name="_vena_LI_SMYPS1_BMYPB1_e258ec4e_2">MYP!#REF!</definedName>
    <definedName name="_vena_LI_SMYPS1_BMYPB1_e258ec4e_3">MYP!#REF!</definedName>
    <definedName name="_vena_LI_SMYPS1_BMYPB1_e2a92c46">MYP!#REF!</definedName>
    <definedName name="_vena_LI_SMYPS1_BMYPB1_e36eef00">MYP!#REF!</definedName>
    <definedName name="_vena_LI_SMYPS1_BMYPB1_e44bd1d5">MYP!#REF!</definedName>
    <definedName name="_vena_LI_SMYPS1_BMYPB1_e6b09baf">MYP!#REF!</definedName>
    <definedName name="_vena_LI_SMYPS1_BMYPB1_e7d2b4c8">MYP!#REF!</definedName>
    <definedName name="_vena_LI_SMYPS1_BMYPB1_e7d2b4c8_1">MYP!#REF!</definedName>
    <definedName name="_vena_LI_SMYPS1_BMYPB1_e8d6cf69">MYP!#REF!</definedName>
    <definedName name="_vena_LI_SMYPS1_BMYPB1_ea5a7269">MYP!#REF!</definedName>
    <definedName name="_vena_LI_SMYPS1_BMYPB1_eb012ef7">MYP!#REF!</definedName>
    <definedName name="_vena_LI_SMYPS1_BMYPB1_ec93c562">MYP!#REF!</definedName>
    <definedName name="_vena_LI_SMYPS1_BMYPB1_ecb468cc">MYP!#REF!</definedName>
    <definedName name="_vena_LI_SMYPS1_BMYPB1_eda2c807">MYP!#REF!</definedName>
    <definedName name="_vena_LI_SMYPS1_BMYPB1_ee30ade3">MYP!#REF!</definedName>
    <definedName name="_vena_LI_SMYPS1_BMYPB1_ee95fbef">MYP!#REF!</definedName>
    <definedName name="_vena_LI_SMYPS1_BMYPB1_ee95fbef_1">MYP!#REF!</definedName>
    <definedName name="_vena_LI_SMYPS1_BMYPB1_ee95fbef_2">MYP!#REF!</definedName>
    <definedName name="_vena_LI_SMYPS1_BMYPB1_ee95fbef_3">MYP!#REF!</definedName>
    <definedName name="_vena_LI_SMYPS1_BMYPB1_ef7f5e53">MYP!#REF!</definedName>
    <definedName name="_vena_LI_SMYPS1_BMYPB1_f149ce8a">MYP!#REF!</definedName>
    <definedName name="_vena_LI_SMYPS1_BMYPB1_f16dce66">MYP!#REF!</definedName>
    <definedName name="_vena_LI_SMYPS1_BMYPB1_f1e5c328">MYP!#REF!</definedName>
    <definedName name="_vena_LI_SMYPS1_BMYPB1_f490c150">MYP!#REF!</definedName>
    <definedName name="_vena_LI_SMYPS1_BMYPB1_f4d169f">MYP!#REF!</definedName>
    <definedName name="_vena_LI_SMYPS1_BMYPB1_f606738e">MYP!#REF!</definedName>
    <definedName name="_vena_LI_SMYPS1_BMYPB1_f669d80">MYP!#REF!</definedName>
    <definedName name="_vena_LI_SMYPS1_BMYPB1_f6849d3e">MYP!#REF!</definedName>
    <definedName name="_vena_LI_SMYPS1_BMYPB1_f6a643f">MYP!#REF!</definedName>
    <definedName name="_vena_LI_SMYPS1_BMYPB1_f6a643f_1">MYP!#REF!</definedName>
    <definedName name="_vena_LI_SMYPS1_BMYPB1_f6ccfbf6">MYP!#REF!</definedName>
    <definedName name="_vena_LI_SMYPS1_BMYPB1_f70b4bb">MYP!#REF!</definedName>
    <definedName name="_vena_LI_SMYPS1_BMYPB1_f9ce8f9">MYP!#REF!</definedName>
    <definedName name="_vena_LI_SMYPS1_BMYPB1_fdcf63ae">MYP!#REF!</definedName>
    <definedName name="_vena_LI_SMYPS1_BMYPB1_fef7d332">MYP!#REF!</definedName>
    <definedName name="_vena_LI_SMYPS1_BMYPB1_fef7d332_1">MYP!#REF!</definedName>
    <definedName name="_vena_LI_SMYPS1_BMYPB1_fef7d332_2">MYP!#REF!</definedName>
    <definedName name="_vena_LI_SMYPS1_BMYPB1_ff452327">MYP!#REF!</definedName>
    <definedName name="_vena_LI_SMYPS1_BMYPB2_1017fa87">MYP!#REF!</definedName>
    <definedName name="_vena_LI_SMYPS1_BMYPB2_1191a750">MYP!#REF!</definedName>
    <definedName name="_vena_LI_SMYPS1_BMYPB2_12081ebe">MYP!#REF!</definedName>
    <definedName name="_vena_LI_SMYPS1_BMYPB2_128833d7">MYP!#REF!</definedName>
    <definedName name="_vena_LI_SMYPS1_BMYPB2_13192a07">MYP!#REF!</definedName>
    <definedName name="_vena_LI_SMYPS1_BMYPB2_141bb457">MYP!#REF!</definedName>
    <definedName name="_vena_LI_SMYPS1_BMYPB2_14ad90dd">MYP!#REF!</definedName>
    <definedName name="_vena_LI_SMYPS1_BMYPB2_14b684">MYP!#REF!</definedName>
    <definedName name="_vena_LI_SMYPS1_BMYPB2_14fa6203">MYP!#REF!</definedName>
    <definedName name="_vena_LI_SMYPS1_BMYPB2_151cb924">MYP!#REF!</definedName>
    <definedName name="_vena_LI_SMYPS1_BMYPB2_15ef4c3a">MYP!#REF!</definedName>
    <definedName name="_vena_LI_SMYPS1_BMYPB2_17699be3">MYP!#REF!</definedName>
    <definedName name="_vena_LI_SMYPS1_BMYPB2_1823ad06">MYP!#REF!</definedName>
    <definedName name="_vena_LI_SMYPS1_BMYPB2_1b5b321e">MYP!#REF!</definedName>
    <definedName name="_vena_LI_SMYPS1_BMYPB2_1b84327f">MYP!#REF!</definedName>
    <definedName name="_vena_LI_SMYPS1_BMYPB2_1b8cdfc6">MYP!#REF!</definedName>
    <definedName name="_vena_LI_SMYPS1_BMYPB2_1c045624">MYP!#REF!</definedName>
    <definedName name="_vena_LI_SMYPS1_BMYPB2_1d560ee0">MYP!#REF!</definedName>
    <definedName name="_vena_LI_SMYPS1_BMYPB2_204772a9">MYP!#REF!</definedName>
    <definedName name="_vena_LI_SMYPS1_BMYPB2_2123c718">MYP!#REF!</definedName>
    <definedName name="_vena_LI_SMYPS1_BMYPB2_21f960c5">MYP!#REF!</definedName>
    <definedName name="_vena_LI_SMYPS1_BMYPB2_221438df">MYP!#REF!</definedName>
    <definedName name="_vena_LI_SMYPS1_BMYPB2_252b68e">MYP!#REF!</definedName>
    <definedName name="_vena_LI_SMYPS1_BMYPB2_258f4e60">MYP!#REF!</definedName>
    <definedName name="_vena_LI_SMYPS1_BMYPB2_26022cca">MYP!#REF!</definedName>
    <definedName name="_vena_LI_SMYPS1_BMYPB2_273aadce">MYP!#REF!</definedName>
    <definedName name="_vena_LI_SMYPS1_BMYPB2_27967f40">MYP!#REF!</definedName>
    <definedName name="_vena_LI_SMYPS1_BMYPB2_280dfc8">MYP!#REF!</definedName>
    <definedName name="_vena_LI_SMYPS1_BMYPB2_2aafbd00">MYP!#REF!</definedName>
    <definedName name="_vena_LI_SMYPS1_BMYPB2_2ab1a727">MYP!#REF!</definedName>
    <definedName name="_vena_LI_SMYPS1_BMYPB2_2ba02562">MYP!#REF!</definedName>
    <definedName name="_vena_LI_SMYPS1_BMYPB2_2e6c7cff">MYP!#REF!</definedName>
    <definedName name="_vena_LI_SMYPS1_BMYPB2_2fc3b416">MYP!#REF!</definedName>
    <definedName name="_vena_LI_SMYPS1_BMYPB2_2ffc31f5">MYP!#REF!</definedName>
    <definedName name="_vena_LI_SMYPS1_BMYPB2_31136899">MYP!#REF!</definedName>
    <definedName name="_vena_LI_SMYPS1_BMYPB2_3168404c">MYP!#REF!</definedName>
    <definedName name="_vena_LI_SMYPS1_BMYPB2_3356b64a">MYP!#REF!</definedName>
    <definedName name="_vena_LI_SMYPS1_BMYPB2_36ae03e2">MYP!#REF!</definedName>
    <definedName name="_vena_LI_SMYPS1_BMYPB2_37e1df6c">MYP!#REF!</definedName>
    <definedName name="_vena_LI_SMYPS1_BMYPB2_392917a2">MYP!#REF!</definedName>
    <definedName name="_vena_LI_SMYPS1_BMYPB2_397758ea">MYP!#REF!</definedName>
    <definedName name="_vena_LI_SMYPS1_BMYPB2_398b16cf">MYP!#REF!</definedName>
    <definedName name="_vena_LI_SMYPS1_BMYPB2_3c2502f9">MYP!#REF!</definedName>
    <definedName name="_vena_LI_SMYPS1_BMYPB2_3cc2c3f2">MYP!#REF!</definedName>
    <definedName name="_vena_LI_SMYPS1_BMYPB2_3d0f7b3">MYP!#REF!</definedName>
    <definedName name="_vena_LI_SMYPS1_BMYPB2_3dd8a3bd">MYP!#REF!</definedName>
    <definedName name="_vena_LI_SMYPS1_BMYPB2_40557220">MYP!#REF!</definedName>
    <definedName name="_vena_LI_SMYPS1_BMYPB2_40b924fc">MYP!#REF!</definedName>
    <definedName name="_vena_LI_SMYPS1_BMYPB2_4102ebf8">MYP!#REF!</definedName>
    <definedName name="_vena_LI_SMYPS1_BMYPB2_421b3353">MYP!#REF!</definedName>
    <definedName name="_vena_LI_SMYPS1_BMYPB2_436cd72">MYP!#REF!</definedName>
    <definedName name="_vena_LI_SMYPS1_BMYPB2_4556bd4a">MYP!#REF!</definedName>
    <definedName name="_vena_LI_SMYPS1_BMYPB2_455db49e">MYP!#REF!</definedName>
    <definedName name="_vena_LI_SMYPS1_BMYPB2_468d8f41">MYP!#REF!</definedName>
    <definedName name="_vena_LI_SMYPS1_BMYPB2_46eaeb1c">MYP!#REF!</definedName>
    <definedName name="_vena_LI_SMYPS1_BMYPB2_479edef4">MYP!#REF!</definedName>
    <definedName name="_vena_LI_SMYPS1_BMYPB2_47c83d2f">MYP!#REF!</definedName>
    <definedName name="_vena_LI_SMYPS1_BMYPB2_490f2a3c">MYP!#REF!</definedName>
    <definedName name="_vena_LI_SMYPS1_BMYPB2_4bcf70ff">MYP!#REF!</definedName>
    <definedName name="_vena_LI_SMYPS1_BMYPB2_4c01e8c">MYP!#REF!</definedName>
    <definedName name="_vena_LI_SMYPS1_BMYPB2_4ce2eace">MYP!#REF!</definedName>
    <definedName name="_vena_LI_SMYPS1_BMYPB2_4d7bbede">MYP!#REF!</definedName>
    <definedName name="_vena_LI_SMYPS1_BMYPB2_4dfb936d">MYP!#REF!</definedName>
    <definedName name="_vena_LI_SMYPS1_BMYPB2_4e2cccc">MYP!#REF!</definedName>
    <definedName name="_vena_LI_SMYPS1_BMYPB2_4fc726a0">MYP!#REF!</definedName>
    <definedName name="_vena_LI_SMYPS1_BMYPB2_4fcb0efb">MYP!#REF!</definedName>
    <definedName name="_vena_LI_SMYPS1_BMYPB2_51f5b154">MYP!#REF!</definedName>
    <definedName name="_vena_LI_SMYPS1_BMYPB2_5315d74a">MYP!#REF!</definedName>
    <definedName name="_vena_LI_SMYPS1_BMYPB2_538daa18">MYP!#REF!</definedName>
    <definedName name="_vena_LI_SMYPS1_BMYPB2_5414c7d7">MYP!#REF!</definedName>
    <definedName name="_vena_LI_SMYPS1_BMYPB2_5502d6b4">MYP!#REF!</definedName>
    <definedName name="_vena_LI_SMYPS1_BMYPB2_55a434fc">MYP!#REF!</definedName>
    <definedName name="_vena_LI_SMYPS1_BMYPB2_5662b394">MYP!#REF!</definedName>
    <definedName name="_vena_LI_SMYPS1_BMYPB2_576cf8ba">MYP!#REF!</definedName>
    <definedName name="_vena_LI_SMYPS1_BMYPB2_57783eb">MYP!#REF!</definedName>
    <definedName name="_vena_LI_SMYPS1_BMYPB2_586b56f7">MYP!#REF!</definedName>
    <definedName name="_vena_LI_SMYPS1_BMYPB2_58c308a1">MYP!#REF!</definedName>
    <definedName name="_vena_LI_SMYPS1_BMYPB2_5c47dc22">MYP!#REF!</definedName>
    <definedName name="_vena_LI_SMYPS1_BMYPB2_5c75da2e">MYP!#REF!</definedName>
    <definedName name="_vena_LI_SMYPS1_BMYPB2_5cced2c">MYP!#REF!</definedName>
    <definedName name="_vena_LI_SMYPS1_BMYPB2_5ebf06d0">MYP!#REF!</definedName>
    <definedName name="_vena_LI_SMYPS1_BMYPB2_60ad195a">MYP!#REF!</definedName>
    <definedName name="_vena_LI_SMYPS1_BMYPB2_6133d5f0">MYP!#REF!</definedName>
    <definedName name="_vena_LI_SMYPS1_BMYPB2_616ff9cf">MYP!#REF!</definedName>
    <definedName name="_vena_LI_SMYPS1_BMYPB2_63d9af41">MYP!#REF!</definedName>
    <definedName name="_vena_LI_SMYPS1_BMYPB2_64b9da22">MYP!#REF!</definedName>
    <definedName name="_vena_LI_SMYPS1_BMYPB2_651f5b58">MYP!#REF!</definedName>
    <definedName name="_vena_LI_SMYPS1_BMYPB2_66974268">MYP!#REF!</definedName>
    <definedName name="_vena_LI_SMYPS1_BMYPB2_67e612cb">MYP!#REF!</definedName>
    <definedName name="_vena_LI_SMYPS1_BMYPB2_68563f67">MYP!#REF!</definedName>
    <definedName name="_vena_LI_SMYPS1_BMYPB2_6a09c655">MYP!#REF!</definedName>
    <definedName name="_vena_LI_SMYPS1_BMYPB2_6a8c9247">MYP!#REF!</definedName>
    <definedName name="_vena_LI_SMYPS1_BMYPB2_6a961b13">MYP!#REF!</definedName>
    <definedName name="_vena_LI_SMYPS1_BMYPB2_6b010368">MYP!#REF!</definedName>
    <definedName name="_vena_LI_SMYPS1_BMYPB2_6b6c971c">MYP!#REF!</definedName>
    <definedName name="_vena_LI_SMYPS1_BMYPB2_6c607a1c">MYP!#REF!</definedName>
    <definedName name="_vena_LI_SMYPS1_BMYPB2_6c741c4a">MYP!#REF!</definedName>
    <definedName name="_vena_LI_SMYPS1_BMYPB2_6ef9c1ed">MYP!#REF!</definedName>
    <definedName name="_vena_LI_SMYPS1_BMYPB2_6f4928e0">MYP!#REF!</definedName>
    <definedName name="_vena_LI_SMYPS1_BMYPB2_6f54bda3">MYP!#REF!</definedName>
    <definedName name="_vena_LI_SMYPS1_BMYPB2_71d6b085">MYP!#REF!</definedName>
    <definedName name="_vena_LI_SMYPS1_BMYPB2_7468bd56">MYP!#REF!</definedName>
    <definedName name="_vena_LI_SMYPS1_BMYPB2_74ede30e">MYP!#REF!</definedName>
    <definedName name="_vena_LI_SMYPS1_BMYPB2_74f44b11">MYP!#REF!</definedName>
    <definedName name="_vena_LI_SMYPS1_BMYPB2_75736ccd">MYP!#REF!</definedName>
    <definedName name="_vena_LI_SMYPS1_BMYPB2_77e5644e">MYP!#REF!</definedName>
    <definedName name="_vena_LI_SMYPS1_BMYPB2_7aade3ad">MYP!#REF!</definedName>
    <definedName name="_vena_LI_SMYPS1_BMYPB2_7b59fc2e">MYP!#REF!</definedName>
    <definedName name="_vena_LI_SMYPS1_BMYPB2_7da122f3">MYP!#REF!</definedName>
    <definedName name="_vena_LI_SMYPS1_BMYPB2_7f6767a3">MYP!#REF!</definedName>
    <definedName name="_vena_LI_SMYPS1_BMYPB2_7fa1792b">MYP!#REF!</definedName>
    <definedName name="_vena_LI_SMYPS1_BMYPB2_7fa6b44d">MYP!#REF!</definedName>
    <definedName name="_vena_LI_SMYPS1_BMYPB2_812246e9">MYP!#REF!</definedName>
    <definedName name="_vena_LI_SMYPS1_BMYPB2_8473c7c3">MYP!#REF!</definedName>
    <definedName name="_vena_LI_SMYPS1_BMYPB2_84c9330b">MYP!#REF!</definedName>
    <definedName name="_vena_LI_SMYPS1_BMYPB2_868c0b09">MYP!#REF!</definedName>
    <definedName name="_vena_LI_SMYPS1_BMYPB2_8854b641">MYP!#REF!</definedName>
    <definedName name="_vena_LI_SMYPS1_BMYPB2_88c4906d">MYP!#REF!</definedName>
    <definedName name="_vena_LI_SMYPS1_BMYPB2_8aba33c0">MYP!#REF!</definedName>
    <definedName name="_vena_LI_SMYPS1_BMYPB2_8e3790c0">MYP!#REF!</definedName>
    <definedName name="_vena_LI_SMYPS1_BMYPB2_8efa81b1">MYP!#REF!</definedName>
    <definedName name="_vena_LI_SMYPS1_BMYPB2_90d2266a">MYP!#REF!</definedName>
    <definedName name="_vena_LI_SMYPS1_BMYPB2_927eea35">MYP!#REF!</definedName>
    <definedName name="_vena_LI_SMYPS1_BMYPB2_92992321">MYP!#REF!</definedName>
    <definedName name="_vena_LI_SMYPS1_BMYPB2_946cb80f">MYP!#REF!</definedName>
    <definedName name="_vena_LI_SMYPS1_BMYPB2_946df726">MYP!#REF!</definedName>
    <definedName name="_vena_LI_SMYPS1_BMYPB2_94981e5b">MYP!#REF!</definedName>
    <definedName name="_vena_LI_SMYPS1_BMYPB2_96a01fe1">MYP!#REF!</definedName>
    <definedName name="_vena_LI_SMYPS1_BMYPB2_96b74d2e">MYP!#REF!</definedName>
    <definedName name="_vena_LI_SMYPS1_BMYPB2_96b8a567">MYP!#REF!</definedName>
    <definedName name="_vena_LI_SMYPS1_BMYPB2_97eab6f4">MYP!#REF!</definedName>
    <definedName name="_vena_LI_SMYPS1_BMYPB2_9915cf7f">MYP!#REF!</definedName>
    <definedName name="_vena_LI_SMYPS1_BMYPB2_99613716">MYP!#REF!</definedName>
    <definedName name="_vena_LI_SMYPS1_BMYPB2_9a414f0c">MYP!#REF!</definedName>
    <definedName name="_vena_LI_SMYPS1_BMYPB2_9a7c3d0f">MYP!#REF!</definedName>
    <definedName name="_vena_LI_SMYPS1_BMYPB2_9abe15ed">MYP!#REF!</definedName>
    <definedName name="_vena_LI_SMYPS1_BMYPB2_9b5b2afb">MYP!#REF!</definedName>
    <definedName name="_vena_LI_SMYPS1_BMYPB2_9daf06a6">MYP!#REF!</definedName>
    <definedName name="_vena_LI_SMYPS1_BMYPB2_9daf7b9f">MYP!#REF!</definedName>
    <definedName name="_vena_LI_SMYPS1_BMYPB2_9df38c31">MYP!#REF!</definedName>
    <definedName name="_vena_LI_SMYPS1_BMYPB2_9e8d3ace">MYP!#REF!</definedName>
    <definedName name="_vena_LI_SMYPS1_BMYPB2_9eade9eb">MYP!#REF!</definedName>
    <definedName name="_vena_LI_SMYPS1_BMYPB2_9fa64ef1">MYP!#REF!</definedName>
    <definedName name="_vena_LI_SMYPS1_BMYPB2_9fe6e731">MYP!#REF!</definedName>
    <definedName name="_vena_LI_SMYPS1_BMYPB2_a05751b5">MYP!#REF!</definedName>
    <definedName name="_vena_LI_SMYPS1_BMYPB2_a082fe8a">MYP!#REF!</definedName>
    <definedName name="_vena_LI_SMYPS1_BMYPB2_a18924a6">MYP!#REF!</definedName>
    <definedName name="_vena_LI_SMYPS1_BMYPB2_a18f87fe">MYP!#REF!</definedName>
    <definedName name="_vena_LI_SMYPS1_BMYPB2_a3f640c5">MYP!#REF!</definedName>
    <definedName name="_vena_LI_SMYPS1_BMYPB2_a41eee59">MYP!#REF!</definedName>
    <definedName name="_vena_LI_SMYPS1_BMYPB2_a601ae89">MYP!#REF!</definedName>
    <definedName name="_vena_LI_SMYPS1_BMYPB2_a6a300d7">MYP!#REF!</definedName>
    <definedName name="_vena_LI_SMYPS1_BMYPB2_a7463fbf">MYP!#REF!</definedName>
    <definedName name="_vena_LI_SMYPS1_BMYPB2_a81a6d6">MYP!#REF!</definedName>
    <definedName name="_vena_LI_SMYPS1_BMYPB2_a8ee7675">MYP!#REF!</definedName>
    <definedName name="_vena_LI_SMYPS1_BMYPB2_a9303ab8">MYP!#REF!</definedName>
    <definedName name="_vena_LI_SMYPS1_BMYPB2_a9891c">MYP!#REF!</definedName>
    <definedName name="_vena_LI_SMYPS1_BMYPB2_af9b996a">MYP!#REF!</definedName>
    <definedName name="_vena_LI_SMYPS1_BMYPB2_b099a804">MYP!#REF!</definedName>
    <definedName name="_vena_LI_SMYPS1_BMYPB2_b0fd0fb3">MYP!#REF!</definedName>
    <definedName name="_vena_LI_SMYPS1_BMYPB2_b1a061f0">MYP!#REF!</definedName>
    <definedName name="_vena_LI_SMYPS1_BMYPB2_b27b5211">MYP!#REF!</definedName>
    <definedName name="_vena_LI_SMYPS1_BMYPB2_b27e587a">MYP!#REF!</definedName>
    <definedName name="_vena_LI_SMYPS1_BMYPB2_b4522582">MYP!#REF!</definedName>
    <definedName name="_vena_LI_SMYPS1_BMYPB2_b4a1c4bd">MYP!#REF!</definedName>
    <definedName name="_vena_LI_SMYPS1_BMYPB2_b7050f01">MYP!#REF!</definedName>
    <definedName name="_vena_LI_SMYPS1_BMYPB2_b861c661">MYP!#REF!</definedName>
    <definedName name="_vena_LI_SMYPS1_BMYPB2_b9225fe3">MYP!#REF!</definedName>
    <definedName name="_vena_LI_SMYPS1_BMYPB2_bc1fffbf">MYP!#REF!</definedName>
    <definedName name="_vena_LI_SMYPS1_BMYPB2_bc97ca9b">MYP!#REF!</definedName>
    <definedName name="_vena_LI_SMYPS1_BMYPB2_bd7a3f8">MYP!#REF!</definedName>
    <definedName name="_vena_LI_SMYPS1_BMYPB2_be26ff50">MYP!#REF!</definedName>
    <definedName name="_vena_LI_SMYPS1_BMYPB2_be584524">MYP!#REF!</definedName>
    <definedName name="_vena_LI_SMYPS1_BMYPB2_befe3f1f">MYP!#REF!</definedName>
    <definedName name="_vena_LI_SMYPS1_BMYPB2_bffb8a0d">MYP!#REF!</definedName>
    <definedName name="_vena_LI_SMYPS1_BMYPB2_c0a4be1c">MYP!#REF!</definedName>
    <definedName name="_vena_LI_SMYPS1_BMYPB2_c0dfaf54">MYP!#REF!</definedName>
    <definedName name="_vena_LI_SMYPS1_BMYPB2_c3b4b71">MYP!#REF!</definedName>
    <definedName name="_vena_LI_SMYPS1_BMYPB2_c56e48d6">MYP!#REF!</definedName>
    <definedName name="_vena_LI_SMYPS1_BMYPB2_c5d4dc9f">MYP!#REF!</definedName>
    <definedName name="_vena_LI_SMYPS1_BMYPB2_c674240c">MYP!#REF!</definedName>
    <definedName name="_vena_LI_SMYPS1_BMYPB2_c7079c6">MYP!#REF!</definedName>
    <definedName name="_vena_LI_SMYPS1_BMYPB2_c852709">MYP!#REF!</definedName>
    <definedName name="_vena_LI_SMYPS1_BMYPB2_c85f4b95">MYP!#REF!</definedName>
    <definedName name="_vena_LI_SMYPS1_BMYPB2_c87acc5a">MYP!#REF!</definedName>
    <definedName name="_vena_LI_SMYPS1_BMYPB2_c8bfc5f8">MYP!#REF!</definedName>
    <definedName name="_vena_LI_SMYPS1_BMYPB2_c98fd504">MYP!#REF!</definedName>
    <definedName name="_vena_LI_SMYPS1_BMYPB2_ca8d8a1f">MYP!#REF!</definedName>
    <definedName name="_vena_LI_SMYPS1_BMYPB2_cae1501a">MYP!#REF!</definedName>
    <definedName name="_vena_LI_SMYPS1_BMYPB2_cea022e6">MYP!#REF!</definedName>
    <definedName name="_vena_LI_SMYPS1_BMYPB2_d05ba33f">MYP!#REF!</definedName>
    <definedName name="_vena_LI_SMYPS1_BMYPB2_d3509488">MYP!#REF!</definedName>
    <definedName name="_vena_LI_SMYPS1_BMYPB2_d3f71cbe">MYP!#REF!</definedName>
    <definedName name="_vena_LI_SMYPS1_BMYPB2_d4dfa963">MYP!#REF!</definedName>
    <definedName name="_vena_LI_SMYPS1_BMYPB2_d91df35d">MYP!#REF!</definedName>
    <definedName name="_vena_LI_SMYPS1_BMYPB2_daa98f97">MYP!#REF!</definedName>
    <definedName name="_vena_LI_SMYPS1_BMYPB2_dbbf71a3">MYP!#REF!</definedName>
    <definedName name="_vena_LI_SMYPS1_BMYPB2_dc445d0a">MYP!#REF!</definedName>
    <definedName name="_vena_LI_SMYPS1_BMYPB2_dc8fd1c6">MYP!#REF!</definedName>
    <definedName name="_vena_LI_SMYPS1_BMYPB2_dccd0b32">MYP!#REF!</definedName>
    <definedName name="_vena_LI_SMYPS1_BMYPB2_df3963a5">MYP!#REF!</definedName>
    <definedName name="_vena_LI_SMYPS1_BMYPB2_dfe155b">MYP!#REF!</definedName>
    <definedName name="_vena_LI_SMYPS1_BMYPB2_e163a4f4">MYP!#REF!</definedName>
    <definedName name="_vena_LI_SMYPS1_BMYPB2_e16c4f07">MYP!#REF!</definedName>
    <definedName name="_vena_LI_SMYPS1_BMYPB2_e1856892">MYP!#REF!</definedName>
    <definedName name="_vena_LI_SMYPS1_BMYPB2_e1cc2e8c">MYP!#REF!</definedName>
    <definedName name="_vena_LI_SMYPS1_BMYPB2_e2fa4f6b">MYP!#REF!</definedName>
    <definedName name="_vena_LI_SMYPS1_BMYPB2_e3608db1">MYP!#REF!</definedName>
    <definedName name="_vena_LI_SMYPS1_BMYPB2_e400fe49">MYP!#REF!</definedName>
    <definedName name="_vena_LI_SMYPS1_BMYPB2_e4a6648a">MYP!#REF!</definedName>
    <definedName name="_vena_LI_SMYPS1_BMYPB2_e5f56605">MYP!#REF!</definedName>
    <definedName name="_vena_LI_SMYPS1_BMYPB2_e692fdfe">MYP!#REF!</definedName>
    <definedName name="_vena_LI_SMYPS1_BMYPB2_e6a5bc1a">MYP!#REF!</definedName>
    <definedName name="_vena_LI_SMYPS1_BMYPB2_e6ce3bb7">MYP!#REF!</definedName>
    <definedName name="_vena_LI_SMYPS1_BMYPB2_e71d96a0">MYP!#REF!</definedName>
    <definedName name="_vena_LI_SMYPS1_BMYPB2_e78b9ac9">MYP!#REF!</definedName>
    <definedName name="_vena_LI_SMYPS1_BMYPB2_e8b984bf">MYP!#REF!</definedName>
    <definedName name="_vena_LI_SMYPS1_BMYPB2_e98f18cb">MYP!#REF!</definedName>
    <definedName name="_vena_LI_SMYPS1_BMYPB2_e9f2778e">MYP!#REF!</definedName>
    <definedName name="_vena_LI_SMYPS1_BMYPB2_eb61e132">MYP!#REF!</definedName>
    <definedName name="_vena_LI_SMYPS1_BMYPB2_ebcdffef">MYP!#REF!</definedName>
    <definedName name="_vena_LI_SMYPS1_BMYPB2_ec0177f2">MYP!#REF!</definedName>
    <definedName name="_vena_LI_SMYPS1_BMYPB2_ec11e0c">MYP!#REF!</definedName>
    <definedName name="_vena_LI_SMYPS1_BMYPB2_ec637f76">MYP!#REF!</definedName>
    <definedName name="_vena_LI_SMYPS1_BMYPB2_ed8a737b">MYP!#REF!</definedName>
    <definedName name="_vena_LI_SMYPS1_BMYPB2_ef81d156">MYP!#REF!</definedName>
    <definedName name="_vena_LI_SMYPS1_BMYPB2_f13b1e57">MYP!#REF!</definedName>
    <definedName name="_vena_LI_SMYPS1_BMYPB2_f254d300">MYP!#REF!</definedName>
    <definedName name="_vena_LI_SMYPS1_BMYPB2_f2d6ad03">MYP!#REF!</definedName>
    <definedName name="_vena_LI_SMYPS1_BMYPB2_f3e8ad5f">MYP!#REF!</definedName>
    <definedName name="_vena_LI_SMYPS1_BMYPB2_f436d6dd">MYP!#REF!</definedName>
    <definedName name="_vena_LI_SMYPS1_BMYPB2_f5214751">MYP!#REF!</definedName>
    <definedName name="_vena_LI_SMYPS1_BMYPB2_f591ed76">MYP!#REF!</definedName>
    <definedName name="_vena_LI_SMYPS1_BMYPB2_f6549d96">MYP!#REF!</definedName>
    <definedName name="_vena_LI_SMYPS1_BMYPB2_f6b94e25">MYP!#REF!</definedName>
    <definedName name="_vena_LI_SMYPS1_BMYPB2_f75f9323">MYP!#REF!</definedName>
    <definedName name="_vena_LI_SMYPS1_BMYPB2_f8a96414">MYP!#REF!</definedName>
    <definedName name="_vena_LI_SMYPS1_BMYPB2_f9ba168b">MYP!#REF!</definedName>
    <definedName name="_vena_LI_SMYPS1_BMYPB2_fa1bdba8">MYP!#REF!</definedName>
    <definedName name="_vena_LI_SMYPS1_BMYPB2_fb55a9ec">MYP!#REF!</definedName>
    <definedName name="_vena_LI_SMYPS1_BMYPB2_fbfdc292">MYP!#REF!</definedName>
    <definedName name="_vena_LI_SMYPS1_BMYPB2_fc68667c">MYP!#REF!</definedName>
    <definedName name="_vena_LI_SMYPS1_BMYPB2_fccff2cf">MYP!#REF!</definedName>
    <definedName name="_vena_LI_SMYPS1_BMYPB2_fe35894b">MYP!#REF!</definedName>
    <definedName name="_vena_LI_SPayrollS1_BPayrollB1_65bf0cd0">Payroll!#REF!</definedName>
    <definedName name="_vena_LI_SPayrollS1_BPayrollB1_65bf0cd0_1">Payroll!#REF!</definedName>
    <definedName name="_vena_LI_SPayrollS1_BPayrollB1_65bf0cd0_10">Payroll!#REF!</definedName>
    <definedName name="_vena_LI_SPayrollS1_BPayrollB1_65bf0cd0_11">Payroll!#REF!</definedName>
    <definedName name="_vena_LI_SPayrollS1_BPayrollB1_65bf0cd0_12">Payroll!#REF!</definedName>
    <definedName name="_vena_LI_SPayrollS1_BPayrollB1_65bf0cd0_13">Payroll!#REF!</definedName>
    <definedName name="_vena_LI_SPayrollS1_BPayrollB1_65bf0cd0_14">Payroll!#REF!</definedName>
    <definedName name="_vena_LI_SPayrollS1_BPayrollB1_65bf0cd0_15">Payroll!#REF!</definedName>
    <definedName name="_vena_LI_SPayrollS1_BPayrollB1_65bf0cd0_16">Payroll!#REF!</definedName>
    <definedName name="_vena_LI_SPayrollS1_BPayrollB1_65bf0cd0_17">Payroll!#REF!</definedName>
    <definedName name="_vena_LI_SPayrollS1_BPayrollB1_65bf0cd0_18">Payroll!#REF!</definedName>
    <definedName name="_vena_LI_SPayrollS1_BPayrollB1_65bf0cd0_19">Payroll!#REF!</definedName>
    <definedName name="_vena_LI_SPayrollS1_BPayrollB1_65bf0cd0_2">Payroll!#REF!</definedName>
    <definedName name="_vena_LI_SPayrollS1_BPayrollB1_65bf0cd0_20">Payroll!#REF!</definedName>
    <definedName name="_vena_LI_SPayrollS1_BPayrollB1_65bf0cd0_21">Payroll!#REF!</definedName>
    <definedName name="_vena_LI_SPayrollS1_BPayrollB1_65bf0cd0_22">Payroll!#REF!</definedName>
    <definedName name="_vena_LI_SPayrollS1_BPayrollB1_65bf0cd0_23">Payroll!#REF!</definedName>
    <definedName name="_vena_LI_SPayrollS1_BPayrollB1_65bf0cd0_24">Payroll!#REF!</definedName>
    <definedName name="_vena_LI_SPayrollS1_BPayrollB1_65bf0cd0_25">Payroll!#REF!</definedName>
    <definedName name="_vena_LI_SPayrollS1_BPayrollB1_65bf0cd0_26">Payroll!#REF!</definedName>
    <definedName name="_vena_LI_SPayrollS1_BPayrollB1_65bf0cd0_27">Payroll!#REF!</definedName>
    <definedName name="_vena_LI_SPayrollS1_BPayrollB1_65bf0cd0_28">Payroll!#REF!</definedName>
    <definedName name="_vena_LI_SPayrollS1_BPayrollB1_65bf0cd0_29">Payroll!#REF!</definedName>
    <definedName name="_vena_LI_SPayrollS1_BPayrollB1_65bf0cd0_3">Payroll!#REF!</definedName>
    <definedName name="_vena_LI_SPayrollS1_BPayrollB1_65bf0cd0_30">Payroll!#REF!</definedName>
    <definedName name="_vena_LI_SPayrollS1_BPayrollB1_65bf0cd0_31">Payroll!#REF!</definedName>
    <definedName name="_vena_LI_SPayrollS1_BPayrollB1_65bf0cd0_32">Payroll!#REF!</definedName>
    <definedName name="_vena_LI_SPayrollS1_BPayrollB1_65bf0cd0_33">Payroll!#REF!</definedName>
    <definedName name="_vena_LI_SPayrollS1_BPayrollB1_65bf0cd0_34">Payroll!#REF!</definedName>
    <definedName name="_vena_LI_SPayrollS1_BPayrollB1_65bf0cd0_35">Payroll!#REF!</definedName>
    <definedName name="_vena_LI_SPayrollS1_BPayrollB1_65bf0cd0_36">Payroll!#REF!</definedName>
    <definedName name="_vena_LI_SPayrollS1_BPayrollB1_65bf0cd0_37">Payroll!#REF!</definedName>
    <definedName name="_vena_LI_SPayrollS1_BPayrollB1_65bf0cd0_38">Payroll!#REF!</definedName>
    <definedName name="_vena_LI_SPayrollS1_BPayrollB1_65bf0cd0_39">Payroll!#REF!</definedName>
    <definedName name="_vena_LI_SPayrollS1_BPayrollB1_65bf0cd0_4">Payroll!#REF!</definedName>
    <definedName name="_vena_LI_SPayrollS1_BPayrollB1_65bf0cd0_40">Payroll!#REF!</definedName>
    <definedName name="_vena_LI_SPayrollS1_BPayrollB1_65bf0cd0_41">Payroll!#REF!</definedName>
    <definedName name="_vena_LI_SPayrollS1_BPayrollB1_65bf0cd0_42">Payroll!#REF!</definedName>
    <definedName name="_vena_LI_SPayrollS1_BPayrollB1_65bf0cd0_43">Payroll!#REF!</definedName>
    <definedName name="_vena_LI_SPayrollS1_BPayrollB1_65bf0cd0_44">Payroll!#REF!</definedName>
    <definedName name="_vena_LI_SPayrollS1_BPayrollB1_65bf0cd0_45">Payroll!#REF!</definedName>
    <definedName name="_vena_LI_SPayrollS1_BPayrollB1_65bf0cd0_46">Payroll!#REF!</definedName>
    <definedName name="_vena_LI_SPayrollS1_BPayrollB1_65bf0cd0_47">Payroll!#REF!</definedName>
    <definedName name="_vena_LI_SPayrollS1_BPayrollB1_65bf0cd0_48">Payroll!#REF!</definedName>
    <definedName name="_vena_LI_SPayrollS1_BPayrollB1_65bf0cd0_49">Payroll!#REF!</definedName>
    <definedName name="_vena_LI_SPayrollS1_BPayrollB1_65bf0cd0_5">Payroll!#REF!</definedName>
    <definedName name="_vena_LI_SPayrollS1_BPayrollB1_65bf0cd0_50">Payroll!#REF!</definedName>
    <definedName name="_vena_LI_SPayrollS1_BPayrollB1_65bf0cd0_51">Payroll!#REF!</definedName>
    <definedName name="_vena_LI_SPayrollS1_BPayrollB1_65bf0cd0_52">Payroll!#REF!</definedName>
    <definedName name="_vena_LI_SPayrollS1_BPayrollB1_65bf0cd0_53">Payroll!#REF!</definedName>
    <definedName name="_vena_LI_SPayrollS1_BPayrollB1_65bf0cd0_6">Payroll!#REF!</definedName>
    <definedName name="_vena_LI_SPayrollS1_BPayrollB1_65bf0cd0_7">Payroll!#REF!</definedName>
    <definedName name="_vena_LI_SPayrollS1_BPayrollB1_65bf0cd0_8">Payroll!#REF!</definedName>
    <definedName name="_vena_LI_SPayrollS1_BPayrollB1_65bf0cd0_9">Payroll!#REF!</definedName>
    <definedName name="_vena_LI_SPayrollS1_BPayrollB2_80f7cbbe">Payroll!#REF!</definedName>
    <definedName name="_vena_LI_SPayrollS1_BPayrollB2_80f7cbbe_1">Payroll!#REF!</definedName>
    <definedName name="_vena_LI_SPayrollS1_BPayrollB2_80f7cbbe_2">Payroll!#REF!</definedName>
    <definedName name="_vena_LI_SPayrollS1_BPayrollB2_80f7cbbe_3">Payroll!#REF!</definedName>
    <definedName name="_vena_LI_SRatesS1_BRatesB2_95c3f711">Rates!#REF!</definedName>
    <definedName name="_vena_LI_SRatesS1_BRatesB2_95c3f711_1">Rates!#REF!</definedName>
    <definedName name="_vena_LIDT_CapExS1_CapExB1">CapEx!#REF!</definedName>
    <definedName name="_vena_LIDT_MYPS1_MYPB1">MYP!#REF!</definedName>
    <definedName name="_vena_LIDT_PayrollS1_PayrollB1">Payroll!#REF!</definedName>
    <definedName name="_vena_LIDT_PayrollS1_PayrollB2">Payroll!#REF!</definedName>
    <definedName name="_vena_LIDT_RatesS1_RatesB2">Rates!#REF!</definedName>
    <definedName name="_vena_MYPS1_MYPB1_C_3_720177941083193402">MYP!#REF!</definedName>
    <definedName name="_vena_MYPS1_MYPB1_C_3_720177941083193402_1">MYP!#REF!</definedName>
    <definedName name="_vena_MYPS1_MYPB1_C_3_720177941083193402_2">MYP!#REF!</definedName>
    <definedName name="_vena_MYPS1_MYPB1_C_3_720177941083193402_3">MYP!#REF!</definedName>
    <definedName name="_vena_MYPS1_MYPB1_C_3_720177941083193402_4">MYP!#REF!</definedName>
    <definedName name="_vena_MYPS1_MYPB1_C_3_720177941083193402_5">MYP!#REF!</definedName>
    <definedName name="_vena_MYPS1_MYPB1_C_3_720177941083193402_6">MYP!#REF!</definedName>
    <definedName name="_vena_MYPS1_MYPB1_C_3_720177941083193402_7">MYP!#REF!</definedName>
    <definedName name="_vena_MYPS1_MYPB1_C_4_720177941095776277">MYP!#REF!</definedName>
    <definedName name="_vena_MYPS1_MYPB1_C_4_720177941095776277_1">MYP!#REF!</definedName>
    <definedName name="_vena_MYPS1_MYPB1_C_6_720177941255159927">MYP!#REF!</definedName>
    <definedName name="_vena_MYPS1_MYPB1_C_6_720177941255159927_1">MYP!#REF!</definedName>
    <definedName name="_vena_MYPS1_MYPB1_C_6_720177941255159927_2">MYP!#REF!</definedName>
    <definedName name="_vena_MYPS1_MYPB1_C_6_720177941255159927_3">MYP!#REF!</definedName>
    <definedName name="_vena_MYPS1_MYPB1_C_6_720177941255159927_4">MYP!#REF!</definedName>
    <definedName name="_vena_MYPS1_MYPB1_C_6_720177941255159927_5">MYP!#REF!</definedName>
    <definedName name="_vena_MYPS1_MYPB1_C_6_720177941255159927_6">MYP!#REF!</definedName>
    <definedName name="_vena_MYPS1_MYPB1_C_6_720177941255159927_7">MYP!#REF!</definedName>
    <definedName name="_vena_MYPS1_MYPB1_C_7_720177941267742850">MYP!#REF!</definedName>
    <definedName name="_vena_MYPS1_MYPB1_C_7_720177941267742850_1">MYP!#REF!</definedName>
    <definedName name="_vena_MYPS1_MYPB1_C_7_720177941267742850_2">MYP!#REF!</definedName>
    <definedName name="_vena_MYPS1_MYPB1_C_7_720177941267742850_3">MYP!#REF!</definedName>
    <definedName name="_vena_MYPS1_MYPB1_C_7_720177941267742850_4">MYP!#REF!</definedName>
    <definedName name="_vena_MYPS1_MYPB1_C_7_720177941267742850_5">MYP!#REF!</definedName>
    <definedName name="_vena_MYPS1_MYPB1_C_7_720177941267742850_6">MYP!#REF!</definedName>
    <definedName name="_vena_MYPS1_MYPB1_C_7_720177941267742850_7">MYP!#REF!</definedName>
    <definedName name="_vena_MYPS1_MYPB1_C_8_720177941305491604">MYP!#REF!</definedName>
    <definedName name="_vena_MYPS1_MYPB1_C_8_720177941305491604_1">MYP!#REF!</definedName>
    <definedName name="_vena_MYPS1_MYPB1_C_8_720177941305491604_2">MYP!#REF!</definedName>
    <definedName name="_vena_MYPS1_MYPB1_C_8_720177941305491604_3">MYP!#REF!</definedName>
    <definedName name="_vena_MYPS1_MYPB1_C_8_720177941305491604_4">MYP!#REF!</definedName>
    <definedName name="_vena_MYPS1_MYPB1_C_8_720177941305491604_5">MYP!#REF!</definedName>
    <definedName name="_vena_MYPS1_MYPB1_C_8_720177941305491737">MYP!#REF!</definedName>
    <definedName name="_vena_MYPS1_MYPB1_C_8_720177941309685782">MYP!#REF!</definedName>
    <definedName name="_vena_MYPS1_MYPB1_C_FV_e1c3a244dc3d4f149ecdf7d748811086_10">MYP!#REF!</definedName>
    <definedName name="_vena_MYPS1_MYPB1_C_FV_e1c3a244dc3d4f149ecdf7d748811086_11">MYP!#REF!</definedName>
    <definedName name="_vena_MYPS1_MYPB1_C_FV_e1c3a244dc3d4f149ecdf7d748811086_12">MYP!#REF!</definedName>
    <definedName name="_vena_MYPS1_MYPB1_C_FV_e1c3a244dc3d4f149ecdf7d748811086_13">MYP!#REF!</definedName>
    <definedName name="_vena_MYPS1_MYPB1_C_FV_e1c3a244dc3d4f149ecdf7d748811086_14">MYP!#REF!</definedName>
    <definedName name="_vena_MYPS1_MYPB1_C_FV_e1c3a244dc3d4f149ecdf7d748811086_15">MYP!#REF!</definedName>
    <definedName name="_vena_MYPS1_MYPB1_C_FV_e3545e3dcc52420a84dcdae3a23a4597_1">MYP!#REF!</definedName>
    <definedName name="_vena_MYPS1_MYPB1_C_FV_e3545e3dcc52420a84dcdae3a23a4597_2">MYP!#REF!</definedName>
    <definedName name="_vena_MYPS1_MYPB1_C_FV_e3545e3dcc52420a84dcdae3a23a4597_3">MYP!#REF!</definedName>
    <definedName name="_vena_MYPS1_MYPB1_C_FV_e3545e3dcc52420a84dcdae3a23a4597_4">MYP!#REF!</definedName>
    <definedName name="_vena_MYPS1_MYPB1_C_FV_e3545e3dcc52420a84dcdae3a23a4597_5">MYP!#REF!</definedName>
    <definedName name="_vena_MYPS1_MYPB1_C_FV_e3545e3dcc52420a84dcdae3a23a4597_6">MYP!#REF!</definedName>
    <definedName name="_vena_MYPS1_MYPB1_C_FV_e3545e3dcc52420a84dcdae3a23a4597_7">MYP!#REF!</definedName>
    <definedName name="_vena_MYPS1_MYPB1_C_FV_e3545e3dcc52420a84dcdae3a23a4597_8">MYP!#REF!</definedName>
    <definedName name="_vena_MYPS1_MYPB1_R_5_1034677560876597249" comment="*">MYP!#REF!</definedName>
    <definedName name="_vena_MYPS1_MYPB1_R_5_1039687585003864064" comment="*">MYP!#REF!</definedName>
    <definedName name="_vena_MYPS1_MYPB1_R_5_1052836905319923712" comment="*">MYP!#REF!</definedName>
    <definedName name="_vena_MYPS1_MYPB1_R_5_1052837083040710656" comment="*">MYP!#REF!</definedName>
    <definedName name="_vena_MYPS1_MYPB1_R_5_1057844211415121920" comment="*">MYP!#REF!</definedName>
    <definedName name="_vena_MYPS1_MYPB1_R_5_1059971777734246400" comment="*">MYP!#REF!</definedName>
    <definedName name="_vena_MYPS1_MYPB1_R_5_1062510140765372417" comment="*">MYP!#REF!</definedName>
    <definedName name="_vena_MYPS1_MYPB1_R_5_1062510234340425728" comment="*">MYP!#REF!</definedName>
    <definedName name="_vena_MYPS1_MYPB1_R_5_1062510313575022592" comment="*">MYP!#REF!</definedName>
    <definedName name="_vena_MYPS1_MYPB1_R_5_1062510391693934592" comment="*">MYP!#REF!</definedName>
    <definedName name="_vena_MYPS1_MYPB1_R_5_1062510470005915648" comment="*">MYP!#REF!</definedName>
    <definedName name="_vena_MYPS1_MYPB1_R_5_1111169575922696192" comment="*">MYP!#REF!</definedName>
    <definedName name="_vena_MYPS1_MYPB1_R_5_1111895634847334400" comment="*">MYP!#REF!</definedName>
    <definedName name="_vena_MYPS1_MYPB1_R_5_1186844021529378816" comment="*">MYP!#REF!</definedName>
    <definedName name="_vena_MYPS1_MYPB1_R_5_1186844078249082880" comment="*">MYP!#REF!</definedName>
    <definedName name="_vena_MYPS1_MYPB1_R_5_1186844170426253312" comment="*">MYP!#REF!</definedName>
    <definedName name="_vena_MYPS1_MYPB1_R_5_1195651011794960385" comment="*">MYP!#REF!</definedName>
    <definedName name="_vena_MYPS1_MYPB1_R_5_1195651011899817984" comment="*">MYP!#REF!</definedName>
    <definedName name="_vena_MYPS1_MYPB1_R_5_1195651012000481280" comment="*">MYP!#REF!</definedName>
    <definedName name="_vena_MYPS1_MYPB1_R_5_1198121552090235121" comment="*">MYP!#REF!</definedName>
    <definedName name="_vena_MYPS1_MYPB1_R_5_721231448376606720" comment="*">MYP!#REF!</definedName>
    <definedName name="_vena_MYPS1_MYPB1_R_5_721231448380801024" comment="*">MYP!#REF!</definedName>
    <definedName name="_vena_MYPS1_MYPB1_R_5_721231448384995329" comment="*">MYP!#REF!</definedName>
    <definedName name="_vena_MYPS1_MYPB1_R_5_721231448384995331" comment="*">MYP!#REF!</definedName>
    <definedName name="_vena_MYPS1_MYPB1_R_5_721231448384995333" comment="*">MYP!#REF!</definedName>
    <definedName name="_vena_MYPS1_MYPB1_R_5_721231448389189633" comment="*">MYP!#REF!</definedName>
    <definedName name="_vena_MYPS1_MYPB1_R_5_721231448389189635" comment="*">MYP!#REF!</definedName>
    <definedName name="_vena_MYPS1_MYPB1_R_5_721231448393383937" comment="*">MYP!#REF!</definedName>
    <definedName name="_vena_MYPS1_MYPB1_R_5_721231448393383939" comment="*">MYP!#REF!</definedName>
    <definedName name="_vena_MYPS1_MYPB1_R_5_721231448393383941" comment="*">MYP!#REF!</definedName>
    <definedName name="_vena_MYPS1_MYPB1_R_5_721231448397578241" comment="*">MYP!#REF!</definedName>
    <definedName name="_vena_MYPS1_MYPB1_R_5_721231448397578243" comment="*">MYP!#REF!</definedName>
    <definedName name="_vena_MYPS1_MYPB1_R_5_721231448401772545" comment="*">MYP!#REF!</definedName>
    <definedName name="_vena_MYPS1_MYPB1_R_5_721231448401772547" comment="*">MYP!#REF!</definedName>
    <definedName name="_vena_MYPS1_MYPB1_R_5_721231448401772549" comment="*">MYP!#REF!</definedName>
    <definedName name="_vena_MYPS1_MYPB1_R_5_721231448405966849" comment="*">MYP!#REF!</definedName>
    <definedName name="_vena_MYPS1_MYPB1_R_5_721231448405966851" comment="*">MYP!#REF!</definedName>
    <definedName name="_vena_MYPS1_MYPB1_R_5_721231448410161153" comment="*">MYP!#REF!</definedName>
    <definedName name="_vena_MYPS1_MYPB1_R_5_721231448410161155" comment="*">MYP!#REF!</definedName>
    <definedName name="_vena_MYPS1_MYPB1_R_5_721231448410161157" comment="*">MYP!#REF!</definedName>
    <definedName name="_vena_MYPS1_MYPB1_R_5_721231448414355457" comment="*">MYP!#REF!</definedName>
    <definedName name="_vena_MYPS1_MYPB1_R_5_721231448414355459" comment="*">MYP!#REF!</definedName>
    <definedName name="_vena_MYPS1_MYPB1_R_5_721231448414355461" comment="*">MYP!#REF!</definedName>
    <definedName name="_vena_MYPS1_MYPB1_R_5_721231448418549761" comment="*">MYP!#REF!</definedName>
    <definedName name="_vena_MYPS1_MYPB1_R_5_721231448418549763" comment="*">MYP!#REF!</definedName>
    <definedName name="_vena_MYPS1_MYPB1_R_5_721231448422744065" comment="*">MYP!#REF!</definedName>
    <definedName name="_vena_MYPS1_MYPB1_R_5_721231448422744067" comment="*">MYP!#REF!</definedName>
    <definedName name="_vena_MYPS1_MYPB1_R_5_721231448422744069" comment="*">MYP!#REF!</definedName>
    <definedName name="_vena_MYPS1_MYPB1_R_5_721231448426938369" comment="*">MYP!#REF!</definedName>
    <definedName name="_vena_MYPS1_MYPB1_R_5_721231448426938371" comment="*">MYP!#REF!</definedName>
    <definedName name="_vena_MYPS1_MYPB1_R_5_721231448431132673" comment="*">MYP!#REF!</definedName>
    <definedName name="_vena_MYPS1_MYPB1_R_5_721231448431132675" comment="*">MYP!#REF!</definedName>
    <definedName name="_vena_MYPS1_MYPB1_R_5_721231448431132677" comment="*">MYP!#REF!</definedName>
    <definedName name="_vena_MYPS1_MYPB1_R_5_721231448435326977" comment="*">MYP!#REF!</definedName>
    <definedName name="_vena_MYPS1_MYPB1_R_5_721231448435326979" comment="*">MYP!#REF!</definedName>
    <definedName name="_vena_MYPS1_MYPB1_R_5_721231448439521281" comment="*">MYP!#REF!</definedName>
    <definedName name="_vena_MYPS1_MYPB1_R_5_721231448439521283" comment="*">MYP!#REF!</definedName>
    <definedName name="_vena_MYPS1_MYPB1_R_5_721231448439521285" comment="*">MYP!#REF!</definedName>
    <definedName name="_vena_MYPS1_MYPB1_R_5_721231448443715585" comment="*">MYP!#REF!</definedName>
    <definedName name="_vena_MYPS1_MYPB1_R_5_721231448443715587" comment="*">MYP!#REF!</definedName>
    <definedName name="_vena_MYPS1_MYPB1_R_5_721231448443715589" comment="*">MYP!#REF!</definedName>
    <definedName name="_vena_MYPS1_MYPB1_R_5_721231448447909889" comment="*">MYP!#REF!</definedName>
    <definedName name="_vena_MYPS1_MYPB1_R_5_721231448447909891" comment="*">MYP!#REF!</definedName>
    <definedName name="_vena_MYPS1_MYPB1_R_5_721231448452104193" comment="*">MYP!#REF!</definedName>
    <definedName name="_vena_MYPS1_MYPB1_R_5_721231448452104195" comment="*">MYP!#REF!</definedName>
    <definedName name="_vena_MYPS1_MYPB1_R_5_721231448452104197" comment="*">MYP!#REF!</definedName>
    <definedName name="_vena_MYPS1_MYPB1_R_5_721231448456298497" comment="*">MYP!#REF!</definedName>
    <definedName name="_vena_MYPS1_MYPB1_R_5_721231448456298499" comment="*">MYP!#REF!</definedName>
    <definedName name="_vena_MYPS1_MYPB1_R_5_721231448460492801" comment="*">MYP!#REF!</definedName>
    <definedName name="_vena_MYPS1_MYPB1_R_5_721231448460492803" comment="*">MYP!#REF!</definedName>
    <definedName name="_vena_MYPS1_MYPB1_R_5_721231448460492805" comment="*">MYP!#REF!</definedName>
    <definedName name="_vena_MYPS1_MYPB1_R_5_721231448464687105" comment="*">MYP!#REF!</definedName>
    <definedName name="_vena_MYPS1_MYPB1_R_5_721231448464687107" comment="*">MYP!#REF!</definedName>
    <definedName name="_vena_MYPS1_MYPB1_R_5_721231448468881409" comment="*">MYP!#REF!</definedName>
    <definedName name="_vena_MYPS1_MYPB1_R_5_721231448468881411" comment="*">MYP!#REF!</definedName>
    <definedName name="_vena_MYPS1_MYPB1_R_5_721231448468881413" comment="*">MYP!#REF!</definedName>
    <definedName name="_vena_MYPS1_MYPB1_R_5_721231448473075713" comment="*">MYP!#REF!</definedName>
    <definedName name="_vena_MYPS1_MYPB1_R_5_721231448477270016" comment="*">MYP!#REF!</definedName>
    <definedName name="_vena_MYPS1_MYPB1_R_5_721231448481464321" comment="*">MYP!#REF!</definedName>
    <definedName name="_vena_MYPS1_MYPB1_R_5_721231448481464323" comment="*">MYP!#REF!</definedName>
    <definedName name="_vena_MYPS1_MYPB1_R_5_721231448481464325" comment="*">MYP!#REF!</definedName>
    <definedName name="_vena_MYPS1_MYPB1_R_5_721231448485658625" comment="*">MYP!#REF!</definedName>
    <definedName name="_vena_MYPS1_MYPB1_R_5_721231448485658627" comment="*">MYP!#REF!</definedName>
    <definedName name="_vena_MYPS1_MYPB1_R_5_721231448489852929" comment="*">MYP!#REF!</definedName>
    <definedName name="_vena_MYPS1_MYPB1_R_5_721231448489852931" comment="*">MYP!#REF!</definedName>
    <definedName name="_vena_MYPS1_MYPB1_R_5_721231448489852933" comment="*">MYP!#REF!</definedName>
    <definedName name="_vena_MYPS1_MYPB1_R_5_721231448494047233" comment="*">MYP!#REF!</definedName>
    <definedName name="_vena_MYPS1_MYPB1_R_5_721231448494047235" comment="*">MYP!#REF!</definedName>
    <definedName name="_vena_MYPS1_MYPB1_R_5_721231448498241536" comment="*">MYP!#REF!</definedName>
    <definedName name="_vena_MYPS1_MYPB1_R_5_721231448502435841" comment="*">MYP!#REF!</definedName>
    <definedName name="_vena_MYPS1_MYPB1_R_5_721231448502435843" comment="*">MYP!#REF!</definedName>
    <definedName name="_vena_MYPS1_MYPB1_R_5_721231448506630145" comment="*">MYP!#REF!</definedName>
    <definedName name="_vena_MYPS1_MYPB1_R_5_721231448506630147" comment="*">MYP!#REF!</definedName>
    <definedName name="_vena_MYPS1_MYPB1_R_5_721231448506630149" comment="*">MYP!#REF!</definedName>
    <definedName name="_vena_MYPS1_MYPB1_R_5_721231448510824449" comment="*">MYP!#REF!</definedName>
    <definedName name="_vena_MYPS1_MYPB1_R_5_721231448510824451" comment="*">MYP!#REF!</definedName>
    <definedName name="_vena_MYPS1_MYPB1_R_5_721231448515018753" comment="*">MYP!#REF!</definedName>
    <definedName name="_vena_MYPS1_MYPB1_R_5_721231448515018755" comment="*">MYP!#REF!</definedName>
    <definedName name="_vena_MYPS1_MYPB1_R_5_721231448515018757" comment="*">MYP!#REF!</definedName>
    <definedName name="_vena_MYPS1_MYPB1_R_5_721231448519213057" comment="*">MYP!#REF!</definedName>
    <definedName name="_vena_MYPS1_MYPB1_R_5_721231448519213059" comment="*">MYP!#REF!</definedName>
    <definedName name="_vena_MYPS1_MYPB1_R_5_721231448523407361" comment="*">MYP!#REF!</definedName>
    <definedName name="_vena_MYPS1_MYPB1_R_5_721231448523407363" comment="*">MYP!#REF!</definedName>
    <definedName name="_vena_MYPS1_MYPB1_R_5_721231448523407365" comment="*">MYP!#REF!</definedName>
    <definedName name="_vena_MYPS1_MYPB1_R_5_721231448527601665" comment="*">MYP!#REF!</definedName>
    <definedName name="_vena_MYPS1_MYPB1_R_5_721231448527601667" comment="*">MYP!#REF!</definedName>
    <definedName name="_vena_MYPS1_MYPB1_R_5_721231448531795969" comment="*">MYP!#REF!</definedName>
    <definedName name="_vena_MYPS1_MYPB1_R_5_721231448535990272" comment="*">MYP!#REF!</definedName>
    <definedName name="_vena_MYPS1_MYPB1_R_5_721231448535990274" comment="*">MYP!#REF!</definedName>
    <definedName name="_vena_MYPS1_MYPB1_R_5_721231448540184577" comment="*">MYP!#REF!</definedName>
    <definedName name="_vena_MYPS1_MYPB1_R_5_721231448540184579" comment="*">MYP!#REF!</definedName>
    <definedName name="_vena_MYPS1_MYPB1_R_5_721231448540184581" comment="*">MYP!#REF!</definedName>
    <definedName name="_vena_MYPS1_MYPB1_R_5_721231448544378881" comment="*">MYP!#REF!</definedName>
    <definedName name="_vena_MYPS1_MYPB1_R_5_721231448544378883" comment="*">MYP!#REF!</definedName>
    <definedName name="_vena_MYPS1_MYPB1_R_5_721231448548573185" comment="*">MYP!#REF!</definedName>
    <definedName name="_vena_MYPS1_MYPB1_R_5_721231448548573187" comment="*">MYP!#REF!</definedName>
    <definedName name="_vena_MYPS1_MYPB1_R_5_721231448548573189" comment="*">MYP!#REF!</definedName>
    <definedName name="_vena_MYPS1_MYPB1_R_5_721231448552767489" comment="*">MYP!#REF!</definedName>
    <definedName name="_vena_MYPS1_MYPB1_R_5_721231448552767491" comment="*">MYP!#REF!</definedName>
    <definedName name="_vena_MYPS1_MYPB1_R_5_721231448556961793" comment="*">MYP!#REF!</definedName>
    <definedName name="_vena_MYPS1_MYPB1_R_5_721231448556961795" comment="*">MYP!#REF!</definedName>
    <definedName name="_vena_MYPS1_MYPB1_R_5_721231448556961797" comment="*">MYP!#REF!</definedName>
    <definedName name="_vena_MYPS1_MYPB1_R_5_721231448561156097" comment="*">MYP!#REF!</definedName>
    <definedName name="_vena_MYPS1_MYPB1_R_5_721231448565350400" comment="*">MYP!#REF!</definedName>
    <definedName name="_vena_MYPS1_MYPB1_R_5_721231448569544705" comment="*">MYP!#REF!</definedName>
    <definedName name="_vena_MYPS1_MYPB1_R_5_721231448569544707" comment="*">MYP!#REF!</definedName>
    <definedName name="_vena_MYPS1_MYPB1_R_5_721231448569544709" comment="*">MYP!#REF!</definedName>
    <definedName name="_vena_MYPS1_MYPB1_R_5_721231448573739009" comment="*">MYP!#REF!</definedName>
    <definedName name="_vena_MYPS1_MYPB1_R_5_721231448573739011" comment="*">MYP!#REF!</definedName>
    <definedName name="_vena_MYPS1_MYPB1_R_5_721231448577933313" comment="*">MYP!#REF!</definedName>
    <definedName name="_vena_MYPS1_MYPB1_R_5_721231448577933315" comment="*">MYP!#REF!</definedName>
    <definedName name="_vena_MYPS1_MYPB1_R_5_721231448577933317" comment="*">MYP!#REF!</definedName>
    <definedName name="_vena_MYPS1_MYPB1_R_5_721231448582127617" comment="*">MYP!#REF!</definedName>
    <definedName name="_vena_MYPS1_MYPB1_R_5_721231448582127619" comment="*">MYP!#REF!</definedName>
    <definedName name="_vena_MYPS1_MYPB1_R_5_721231448586321921" comment="*">MYP!#REF!</definedName>
    <definedName name="_vena_MYPS1_MYPB1_R_5_721231448586321923" comment="*">MYP!#REF!</definedName>
    <definedName name="_vena_MYPS1_MYPB1_R_5_721231448586321925" comment="*">MYP!#REF!</definedName>
    <definedName name="_vena_MYPS1_MYPB1_R_5_721231448590516225" comment="*">MYP!#REF!</definedName>
    <definedName name="_vena_MYPS1_MYPB1_R_5_721231448590516227" comment="*">MYP!#REF!</definedName>
    <definedName name="_vena_MYPS1_MYPB1_R_5_721231448594710529" comment="*">MYP!#REF!</definedName>
    <definedName name="_vena_MYPS1_MYPB1_R_5_721231448594710531" comment="*">MYP!#REF!</definedName>
    <definedName name="_vena_MYPS1_MYPB1_R_5_721231448594710533" comment="*">MYP!#REF!</definedName>
    <definedName name="_vena_MYPS1_MYPB1_R_5_721231448598904833" comment="*">MYP!#REF!</definedName>
    <definedName name="_vena_MYPS1_MYPB1_R_5_721231448598904835" comment="*">MYP!#REF!</definedName>
    <definedName name="_vena_MYPS1_MYPB1_R_5_721231448603099137" comment="*">MYP!#REF!</definedName>
    <definedName name="_vena_MYPS1_MYPB1_R_5_721231448603099139" comment="*">MYP!#REF!</definedName>
    <definedName name="_vena_MYPS1_MYPB1_R_5_721231448603099141" comment="*">MYP!#REF!</definedName>
    <definedName name="_vena_MYPS1_MYPB1_R_5_721231448607293441" comment="*">MYP!#REF!</definedName>
    <definedName name="_vena_MYPS1_MYPB1_R_5_721231448607293443" comment="*">MYP!#REF!</definedName>
    <definedName name="_vena_MYPS1_MYPB1_R_5_721231448607293445" comment="*">MYP!#REF!</definedName>
    <definedName name="_vena_MYPS1_MYPB1_R_5_721231448611487745" comment="*">MYP!#REF!</definedName>
    <definedName name="_vena_MYPS1_MYPB1_R_5_721231448615682048" comment="*">MYP!#REF!</definedName>
    <definedName name="_vena_MYPS1_MYPB1_R_5_721231448619876353" comment="*">MYP!#REF!</definedName>
    <definedName name="_vena_MYPS1_MYPB1_R_5_721231448619876355" comment="*">MYP!#REF!</definedName>
    <definedName name="_vena_MYPS1_MYPB1_R_5_721231448624070657" comment="*">MYP!#REF!</definedName>
    <definedName name="_vena_MYPS1_MYPB1_R_5_721231448624070659" comment="*">MYP!#REF!</definedName>
    <definedName name="_vena_MYPS1_MYPB1_R_5_721231448624070661" comment="*">MYP!#REF!</definedName>
    <definedName name="_vena_MYPS1_MYPB1_R_5_721231448628264961" comment="*">MYP!#REF!</definedName>
    <definedName name="_vena_MYPS1_MYPB1_R_5_721231448628264963" comment="*">MYP!#REF!</definedName>
    <definedName name="_vena_MYPS1_MYPB1_R_5_721231448632459264" comment="*">MYP!#REF!</definedName>
    <definedName name="_vena_MYPS1_MYPB1_R_5_721231448632459266" comment="*">MYP!#REF!</definedName>
    <definedName name="_vena_MYPS1_MYPB1_R_5_721231448636653568" comment="*">MYP!#REF!</definedName>
    <definedName name="_vena_MYPS1_MYPB1_R_5_721231448640847873" comment="*">MYP!#REF!</definedName>
    <definedName name="_vena_MYPS1_MYPB1_R_5_721231448640847875" comment="*">MYP!#REF!</definedName>
    <definedName name="_vena_MYPS1_MYPB1_R_5_721231448640847877" comment="*">MYP!#REF!</definedName>
    <definedName name="_vena_MYPS1_MYPB1_R_5_721231448645042177" comment="*">MYP!#REF!</definedName>
    <definedName name="_vena_MYPS1_MYPB1_R_5_721231448645042179" comment="*">MYP!#REF!</definedName>
    <definedName name="_vena_MYPS1_MYPB1_R_5_721231448645042181" comment="*">MYP!#REF!</definedName>
    <definedName name="_vena_MYPS1_MYPB1_R_5_721231448649236481" comment="*">MYP!#REF!</definedName>
    <definedName name="_vena_MYPS1_MYPB1_R_5_721231448649236483" comment="*">MYP!#REF!</definedName>
    <definedName name="_vena_MYPS1_MYPB1_R_5_721231448653430785" comment="*">MYP!#REF!</definedName>
    <definedName name="_vena_MYPS1_MYPB1_R_5_721231448657625088" comment="*">MYP!#REF!</definedName>
    <definedName name="_vena_MYPS1_MYPB1_R_5_721231448657625090" comment="*">MYP!#REF!</definedName>
    <definedName name="_vena_MYPS1_MYPB1_R_5_721231448661819393" comment="*">MYP!#REF!</definedName>
    <definedName name="_vena_MYPS1_MYPB1_R_5_721231448661819395" comment="*">MYP!#REF!</definedName>
    <definedName name="_vena_MYPS1_MYPB1_R_5_721231448666013697" comment="*">MYP!#REF!</definedName>
    <definedName name="_vena_MYPS1_MYPB1_R_5_721231448666013699" comment="*">MYP!#REF!</definedName>
    <definedName name="_vena_MYPS1_MYPB1_R_5_721231448666013701" comment="*">MYP!#REF!</definedName>
    <definedName name="_vena_MYPS1_MYPB1_R_5_721231448670208001" comment="*">MYP!#REF!</definedName>
    <definedName name="_vena_MYPS1_MYPB1_R_5_721231448670208003" comment="*">MYP!#REF!</definedName>
    <definedName name="_vena_MYPS1_MYPB1_R_5_721231448674402304" comment="*">MYP!#REF!</definedName>
    <definedName name="_vena_MYPS1_MYPB1_R_5_721231448678596608" comment="*">MYP!#REF!</definedName>
    <definedName name="_vena_MYPS1_MYPB1_R_5_721231448678596610" comment="*">MYP!#REF!</definedName>
    <definedName name="_vena_MYPS1_MYPB1_R_5_721231448682790913" comment="*">MYP!#REF!</definedName>
    <definedName name="_vena_MYPS1_MYPB1_R_5_721231448682790915" comment="*">MYP!#REF!</definedName>
    <definedName name="_vena_MYPS1_MYPB1_R_5_721231448686985216" comment="*">MYP!#REF!</definedName>
    <definedName name="_vena_MYPS1_MYPB1_R_5_721231448691179521" comment="*">MYP!#REF!</definedName>
    <definedName name="_vena_MYPS1_MYPB1_R_5_721231448691179523" comment="*">MYP!#REF!</definedName>
    <definedName name="_vena_MYPS1_MYPB1_R_5_721231448691179525" comment="*">MYP!#REF!</definedName>
    <definedName name="_vena_MYPS1_MYPB1_R_5_721231448695373825" comment="*">MYP!#REF!</definedName>
    <definedName name="_vena_MYPS1_MYPB1_R_5_721231448695373827" comment="*">MYP!#REF!</definedName>
    <definedName name="_vena_MYPS1_MYPB1_R_5_721231448699568129" comment="*">MYP!#REF!</definedName>
    <definedName name="_vena_MYPS1_MYPB1_R_5_721231448699568131" comment="*">MYP!#REF!</definedName>
    <definedName name="_vena_MYPS1_MYPB1_R_5_721231448699568133" comment="*">MYP!#REF!</definedName>
    <definedName name="_vena_MYPS1_MYPB1_R_5_721231448703762433" comment="*">MYP!#REF!</definedName>
    <definedName name="_vena_MYPS1_MYPB1_R_5_721231448703762435" comment="*">MYP!#REF!</definedName>
    <definedName name="_vena_MYPS1_MYPB1_R_5_721231448707956737" comment="*">MYP!#REF!</definedName>
    <definedName name="_vena_MYPS1_MYPB1_R_5_721231448712151041" comment="*">MYP!#REF!</definedName>
    <definedName name="_vena_MYPS1_MYPB1_R_5_721231448712151043" comment="*">MYP!#REF!</definedName>
    <definedName name="_vena_MYPS1_MYPB1_R_5_721231448716345345" comment="*">MYP!#REF!</definedName>
    <definedName name="_vena_MYPS1_MYPB1_R_5_721231448720539648" comment="*">MYP!#REF!</definedName>
    <definedName name="_vena_MYPS1_MYPB1_R_5_721231448720539650" comment="*">MYP!#REF!</definedName>
    <definedName name="_vena_MYPS1_MYPB1_R_5_721231448724733953" comment="*">MYP!#REF!</definedName>
    <definedName name="_vena_MYPS1_MYPB1_R_5_721231448724733955" comment="*">MYP!#REF!</definedName>
    <definedName name="_vena_MYPS1_MYPB1_R_5_721231448728928257" comment="*">MYP!#REF!</definedName>
    <definedName name="_vena_MYPS1_MYPB1_R_5_721231448728928259" comment="*">MYP!#REF!</definedName>
    <definedName name="_vena_MYPS1_MYPB1_R_5_721231448728928261" comment="*">MYP!#REF!</definedName>
    <definedName name="_vena_MYPS1_MYPB1_R_5_721231448737316864" comment="*">MYP!#REF!</definedName>
    <definedName name="_vena_MYPS1_MYPB1_R_5_721231448737316866" comment="*">MYP!#REF!</definedName>
    <definedName name="_vena_MYPS1_MYPB1_R_5_721231448741511169" comment="*">MYP!#REF!</definedName>
    <definedName name="_vena_MYPS1_MYPB1_R_5_721231448741511171" comment="*">MYP!#REF!</definedName>
    <definedName name="_vena_MYPS1_MYPB1_R_5_721231448741511173" comment="*">MYP!#REF!</definedName>
    <definedName name="_vena_MYPS1_MYPB1_R_5_721231448745705473" comment="*">MYP!#REF!</definedName>
    <definedName name="_vena_MYPS1_MYPB1_R_5_721231448745705475" comment="*">MYP!#REF!</definedName>
    <definedName name="_vena_MYPS1_MYPB1_R_5_721231448749899776" comment="*">MYP!#REF!</definedName>
    <definedName name="_vena_MYPS1_MYPB1_R_5_721231448749899778" comment="*">MYP!#REF!</definedName>
    <definedName name="_vena_MYPS1_MYPB1_R_5_721231448754094080" comment="*">MYP!#REF!</definedName>
    <definedName name="_vena_MYPS1_MYPB1_R_5_721231448758288385" comment="*">MYP!#REF!</definedName>
    <definedName name="_vena_MYPS1_MYPB1_R_5_721231448758288387" comment="*">MYP!#REF!</definedName>
    <definedName name="_vena_MYPS1_MYPB1_R_5_749087830139076610" comment="*">MYP!#REF!</definedName>
    <definedName name="_vena_MYPS1_MYPB1_R_5_749087864905531392" comment="*">MYP!#REF!</definedName>
    <definedName name="_vena_MYPS1_MYPB1_R_5_749087910850461696" comment="*">MYP!#REF!</definedName>
    <definedName name="_vena_MYPS1_MYPB1_R_5_749088060013281299" comment="*">MYP!#REF!</definedName>
    <definedName name="_vena_MYPS1_MYPB1_R_5_749088115352797184" comment="*">MYP!#REF!</definedName>
    <definedName name="_vena_MYPS1_MYPB1_R_5_749088180418248704" comment="*">MYP!#REF!</definedName>
    <definedName name="_vena_MYPS1_MYPB1_R_5_749088587086036992" comment="*">MYP!#REF!</definedName>
    <definedName name="_vena_MYPS1_MYPB1_R_5_749112547660267520" comment="*">MYP!#REF!</definedName>
    <definedName name="_vena_MYPS1_MYPB1_R_5_749112608271368192" comment="*">MYP!#REF!</definedName>
    <definedName name="_vena_MYPS1_MYPB1_R_5_764289229879115776" comment="*">MYP!#REF!</definedName>
    <definedName name="_vena_MYPS1_MYPB1_R_5_765814190010531840" comment="*">MYP!#REF!</definedName>
    <definedName name="_vena_MYPS1_MYPB1_R_5_765814447679340544" comment="*">MYP!#REF!</definedName>
    <definedName name="_vena_MYPS1_MYPB1_R_5_766526426957873152" comment="*">MYP!#REF!</definedName>
    <definedName name="_vena_MYPS1_MYPB1_R_5_820137883691253760" comment="*">MYP!#REF!</definedName>
    <definedName name="_vena_MYPS1_MYPB1_R_5_826639481931038720" comment="*">MYP!#REF!</definedName>
    <definedName name="_vena_MYPS1_MYPB1_R_5_829902262057828352" comment="*">MYP!#REF!</definedName>
    <definedName name="_vena_MYPS1_MYPB1_R_5_845143360720863232" comment="*">MYP!#REF!</definedName>
    <definedName name="_vena_MYPS1_MYPB1_R_5_851989668665229312" comment="*">MYP!#REF!</definedName>
    <definedName name="_vena_MYPS1_MYPB1_R_5_888954560046039041" comment="*">MYP!#REF!</definedName>
    <definedName name="_vena_MYPS1_MYPB1_R_5_896565875103760385" comment="*">MYP!#REF!</definedName>
    <definedName name="_vena_MYPS1_MYPB1_R_5_946970774233284608" comment="*">MYP!#REF!</definedName>
    <definedName name="_vena_MYPS1_MYPB1_R_5_951930561890746371" comment="*">MYP!#REF!</definedName>
    <definedName name="_vena_MYPS1_MYPB1_R_5_951930655779848193" comment="*">MYP!#REF!</definedName>
    <definedName name="_vena_MYPS1_MYPB1_R_5_951930778467565568" comment="*">MYP!#REF!</definedName>
    <definedName name="_vena_MYPS1_MYPB1_R_5_990418799344877568" comment="*">MYP!#REF!</definedName>
    <definedName name="_vena_MYPS1_MYPB2_C_2_720177941070610468">MYP!#REF!</definedName>
    <definedName name="_vena_MYPS1_MYPB2_C_2_720177941070610468_1">MYP!#REF!</definedName>
    <definedName name="_vena_MYPS1_MYPB2_C_2_720177941070610468_2">MYP!#REF!</definedName>
    <definedName name="_vena_MYPS1_MYPB2_C_6_720177941255159882">MYP!#REF!</definedName>
    <definedName name="_vena_MYPS1_MYPB2_C_6_720177941255159882_1">MYP!#REF!</definedName>
    <definedName name="_vena_MYPS1_MYPB2_C_6_720177941255159882_2">MYP!#REF!</definedName>
    <definedName name="_vena_MYPS1_MYPB2_C_7_720177941267742840">MYP!#REF!</definedName>
    <definedName name="_vena_MYPS1_MYPB2_C_7_720177941267742840_1">MYP!#REF!</definedName>
    <definedName name="_vena_MYPS1_MYPB2_C_7_720177941267742840_2">MYP!#REF!</definedName>
    <definedName name="_vena_MYPS1_MYPB2_C_8_720177941305491498">MYP!#REF!</definedName>
    <definedName name="_vena_MYPS1_MYPB2_C_8_720177941305491498_1">MYP!#REF!</definedName>
    <definedName name="_vena_MYPS1_MYPB2_C_8_720177941305491498_2">MYP!#REF!</definedName>
    <definedName name="_vena_MYPS1_MYPB2_C_FV_a398e917565c475b8f0c5e9ebb5e002d">MYP!#REF!</definedName>
    <definedName name="_vena_MYPS1_MYPB2_C_FV_a398e917565c475b8f0c5e9ebb5e002d_1">MYP!#REF!</definedName>
    <definedName name="_vena_MYPS1_MYPB2_C_FV_a398e917565c475b8f0c5e9ebb5e002d_2">MYP!#REF!</definedName>
    <definedName name="_vena_MYPS1_MYPB2_C_FV_e1c3a244dc3d4f149ecdf7d748811086">MYP!#REF!</definedName>
    <definedName name="_vena_MYPS1_MYPB2_C_FV_e1c3a244dc3d4f149ecdf7d748811086_1">MYP!#REF!</definedName>
    <definedName name="_vena_MYPS1_MYPB2_C_FV_e1c3a244dc3d4f149ecdf7d748811086_2">MYP!#REF!</definedName>
    <definedName name="_vena_MYPS1_MYPB2_R_FV_42f34b52efc14701904e2bd69b949ebb">MYP!#REF!</definedName>
    <definedName name="_vena_MYPS1_MYPB2_R_FV_42f34b52efc14701904e2bd69b949ebb_1">MYP!#REF!</definedName>
    <definedName name="_vena_MYPS1_MYPB2_R_FV_42f34b52efc14701904e2bd69b949ebb_10">MYP!#REF!</definedName>
    <definedName name="_vena_MYPS1_MYPB2_R_FV_42f34b52efc14701904e2bd69b949ebb_100">MYP!#REF!</definedName>
    <definedName name="_vena_MYPS1_MYPB2_R_FV_42f34b52efc14701904e2bd69b949ebb_101">MYP!#REF!</definedName>
    <definedName name="_vena_MYPS1_MYPB2_R_FV_42f34b52efc14701904e2bd69b949ebb_102">MYP!#REF!</definedName>
    <definedName name="_vena_MYPS1_MYPB2_R_FV_42f34b52efc14701904e2bd69b949ebb_103">MYP!#REF!</definedName>
    <definedName name="_vena_MYPS1_MYPB2_R_FV_42f34b52efc14701904e2bd69b949ebb_104">MYP!#REF!</definedName>
    <definedName name="_vena_MYPS1_MYPB2_R_FV_42f34b52efc14701904e2bd69b949ebb_105">MYP!#REF!</definedName>
    <definedName name="_vena_MYPS1_MYPB2_R_FV_42f34b52efc14701904e2bd69b949ebb_106">MYP!#REF!</definedName>
    <definedName name="_vena_MYPS1_MYPB2_R_FV_42f34b52efc14701904e2bd69b949ebb_107">MYP!#REF!</definedName>
    <definedName name="_vena_MYPS1_MYPB2_R_FV_42f34b52efc14701904e2bd69b949ebb_108">MYP!#REF!</definedName>
    <definedName name="_vena_MYPS1_MYPB2_R_FV_42f34b52efc14701904e2bd69b949ebb_109">MYP!#REF!</definedName>
    <definedName name="_vena_MYPS1_MYPB2_R_FV_42f34b52efc14701904e2bd69b949ebb_11">MYP!#REF!</definedName>
    <definedName name="_vena_MYPS1_MYPB2_R_FV_42f34b52efc14701904e2bd69b949ebb_110">MYP!#REF!</definedName>
    <definedName name="_vena_MYPS1_MYPB2_R_FV_42f34b52efc14701904e2bd69b949ebb_111">MYP!#REF!</definedName>
    <definedName name="_vena_MYPS1_MYPB2_R_FV_42f34b52efc14701904e2bd69b949ebb_112">MYP!#REF!</definedName>
    <definedName name="_vena_MYPS1_MYPB2_R_FV_42f34b52efc14701904e2bd69b949ebb_113">MYP!#REF!</definedName>
    <definedName name="_vena_MYPS1_MYPB2_R_FV_42f34b52efc14701904e2bd69b949ebb_114">MYP!#REF!</definedName>
    <definedName name="_vena_MYPS1_MYPB2_R_FV_42f34b52efc14701904e2bd69b949ebb_115">MYP!#REF!</definedName>
    <definedName name="_vena_MYPS1_MYPB2_R_FV_42f34b52efc14701904e2bd69b949ebb_116">MYP!#REF!</definedName>
    <definedName name="_vena_MYPS1_MYPB2_R_FV_42f34b52efc14701904e2bd69b949ebb_117">MYP!#REF!</definedName>
    <definedName name="_vena_MYPS1_MYPB2_R_FV_42f34b52efc14701904e2bd69b949ebb_118">MYP!#REF!</definedName>
    <definedName name="_vena_MYPS1_MYPB2_R_FV_42f34b52efc14701904e2bd69b949ebb_119">MYP!#REF!</definedName>
    <definedName name="_vena_MYPS1_MYPB2_R_FV_42f34b52efc14701904e2bd69b949ebb_12">MYP!#REF!</definedName>
    <definedName name="_vena_MYPS1_MYPB2_R_FV_42f34b52efc14701904e2bd69b949ebb_120">MYP!#REF!</definedName>
    <definedName name="_vena_MYPS1_MYPB2_R_FV_42f34b52efc14701904e2bd69b949ebb_121">MYP!#REF!</definedName>
    <definedName name="_vena_MYPS1_MYPB2_R_FV_42f34b52efc14701904e2bd69b949ebb_122">MYP!#REF!</definedName>
    <definedName name="_vena_MYPS1_MYPB2_R_FV_42f34b52efc14701904e2bd69b949ebb_123">MYP!#REF!</definedName>
    <definedName name="_vena_MYPS1_MYPB2_R_FV_42f34b52efc14701904e2bd69b949ebb_124">MYP!#REF!</definedName>
    <definedName name="_vena_MYPS1_MYPB2_R_FV_42f34b52efc14701904e2bd69b949ebb_125">MYP!#REF!</definedName>
    <definedName name="_vena_MYPS1_MYPB2_R_FV_42f34b52efc14701904e2bd69b949ebb_126">MYP!#REF!</definedName>
    <definedName name="_vena_MYPS1_MYPB2_R_FV_42f34b52efc14701904e2bd69b949ebb_127">MYP!#REF!</definedName>
    <definedName name="_vena_MYPS1_MYPB2_R_FV_42f34b52efc14701904e2bd69b949ebb_128">MYP!#REF!</definedName>
    <definedName name="_vena_MYPS1_MYPB2_R_FV_42f34b52efc14701904e2bd69b949ebb_129">MYP!#REF!</definedName>
    <definedName name="_vena_MYPS1_MYPB2_R_FV_42f34b52efc14701904e2bd69b949ebb_13">MYP!#REF!</definedName>
    <definedName name="_vena_MYPS1_MYPB2_R_FV_42f34b52efc14701904e2bd69b949ebb_130">MYP!#REF!</definedName>
    <definedName name="_vena_MYPS1_MYPB2_R_FV_42f34b52efc14701904e2bd69b949ebb_131">MYP!#REF!</definedName>
    <definedName name="_vena_MYPS1_MYPB2_R_FV_42f34b52efc14701904e2bd69b949ebb_132">MYP!#REF!</definedName>
    <definedName name="_vena_MYPS1_MYPB2_R_FV_42f34b52efc14701904e2bd69b949ebb_133">MYP!#REF!</definedName>
    <definedName name="_vena_MYPS1_MYPB2_R_FV_42f34b52efc14701904e2bd69b949ebb_134">MYP!#REF!</definedName>
    <definedName name="_vena_MYPS1_MYPB2_R_FV_42f34b52efc14701904e2bd69b949ebb_135">MYP!#REF!</definedName>
    <definedName name="_vena_MYPS1_MYPB2_R_FV_42f34b52efc14701904e2bd69b949ebb_136">MYP!#REF!</definedName>
    <definedName name="_vena_MYPS1_MYPB2_R_FV_42f34b52efc14701904e2bd69b949ebb_137">MYP!#REF!</definedName>
    <definedName name="_vena_MYPS1_MYPB2_R_FV_42f34b52efc14701904e2bd69b949ebb_138">MYP!#REF!</definedName>
    <definedName name="_vena_MYPS1_MYPB2_R_FV_42f34b52efc14701904e2bd69b949ebb_139">MYP!#REF!</definedName>
    <definedName name="_vena_MYPS1_MYPB2_R_FV_42f34b52efc14701904e2bd69b949ebb_14">MYP!#REF!</definedName>
    <definedName name="_vena_MYPS1_MYPB2_R_FV_42f34b52efc14701904e2bd69b949ebb_140">MYP!#REF!</definedName>
    <definedName name="_vena_MYPS1_MYPB2_R_FV_42f34b52efc14701904e2bd69b949ebb_141">MYP!#REF!</definedName>
    <definedName name="_vena_MYPS1_MYPB2_R_FV_42f34b52efc14701904e2bd69b949ebb_142">MYP!#REF!</definedName>
    <definedName name="_vena_MYPS1_MYPB2_R_FV_42f34b52efc14701904e2bd69b949ebb_143">MYP!#REF!</definedName>
    <definedName name="_vena_MYPS1_MYPB2_R_FV_42f34b52efc14701904e2bd69b949ebb_144">MYP!#REF!</definedName>
    <definedName name="_vena_MYPS1_MYPB2_R_FV_42f34b52efc14701904e2bd69b949ebb_145">MYP!#REF!</definedName>
    <definedName name="_vena_MYPS1_MYPB2_R_FV_42f34b52efc14701904e2bd69b949ebb_146">MYP!#REF!</definedName>
    <definedName name="_vena_MYPS1_MYPB2_R_FV_42f34b52efc14701904e2bd69b949ebb_147">MYP!#REF!</definedName>
    <definedName name="_vena_MYPS1_MYPB2_R_FV_42f34b52efc14701904e2bd69b949ebb_148">MYP!#REF!</definedName>
    <definedName name="_vena_MYPS1_MYPB2_R_FV_42f34b52efc14701904e2bd69b949ebb_149">MYP!#REF!</definedName>
    <definedName name="_vena_MYPS1_MYPB2_R_FV_42f34b52efc14701904e2bd69b949ebb_15">MYP!#REF!</definedName>
    <definedName name="_vena_MYPS1_MYPB2_R_FV_42f34b52efc14701904e2bd69b949ebb_150">MYP!#REF!</definedName>
    <definedName name="_vena_MYPS1_MYPB2_R_FV_42f34b52efc14701904e2bd69b949ebb_151">MYP!#REF!</definedName>
    <definedName name="_vena_MYPS1_MYPB2_R_FV_42f34b52efc14701904e2bd69b949ebb_152">MYP!#REF!</definedName>
    <definedName name="_vena_MYPS1_MYPB2_R_FV_42f34b52efc14701904e2bd69b949ebb_153">MYP!#REF!</definedName>
    <definedName name="_vena_MYPS1_MYPB2_R_FV_42f34b52efc14701904e2bd69b949ebb_154">MYP!#REF!</definedName>
    <definedName name="_vena_MYPS1_MYPB2_R_FV_42f34b52efc14701904e2bd69b949ebb_155">MYP!#REF!</definedName>
    <definedName name="_vena_MYPS1_MYPB2_R_FV_42f34b52efc14701904e2bd69b949ebb_156">MYP!#REF!</definedName>
    <definedName name="_vena_MYPS1_MYPB2_R_FV_42f34b52efc14701904e2bd69b949ebb_157">MYP!#REF!</definedName>
    <definedName name="_vena_MYPS1_MYPB2_R_FV_42f34b52efc14701904e2bd69b949ebb_158">MYP!#REF!</definedName>
    <definedName name="_vena_MYPS1_MYPB2_R_FV_42f34b52efc14701904e2bd69b949ebb_159">MYP!#REF!</definedName>
    <definedName name="_vena_MYPS1_MYPB2_R_FV_42f34b52efc14701904e2bd69b949ebb_16">MYP!#REF!</definedName>
    <definedName name="_vena_MYPS1_MYPB2_R_FV_42f34b52efc14701904e2bd69b949ebb_160">MYP!#REF!</definedName>
    <definedName name="_vena_MYPS1_MYPB2_R_FV_42f34b52efc14701904e2bd69b949ebb_161">MYP!#REF!</definedName>
    <definedName name="_vena_MYPS1_MYPB2_R_FV_42f34b52efc14701904e2bd69b949ebb_162">MYP!#REF!</definedName>
    <definedName name="_vena_MYPS1_MYPB2_R_FV_42f34b52efc14701904e2bd69b949ebb_163">MYP!#REF!</definedName>
    <definedName name="_vena_MYPS1_MYPB2_R_FV_42f34b52efc14701904e2bd69b949ebb_164">MYP!#REF!</definedName>
    <definedName name="_vena_MYPS1_MYPB2_R_FV_42f34b52efc14701904e2bd69b949ebb_165">MYP!#REF!</definedName>
    <definedName name="_vena_MYPS1_MYPB2_R_FV_42f34b52efc14701904e2bd69b949ebb_166">MYP!#REF!</definedName>
    <definedName name="_vena_MYPS1_MYPB2_R_FV_42f34b52efc14701904e2bd69b949ebb_167">MYP!#REF!</definedName>
    <definedName name="_vena_MYPS1_MYPB2_R_FV_42f34b52efc14701904e2bd69b949ebb_168">MYP!#REF!</definedName>
    <definedName name="_vena_MYPS1_MYPB2_R_FV_42f34b52efc14701904e2bd69b949ebb_169">MYP!#REF!</definedName>
    <definedName name="_vena_MYPS1_MYPB2_R_FV_42f34b52efc14701904e2bd69b949ebb_17">MYP!#REF!</definedName>
    <definedName name="_vena_MYPS1_MYPB2_R_FV_42f34b52efc14701904e2bd69b949ebb_170">MYP!#REF!</definedName>
    <definedName name="_vena_MYPS1_MYPB2_R_FV_42f34b52efc14701904e2bd69b949ebb_171">MYP!#REF!</definedName>
    <definedName name="_vena_MYPS1_MYPB2_R_FV_42f34b52efc14701904e2bd69b949ebb_172">MYP!#REF!</definedName>
    <definedName name="_vena_MYPS1_MYPB2_R_FV_42f34b52efc14701904e2bd69b949ebb_173">MYP!#REF!</definedName>
    <definedName name="_vena_MYPS1_MYPB2_R_FV_42f34b52efc14701904e2bd69b949ebb_174">MYP!#REF!</definedName>
    <definedName name="_vena_MYPS1_MYPB2_R_FV_42f34b52efc14701904e2bd69b949ebb_175">MYP!#REF!</definedName>
    <definedName name="_vena_MYPS1_MYPB2_R_FV_42f34b52efc14701904e2bd69b949ebb_176">MYP!#REF!</definedName>
    <definedName name="_vena_MYPS1_MYPB2_R_FV_42f34b52efc14701904e2bd69b949ebb_177">MYP!#REF!</definedName>
    <definedName name="_vena_MYPS1_MYPB2_R_FV_42f34b52efc14701904e2bd69b949ebb_178">MYP!#REF!</definedName>
    <definedName name="_vena_MYPS1_MYPB2_R_FV_42f34b52efc14701904e2bd69b949ebb_179">MYP!#REF!</definedName>
    <definedName name="_vena_MYPS1_MYPB2_R_FV_42f34b52efc14701904e2bd69b949ebb_18">MYP!#REF!</definedName>
    <definedName name="_vena_MYPS1_MYPB2_R_FV_42f34b52efc14701904e2bd69b949ebb_180">MYP!#REF!</definedName>
    <definedName name="_vena_MYPS1_MYPB2_R_FV_42f34b52efc14701904e2bd69b949ebb_181">MYP!#REF!</definedName>
    <definedName name="_vena_MYPS1_MYPB2_R_FV_42f34b52efc14701904e2bd69b949ebb_182">MYP!#REF!</definedName>
    <definedName name="_vena_MYPS1_MYPB2_R_FV_42f34b52efc14701904e2bd69b949ebb_183">MYP!#REF!</definedName>
    <definedName name="_vena_MYPS1_MYPB2_R_FV_42f34b52efc14701904e2bd69b949ebb_184">MYP!#REF!</definedName>
    <definedName name="_vena_MYPS1_MYPB2_R_FV_42f34b52efc14701904e2bd69b949ebb_185">MYP!#REF!</definedName>
    <definedName name="_vena_MYPS1_MYPB2_R_FV_42f34b52efc14701904e2bd69b949ebb_186">MYP!#REF!</definedName>
    <definedName name="_vena_MYPS1_MYPB2_R_FV_42f34b52efc14701904e2bd69b949ebb_187">MYP!#REF!</definedName>
    <definedName name="_vena_MYPS1_MYPB2_R_FV_42f34b52efc14701904e2bd69b949ebb_188">MYP!#REF!</definedName>
    <definedName name="_vena_MYPS1_MYPB2_R_FV_42f34b52efc14701904e2bd69b949ebb_189">MYP!#REF!</definedName>
    <definedName name="_vena_MYPS1_MYPB2_R_FV_42f34b52efc14701904e2bd69b949ebb_19">MYP!#REF!</definedName>
    <definedName name="_vena_MYPS1_MYPB2_R_FV_42f34b52efc14701904e2bd69b949ebb_190">MYP!#REF!</definedName>
    <definedName name="_vena_MYPS1_MYPB2_R_FV_42f34b52efc14701904e2bd69b949ebb_191">MYP!#REF!</definedName>
    <definedName name="_vena_MYPS1_MYPB2_R_FV_42f34b52efc14701904e2bd69b949ebb_192">MYP!#REF!</definedName>
    <definedName name="_vena_MYPS1_MYPB2_R_FV_42f34b52efc14701904e2bd69b949ebb_193">MYP!#REF!</definedName>
    <definedName name="_vena_MYPS1_MYPB2_R_FV_42f34b52efc14701904e2bd69b949ebb_194">MYP!#REF!</definedName>
    <definedName name="_vena_MYPS1_MYPB2_R_FV_42f34b52efc14701904e2bd69b949ebb_195">MYP!#REF!</definedName>
    <definedName name="_vena_MYPS1_MYPB2_R_FV_42f34b52efc14701904e2bd69b949ebb_196">MYP!#REF!</definedName>
    <definedName name="_vena_MYPS1_MYPB2_R_FV_42f34b52efc14701904e2bd69b949ebb_197">MYP!#REF!</definedName>
    <definedName name="_vena_MYPS1_MYPB2_R_FV_42f34b52efc14701904e2bd69b949ebb_198">MYP!#REF!</definedName>
    <definedName name="_vena_MYPS1_MYPB2_R_FV_42f34b52efc14701904e2bd69b949ebb_199">MYP!#REF!</definedName>
    <definedName name="_vena_MYPS1_MYPB2_R_FV_42f34b52efc14701904e2bd69b949ebb_2">MYP!#REF!</definedName>
    <definedName name="_vena_MYPS1_MYPB2_R_FV_42f34b52efc14701904e2bd69b949ebb_20">MYP!#REF!</definedName>
    <definedName name="_vena_MYPS1_MYPB2_R_FV_42f34b52efc14701904e2bd69b949ebb_200">MYP!#REF!</definedName>
    <definedName name="_vena_MYPS1_MYPB2_R_FV_42f34b52efc14701904e2bd69b949ebb_201">MYP!#REF!</definedName>
    <definedName name="_vena_MYPS1_MYPB2_R_FV_42f34b52efc14701904e2bd69b949ebb_202">MYP!#REF!</definedName>
    <definedName name="_vena_MYPS1_MYPB2_R_FV_42f34b52efc14701904e2bd69b949ebb_203">MYP!#REF!</definedName>
    <definedName name="_vena_MYPS1_MYPB2_R_FV_42f34b52efc14701904e2bd69b949ebb_204">MYP!#REF!</definedName>
    <definedName name="_vena_MYPS1_MYPB2_R_FV_42f34b52efc14701904e2bd69b949ebb_205">MYP!#REF!</definedName>
    <definedName name="_vena_MYPS1_MYPB2_R_FV_42f34b52efc14701904e2bd69b949ebb_206">MYP!#REF!</definedName>
    <definedName name="_vena_MYPS1_MYPB2_R_FV_42f34b52efc14701904e2bd69b949ebb_207">MYP!#REF!</definedName>
    <definedName name="_vena_MYPS1_MYPB2_R_FV_42f34b52efc14701904e2bd69b949ebb_208">MYP!#REF!</definedName>
    <definedName name="_vena_MYPS1_MYPB2_R_FV_42f34b52efc14701904e2bd69b949ebb_209">MYP!#REF!</definedName>
    <definedName name="_vena_MYPS1_MYPB2_R_FV_42f34b52efc14701904e2bd69b949ebb_21">MYP!#REF!</definedName>
    <definedName name="_vena_MYPS1_MYPB2_R_FV_42f34b52efc14701904e2bd69b949ebb_210">MYP!#REF!</definedName>
    <definedName name="_vena_MYPS1_MYPB2_R_FV_42f34b52efc14701904e2bd69b949ebb_211">MYP!#REF!</definedName>
    <definedName name="_vena_MYPS1_MYPB2_R_FV_42f34b52efc14701904e2bd69b949ebb_212">MYP!#REF!</definedName>
    <definedName name="_vena_MYPS1_MYPB2_R_FV_42f34b52efc14701904e2bd69b949ebb_213">MYP!#REF!</definedName>
    <definedName name="_vena_MYPS1_MYPB2_R_FV_42f34b52efc14701904e2bd69b949ebb_214">MYP!#REF!</definedName>
    <definedName name="_vena_MYPS1_MYPB2_R_FV_42f34b52efc14701904e2bd69b949ebb_215">MYP!#REF!</definedName>
    <definedName name="_vena_MYPS1_MYPB2_R_FV_42f34b52efc14701904e2bd69b949ebb_216">MYP!#REF!</definedName>
    <definedName name="_vena_MYPS1_MYPB2_R_FV_42f34b52efc14701904e2bd69b949ebb_217">MYP!#REF!</definedName>
    <definedName name="_vena_MYPS1_MYPB2_R_FV_42f34b52efc14701904e2bd69b949ebb_218">MYP!#REF!</definedName>
    <definedName name="_vena_MYPS1_MYPB2_R_FV_42f34b52efc14701904e2bd69b949ebb_219">MYP!#REF!</definedName>
    <definedName name="_vena_MYPS1_MYPB2_R_FV_42f34b52efc14701904e2bd69b949ebb_22">MYP!#REF!</definedName>
    <definedName name="_vena_MYPS1_MYPB2_R_FV_42f34b52efc14701904e2bd69b949ebb_220">MYP!#REF!</definedName>
    <definedName name="_vena_MYPS1_MYPB2_R_FV_42f34b52efc14701904e2bd69b949ebb_221">MYP!#REF!</definedName>
    <definedName name="_vena_MYPS1_MYPB2_R_FV_42f34b52efc14701904e2bd69b949ebb_222">MYP!#REF!</definedName>
    <definedName name="_vena_MYPS1_MYPB2_R_FV_42f34b52efc14701904e2bd69b949ebb_223">MYP!#REF!</definedName>
    <definedName name="_vena_MYPS1_MYPB2_R_FV_42f34b52efc14701904e2bd69b949ebb_224">MYP!#REF!</definedName>
    <definedName name="_vena_MYPS1_MYPB2_R_FV_42f34b52efc14701904e2bd69b949ebb_225">MYP!#REF!</definedName>
    <definedName name="_vena_MYPS1_MYPB2_R_FV_42f34b52efc14701904e2bd69b949ebb_226">MYP!#REF!</definedName>
    <definedName name="_vena_MYPS1_MYPB2_R_FV_42f34b52efc14701904e2bd69b949ebb_227">MYP!#REF!</definedName>
    <definedName name="_vena_MYPS1_MYPB2_R_FV_42f34b52efc14701904e2bd69b949ebb_228">MYP!#REF!</definedName>
    <definedName name="_vena_MYPS1_MYPB2_R_FV_42f34b52efc14701904e2bd69b949ebb_229">MYP!#REF!</definedName>
    <definedName name="_vena_MYPS1_MYPB2_R_FV_42f34b52efc14701904e2bd69b949ebb_23">MYP!#REF!</definedName>
    <definedName name="_vena_MYPS1_MYPB2_R_FV_42f34b52efc14701904e2bd69b949ebb_230">MYP!#REF!</definedName>
    <definedName name="_vena_MYPS1_MYPB2_R_FV_42f34b52efc14701904e2bd69b949ebb_231">MYP!#REF!</definedName>
    <definedName name="_vena_MYPS1_MYPB2_R_FV_42f34b52efc14701904e2bd69b949ebb_232">MYP!#REF!</definedName>
    <definedName name="_vena_MYPS1_MYPB2_R_FV_42f34b52efc14701904e2bd69b949ebb_233">MYP!#REF!</definedName>
    <definedName name="_vena_MYPS1_MYPB2_R_FV_42f34b52efc14701904e2bd69b949ebb_234">MYP!#REF!</definedName>
    <definedName name="_vena_MYPS1_MYPB2_R_FV_42f34b52efc14701904e2bd69b949ebb_235">MYP!#REF!</definedName>
    <definedName name="_vena_MYPS1_MYPB2_R_FV_42f34b52efc14701904e2bd69b949ebb_236">MYP!#REF!</definedName>
    <definedName name="_vena_MYPS1_MYPB2_R_FV_42f34b52efc14701904e2bd69b949ebb_237">MYP!#REF!</definedName>
    <definedName name="_vena_MYPS1_MYPB2_R_FV_42f34b52efc14701904e2bd69b949ebb_238">MYP!#REF!</definedName>
    <definedName name="_vena_MYPS1_MYPB2_R_FV_42f34b52efc14701904e2bd69b949ebb_239">MYP!#REF!</definedName>
    <definedName name="_vena_MYPS1_MYPB2_R_FV_42f34b52efc14701904e2bd69b949ebb_24">MYP!#REF!</definedName>
    <definedName name="_vena_MYPS1_MYPB2_R_FV_42f34b52efc14701904e2bd69b949ebb_240">MYP!#REF!</definedName>
    <definedName name="_vena_MYPS1_MYPB2_R_FV_42f34b52efc14701904e2bd69b949ebb_241">MYP!#REF!</definedName>
    <definedName name="_vena_MYPS1_MYPB2_R_FV_42f34b52efc14701904e2bd69b949ebb_242">MYP!#REF!</definedName>
    <definedName name="_vena_MYPS1_MYPB2_R_FV_42f34b52efc14701904e2bd69b949ebb_243">MYP!#REF!</definedName>
    <definedName name="_vena_MYPS1_MYPB2_R_FV_42f34b52efc14701904e2bd69b949ebb_244">MYP!#REF!</definedName>
    <definedName name="_vena_MYPS1_MYPB2_R_FV_42f34b52efc14701904e2bd69b949ebb_245">MYP!#REF!</definedName>
    <definedName name="_vena_MYPS1_MYPB2_R_FV_42f34b52efc14701904e2bd69b949ebb_246">MYP!#REF!</definedName>
    <definedName name="_vena_MYPS1_MYPB2_R_FV_42f34b52efc14701904e2bd69b949ebb_247">MYP!#REF!</definedName>
    <definedName name="_vena_MYPS1_MYPB2_R_FV_42f34b52efc14701904e2bd69b949ebb_248">MYP!#REF!</definedName>
    <definedName name="_vena_MYPS1_MYPB2_R_FV_42f34b52efc14701904e2bd69b949ebb_249">MYP!#REF!</definedName>
    <definedName name="_vena_MYPS1_MYPB2_R_FV_42f34b52efc14701904e2bd69b949ebb_25">MYP!#REF!</definedName>
    <definedName name="_vena_MYPS1_MYPB2_R_FV_42f34b52efc14701904e2bd69b949ebb_250">MYP!#REF!</definedName>
    <definedName name="_vena_MYPS1_MYPB2_R_FV_42f34b52efc14701904e2bd69b949ebb_251">MYP!#REF!</definedName>
    <definedName name="_vena_MYPS1_MYPB2_R_FV_42f34b52efc14701904e2bd69b949ebb_252">MYP!#REF!</definedName>
    <definedName name="_vena_MYPS1_MYPB2_R_FV_42f34b52efc14701904e2bd69b949ebb_253">MYP!#REF!</definedName>
    <definedName name="_vena_MYPS1_MYPB2_R_FV_42f34b52efc14701904e2bd69b949ebb_254">MYP!#REF!</definedName>
    <definedName name="_vena_MYPS1_MYPB2_R_FV_42f34b52efc14701904e2bd69b949ebb_255">MYP!#REF!</definedName>
    <definedName name="_vena_MYPS1_MYPB2_R_FV_42f34b52efc14701904e2bd69b949ebb_256">MYP!#REF!</definedName>
    <definedName name="_vena_MYPS1_MYPB2_R_FV_42f34b52efc14701904e2bd69b949ebb_257">MYP!#REF!</definedName>
    <definedName name="_vena_MYPS1_MYPB2_R_FV_42f34b52efc14701904e2bd69b949ebb_258">MYP!#REF!</definedName>
    <definedName name="_vena_MYPS1_MYPB2_R_FV_42f34b52efc14701904e2bd69b949ebb_26">MYP!#REF!</definedName>
    <definedName name="_vena_MYPS1_MYPB2_R_FV_42f34b52efc14701904e2bd69b949ebb_27">MYP!#REF!</definedName>
    <definedName name="_vena_MYPS1_MYPB2_R_FV_42f34b52efc14701904e2bd69b949ebb_28">MYP!#REF!</definedName>
    <definedName name="_vena_MYPS1_MYPB2_R_FV_42f34b52efc14701904e2bd69b949ebb_29">MYP!#REF!</definedName>
    <definedName name="_vena_MYPS1_MYPB2_R_FV_42f34b52efc14701904e2bd69b949ebb_3">MYP!#REF!</definedName>
    <definedName name="_vena_MYPS1_MYPB2_R_FV_42f34b52efc14701904e2bd69b949ebb_30">MYP!#REF!</definedName>
    <definedName name="_vena_MYPS1_MYPB2_R_FV_42f34b52efc14701904e2bd69b949ebb_31">MYP!#REF!</definedName>
    <definedName name="_vena_MYPS1_MYPB2_R_FV_42f34b52efc14701904e2bd69b949ebb_32">MYP!#REF!</definedName>
    <definedName name="_vena_MYPS1_MYPB2_R_FV_42f34b52efc14701904e2bd69b949ebb_33">MYP!#REF!</definedName>
    <definedName name="_vena_MYPS1_MYPB2_R_FV_42f34b52efc14701904e2bd69b949ebb_34">MYP!#REF!</definedName>
    <definedName name="_vena_MYPS1_MYPB2_R_FV_42f34b52efc14701904e2bd69b949ebb_35">MYP!#REF!</definedName>
    <definedName name="_vena_MYPS1_MYPB2_R_FV_42f34b52efc14701904e2bd69b949ebb_36">MYP!#REF!</definedName>
    <definedName name="_vena_MYPS1_MYPB2_R_FV_42f34b52efc14701904e2bd69b949ebb_37">MYP!#REF!</definedName>
    <definedName name="_vena_MYPS1_MYPB2_R_FV_42f34b52efc14701904e2bd69b949ebb_38">MYP!#REF!</definedName>
    <definedName name="_vena_MYPS1_MYPB2_R_FV_42f34b52efc14701904e2bd69b949ebb_39">MYP!#REF!</definedName>
    <definedName name="_vena_MYPS1_MYPB2_R_FV_42f34b52efc14701904e2bd69b949ebb_4">MYP!#REF!</definedName>
    <definedName name="_vena_MYPS1_MYPB2_R_FV_42f34b52efc14701904e2bd69b949ebb_40">MYP!#REF!</definedName>
    <definedName name="_vena_MYPS1_MYPB2_R_FV_42f34b52efc14701904e2bd69b949ebb_41">MYP!#REF!</definedName>
    <definedName name="_vena_MYPS1_MYPB2_R_FV_42f34b52efc14701904e2bd69b949ebb_42">MYP!#REF!</definedName>
    <definedName name="_vena_MYPS1_MYPB2_R_FV_42f34b52efc14701904e2bd69b949ebb_43">MYP!#REF!</definedName>
    <definedName name="_vena_MYPS1_MYPB2_R_FV_42f34b52efc14701904e2bd69b949ebb_44">MYP!#REF!</definedName>
    <definedName name="_vena_MYPS1_MYPB2_R_FV_42f34b52efc14701904e2bd69b949ebb_45">MYP!#REF!</definedName>
    <definedName name="_vena_MYPS1_MYPB2_R_FV_42f34b52efc14701904e2bd69b949ebb_46">MYP!#REF!</definedName>
    <definedName name="_vena_MYPS1_MYPB2_R_FV_42f34b52efc14701904e2bd69b949ebb_47">MYP!#REF!</definedName>
    <definedName name="_vena_MYPS1_MYPB2_R_FV_42f34b52efc14701904e2bd69b949ebb_48">MYP!#REF!</definedName>
    <definedName name="_vena_MYPS1_MYPB2_R_FV_42f34b52efc14701904e2bd69b949ebb_49">MYP!#REF!</definedName>
    <definedName name="_vena_MYPS1_MYPB2_R_FV_42f34b52efc14701904e2bd69b949ebb_5">MYP!#REF!</definedName>
    <definedName name="_vena_MYPS1_MYPB2_R_FV_42f34b52efc14701904e2bd69b949ebb_50">MYP!#REF!</definedName>
    <definedName name="_vena_MYPS1_MYPB2_R_FV_42f34b52efc14701904e2bd69b949ebb_51">MYP!#REF!</definedName>
    <definedName name="_vena_MYPS1_MYPB2_R_FV_42f34b52efc14701904e2bd69b949ebb_52">MYP!#REF!</definedName>
    <definedName name="_vena_MYPS1_MYPB2_R_FV_42f34b52efc14701904e2bd69b949ebb_53">MYP!#REF!</definedName>
    <definedName name="_vena_MYPS1_MYPB2_R_FV_42f34b52efc14701904e2bd69b949ebb_54">MYP!#REF!</definedName>
    <definedName name="_vena_MYPS1_MYPB2_R_FV_42f34b52efc14701904e2bd69b949ebb_55">MYP!#REF!</definedName>
    <definedName name="_vena_MYPS1_MYPB2_R_FV_42f34b52efc14701904e2bd69b949ebb_56">MYP!#REF!</definedName>
    <definedName name="_vena_MYPS1_MYPB2_R_FV_42f34b52efc14701904e2bd69b949ebb_57">MYP!#REF!</definedName>
    <definedName name="_vena_MYPS1_MYPB2_R_FV_42f34b52efc14701904e2bd69b949ebb_58">MYP!#REF!</definedName>
    <definedName name="_vena_MYPS1_MYPB2_R_FV_42f34b52efc14701904e2bd69b949ebb_59">MYP!#REF!</definedName>
    <definedName name="_vena_MYPS1_MYPB2_R_FV_42f34b52efc14701904e2bd69b949ebb_6">MYP!#REF!</definedName>
    <definedName name="_vena_MYPS1_MYPB2_R_FV_42f34b52efc14701904e2bd69b949ebb_60">MYP!#REF!</definedName>
    <definedName name="_vena_MYPS1_MYPB2_R_FV_42f34b52efc14701904e2bd69b949ebb_61">MYP!#REF!</definedName>
    <definedName name="_vena_MYPS1_MYPB2_R_FV_42f34b52efc14701904e2bd69b949ebb_62">MYP!#REF!</definedName>
    <definedName name="_vena_MYPS1_MYPB2_R_FV_42f34b52efc14701904e2bd69b949ebb_63">MYP!#REF!</definedName>
    <definedName name="_vena_MYPS1_MYPB2_R_FV_42f34b52efc14701904e2bd69b949ebb_64">MYP!#REF!</definedName>
    <definedName name="_vena_MYPS1_MYPB2_R_FV_42f34b52efc14701904e2bd69b949ebb_65">MYP!#REF!</definedName>
    <definedName name="_vena_MYPS1_MYPB2_R_FV_42f34b52efc14701904e2bd69b949ebb_66">MYP!#REF!</definedName>
    <definedName name="_vena_MYPS1_MYPB2_R_FV_42f34b52efc14701904e2bd69b949ebb_67">MYP!#REF!</definedName>
    <definedName name="_vena_MYPS1_MYPB2_R_FV_42f34b52efc14701904e2bd69b949ebb_68">MYP!#REF!</definedName>
    <definedName name="_vena_MYPS1_MYPB2_R_FV_42f34b52efc14701904e2bd69b949ebb_69">MYP!#REF!</definedName>
    <definedName name="_vena_MYPS1_MYPB2_R_FV_42f34b52efc14701904e2bd69b949ebb_7">MYP!#REF!</definedName>
    <definedName name="_vena_MYPS1_MYPB2_R_FV_42f34b52efc14701904e2bd69b949ebb_70">MYP!#REF!</definedName>
    <definedName name="_vena_MYPS1_MYPB2_R_FV_42f34b52efc14701904e2bd69b949ebb_71">MYP!#REF!</definedName>
    <definedName name="_vena_MYPS1_MYPB2_R_FV_42f34b52efc14701904e2bd69b949ebb_72">MYP!#REF!</definedName>
    <definedName name="_vena_MYPS1_MYPB2_R_FV_42f34b52efc14701904e2bd69b949ebb_73">MYP!#REF!</definedName>
    <definedName name="_vena_MYPS1_MYPB2_R_FV_42f34b52efc14701904e2bd69b949ebb_74">MYP!#REF!</definedName>
    <definedName name="_vena_MYPS1_MYPB2_R_FV_42f34b52efc14701904e2bd69b949ebb_75">MYP!#REF!</definedName>
    <definedName name="_vena_MYPS1_MYPB2_R_FV_42f34b52efc14701904e2bd69b949ebb_76">MYP!#REF!</definedName>
    <definedName name="_vena_MYPS1_MYPB2_R_FV_42f34b52efc14701904e2bd69b949ebb_77">MYP!#REF!</definedName>
    <definedName name="_vena_MYPS1_MYPB2_R_FV_42f34b52efc14701904e2bd69b949ebb_78">MYP!#REF!</definedName>
    <definedName name="_vena_MYPS1_MYPB2_R_FV_42f34b52efc14701904e2bd69b949ebb_79">MYP!#REF!</definedName>
    <definedName name="_vena_MYPS1_MYPB2_R_FV_42f34b52efc14701904e2bd69b949ebb_8">MYP!#REF!</definedName>
    <definedName name="_vena_MYPS1_MYPB2_R_FV_42f34b52efc14701904e2bd69b949ebb_80">MYP!#REF!</definedName>
    <definedName name="_vena_MYPS1_MYPB2_R_FV_42f34b52efc14701904e2bd69b949ebb_81">MYP!#REF!</definedName>
    <definedName name="_vena_MYPS1_MYPB2_R_FV_42f34b52efc14701904e2bd69b949ebb_82">MYP!#REF!</definedName>
    <definedName name="_vena_MYPS1_MYPB2_R_FV_42f34b52efc14701904e2bd69b949ebb_83">MYP!#REF!</definedName>
    <definedName name="_vena_MYPS1_MYPB2_R_FV_42f34b52efc14701904e2bd69b949ebb_84">MYP!#REF!</definedName>
    <definedName name="_vena_MYPS1_MYPB2_R_FV_42f34b52efc14701904e2bd69b949ebb_85">MYP!#REF!</definedName>
    <definedName name="_vena_MYPS1_MYPB2_R_FV_42f34b52efc14701904e2bd69b949ebb_86">MYP!#REF!</definedName>
    <definedName name="_vena_MYPS1_MYPB2_R_FV_42f34b52efc14701904e2bd69b949ebb_87">MYP!#REF!</definedName>
    <definedName name="_vena_MYPS1_MYPB2_R_FV_42f34b52efc14701904e2bd69b949ebb_88">MYP!#REF!</definedName>
    <definedName name="_vena_MYPS1_MYPB2_R_FV_42f34b52efc14701904e2bd69b949ebb_89">MYP!#REF!</definedName>
    <definedName name="_vena_MYPS1_MYPB2_R_FV_42f34b52efc14701904e2bd69b949ebb_9">MYP!#REF!</definedName>
    <definedName name="_vena_MYPS1_MYPB2_R_FV_42f34b52efc14701904e2bd69b949ebb_90">MYP!#REF!</definedName>
    <definedName name="_vena_MYPS1_MYPB2_R_FV_42f34b52efc14701904e2bd69b949ebb_91">MYP!#REF!</definedName>
    <definedName name="_vena_MYPS1_MYPB2_R_FV_42f34b52efc14701904e2bd69b949ebb_92">MYP!#REF!</definedName>
    <definedName name="_vena_MYPS1_MYPB2_R_FV_42f34b52efc14701904e2bd69b949ebb_93">MYP!#REF!</definedName>
    <definedName name="_vena_MYPS1_MYPB2_R_FV_42f34b52efc14701904e2bd69b949ebb_94">MYP!#REF!</definedName>
    <definedName name="_vena_MYPS1_MYPB2_R_FV_42f34b52efc14701904e2bd69b949ebb_95">MYP!#REF!</definedName>
    <definedName name="_vena_MYPS1_MYPB2_R_FV_42f34b52efc14701904e2bd69b949ebb_96">MYP!#REF!</definedName>
    <definedName name="_vena_MYPS1_MYPB2_R_FV_42f34b52efc14701904e2bd69b949ebb_97">MYP!#REF!</definedName>
    <definedName name="_vena_MYPS1_MYPB2_R_FV_42f34b52efc14701904e2bd69b949ebb_98">MYP!#REF!</definedName>
    <definedName name="_vena_MYPS1_MYPB2_R_FV_42f34b52efc14701904e2bd69b949ebb_99">MYP!#REF!</definedName>
    <definedName name="_vena_MYPS1_P_FV_56493ffece784c5db4cd0fd3b40a250d" comment="*">MYP!#REF!</definedName>
    <definedName name="_vena_MYPS2_MYPB3_C_8_720177941305491604">MYP!#REF!</definedName>
    <definedName name="_vena_MYPS2_MYPB3_C_8_720177941305491604_1">MYP!#REF!</definedName>
    <definedName name="_vena_MYPS2_MYPB3_C_8_720177941305491604_2">MYP!#REF!</definedName>
    <definedName name="_vena_MYPS2_MYPB3_C_8_720177941305491604_3">MYP!#REF!</definedName>
    <definedName name="_vena_MYPS2_MYPB3_C_8_720177941305491604_4">MYP!#REF!</definedName>
    <definedName name="_vena_MYPS2_MYPB3_C_8_720177941305491604_5">MYP!#REF!</definedName>
    <definedName name="_vena_MYPS2_MYPB3_C_8_720177941305491604_6">MYP!#REF!</definedName>
    <definedName name="_vena_MYPS2_MYPB3_C_8_720177941305491604_7">MYP!#REF!</definedName>
    <definedName name="_vena_MYPS2_MYPB3_C_FV_e1c3a244dc3d4f149ecdf7d748811086">MYP!#REF!</definedName>
    <definedName name="_vena_MYPS2_MYPB3_C_FV_e1c3a244dc3d4f149ecdf7d748811086_1">MYP!#REF!</definedName>
    <definedName name="_vena_MYPS2_MYPB3_C_FV_e1c3a244dc3d4f149ecdf7d748811086_2">MYP!#REF!</definedName>
    <definedName name="_vena_MYPS2_MYPB3_C_FV_e1c3a244dc3d4f149ecdf7d748811086_3">MYP!#REF!</definedName>
    <definedName name="_vena_MYPS2_MYPB3_C_FV_e1c3a244dc3d4f149ecdf7d748811086_4">MYP!#REF!</definedName>
    <definedName name="_vena_MYPS2_MYPB3_C_FV_e1c3a244dc3d4f149ecdf7d748811086_5">MYP!#REF!</definedName>
    <definedName name="_vena_MYPS2_MYPB3_C_FV_e1c3a244dc3d4f149ecdf7d748811086_6">MYP!#REF!</definedName>
    <definedName name="_vena_MYPS2_MYPB3_C_FV_e1c3a244dc3d4f149ecdf7d748811086_7">MYP!#REF!</definedName>
    <definedName name="_vena_MYPS2_MYPB3_R_5_720177941099970669">MYP!#REF!</definedName>
    <definedName name="_vena_MYPS2_MYPB3_R_5_720177941104164898">MYP!#REF!</definedName>
    <definedName name="_vena_MYPS2_MYPB3_R_5_720177941104164901">MYP!#REF!</definedName>
    <definedName name="_vena_MYPS2_MYPB3_R_5_720177941104164983">MYP!#REF!</definedName>
    <definedName name="_vena_MYPS2_MYPB3_R_5_720177941104164991">MYP!#REF!</definedName>
    <definedName name="_vena_MYPS2_MYPB3_R_5_720177941104164996">MYP!#REF!</definedName>
    <definedName name="_vena_MYPS2_MYPB3_R_5_720177941112553481">MYP!#REF!</definedName>
    <definedName name="_vena_MYPS2_MYPB3_R_5_720177941112553512">MYP!#REF!</definedName>
    <definedName name="_vena_MYPS2_MYPB3_R_5_720177941116747842">MYP!#REF!</definedName>
    <definedName name="_vena_MYPS2_MYPB3_R_5_720177941116747917">MYP!#REF!</definedName>
    <definedName name="_vena_MYPS2_MYPB3_R_5_720177941116747920">MYP!#REF!</definedName>
    <definedName name="_vena_MYPS2_MYPB3_R_5_720177941120942166">MYP!#REF!</definedName>
    <definedName name="_vena_MYPS2_MYPB3_R_5_720177941125136495">MYP!#REF!</definedName>
    <definedName name="_vena_MYPS2_MYPB3_R_5_720177941129330772">MYP!#REF!</definedName>
    <definedName name="_vena_MYPS2_MYPB3_R_5_720177941129330775">MYP!#REF!</definedName>
    <definedName name="_vena_MYPS2_MYPB3_R_5_720177941133525048">MYP!#REF!</definedName>
    <definedName name="_vena_MYPS2_MYPB3_R_5_720177941133525051">MYP!#REF!</definedName>
    <definedName name="_vena_MYPS2_MYPB3_R_5_720177941137719437">MYP!#REF!</definedName>
    <definedName name="_vena_MYPS2_MYPB3_R_5_720177941141913614">MYP!#REF!</definedName>
    <definedName name="_vena_MYPS2_MYPB3_R_5_720177941141913621">MYP!#REF!</definedName>
    <definedName name="_vena_MYPS2_MYPB4_C_8_720177941305491604">MYP!#REF!</definedName>
    <definedName name="_vena_MYPS2_MYPB4_C_FV_e1c3a244dc3d4f149ecdf7d748811086">MYP!#REF!</definedName>
    <definedName name="_vena_MYPS2_MYPB4_R_5_720177941112553486">MYP!#REF!</definedName>
    <definedName name="_vena_MYPS2_MYPB4_R_5_720177941112553490">MYP!#REF!</definedName>
    <definedName name="_vena_MYPS2_MYPB5_C_8_720177941309685766">MYP!#REF!</definedName>
    <definedName name="_vena_MYPS2_MYPB5_C_8_720177941309685766_1">MYP!#REF!</definedName>
    <definedName name="_vena_MYPS2_MYPB5_C_8_720177941309685766_2">MYP!#REF!</definedName>
    <definedName name="_vena_MYPS2_MYPB5_C_8_720177941309685766_3">MYP!#REF!</definedName>
    <definedName name="_vena_MYPS2_MYPB5_C_8_720177941309685766_4">MYP!#REF!</definedName>
    <definedName name="_vena_MYPS2_MYPB5_C_FV_e1c3a244dc3d4f149ecdf7d748811086">MYP!#REF!</definedName>
    <definedName name="_vena_MYPS2_MYPB5_C_FV_e1c3a244dc3d4f149ecdf7d748811086_1">MYP!#REF!</definedName>
    <definedName name="_vena_MYPS2_MYPB5_C_FV_e1c3a244dc3d4f149ecdf7d748811086_2">MYP!#REF!</definedName>
    <definedName name="_vena_MYPS2_MYPB5_C_FV_e1c3a244dc3d4f149ecdf7d748811086_3">MYP!#REF!</definedName>
    <definedName name="_vena_MYPS2_MYPB5_C_FV_e1c3a244dc3d4f149ecdf7d748811086_4">MYP!#REF!</definedName>
    <definedName name="_vena_MYPS2_MYPB5_R_5_720177941099970694">MYP!#REF!</definedName>
    <definedName name="_vena_MYPS2_P_3_720177941083193402" comment="*">MYP!#REF!</definedName>
    <definedName name="_vena_MYPS2_P_6_720177941255159927" comment="*">MYP!#REF!</definedName>
    <definedName name="_vena_MYPS2_P_7_720177941267742850" comment="*">MYP!#REF!</definedName>
    <definedName name="_vena_MYPS2_P_FV_56493ffece784c5db4cd0fd3b40a250d" comment="*">MYP!#REF!</definedName>
    <definedName name="_vena_MYPS2_P_FV_e3545e3dcc52420a84dcdae3a23a4597" comment="*">MYP!#REF!</definedName>
    <definedName name="_vena_PayrollS1_P_3_720177941083193402" comment="*">Payroll!#REF!</definedName>
    <definedName name="_vena_PayrollS1_P_6_720177941255159927" comment="*">Payroll!#REF!</definedName>
    <definedName name="_vena_PayrollS1_P_7_720177941267742850" comment="*">Payroll!#REF!</definedName>
    <definedName name="_vena_PayrollS1_P_FV_e3545e3dcc52420a84dcdae3a23a4597" comment="*">Payroll!#REF!</definedName>
    <definedName name="_vena_PayrollS1_PayrollB1_C_4_720177941095776277">Payroll!#REF!</definedName>
    <definedName name="_vena_PayrollS1_PayrollB1_C_4_720177941095776277_1">Payroll!#REF!</definedName>
    <definedName name="_vena_PayrollS1_PayrollB1_C_4_720177941095776277_2">Payroll!#REF!</definedName>
    <definedName name="_vena_PayrollS1_PayrollB1_C_4_720177941095776277_3">Payroll!#REF!</definedName>
    <definedName name="_vena_PayrollS1_PayrollB1_C_4_720177941095776277_5">Payroll!#REF!</definedName>
    <definedName name="_vena_PayrollS1_PayrollB1_C_4_720177941095776277_6">Payroll!#REF!</definedName>
    <definedName name="_vena_PayrollS1_PayrollB1_C_4_720177941095776277_7">Payroll!#REF!</definedName>
    <definedName name="_vena_PayrollS1_PayrollB1_C_4_720177941095776277_8">Payroll!#REF!</definedName>
    <definedName name="_vena_PayrollS1_PayrollB1_C_4_720177941095776277_9">Payroll!#REF!</definedName>
    <definedName name="_vena_PayrollS1_PayrollB1_C_8_1016962248646459393">Payroll!#REF!</definedName>
    <definedName name="_vena_PayrollS1_PayrollB1_C_8_1016962248646459393_1">Payroll!#REF!</definedName>
    <definedName name="_vena_PayrollS1_PayrollB1_C_8_1016962248646459393_2">Payroll!#REF!</definedName>
    <definedName name="_vena_PayrollS1_PayrollB1_C_8_1016962248646459393_3">Payroll!#REF!</definedName>
    <definedName name="_vena_PayrollS1_PayrollB1_C_8_1016962248646459393_4">Payroll!#REF!</definedName>
    <definedName name="_vena_PayrollS1_PayrollB1_C_8_1016962248646459393_5">Payroll!#REF!</definedName>
    <definedName name="_vena_PayrollS1_PayrollB1_C_8_720177941301297281">Payroll!#REF!</definedName>
    <definedName name="_vena_PayrollS1_PayrollB1_C_8_720177941301297292">Payroll!#REF!</definedName>
    <definedName name="_vena_PayrollS1_PayrollB1_C_8_720177941301297292_1">Payroll!#REF!</definedName>
    <definedName name="_vena_PayrollS1_PayrollB1_C_8_720177941301297292_2">Payroll!#REF!</definedName>
    <definedName name="_vena_PayrollS1_PayrollB1_C_8_720177941301297292_3">Payroll!#REF!</definedName>
    <definedName name="_vena_PayrollS1_PayrollB1_C_8_720177941301297292_4">Payroll!#REF!</definedName>
    <definedName name="_vena_PayrollS1_PayrollB1_C_8_720177941301297292_5">Payroll!#REF!</definedName>
    <definedName name="_vena_PayrollS1_PayrollB1_C_8_720177941301297294">Payroll!#REF!</definedName>
    <definedName name="_vena_PayrollS1_PayrollB1_C_8_720177941301297294_1">Payroll!#REF!</definedName>
    <definedName name="_vena_PayrollS1_PayrollB1_C_8_720177941301297294_2">Payroll!#REF!</definedName>
    <definedName name="_vena_PayrollS1_PayrollB1_C_8_720177941301297294_3">Payroll!#REF!</definedName>
    <definedName name="_vena_PayrollS1_PayrollB1_C_8_720177941301297294_4">Payroll!#REF!</definedName>
    <definedName name="_vena_PayrollS1_PayrollB1_C_8_720177941301297294_5">Payroll!#REF!</definedName>
    <definedName name="_vena_PayrollS1_PayrollB1_C_8_720177941305491529">Payroll!#REF!</definedName>
    <definedName name="_vena_PayrollS1_PayrollB1_C_8_720177941305491544">Payroll!#REF!</definedName>
    <definedName name="_vena_PayrollS1_PayrollB1_C_8_720177941305491583">Payroll!#REF!</definedName>
    <definedName name="_vena_PayrollS1_PayrollB1_C_8_720177941305491586">Payroll!#REF!</definedName>
    <definedName name="_vena_PayrollS1_PayrollB1_C_8_720177941305491590">Payroll!#REF!</definedName>
    <definedName name="_vena_PayrollS1_PayrollB1_C_8_720177941305491608">Payroll!#REF!</definedName>
    <definedName name="_vena_PayrollS1_PayrollB1_C_8_720177941305491608_1">Payroll!#REF!</definedName>
    <definedName name="_vena_PayrollS1_PayrollB1_C_8_720177941305491608_2">Payroll!#REF!</definedName>
    <definedName name="_vena_PayrollS1_PayrollB1_C_8_720177941305491608_3">Payroll!#REF!</definedName>
    <definedName name="_vena_PayrollS1_PayrollB1_C_8_720177941305491608_4">Payroll!#REF!</definedName>
    <definedName name="_vena_PayrollS1_PayrollB1_C_8_720177941305491608_5">Payroll!#REF!</definedName>
    <definedName name="_vena_PayrollS1_PayrollB1_C_8_720177941305491629">Payroll!#REF!</definedName>
    <definedName name="_vena_PayrollS1_PayrollB1_C_8_720177941305491632">Payroll!#REF!</definedName>
    <definedName name="_vena_PayrollS1_PayrollB1_C_8_720177941305491685">Payroll!#REF!</definedName>
    <definedName name="_vena_PayrollS1_PayrollB1_C_8_720177941305491700">Payroll!#REF!</definedName>
    <definedName name="_vena_PayrollS1_PayrollB1_C_8_720177941305491700_1">Payroll!#REF!</definedName>
    <definedName name="_vena_PayrollS1_PayrollB1_C_8_720177941305491700_2">Payroll!#REF!</definedName>
    <definedName name="_vena_PayrollS1_PayrollB1_C_8_720177941305491700_3">Payroll!#REF!</definedName>
    <definedName name="_vena_PayrollS1_PayrollB1_C_8_720177941305491700_4">Payroll!#REF!</definedName>
    <definedName name="_vena_PayrollS1_PayrollB1_C_8_720177941305491700_5">Payroll!#REF!</definedName>
    <definedName name="_vena_PayrollS1_PayrollB1_C_8_720177941305491744">Payroll!#REF!</definedName>
    <definedName name="_vena_PayrollS1_PayrollB1_C_8_720177941305491744_1">Payroll!#REF!</definedName>
    <definedName name="_vena_PayrollS1_PayrollB1_C_8_720177941309685918">Payroll!#REF!</definedName>
    <definedName name="_vena_PayrollS1_PayrollB1_C_8_720177941309685918_1">Payroll!#REF!</definedName>
    <definedName name="_vena_PayrollS1_PayrollB1_C_8_720177941309685918_2">Payroll!#REF!</definedName>
    <definedName name="_vena_PayrollS1_PayrollB1_C_8_720177941309685918_3">Payroll!#REF!</definedName>
    <definedName name="_vena_PayrollS1_PayrollB1_C_8_720177941309685918_4">Payroll!#REF!</definedName>
    <definedName name="_vena_PayrollS1_PayrollB1_C_8_720177941309685918_5">Payroll!#REF!</definedName>
    <definedName name="_vena_PayrollS1_PayrollB1_C_FV_56493ffece784c5db4cd0fd3b40a250d">Payroll!#REF!</definedName>
    <definedName name="_vena_PayrollS1_PayrollB1_C_FV_56493ffece784c5db4cd0fd3b40a250d_1">Payroll!#REF!</definedName>
    <definedName name="_vena_PayrollS1_PayrollB1_C_FV_56493ffece784c5db4cd0fd3b40a250d_19">Payroll!#REF!</definedName>
    <definedName name="_vena_PayrollS1_PayrollB1_C_FV_56493ffece784c5db4cd0fd3b40a250d_2">Payroll!#REF!</definedName>
    <definedName name="_vena_PayrollS1_PayrollB1_C_FV_56493ffece784c5db4cd0fd3b40a250d_20">Payroll!#REF!</definedName>
    <definedName name="_vena_PayrollS1_PayrollB1_C_FV_56493ffece784c5db4cd0fd3b40a250d_21">Payroll!#REF!</definedName>
    <definedName name="_vena_PayrollS1_PayrollB1_C_FV_56493ffece784c5db4cd0fd3b40a250d_22">Payroll!#REF!</definedName>
    <definedName name="_vena_PayrollS1_PayrollB1_C_FV_56493ffece784c5db4cd0fd3b40a250d_23">Payroll!#REF!</definedName>
    <definedName name="_vena_PayrollS1_PayrollB1_C_FV_56493ffece784c5db4cd0fd3b40a250d_24">Payroll!#REF!</definedName>
    <definedName name="_vena_PayrollS1_PayrollB1_C_FV_56493ffece784c5db4cd0fd3b40a250d_25">Payroll!#REF!</definedName>
    <definedName name="_vena_PayrollS1_PayrollB1_C_FV_56493ffece784c5db4cd0fd3b40a250d_26">Payroll!#REF!</definedName>
    <definedName name="_vena_PayrollS1_PayrollB1_C_FV_56493ffece784c5db4cd0fd3b40a250d_3">Payroll!#REF!</definedName>
    <definedName name="_vena_PayrollS1_PayrollB1_C_FV_56493ffece784c5db4cd0fd3b40a250d_31">Payroll!#REF!</definedName>
    <definedName name="_vena_PayrollS1_PayrollB1_C_FV_56493ffece784c5db4cd0fd3b40a250d_32">Payroll!#REF!</definedName>
    <definedName name="_vena_PayrollS1_PayrollB1_C_FV_56493ffece784c5db4cd0fd3b40a250d_33">Payroll!#REF!</definedName>
    <definedName name="_vena_PayrollS1_PayrollB1_C_FV_56493ffece784c5db4cd0fd3b40a250d_34">Payroll!#REF!</definedName>
    <definedName name="_vena_PayrollS1_PayrollB1_C_FV_56493ffece784c5db4cd0fd3b40a250d_35">Payroll!#REF!</definedName>
    <definedName name="_vena_PayrollS1_PayrollB1_C_FV_56493ffece784c5db4cd0fd3b40a250d_36">Payroll!#REF!</definedName>
    <definedName name="_vena_PayrollS1_PayrollB1_C_FV_56493ffece784c5db4cd0fd3b40a250d_37">Payroll!#REF!</definedName>
    <definedName name="_vena_PayrollS1_PayrollB1_C_FV_56493ffece784c5db4cd0fd3b40a250d_38">Payroll!#REF!</definedName>
    <definedName name="_vena_PayrollS1_PayrollB1_C_FV_56493ffece784c5db4cd0fd3b40a250d_39">Payroll!#REF!</definedName>
    <definedName name="_vena_PayrollS1_PayrollB1_C_FV_56493ffece784c5db4cd0fd3b40a250d_40">Payroll!#REF!</definedName>
    <definedName name="_vena_PayrollS1_PayrollB1_C_FV_56493ffece784c5db4cd0fd3b40a250d_41">Payroll!#REF!</definedName>
    <definedName name="_vena_PayrollS1_PayrollB1_C_FV_56493ffece784c5db4cd0fd3b40a250d_42">Payroll!#REF!</definedName>
    <definedName name="_vena_PayrollS1_PayrollB1_C_FV_56493ffece784c5db4cd0fd3b40a250d_43">Payroll!#REF!</definedName>
    <definedName name="_vena_PayrollS1_PayrollB1_C_FV_56493ffece784c5db4cd0fd3b40a250d_44">Payroll!#REF!</definedName>
    <definedName name="_vena_PayrollS1_PayrollB1_C_FV_56493ffece784c5db4cd0fd3b40a250d_45">Payroll!#REF!</definedName>
    <definedName name="_vena_PayrollS1_PayrollB1_C_FV_56493ffece784c5db4cd0fd3b40a250d_46">Payroll!#REF!</definedName>
    <definedName name="_vena_PayrollS1_PayrollB1_C_FV_56493ffece784c5db4cd0fd3b40a250d_47">Payroll!#REF!</definedName>
    <definedName name="_vena_PayrollS1_PayrollB1_C_FV_56493ffece784c5db4cd0fd3b40a250d_48">Payroll!#REF!</definedName>
    <definedName name="_vena_PayrollS1_PayrollB1_C_FV_56493ffece784c5db4cd0fd3b40a250d_49">Payroll!#REF!</definedName>
    <definedName name="_vena_PayrollS1_PayrollB1_C_FV_56493ffece784c5db4cd0fd3b40a250d_5">Payroll!#REF!</definedName>
    <definedName name="_vena_PayrollS1_PayrollB1_C_FV_56493ffece784c5db4cd0fd3b40a250d_50">Payroll!#REF!</definedName>
    <definedName name="_vena_PayrollS1_PayrollB1_C_FV_56493ffece784c5db4cd0fd3b40a250d_51">Payroll!#REF!</definedName>
    <definedName name="_vena_PayrollS1_PayrollB1_C_FV_56493ffece784c5db4cd0fd3b40a250d_52">Payroll!#REF!</definedName>
    <definedName name="_vena_PayrollS1_PayrollB1_C_FV_56493ffece784c5db4cd0fd3b40a250d_53">Payroll!#REF!</definedName>
    <definedName name="_vena_PayrollS1_PayrollB1_C_FV_56493ffece784c5db4cd0fd3b40a250d_54">Payroll!#REF!</definedName>
    <definedName name="_vena_PayrollS1_PayrollB1_C_FV_56493ffece784c5db4cd0fd3b40a250d_55">Payroll!#REF!</definedName>
    <definedName name="_vena_PayrollS1_PayrollB1_C_FV_56493ffece784c5db4cd0fd3b40a250d_56">Payroll!#REF!</definedName>
    <definedName name="_vena_PayrollS1_PayrollB1_C_FV_56493ffece784c5db4cd0fd3b40a250d_57">Payroll!#REF!</definedName>
    <definedName name="_vena_PayrollS1_PayrollB1_C_FV_56493ffece784c5db4cd0fd3b40a250d_58">Payroll!#REF!</definedName>
    <definedName name="_vena_PayrollS1_PayrollB1_C_FV_56493ffece784c5db4cd0fd3b40a250d_59">Payroll!#REF!</definedName>
    <definedName name="_vena_PayrollS1_PayrollB1_C_FV_56493ffece784c5db4cd0fd3b40a250d_60">Payroll!#REF!</definedName>
    <definedName name="_vena_PayrollS1_PayrollB1_C_FV_56493ffece784c5db4cd0fd3b40a250d_61">Payroll!#REF!</definedName>
    <definedName name="_vena_PayrollS1_PayrollB1_C_FV_56493ffece784c5db4cd0fd3b40a250d_62">Payroll!#REF!</definedName>
    <definedName name="_vena_PayrollS1_PayrollB1_C_FV_56493ffece784c5db4cd0fd3b40a250d_7">Payroll!#REF!</definedName>
    <definedName name="_vena_PayrollS1_PayrollB1_C_FV_56493ffece784c5db4cd0fd3b40a250d_8">Payroll!#REF!</definedName>
    <definedName name="_vena_PayrollS1_PayrollB1_C_FV_e1c3a244dc3d4f149ecdf7d748811086_1">Payroll!#REF!</definedName>
    <definedName name="_vena_PayrollS1_PayrollB1_C_FV_e1c3a244dc3d4f149ecdf7d748811086_13">Payroll!#REF!</definedName>
    <definedName name="_vena_PayrollS1_PayrollB1_C_FV_e1c3a244dc3d4f149ecdf7d748811086_14">Payroll!#REF!</definedName>
    <definedName name="_vena_PayrollS1_PayrollB1_C_FV_e1c3a244dc3d4f149ecdf7d748811086_15">Payroll!#REF!</definedName>
    <definedName name="_vena_PayrollS1_PayrollB1_C_FV_e1c3a244dc3d4f149ecdf7d748811086_16">Payroll!#REF!</definedName>
    <definedName name="_vena_PayrollS1_PayrollB1_C_FV_e1c3a244dc3d4f149ecdf7d748811086_2">Payroll!#REF!</definedName>
    <definedName name="_vena_PayrollS1_PayrollB1_C_FV_e1c3a244dc3d4f149ecdf7d748811086_21">Payroll!#REF!</definedName>
    <definedName name="_vena_PayrollS1_PayrollB1_C_FV_e1c3a244dc3d4f149ecdf7d748811086_22">Payroll!#REF!</definedName>
    <definedName name="_vena_PayrollS1_PayrollB1_C_FV_e1c3a244dc3d4f149ecdf7d748811086_23">Payroll!#REF!</definedName>
    <definedName name="_vena_PayrollS1_PayrollB1_C_FV_e1c3a244dc3d4f149ecdf7d748811086_24">Payroll!#REF!</definedName>
    <definedName name="_vena_PayrollS1_PayrollB1_C_FV_e1c3a244dc3d4f149ecdf7d748811086_25">Payroll!#REF!</definedName>
    <definedName name="_vena_PayrollS1_PayrollB1_C_FV_e1c3a244dc3d4f149ecdf7d748811086_26">Payroll!#REF!</definedName>
    <definedName name="_vena_PayrollS1_PayrollB1_C_FV_e1c3a244dc3d4f149ecdf7d748811086_27">Payroll!#REF!</definedName>
    <definedName name="_vena_PayrollS1_PayrollB1_C_FV_e1c3a244dc3d4f149ecdf7d748811086_28">Payroll!#REF!</definedName>
    <definedName name="_vena_PayrollS1_PayrollB1_C_FV_e1c3a244dc3d4f149ecdf7d748811086_29">Payroll!#REF!</definedName>
    <definedName name="_vena_PayrollS1_PayrollB1_C_FV_e1c3a244dc3d4f149ecdf7d748811086_30">Payroll!#REF!</definedName>
    <definedName name="_vena_PayrollS1_PayrollB1_C_FV_e1c3a244dc3d4f149ecdf7d748811086_31">Payroll!#REF!</definedName>
    <definedName name="_vena_PayrollS1_PayrollB1_C_FV_e1c3a244dc3d4f149ecdf7d748811086_32">Payroll!#REF!</definedName>
    <definedName name="_vena_PayrollS1_PayrollB1_C_FV_e1c3a244dc3d4f149ecdf7d748811086_33">Payroll!#REF!</definedName>
    <definedName name="_vena_PayrollS1_PayrollB1_C_FV_e1c3a244dc3d4f149ecdf7d748811086_34">Payroll!#REF!</definedName>
    <definedName name="_vena_PayrollS1_PayrollB1_C_FV_e1c3a244dc3d4f149ecdf7d748811086_35">Payroll!#REF!</definedName>
    <definedName name="_vena_PayrollS1_PayrollB1_C_FV_e1c3a244dc3d4f149ecdf7d748811086_36">Payroll!#REF!</definedName>
    <definedName name="_vena_PayrollS1_PayrollB1_C_FV_e1c3a244dc3d4f149ecdf7d748811086_37">Payroll!#REF!</definedName>
    <definedName name="_vena_PayrollS1_PayrollB1_C_FV_e1c3a244dc3d4f149ecdf7d748811086_38">Payroll!#REF!</definedName>
    <definedName name="_vena_PayrollS1_PayrollB1_C_FV_e1c3a244dc3d4f149ecdf7d748811086_39">Payroll!#REF!</definedName>
    <definedName name="_vena_PayrollS1_PayrollB1_C_FV_e1c3a244dc3d4f149ecdf7d748811086_40">Payroll!#REF!</definedName>
    <definedName name="_vena_PayrollS1_PayrollB1_C_FV_e1c3a244dc3d4f149ecdf7d748811086_41">Payroll!#REF!</definedName>
    <definedName name="_vena_PayrollS1_PayrollB1_C_FV_e1c3a244dc3d4f149ecdf7d748811086_42">Payroll!#REF!</definedName>
    <definedName name="_vena_PayrollS1_PayrollB1_C_FV_e1c3a244dc3d4f149ecdf7d748811086_43">Payroll!#REF!</definedName>
    <definedName name="_vena_PayrollS1_PayrollB1_C_FV_e1c3a244dc3d4f149ecdf7d748811086_44">Payroll!#REF!</definedName>
    <definedName name="_vena_PayrollS1_PayrollB1_C_FV_e1c3a244dc3d4f149ecdf7d748811086_45">Payroll!#REF!</definedName>
    <definedName name="_vena_PayrollS1_PayrollB1_C_FV_e1c3a244dc3d4f149ecdf7d748811086_46">Payroll!#REF!</definedName>
    <definedName name="_vena_PayrollS1_PayrollB1_C_FV_e1c3a244dc3d4f149ecdf7d748811086_47">Payroll!#REF!</definedName>
    <definedName name="_vena_PayrollS1_PayrollB1_C_FV_e1c3a244dc3d4f149ecdf7d748811086_48">Payroll!#REF!</definedName>
    <definedName name="_vena_PayrollS1_PayrollB1_C_FV_e1c3a244dc3d4f149ecdf7d748811086_49">Payroll!#REF!</definedName>
    <definedName name="_vena_PayrollS1_PayrollB1_C_FV_e1c3a244dc3d4f149ecdf7d748811086_50">Payroll!#REF!</definedName>
    <definedName name="_vena_PayrollS1_PayrollB1_C_FV_e1c3a244dc3d4f149ecdf7d748811086_51">Payroll!#REF!</definedName>
    <definedName name="_vena_PayrollS1_PayrollB1_C_FV_e1c3a244dc3d4f149ecdf7d748811086_52">Payroll!#REF!</definedName>
    <definedName name="_vena_PayrollS1_PayrollB1_R_5_720177941150302210" comment="*">Payroll!#REF!</definedName>
    <definedName name="_vena_PayrollS1_PayrollB2_C_4_720177941095776277">Payroll!#REF!</definedName>
    <definedName name="_vena_PayrollS1_PayrollB2_C_4_720177941095776277_1">Payroll!#REF!</definedName>
    <definedName name="_vena_PayrollS1_PayrollB2_C_4_720177941095776277_2">Payroll!#REF!</definedName>
    <definedName name="_vena_PayrollS1_PayrollB2_C_8_1016962248646459393">Payroll!#REF!</definedName>
    <definedName name="_vena_PayrollS1_PayrollB2_C_8_1016962248646459393_1">Payroll!#REF!</definedName>
    <definedName name="_vena_PayrollS1_PayrollB2_C_8_1016962248646459393_2">Payroll!#REF!</definedName>
    <definedName name="_vena_PayrollS1_PayrollB2_C_8_1016962248646459393_3">Payroll!#REF!</definedName>
    <definedName name="_vena_PayrollS1_PayrollB2_C_8_1016962248646459393_4">Payroll!#REF!</definedName>
    <definedName name="_vena_PayrollS1_PayrollB2_C_8_1016962248646459393_5">Payroll!#REF!</definedName>
    <definedName name="_vena_PayrollS1_PayrollB2_C_8_720177941305491544">Payroll!#REF!</definedName>
    <definedName name="_vena_PayrollS1_PayrollB2_C_8_720177941305491608">Payroll!#REF!</definedName>
    <definedName name="_vena_PayrollS1_PayrollB2_C_8_720177941305491608_1">Payroll!#REF!</definedName>
    <definedName name="_vena_PayrollS1_PayrollB2_C_8_720177941305491608_2">Payroll!#REF!</definedName>
    <definedName name="_vena_PayrollS1_PayrollB2_C_8_720177941305491608_3">Payroll!#REF!</definedName>
    <definedName name="_vena_PayrollS1_PayrollB2_C_8_720177941305491608_4">Payroll!#REF!</definedName>
    <definedName name="_vena_PayrollS1_PayrollB2_C_8_720177941305491608_5">Payroll!#REF!</definedName>
    <definedName name="_vena_PayrollS1_PayrollB2_C_8_720177941305491632">Payroll!#REF!</definedName>
    <definedName name="_vena_PayrollS1_PayrollB2_C_8_720177941305491716">Payroll!#REF!</definedName>
    <definedName name="_vena_PayrollS1_PayrollB2_C_8_720177941309685918">Payroll!#REF!</definedName>
    <definedName name="_vena_PayrollS1_PayrollB2_C_8_720177941309685918_1">Payroll!#REF!</definedName>
    <definedName name="_vena_PayrollS1_PayrollB2_C_8_720177941309685918_2">Payroll!#REF!</definedName>
    <definedName name="_vena_PayrollS1_PayrollB2_C_8_720177941309685918_3">Payroll!#REF!</definedName>
    <definedName name="_vena_PayrollS1_PayrollB2_C_8_720177941309685918_4">Payroll!#REF!</definedName>
    <definedName name="_vena_PayrollS1_PayrollB2_C_8_720177941309685918_5">Payroll!#REF!</definedName>
    <definedName name="_vena_PayrollS1_PayrollB2_C_FV_56493ffece784c5db4cd0fd3b40a250d">Payroll!#REF!</definedName>
    <definedName name="_vena_PayrollS1_PayrollB2_C_FV_56493ffece784c5db4cd0fd3b40a250d_10">Payroll!#REF!</definedName>
    <definedName name="_vena_PayrollS1_PayrollB2_C_FV_56493ffece784c5db4cd0fd3b40a250d_11">Payroll!#REF!</definedName>
    <definedName name="_vena_PayrollS1_PayrollB2_C_FV_56493ffece784c5db4cd0fd3b40a250d_12">Payroll!#REF!</definedName>
    <definedName name="_vena_PayrollS1_PayrollB2_C_FV_56493ffece784c5db4cd0fd3b40a250d_13">Payroll!#REF!</definedName>
    <definedName name="_vena_PayrollS1_PayrollB2_C_FV_56493ffece784c5db4cd0fd3b40a250d_14">Payroll!#REF!</definedName>
    <definedName name="_vena_PayrollS1_PayrollB2_C_FV_56493ffece784c5db4cd0fd3b40a250d_15">Payroll!#REF!</definedName>
    <definedName name="_vena_PayrollS1_PayrollB2_C_FV_56493ffece784c5db4cd0fd3b40a250d_16">Payroll!#REF!</definedName>
    <definedName name="_vena_PayrollS1_PayrollB2_C_FV_56493ffece784c5db4cd0fd3b40a250d_17">Payroll!#REF!</definedName>
    <definedName name="_vena_PayrollS1_PayrollB2_C_FV_56493ffece784c5db4cd0fd3b40a250d_18">Payroll!#REF!</definedName>
    <definedName name="_vena_PayrollS1_PayrollB2_C_FV_56493ffece784c5db4cd0fd3b40a250d_19">Payroll!#REF!</definedName>
    <definedName name="_vena_PayrollS1_PayrollB2_C_FV_56493ffece784c5db4cd0fd3b40a250d_2">Payroll!#REF!</definedName>
    <definedName name="_vena_PayrollS1_PayrollB2_C_FV_56493ffece784c5db4cd0fd3b40a250d_20">Payroll!#REF!</definedName>
    <definedName name="_vena_PayrollS1_PayrollB2_C_FV_56493ffece784c5db4cd0fd3b40a250d_21">Payroll!#REF!</definedName>
    <definedName name="_vena_PayrollS1_PayrollB2_C_FV_56493ffece784c5db4cd0fd3b40a250d_3">Payroll!#REF!</definedName>
    <definedName name="_vena_PayrollS1_PayrollB2_C_FV_56493ffece784c5db4cd0fd3b40a250d_4">Payroll!#REF!</definedName>
    <definedName name="_vena_PayrollS1_PayrollB2_C_FV_56493ffece784c5db4cd0fd3b40a250d_5">Payroll!#REF!</definedName>
    <definedName name="_vena_PayrollS1_PayrollB2_C_FV_56493ffece784c5db4cd0fd3b40a250d_6">Payroll!#REF!</definedName>
    <definedName name="_vena_PayrollS1_PayrollB2_C_FV_56493ffece784c5db4cd0fd3b40a250d_7">Payroll!#REF!</definedName>
    <definedName name="_vena_PayrollS1_PayrollB2_C_FV_56493ffece784c5db4cd0fd3b40a250d_8">Payroll!#REF!</definedName>
    <definedName name="_vena_PayrollS1_PayrollB2_C_FV_56493ffece784c5db4cd0fd3b40a250d_9">Payroll!#REF!</definedName>
    <definedName name="_vena_PayrollS1_PayrollB2_C_FV_e1c3a244dc3d4f149ecdf7d748811086">Payroll!#REF!</definedName>
    <definedName name="_vena_PayrollS1_PayrollB2_C_FV_e1c3a244dc3d4f149ecdf7d748811086_1">Payroll!#REF!</definedName>
    <definedName name="_vena_PayrollS1_PayrollB2_C_FV_e1c3a244dc3d4f149ecdf7d748811086_10">Payroll!#REF!</definedName>
    <definedName name="_vena_PayrollS1_PayrollB2_C_FV_e1c3a244dc3d4f149ecdf7d748811086_11">Payroll!#REF!</definedName>
    <definedName name="_vena_PayrollS1_PayrollB2_C_FV_e1c3a244dc3d4f149ecdf7d748811086_12">Payroll!#REF!</definedName>
    <definedName name="_vena_PayrollS1_PayrollB2_C_FV_e1c3a244dc3d4f149ecdf7d748811086_13">Payroll!#REF!</definedName>
    <definedName name="_vena_PayrollS1_PayrollB2_C_FV_e1c3a244dc3d4f149ecdf7d748811086_14">Payroll!#REF!</definedName>
    <definedName name="_vena_PayrollS1_PayrollB2_C_FV_e1c3a244dc3d4f149ecdf7d748811086_15">Payroll!#REF!</definedName>
    <definedName name="_vena_PayrollS1_PayrollB2_C_FV_e1c3a244dc3d4f149ecdf7d748811086_16">Payroll!#REF!</definedName>
    <definedName name="_vena_PayrollS1_PayrollB2_C_FV_e1c3a244dc3d4f149ecdf7d748811086_17">Payroll!#REF!</definedName>
    <definedName name="_vena_PayrollS1_PayrollB2_C_FV_e1c3a244dc3d4f149ecdf7d748811086_2">Payroll!#REF!</definedName>
    <definedName name="_vena_PayrollS1_PayrollB2_C_FV_e1c3a244dc3d4f149ecdf7d748811086_3">Payroll!#REF!</definedName>
    <definedName name="_vena_PayrollS1_PayrollB2_C_FV_e1c3a244dc3d4f149ecdf7d748811086_4">Payroll!#REF!</definedName>
    <definedName name="_vena_PayrollS1_PayrollB2_C_FV_e1c3a244dc3d4f149ecdf7d748811086_5">Payroll!#REF!</definedName>
    <definedName name="_vena_PayrollS1_PayrollB2_C_FV_e1c3a244dc3d4f149ecdf7d748811086_6">Payroll!#REF!</definedName>
    <definedName name="_vena_PayrollS1_PayrollB2_C_FV_e1c3a244dc3d4f149ecdf7d748811086_7">Payroll!#REF!</definedName>
    <definedName name="_vena_PayrollS1_PayrollB2_C_FV_e1c3a244dc3d4f149ecdf7d748811086_8">Payroll!#REF!</definedName>
    <definedName name="_vena_PayrollS1_PayrollB2_C_FV_e1c3a244dc3d4f149ecdf7d748811086_9">Payroll!#REF!</definedName>
    <definedName name="_vena_PayrollS1_PayrollB2_R_5_720177941099970589" comment="*">Payroll!#REF!</definedName>
    <definedName name="_vena_PayrollS1_PayrollB3_C_4_720177941095776277">Payroll!#REF!</definedName>
    <definedName name="_vena_PayrollS1_PayrollB3_C_8_720177941305491604">Payroll!#REF!</definedName>
    <definedName name="_vena_PayrollS1_PayrollB3_C_8_720177941305491604_1">Payroll!#REF!</definedName>
    <definedName name="_vena_PayrollS1_PayrollB3_C_8_720177941305491604_2">Payroll!#REF!</definedName>
    <definedName name="_vena_PayrollS1_PayrollB3_C_8_720177941305491604_3">Payroll!#REF!</definedName>
    <definedName name="_vena_PayrollS1_PayrollB3_C_8_720177941305491604_4">Payroll!#REF!</definedName>
    <definedName name="_vena_PayrollS1_PayrollB3_C_8_720177941305491604_5">Payroll!#REF!</definedName>
    <definedName name="_vena_PayrollS1_PayrollB3_C_8_720177941305491608">Payroll!#REF!</definedName>
    <definedName name="_vena_PayrollS1_PayrollB3_C_8_720177941305491608_1">Payroll!#REF!</definedName>
    <definedName name="_vena_PayrollS1_PayrollB3_C_8_720177941305491608_2">Payroll!#REF!</definedName>
    <definedName name="_vena_PayrollS1_PayrollB3_C_8_720177941305491608_3">Payroll!#REF!</definedName>
    <definedName name="_vena_PayrollS1_PayrollB3_C_8_720177941305491608_4">Payroll!#REF!</definedName>
    <definedName name="_vena_PayrollS1_PayrollB3_C_8_720177941305491608_5">Payroll!#REF!</definedName>
    <definedName name="_vena_PayrollS1_PayrollB3_C_8_720177941309685782">Payroll!#REF!</definedName>
    <definedName name="_vena_PayrollS1_PayrollB3_C_FV_56493ffece784c5db4cd0fd3b40a250d">Payroll!#REF!</definedName>
    <definedName name="_vena_PayrollS1_PayrollB3_C_FV_56493ffece784c5db4cd0fd3b40a250d_1">Payroll!#REF!</definedName>
    <definedName name="_vena_PayrollS1_PayrollB3_C_FV_56493ffece784c5db4cd0fd3b40a250d_10">Payroll!#REF!</definedName>
    <definedName name="_vena_PayrollS1_PayrollB3_C_FV_56493ffece784c5db4cd0fd3b40a250d_11">Payroll!#REF!</definedName>
    <definedName name="_vena_PayrollS1_PayrollB3_C_FV_56493ffece784c5db4cd0fd3b40a250d_12">Payroll!#REF!</definedName>
    <definedName name="_vena_PayrollS1_PayrollB3_C_FV_56493ffece784c5db4cd0fd3b40a250d_2">Payroll!#REF!</definedName>
    <definedName name="_vena_PayrollS1_PayrollB3_C_FV_56493ffece784c5db4cd0fd3b40a250d_3">Payroll!#REF!</definedName>
    <definedName name="_vena_PayrollS1_PayrollB3_C_FV_56493ffece784c5db4cd0fd3b40a250d_4">Payroll!#REF!</definedName>
    <definedName name="_vena_PayrollS1_PayrollB3_C_FV_56493ffece784c5db4cd0fd3b40a250d_5">Payroll!#REF!</definedName>
    <definedName name="_vena_PayrollS1_PayrollB3_C_FV_56493ffece784c5db4cd0fd3b40a250d_6">Payroll!#REF!</definedName>
    <definedName name="_vena_PayrollS1_PayrollB3_C_FV_56493ffece784c5db4cd0fd3b40a250d_7">Payroll!#REF!</definedName>
    <definedName name="_vena_PayrollS1_PayrollB3_C_FV_56493ffece784c5db4cd0fd3b40a250d_8">Payroll!#REF!</definedName>
    <definedName name="_vena_PayrollS1_PayrollB3_C_FV_56493ffece784c5db4cd0fd3b40a250d_9">Payroll!#REF!</definedName>
    <definedName name="_vena_PayrollS1_PayrollB3_C_FV_e1c3a244dc3d4f149ecdf7d748811086">Payroll!#REF!</definedName>
    <definedName name="_vena_PayrollS1_PayrollB3_C_FV_e1c3a244dc3d4f149ecdf7d748811086_1">Payroll!#REF!</definedName>
    <definedName name="_vena_PayrollS1_PayrollB3_C_FV_e1c3a244dc3d4f149ecdf7d748811086_10">Payroll!#REF!</definedName>
    <definedName name="_vena_PayrollS1_PayrollB3_C_FV_e1c3a244dc3d4f149ecdf7d748811086_11">Payroll!#REF!</definedName>
    <definedName name="_vena_PayrollS1_PayrollB3_C_FV_e1c3a244dc3d4f149ecdf7d748811086_2">Payroll!#REF!</definedName>
    <definedName name="_vena_PayrollS1_PayrollB3_C_FV_e1c3a244dc3d4f149ecdf7d748811086_3">Payroll!#REF!</definedName>
    <definedName name="_vena_PayrollS1_PayrollB3_C_FV_e1c3a244dc3d4f149ecdf7d748811086_4">Payroll!#REF!</definedName>
    <definedName name="_vena_PayrollS1_PayrollB3_C_FV_e1c3a244dc3d4f149ecdf7d748811086_5">Payroll!#REF!</definedName>
    <definedName name="_vena_PayrollS1_PayrollB3_C_FV_e1c3a244dc3d4f149ecdf7d748811086_6">Payroll!#REF!</definedName>
    <definedName name="_vena_PayrollS1_PayrollB3_C_FV_e1c3a244dc3d4f149ecdf7d748811086_7">Payroll!#REF!</definedName>
    <definedName name="_vena_PayrollS1_PayrollB3_C_FV_e1c3a244dc3d4f149ecdf7d748811086_8">Payroll!#REF!</definedName>
    <definedName name="_vena_PayrollS1_PayrollB3_C_FV_e1c3a244dc3d4f149ecdf7d748811086_9">Payroll!#REF!</definedName>
    <definedName name="_vena_PayrollS1_PayrollB3_R_5_721231448376606720">Payroll!#REF!</definedName>
    <definedName name="_vena_PayrollS1_PayrollB3_R_5_721231448380801024">Payroll!#REF!</definedName>
    <definedName name="_vena_PayrollS1_PayrollB3_R_5_721231448384995329">Payroll!#REF!</definedName>
    <definedName name="_vena_PayrollS1_PayrollB3_R_5_721231448384995331">Payroll!#REF!</definedName>
    <definedName name="_vena_PayrollS1_PayrollB3_R_5_721231448384995333">Payroll!#REF!</definedName>
    <definedName name="_vena_PayrollS1_PayrollB3_R_5_721231448389189633">Payroll!#REF!</definedName>
    <definedName name="_vena_PayrollS1_PayrollB3_R_5_721231448389189635">Payroll!#REF!</definedName>
    <definedName name="_vena_PayrollS1_PayrollB3_R_5_721231448393383937">Payroll!#REF!</definedName>
    <definedName name="_vena_PayrollS1_PayrollB3_R_5_721231448393383939">Payroll!#REF!</definedName>
    <definedName name="_vena_PayrollS1_PayrollB3_R_5_721231448393383941">Payroll!#REF!</definedName>
    <definedName name="_vena_PayrollS1_PayrollB3_R_5_721231448397578241">Payroll!#REF!</definedName>
    <definedName name="_vena_PayrollS1_PayrollB3_R_5_721231448397578243">Payroll!#REF!</definedName>
    <definedName name="_vena_PayrollS1_PayrollB3_R_5_721231448401772545">Payroll!#REF!</definedName>
    <definedName name="_vena_PayrollS1_PayrollB3_R_5_721231448401772547">Payroll!#REF!</definedName>
    <definedName name="_vena_PayrollS1_PayrollB3_R_5_721231448401772549">Payroll!#REF!</definedName>
    <definedName name="_vena_PayrollS1_PayrollB3_R_5_721231448405966849">Payroll!#REF!</definedName>
    <definedName name="_vena_PayrollS1_PayrollB3_R_5_721231448405966851">Payroll!#REF!</definedName>
    <definedName name="_vena_PayrollS1_PayrollB3_R_5_721231448410161153">Payroll!#REF!</definedName>
    <definedName name="_vena_PayrollS1_PayrollB3_R_5_721231448410161155">Payroll!#REF!</definedName>
    <definedName name="_vena_PayrollS1_PayrollB3_R_5_721231448410161157">Payroll!#REF!</definedName>
    <definedName name="_vena_PayrollS1_PayrollB3_R_5_721231448414355457">Payroll!#REF!</definedName>
    <definedName name="_vena_PayrollS1_PayrollB3_R_5_721231448414355459">Payroll!#REF!</definedName>
    <definedName name="_vena_PayrollS1_PayrollB3_R_5_721231448414355461">Payroll!#REF!</definedName>
    <definedName name="_vena_PayrollS1_PayrollB3_R_5_721231448418549761">Payroll!#REF!</definedName>
    <definedName name="_vena_PayrollS1_PayrollB3_R_5_721231448418549763">Payroll!#REF!</definedName>
    <definedName name="_vena_PayrollS1_PayrollB3_R_5_721231448422744065">Payroll!#REF!</definedName>
    <definedName name="_vena_PayrollS1_PayrollB3_R_5_721231448422744067">Payroll!#REF!</definedName>
    <definedName name="_vena_PayrollS1_PayrollB3_R_5_721231448422744069">Payroll!#REF!</definedName>
    <definedName name="_vena_PayrollS1_PayrollB3_R_5_721231448426938369">Payroll!#REF!</definedName>
    <definedName name="_vena_PayrollS1_PayrollB3_R_5_721231448426938371">Payroll!#REF!</definedName>
    <definedName name="_vena_PayrollS1_PayrollB3_R_5_721231448431132673">Payroll!#REF!</definedName>
    <definedName name="_vena_PayrollS1_PayrollB3_R_5_721231448431132675">Payroll!#REF!</definedName>
    <definedName name="_vena_PayrollS1_PayrollB3_R_5_721231448431132677">Payroll!#REF!</definedName>
    <definedName name="_vena_PayrollS1_PayrollB3_R_5_721231448435326977">Payroll!#REF!</definedName>
    <definedName name="_vena_PayrollS1_PayrollB3_R_5_721231448435326979">Payroll!#REF!</definedName>
    <definedName name="_vena_PayrollS1_PayrollB3_R_5_721231448439521281">Payroll!#REF!</definedName>
    <definedName name="_vena_PayrollS1_PayrollB3_R_5_721231448439521283">Payroll!#REF!</definedName>
    <definedName name="_vena_PayrollS1_PayrollB3_R_5_721231448439521285">Payroll!#REF!</definedName>
    <definedName name="_vena_PayrollS1_PayrollB3_R_5_721231448443715585">Payroll!#REF!</definedName>
    <definedName name="_vena_PayrollS1_PayrollB3_R_5_721231448443715587">Payroll!#REF!</definedName>
    <definedName name="_vena_PayrollS1_PayrollB3_R_5_721231448443715589">Payroll!#REF!</definedName>
    <definedName name="_vena_PayrollS1_PayrollB3_R_5_721231448447909889">Payroll!#REF!</definedName>
    <definedName name="_vena_PayrollS1_PayrollB3_R_5_721231448447909891">Payroll!#REF!</definedName>
    <definedName name="_vena_PayrollS1_PayrollB3_R_5_721231448452104193">Payroll!#REF!</definedName>
    <definedName name="_vena_PayrollS1_PayrollB3_R_5_721231448452104195">Payroll!#REF!</definedName>
    <definedName name="_vena_PayrollS1_PayrollB3_R_5_721231448452104197">Payroll!#REF!</definedName>
    <definedName name="_vena_PayrollS1_PayrollB3_R_5_721231448456298497">Payroll!#REF!</definedName>
    <definedName name="_vena_PayrollS1_PayrollB3_R_5_721231448456298499">Payroll!#REF!</definedName>
    <definedName name="_vena_PayrollS1_PayrollB3_R_5_721231448460492801">Payroll!#REF!</definedName>
    <definedName name="_vena_PayrollS1_PayrollB3_R_5_721231448460492803">Payroll!#REF!</definedName>
    <definedName name="_vena_PayrollS1_PayrollB3_R_5_721231448460492805">Payroll!#REF!</definedName>
    <definedName name="_vena_PayrollS1_PayrollB3_R_5_721231448464687105">Payroll!#REF!</definedName>
    <definedName name="_vena_PayrollS1_PayrollB3_R_5_721231448464687107">Payroll!#REF!</definedName>
    <definedName name="_vena_PayrollS1_PayrollB3_R_5_721231448468881409">Payroll!#REF!</definedName>
    <definedName name="_vena_PayrollS1_PayrollB3_R_5_721231448468881411">Payroll!#REF!</definedName>
    <definedName name="_vena_PayrollS1_PayrollB3_R_5_721231448468881413">Payroll!#REF!</definedName>
    <definedName name="_vena_PayrollS1_PayrollB4_C_8_720177941305491604">Payroll!#REF!</definedName>
    <definedName name="_vena_PayrollS1_PayrollB4_C_8_720177941305491604_1">Payroll!#REF!</definedName>
    <definedName name="_vena_PayrollS1_PayrollB4_C_8_720177941305491604_2">Payroll!#REF!</definedName>
    <definedName name="_vena_PayrollS1_PayrollB4_C_8_720177941305491604_3">Payroll!#REF!</definedName>
    <definedName name="_vena_PayrollS1_PayrollB4_C_8_720177941305491604_4">Payroll!#REF!</definedName>
    <definedName name="_vena_PayrollS1_PayrollB4_C_8_720177941305491604_5">Payroll!#REF!</definedName>
    <definedName name="_vena_PayrollS1_PayrollB4_C_FV_56493ffece784c5db4cd0fd3b40a250d_1">Payroll!#REF!</definedName>
    <definedName name="_vena_PayrollS1_PayrollB4_C_FV_56493ffece784c5db4cd0fd3b40a250d_2">Payroll!#REF!</definedName>
    <definedName name="_vena_PayrollS1_PayrollB4_C_FV_56493ffece784c5db4cd0fd3b40a250d_3">Payroll!#REF!</definedName>
    <definedName name="_vena_PayrollS1_PayrollB4_C_FV_56493ffece784c5db4cd0fd3b40a250d_4">Payroll!#REF!</definedName>
    <definedName name="_vena_PayrollS1_PayrollB4_C_FV_56493ffece784c5db4cd0fd3b40a250d_5">Payroll!#REF!</definedName>
    <definedName name="_vena_PayrollS1_PayrollB4_C_FV_56493ffece784c5db4cd0fd3b40a250d_6">Payroll!#REF!</definedName>
    <definedName name="_vena_PayrollS1_PayrollB4_C_FV_e1c3a244dc3d4f149ecdf7d748811086">Payroll!#REF!</definedName>
    <definedName name="_vena_PayrollS1_PayrollB4_C_FV_e1c3a244dc3d4f149ecdf7d748811086_1">Payroll!#REF!</definedName>
    <definedName name="_vena_PayrollS1_PayrollB4_C_FV_e1c3a244dc3d4f149ecdf7d748811086_2">Payroll!#REF!</definedName>
    <definedName name="_vena_PayrollS1_PayrollB4_C_FV_e1c3a244dc3d4f149ecdf7d748811086_3">Payroll!#REF!</definedName>
    <definedName name="_vena_PayrollS1_PayrollB4_C_FV_e1c3a244dc3d4f149ecdf7d748811086_4">Payroll!#REF!</definedName>
    <definedName name="_vena_PayrollS1_PayrollB4_C_FV_e1c3a244dc3d4f149ecdf7d748811086_5">Payroll!#REF!</definedName>
    <definedName name="_vena_PayrollS1_PayrollB4_R_5_720177941104164980">Payroll!#REF!</definedName>
    <definedName name="_vena_PayrollS1_PayrollB4_R_5_720177941104164983">Payroll!#REF!</definedName>
    <definedName name="_vena_PayrollS1_PayrollB4_R_5_720177941104164996">Payroll!#REF!</definedName>
    <definedName name="_vena_PayrollS1_PayrollB4_R_5_720177941125136429">Payroll!#REF!</definedName>
    <definedName name="_vena_PO_CurrentForecast_1_532be061766d4c328e294051f61a67c9">MYP!#REF!</definedName>
    <definedName name="_vena_PO_CurrentForecast_4_71d181328c924cf9bb23178ead6ab71c">MYP!#REF!</definedName>
    <definedName name="_vena_RatesS1_P_3_720177941083193402" comment="*">Rates!#REF!</definedName>
    <definedName name="_vena_RatesS1_P_6_720177941255159927" comment="*">Rates!#REF!</definedName>
    <definedName name="_vena_RatesS1_P_7_720177941267742850" comment="*">Rates!#REF!</definedName>
    <definedName name="_vena_RatesS1_P_FV_e3545e3dcc52420a84dcdae3a23a4597" comment="*">Rates!#REF!</definedName>
    <definedName name="_vena_RatesS1_RatesB1_C_8_720177941305491604">Rates!#REF!</definedName>
    <definedName name="_vena_RatesS1_RatesB1_C_8_720177941305491604_1">Rates!#REF!</definedName>
    <definedName name="_vena_RatesS1_RatesB1_C_8_720177941305491604_2">Rates!#REF!</definedName>
    <definedName name="_vena_RatesS1_RatesB1_C_8_720177941305491604_3">Rates!#REF!</definedName>
    <definedName name="_vena_RatesS1_RatesB1_C_8_720177941305491604_4">Rates!#REF!</definedName>
    <definedName name="_vena_RatesS1_RatesB1_C_8_720177941305491604_5">Rates!#REF!</definedName>
    <definedName name="_vena_RatesS1_RatesB1_C_FV_e1c3a244dc3d4f149ecdf7d748811086">Rates!#REF!</definedName>
    <definedName name="_vena_RatesS1_RatesB1_C_FV_e1c3a244dc3d4f149ecdf7d748811086_1">Rates!#REF!</definedName>
    <definedName name="_vena_RatesS1_RatesB1_C_FV_e1c3a244dc3d4f149ecdf7d748811086_2">Rates!#REF!</definedName>
    <definedName name="_vena_RatesS1_RatesB1_C_FV_e1c3a244dc3d4f149ecdf7d748811086_3">Rates!#REF!</definedName>
    <definedName name="_vena_RatesS1_RatesB1_C_FV_e1c3a244dc3d4f149ecdf7d748811086_4">Rates!#REF!</definedName>
    <definedName name="_vena_RatesS1_RatesB1_C_FV_e1c3a244dc3d4f149ecdf7d748811086_5">Rates!#REF!</definedName>
    <definedName name="_vena_RatesS1_RatesB1_R_1_720177941041250317_1">Rates!#REF!</definedName>
    <definedName name="_vena_RatesS1_RatesB1_R_1_720177941041250317_15">Rates!#REF!</definedName>
    <definedName name="_vena_RatesS1_RatesB1_R_1_720177941041250317_16">Rates!#REF!</definedName>
    <definedName name="_vena_RatesS1_RatesB1_R_1_720177941041250317_17">Rates!#REF!</definedName>
    <definedName name="_vena_RatesS1_RatesB1_R_1_720177941041250317_18">Rates!#REF!</definedName>
    <definedName name="_vena_RatesS1_RatesB1_R_1_720177941041250317_19">Rates!#REF!</definedName>
    <definedName name="_vena_RatesS1_RatesB1_R_1_720177941041250317_20">Rates!#REF!</definedName>
    <definedName name="_vena_RatesS1_RatesB1_R_1_720177941041250317_21">Rates!#REF!</definedName>
    <definedName name="_vena_RatesS1_RatesB1_R_1_720177941041250317_22">Rates!#REF!</definedName>
    <definedName name="_vena_RatesS1_RatesB1_R_1_720177941041250317_23">Rates!#REF!</definedName>
    <definedName name="_vena_RatesS1_RatesB1_R_1_720177941041250317_24">Rates!#REF!</definedName>
    <definedName name="_vena_RatesS1_RatesB1_R_1_720177941041250317_25">Rates!#REF!</definedName>
    <definedName name="_vena_RatesS1_RatesB1_R_1_720177941041250317_26">Rates!#REF!</definedName>
    <definedName name="_vena_RatesS1_RatesB1_R_1_720177941041250317_27">Rates!#REF!</definedName>
    <definedName name="_vena_RatesS1_RatesB1_R_1_720177941041250317_28">Rates!#REF!</definedName>
    <definedName name="_vena_RatesS1_RatesB1_R_1_720177941041250317_29">Rates!#REF!</definedName>
    <definedName name="_vena_RatesS1_RatesB1_R_1_720177941041250317_4">Rates!#REF!</definedName>
    <definedName name="_vena_RatesS1_RatesB1_R_1_720177941041250317_5">Rates!#REF!</definedName>
    <definedName name="_vena_RatesS1_RatesB1_R_1_720177941041250317_6">Rates!#REF!</definedName>
    <definedName name="_vena_RatesS1_RatesB1_R_1_720177941041250317_8">Rates!#REF!</definedName>
    <definedName name="_vena_RatesS1_RatesB1_R_5_1062594774089859072">Rates!#REF!</definedName>
    <definedName name="_vena_RatesS1_RatesB1_R_5_1062594914645311488">Rates!#REF!</definedName>
    <definedName name="_vena_RatesS1_RatesB1_R_5_1062595101438902302">Rates!#REF!</definedName>
    <definedName name="_vena_RatesS1_RatesB1_R_5_1062595185622515716">Rates!#REF!</definedName>
    <definedName name="_vena_RatesS1_RatesB1_R_5_1103874542826684416">Rates!#REF!</definedName>
    <definedName name="_vena_RatesS1_RatesB1_R_5_1103874882687205376">Rates!#REF!</definedName>
    <definedName name="_vena_RatesS1_RatesB1_R_5_1103874968796266496">Rates!#REF!</definedName>
    <definedName name="_vena_RatesS1_RatesB1_R_5_1103875048437579776">Rates!#REF!</definedName>
    <definedName name="_vena_RatesS1_RatesB1_R_5_1103875086425391104">Rates!#REF!</definedName>
    <definedName name="_vena_RatesS1_RatesB1_R_5_720177941099970573">Rates!#REF!</definedName>
    <definedName name="_vena_RatesS1_RatesB1_R_5_720177941099970625">Rates!#REF!</definedName>
    <definedName name="_vena_RatesS1_RatesB1_R_5_720177941099970629">Rates!#REF!</definedName>
    <definedName name="_vena_RatesS1_RatesB1_R_5_720177941108359202">Rates!#REF!</definedName>
    <definedName name="_vena_RatesS1_RatesB1_R_5_720177941116747930">Rates!#REF!</definedName>
    <definedName name="_vena_RatesS1_RatesB1_R_5_720177941120942108">Rates!#REF!</definedName>
    <definedName name="_vena_RatesS1_RatesB1_R_5_720177941133525155">Rates!#REF!</definedName>
    <definedName name="_vena_RatesS1_RatesB1_R_5_720177941141913623">Rates!#REF!</definedName>
    <definedName name="_vena_RatesS1_RatesB1_R_5_720177941141913626">Rates!#REF!</definedName>
    <definedName name="_vena_RatesS1_RatesB1_R_5_720177941141913759">Rates!#REF!</definedName>
    <definedName name="_vena_RatesS1_RatesB1_R_5_720177941141913762">Rates!#REF!</definedName>
    <definedName name="_vena_RatesS1_RatesB1_R_5_720177941150302286">Rates!#REF!</definedName>
    <definedName name="_vena_RatesS1_RatesB1_R_5_738997556312670208">Rates!#REF!</definedName>
    <definedName name="_vena_RatesS1_RatesB1_R_5_738997844933738496">Rates!#REF!</definedName>
    <definedName name="_vena_RatesS1_RatesB1_R_5_738997909171208192">Rates!#REF!</definedName>
    <definedName name="_vena_RatesS1_RatesB1_R_FV_56493ffece784c5db4cd0fd3b40a250d">Rates!#REF!</definedName>
    <definedName name="_vena_RatesS1_RatesB1_R_FV_56493ffece784c5db4cd0fd3b40a250d_1">Rates!#REF!</definedName>
    <definedName name="_vena_RatesS1_RatesB1_R_FV_56493ffece784c5db4cd0fd3b40a250d_2">Rates!#REF!</definedName>
    <definedName name="_vena_RatesS1_RatesB1_R_FV_56493ffece784c5db4cd0fd3b40a250d_6">Rates!#REF!</definedName>
    <definedName name="_vena_RatesS1_RatesB2_C_4_720177941095776277">Rates!#REF!</definedName>
    <definedName name="_vena_RatesS1_RatesB2_C_8_720177941305491604">Rates!#REF!</definedName>
    <definedName name="_vena_RatesS1_RatesB2_C_8_720177941305491604_1">Rates!#REF!</definedName>
    <definedName name="_vena_RatesS1_RatesB2_C_8_720177941305491604_2">Rates!#REF!</definedName>
    <definedName name="_vena_RatesS1_RatesB2_C_8_720177941305491604_3">Rates!#REF!</definedName>
    <definedName name="_vena_RatesS1_RatesB2_C_8_720177941305491604_4">Rates!#REF!</definedName>
    <definedName name="_vena_RatesS1_RatesB2_C_8_720177941305491604_5">Rates!#REF!</definedName>
    <definedName name="_vena_RatesS1_RatesB2_C_8_720177941309685782">Rates!#REF!</definedName>
    <definedName name="_vena_RatesS1_RatesB2_C_FV_e1c3a244dc3d4f149ecdf7d748811086_2">Rates!#REF!</definedName>
    <definedName name="_vena_RatesS1_RatesB2_C_FV_e1c3a244dc3d4f149ecdf7d748811086_3">Rates!#REF!</definedName>
    <definedName name="_vena_RatesS1_RatesB2_C_FV_e1c3a244dc3d4f149ecdf7d748811086_4">Rates!#REF!</definedName>
    <definedName name="_vena_RatesS1_RatesB2_C_FV_e1c3a244dc3d4f149ecdf7d748811086_5">Rates!#REF!</definedName>
    <definedName name="_vena_RatesS1_RatesB2_C_FV_e1c3a244dc3d4f149ecdf7d748811086_6">Rates!#REF!</definedName>
    <definedName name="_vena_RatesS1_RatesB2_C_FV_e1c3a244dc3d4f149ecdf7d748811086_7">Rates!#REF!</definedName>
    <definedName name="_vena_RatesS1_RatesB2_R_5_720177941137719313" comment="*">Rates!#REF!</definedName>
    <definedName name="_vena_RatesS1_RatesB2_R_FV_56493ffece784c5db4cd0fd3b40a250d">Rates!#REF!</definedName>
    <definedName name="_vena_RatesS1_RatesB3_C_8_720177941305491462">Rates!#REF!</definedName>
    <definedName name="_vena_RatesS1_RatesB3_C_8_720177941305491462_1">Rates!#REF!</definedName>
    <definedName name="_vena_RatesS1_RatesB3_C_8_720177941305491462_2">Rates!#REF!</definedName>
    <definedName name="_vena_RatesS1_RatesB3_C_8_720177941305491462_3">Rates!#REF!</definedName>
    <definedName name="_vena_RatesS1_RatesB3_C_8_720177941305491462_4">Rates!#REF!</definedName>
    <definedName name="_vena_RatesS1_RatesB3_C_8_720177941305491462_5">Rates!#REF!</definedName>
    <definedName name="_vena_RatesS1_RatesB3_C_8_720177941305491676">Rates!#REF!</definedName>
    <definedName name="_vena_RatesS1_RatesB3_C_FV_e1c3a244dc3d4f149ecdf7d748811086">Rates!#REF!</definedName>
    <definedName name="_vena_RatesS1_RatesB3_C_FV_e1c3a244dc3d4f149ecdf7d748811086_1">Rates!#REF!</definedName>
    <definedName name="_vena_RatesS1_RatesB3_C_FV_e1c3a244dc3d4f149ecdf7d748811086_2">Rates!#REF!</definedName>
    <definedName name="_vena_RatesS1_RatesB3_C_FV_e1c3a244dc3d4f149ecdf7d748811086_3">Rates!#REF!</definedName>
    <definedName name="_vena_RatesS1_RatesB3_C_FV_e1c3a244dc3d4f149ecdf7d748811086_4">Rates!#REF!</definedName>
    <definedName name="_vena_RatesS1_RatesB3_C_FV_e1c3a244dc3d4f149ecdf7d748811086_5">Rates!#REF!</definedName>
    <definedName name="_vena_RatesS1_RatesB3_C_FV_e1c3a244dc3d4f149ecdf7d748811086_6">Rates!#REF!</definedName>
    <definedName name="_vena_RatesS1_RatesB3_R_5_1062601733325455360">Rates!#REF!</definedName>
    <definedName name="_vena_RatesS1_RatesB3_R_5_1062601765202165760">Rates!#REF!</definedName>
    <definedName name="_vena_RatesS1_RatesB3_R_5_1062601806868119552">Rates!#REF!</definedName>
    <definedName name="_vena_RatesS1_RatesB3_R_5_1062601853878009856">Rates!#REF!</definedName>
    <definedName name="_vena_RatesS1_RatesB3_R_5_1062601895397556224">Rates!#REF!</definedName>
    <definedName name="_vena_RatesS1_RatesB3_R_5_720177941125136477">Rates!#REF!</definedName>
    <definedName name="_vena_RatesS1_RatesB3_R_5_720177941133525179">Rates!#REF!</definedName>
    <definedName name="_vena_RatesS1_RatesB3_R_FV_56493ffece784c5db4cd0fd3b40a250d_10">Rates!#REF!</definedName>
    <definedName name="_vena_RatesS1_RatesB3_R_FV_56493ffece784c5db4cd0fd3b40a250d_4">Rates!#REF!</definedName>
    <definedName name="_vena_RatesS1_RatesB3_R_FV_56493ffece784c5db4cd0fd3b40a250d_5">Rates!#REF!</definedName>
    <definedName name="_vena_RatesS1_RatesB3_R_FV_56493ffece784c5db4cd0fd3b40a250d_6">Rates!#REF!</definedName>
    <definedName name="_vena_RatesS1_RatesB3_R_FV_56493ffece784c5db4cd0fd3b40a250d_7">Rates!#REF!</definedName>
    <definedName name="_vena_RatesS1_RatesB3_R_FV_56493ffece784c5db4cd0fd3b40a250d_8">Rates!#REF!</definedName>
    <definedName name="_vena_RatesS1_RatesB3_R_FV_56493ffece784c5db4cd0fd3b40a250d_9">Rates!#REF!</definedName>
    <definedName name="_vena_V_CapExDelete_H">Validation!$A$5</definedName>
    <definedName name="_vena_V_GuidingQuestionsDelete_H">Validation!$A$2</definedName>
    <definedName name="_vena_V_MYPDelete_H">Validation!$A$3</definedName>
    <definedName name="_vena_V_NoSaveAfterMacro_H">Validation!$A$1</definedName>
    <definedName name="_vena_V_PayrollDelete_H">Validation!$A$4</definedName>
    <definedName name="_vena_V_RatesDelete_H">Validation!$A$6</definedName>
    <definedName name="CalendarYearEnd">MYP!#REF!</definedName>
    <definedName name="Certificated">Rates!$A$34</definedName>
    <definedName name="ChooseCFScenario">MYP!#REF!</definedName>
    <definedName name="ChooseCS1Scenario">MYP!#REF!</definedName>
    <definedName name="ChooseSubLoc">MYP!#REF!</definedName>
    <definedName name="ChooseYear">MYP!#REF!</definedName>
    <definedName name="ClosedMonth">MYP!#REF!</definedName>
    <definedName name="CommonSubLoc">MYP!#REF!</definedName>
    <definedName name="DV_HW">Rates!$A$46:$A$49</definedName>
    <definedName name="EmployeeType">Rates!$A$34:$A$34</definedName>
    <definedName name="ERS">Rates!$A$38</definedName>
    <definedName name="FiscalMonth">MYP!#REF!</definedName>
    <definedName name="FUTA">Rates!$A$51</definedName>
    <definedName name="HTML_CodePage" hidden="1">1252</definedName>
    <definedName name="HTML_Control" localSheetId="4" hidden="1">{"'Sheet1'!$A$1:$K$359"}</definedName>
    <definedName name="HTML_Control" localSheetId="1" hidden="1">{"'Sheet1'!$A$1:$K$359"}</definedName>
    <definedName name="HTML_Control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Index_FUTA_Rate">Rates!$A$51:$C$51</definedName>
    <definedName name="Index_SUTA_Rate">Rates!$A$53:$C$53</definedName>
    <definedName name="IndexBenefits">Rates!$A$36:$C$57</definedName>
    <definedName name="IndexInLieuMedical">Rates!$A$50:$C$50</definedName>
    <definedName name="IndexPayIncrease">Rates!$A$34:$C$34</definedName>
    <definedName name="Last_Row" localSheetId="4">IF(Values_Entered,Header_Row+CapEx!Number_of_Payments,Header_Row)</definedName>
    <definedName name="Last_Row" localSheetId="1">IF(Values_Entered,Header_Row+[0]!Number_of_Payments,Header_Row)</definedName>
    <definedName name="Last_Row">IF(Values_Entered,Header_Row+Number_of_Payments,Header_Row)</definedName>
    <definedName name="MatchBenefits">Rates!$A$36:$A$57</definedName>
    <definedName name="MatchRatesYear">Rates!$A$5:$C$5</definedName>
    <definedName name="Medicare">Rates!$A$43</definedName>
    <definedName name="MedInLieu">Rates!$A$50</definedName>
    <definedName name="Month">MYP!#REF!</definedName>
    <definedName name="Month12">MYP!#REF!</definedName>
    <definedName name="NoSaveAfterMacro">MYP!#REF!</definedName>
    <definedName name="Number_of_Payments" localSheetId="4">MATCH(0.01,End_Bal,-1)+1</definedName>
    <definedName name="Number_of_Payments">MATCH(0.01,End_Bal,-1)+1</definedName>
    <definedName name="Number_of_Payments_9" localSheetId="4">MATCH(0.01,End_Bal_9,-1)+1</definedName>
    <definedName name="Number_of_Payments_9">MATCH(0.01,End_Bal_9,-1)+1</definedName>
    <definedName name="_xlnm.Print_Area" localSheetId="2">MYP!$A$1:$J$535</definedName>
    <definedName name="Print_Area_Reset" localSheetId="4">OFFSET(Full_Print,0,0,CapEx!Last_Row)</definedName>
    <definedName name="Print_Area_Reset" localSheetId="1">OFFSET(Full_Print,0,0,'Guiding Questions'!Last_Row)</definedName>
    <definedName name="Print_Area_Reset">OFFSET(Full_Print,0,0,Last_Row)</definedName>
    <definedName name="_xlnm.Print_Titles" localSheetId="2">MYP!$1:$8</definedName>
    <definedName name="SAPBEXdnldView" hidden="1">"4GKQGA68BTJSRT8MI528THIA3"</definedName>
    <definedName name="SAPBEXsysID" hidden="1">"PB1"</definedName>
    <definedName name="Scenario">MYP!#REF!</definedName>
    <definedName name="SocialSecurity">Rates!$A$41</definedName>
    <definedName name="Subsidiary_Location">MYP!#REF!</definedName>
    <definedName name="SubsidiaryNumber">MYP!#REF!</definedName>
    <definedName name="Values_Entered_9" localSheetId="4">IF(Loan_Amount_9*Interest_Rate_9*Loan_Years_9*Loan_Start_9&gt;0,1,0)</definedName>
    <definedName name="Values_Entered_9">IF(Loan_Amount_9*Interest_Rate_9*Loan_Years_9*Loan_Start_9&gt;0,1,0)</definedName>
    <definedName name="Year1">MYP!#REF!</definedName>
    <definedName name="YearAbsolute">MYP!#REF!</definedName>
    <definedName name="YearCode">MYP!#REF!</definedName>
    <definedName name="YearRelative">MYP!#REF!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3" i="17" l="1"/>
  <c r="I512" i="17"/>
  <c r="I511" i="17"/>
  <c r="I483" i="17"/>
  <c r="I482" i="17"/>
  <c r="I481" i="17"/>
  <c r="I480" i="17"/>
  <c r="I477" i="17"/>
  <c r="I476" i="17"/>
  <c r="I475" i="17"/>
  <c r="I474" i="17"/>
  <c r="I472" i="17"/>
  <c r="I471" i="17"/>
  <c r="I470" i="17"/>
  <c r="I469" i="17"/>
  <c r="I467" i="17"/>
  <c r="I466" i="17"/>
  <c r="I465" i="17"/>
  <c r="I463" i="17"/>
  <c r="I462" i="17"/>
  <c r="I461" i="17"/>
  <c r="I459" i="17"/>
  <c r="I458" i="17"/>
  <c r="I457" i="17"/>
  <c r="I453" i="17"/>
  <c r="I452" i="17"/>
  <c r="I451" i="17"/>
  <c r="I450" i="17"/>
  <c r="I449" i="17"/>
  <c r="I448" i="17"/>
  <c r="I446" i="17"/>
  <c r="I445" i="17"/>
  <c r="I444" i="17"/>
  <c r="I443" i="17"/>
  <c r="I442" i="17"/>
  <c r="I441" i="17"/>
  <c r="I440" i="17"/>
  <c r="I439" i="17"/>
  <c r="I438" i="17"/>
  <c r="I437" i="17"/>
  <c r="I436" i="17"/>
  <c r="I435" i="17"/>
  <c r="I434" i="17"/>
  <c r="I433" i="17"/>
  <c r="I414" i="17"/>
  <c r="I413" i="17"/>
  <c r="I411" i="17"/>
  <c r="I410" i="17"/>
  <c r="I409" i="17"/>
  <c r="I407" i="17"/>
  <c r="I406" i="17"/>
  <c r="I405" i="17"/>
  <c r="I403" i="17"/>
  <c r="I402" i="17"/>
  <c r="I401" i="17"/>
  <c r="I400" i="17"/>
  <c r="I397" i="17"/>
  <c r="I396" i="17"/>
  <c r="I388" i="17"/>
  <c r="I387" i="17"/>
  <c r="I386" i="17"/>
  <c r="I382" i="17"/>
  <c r="I381" i="17"/>
  <c r="I369" i="17"/>
  <c r="I368" i="17"/>
  <c r="I365" i="17"/>
  <c r="I364" i="17"/>
  <c r="I363" i="17"/>
  <c r="I362" i="17"/>
  <c r="I361" i="17"/>
  <c r="I360" i="17"/>
  <c r="I359" i="17"/>
  <c r="I354" i="17"/>
  <c r="I353" i="17"/>
  <c r="I352" i="17"/>
  <c r="I351" i="17"/>
  <c r="I350" i="17"/>
  <c r="I349" i="17"/>
  <c r="I348" i="17"/>
  <c r="I342" i="17"/>
  <c r="I341" i="17"/>
  <c r="I340" i="17"/>
  <c r="I339" i="17"/>
  <c r="I330" i="17"/>
  <c r="I329" i="17"/>
  <c r="I327" i="17"/>
  <c r="I326" i="17"/>
  <c r="I325" i="17"/>
  <c r="I324" i="17"/>
  <c r="I323" i="17"/>
  <c r="I321" i="17"/>
  <c r="I320" i="17"/>
  <c r="I319" i="17"/>
  <c r="I317" i="17"/>
  <c r="I316" i="17"/>
  <c r="I315" i="17"/>
  <c r="I314" i="17"/>
  <c r="I313" i="17"/>
  <c r="I310" i="17"/>
  <c r="I309" i="17"/>
  <c r="I308" i="17"/>
  <c r="I307" i="17"/>
  <c r="I306" i="17"/>
  <c r="I305" i="17"/>
  <c r="I301" i="17"/>
  <c r="I300" i="17"/>
  <c r="I293" i="17"/>
  <c r="I292" i="17"/>
  <c r="I289" i="17"/>
  <c r="I288" i="17"/>
  <c r="I287" i="17"/>
  <c r="I286" i="17"/>
  <c r="I285" i="17"/>
  <c r="I284" i="17"/>
  <c r="I283" i="17"/>
  <c r="I281" i="17"/>
  <c r="I280" i="17"/>
  <c r="I279" i="17"/>
  <c r="I278" i="17"/>
  <c r="I270" i="17"/>
  <c r="I269" i="17"/>
  <c r="I150" i="17"/>
  <c r="I149" i="17"/>
  <c r="I148" i="17"/>
  <c r="I96" i="17"/>
  <c r="I95" i="17"/>
  <c r="Y76" i="18"/>
  <c r="Q76" i="18"/>
  <c r="Y75" i="18"/>
  <c r="Q75" i="18"/>
  <c r="Y74" i="18"/>
  <c r="Q74" i="18"/>
  <c r="Y73" i="18"/>
  <c r="Q73" i="18"/>
  <c r="Y62" i="18"/>
  <c r="Q62" i="18"/>
  <c r="Y61" i="18"/>
  <c r="Q61" i="18"/>
  <c r="Y60" i="18"/>
  <c r="Q60" i="18"/>
  <c r="Y59" i="18"/>
  <c r="Q59" i="18"/>
  <c r="Y58" i="18"/>
  <c r="Q58" i="18"/>
  <c r="Y57" i="18"/>
  <c r="Q57" i="18"/>
  <c r="Y56" i="18"/>
  <c r="Q56" i="18"/>
  <c r="Y55" i="18"/>
  <c r="Q55" i="18"/>
  <c r="Y54" i="18"/>
  <c r="Q54" i="18"/>
  <c r="Y53" i="18"/>
  <c r="Q53" i="18"/>
  <c r="Y52" i="18"/>
  <c r="Q52" i="18"/>
  <c r="Y51" i="18"/>
  <c r="Q51" i="18"/>
  <c r="Y50" i="18"/>
  <c r="Q50" i="18"/>
  <c r="Y49" i="18"/>
  <c r="Q49" i="18"/>
  <c r="Y48" i="18"/>
  <c r="Q48" i="18"/>
  <c r="Y47" i="18"/>
  <c r="Q47" i="18"/>
  <c r="Y46" i="18"/>
  <c r="Q46" i="18"/>
  <c r="Y45" i="18"/>
  <c r="Q45" i="18"/>
  <c r="Y44" i="18"/>
  <c r="Q44" i="18"/>
  <c r="Y43" i="18"/>
  <c r="Q43" i="18"/>
  <c r="Y42" i="18"/>
  <c r="Q42" i="18"/>
  <c r="Y41" i="18"/>
  <c r="Q41" i="18"/>
  <c r="Y40" i="18"/>
  <c r="Q40" i="18"/>
  <c r="Y39" i="18"/>
  <c r="Q39" i="18"/>
  <c r="Y38" i="18"/>
  <c r="Q38" i="18"/>
  <c r="Y37" i="18"/>
  <c r="Q37" i="18"/>
  <c r="Y36" i="18"/>
  <c r="Q36" i="18"/>
  <c r="Y35" i="18"/>
  <c r="Q35" i="18"/>
  <c r="Y34" i="18"/>
  <c r="Q34" i="18"/>
  <c r="Y33" i="18"/>
  <c r="Q33" i="18"/>
  <c r="Y32" i="18"/>
  <c r="Q32" i="18"/>
  <c r="Y31" i="18"/>
  <c r="Q31" i="18"/>
  <c r="Y30" i="18"/>
  <c r="Q30" i="18"/>
  <c r="Y29" i="18"/>
  <c r="Q29" i="18"/>
  <c r="Y28" i="18"/>
  <c r="Q28" i="18"/>
  <c r="Y27" i="18"/>
  <c r="Q27" i="18"/>
  <c r="Y26" i="18"/>
  <c r="Q26" i="18"/>
  <c r="Y25" i="18"/>
  <c r="Q25" i="18"/>
  <c r="Y24" i="18"/>
  <c r="Q24" i="18"/>
  <c r="Y23" i="18"/>
  <c r="Q23" i="18"/>
  <c r="Y22" i="18"/>
  <c r="Q22" i="18"/>
  <c r="Y21" i="18"/>
  <c r="Q21" i="18"/>
  <c r="Y20" i="18"/>
  <c r="Q20" i="18"/>
  <c r="Y19" i="18"/>
  <c r="Q19" i="18"/>
  <c r="Y18" i="18"/>
  <c r="Q18" i="18"/>
  <c r="Y17" i="18"/>
  <c r="Q17" i="18"/>
  <c r="Y16" i="18"/>
  <c r="Q16" i="18"/>
  <c r="Y15" i="18"/>
  <c r="Q15" i="18"/>
  <c r="Y14" i="18"/>
  <c r="Q14" i="18"/>
  <c r="Y13" i="18"/>
  <c r="Q13" i="18"/>
  <c r="Y12" i="18"/>
  <c r="Q12" i="18"/>
  <c r="Y11" i="18"/>
  <c r="Q11" i="18"/>
  <c r="Y10" i="18"/>
  <c r="Q10" i="18"/>
  <c r="Y9" i="18"/>
  <c r="Q9" i="18"/>
  <c r="I130" i="17"/>
  <c r="F130" i="17"/>
  <c r="I129" i="17"/>
  <c r="F129" i="17"/>
  <c r="I128" i="17"/>
  <c r="F128" i="17"/>
  <c r="I127" i="17"/>
  <c r="F127" i="17"/>
  <c r="I101" i="17"/>
  <c r="F101" i="17"/>
  <c r="I100" i="17"/>
  <c r="F100" i="17"/>
  <c r="I99" i="17"/>
  <c r="F99" i="17"/>
  <c r="I98" i="17"/>
  <c r="F98" i="17"/>
  <c r="I97" i="17"/>
  <c r="F97" i="17"/>
  <c r="I94" i="17"/>
  <c r="F94" i="17"/>
  <c r="I93" i="17"/>
  <c r="F93" i="17"/>
  <c r="I92" i="17"/>
  <c r="F92" i="17"/>
  <c r="I91" i="17"/>
  <c r="F91" i="17"/>
  <c r="I90" i="17"/>
  <c r="F90" i="17"/>
  <c r="I89" i="17"/>
  <c r="F89" i="17"/>
  <c r="I88" i="17"/>
  <c r="F88" i="17"/>
  <c r="I110" i="17"/>
  <c r="F110" i="17"/>
  <c r="I109" i="17"/>
  <c r="F109" i="17"/>
  <c r="I108" i="17"/>
  <c r="F108" i="17"/>
  <c r="I107" i="17"/>
  <c r="F107" i="17"/>
  <c r="I131" i="17"/>
  <c r="F131" i="17"/>
  <c r="I126" i="17"/>
  <c r="F126" i="17"/>
  <c r="I125" i="17"/>
  <c r="F125" i="17"/>
  <c r="I124" i="17"/>
  <c r="F124" i="17"/>
  <c r="I123" i="17"/>
  <c r="F123" i="17"/>
  <c r="I122" i="17"/>
  <c r="F122" i="17"/>
  <c r="I121" i="17"/>
  <c r="F121" i="17"/>
  <c r="I120" i="17"/>
  <c r="F120" i="17"/>
  <c r="I119" i="17"/>
  <c r="F119" i="17"/>
  <c r="I118" i="17"/>
  <c r="F118" i="17"/>
  <c r="I117" i="17"/>
  <c r="F117" i="17"/>
  <c r="I116" i="17"/>
  <c r="F116" i="17"/>
  <c r="I173" i="17"/>
  <c r="F173" i="17"/>
  <c r="I172" i="17"/>
  <c r="F172" i="17"/>
  <c r="I171" i="17"/>
  <c r="F171" i="17"/>
  <c r="I170" i="17"/>
  <c r="F170" i="17"/>
  <c r="I169" i="17"/>
  <c r="F169" i="17"/>
  <c r="I168" i="17"/>
  <c r="F168" i="17"/>
  <c r="I167" i="17"/>
  <c r="F167" i="17"/>
  <c r="I166" i="17"/>
  <c r="F166" i="17"/>
  <c r="I165" i="17"/>
  <c r="F165" i="17"/>
  <c r="I164" i="17"/>
  <c r="F164" i="17"/>
  <c r="I163" i="17"/>
  <c r="F163" i="17"/>
  <c r="I162" i="17"/>
  <c r="F162" i="17"/>
  <c r="I161" i="17"/>
  <c r="F161" i="17"/>
  <c r="I160" i="17"/>
  <c r="F160" i="17"/>
  <c r="I159" i="17"/>
  <c r="F159" i="17"/>
  <c r="I158" i="17"/>
  <c r="F158" i="17"/>
  <c r="I157" i="17"/>
  <c r="F157" i="17"/>
  <c r="I156" i="17"/>
  <c r="F156" i="17"/>
  <c r="I155" i="17"/>
  <c r="F155" i="17"/>
  <c r="I154" i="17"/>
  <c r="F154" i="17"/>
  <c r="I153" i="17"/>
  <c r="F153" i="17"/>
  <c r="I152" i="17"/>
  <c r="F152" i="17"/>
  <c r="I151" i="17"/>
  <c r="F151" i="17"/>
  <c r="I147" i="17"/>
  <c r="F147" i="17"/>
  <c r="I146" i="17"/>
  <c r="F146" i="17"/>
  <c r="I145" i="17"/>
  <c r="F145" i="17"/>
  <c r="I144" i="17"/>
  <c r="F144" i="17"/>
  <c r="I143" i="17"/>
  <c r="F143" i="17"/>
  <c r="I142" i="17"/>
  <c r="F142" i="17"/>
  <c r="I141" i="17"/>
  <c r="F141" i="17"/>
  <c r="I140" i="17"/>
  <c r="F140" i="17"/>
  <c r="I139" i="17"/>
  <c r="F139" i="17"/>
  <c r="I138" i="17"/>
  <c r="F138" i="17"/>
  <c r="I137" i="17"/>
  <c r="F137" i="17"/>
  <c r="I181" i="17"/>
  <c r="F181" i="17"/>
  <c r="I180" i="17"/>
  <c r="F180" i="17"/>
  <c r="I179" i="17"/>
  <c r="F179" i="17"/>
  <c r="I187" i="17"/>
  <c r="F187" i="17"/>
  <c r="I252" i="17"/>
  <c r="F252" i="17"/>
  <c r="I251" i="17"/>
  <c r="F251" i="17"/>
  <c r="I250" i="17"/>
  <c r="F250" i="17"/>
  <c r="I249" i="17"/>
  <c r="F249" i="17"/>
  <c r="I248" i="17"/>
  <c r="F248" i="17"/>
  <c r="I247" i="17"/>
  <c r="F247" i="17"/>
  <c r="I246" i="17"/>
  <c r="F246" i="17"/>
  <c r="I245" i="17"/>
  <c r="F245" i="17"/>
  <c r="I244" i="17"/>
  <c r="F244" i="17"/>
  <c r="I243" i="17"/>
  <c r="F243" i="17"/>
  <c r="I242" i="17"/>
  <c r="F242" i="17"/>
  <c r="I241" i="17"/>
  <c r="F241" i="17"/>
  <c r="I240" i="17"/>
  <c r="F240" i="17"/>
  <c r="I239" i="17"/>
  <c r="F239" i="17"/>
  <c r="I238" i="17"/>
  <c r="F238" i="17"/>
  <c r="I237" i="17"/>
  <c r="F237" i="17"/>
  <c r="I236" i="17"/>
  <c r="F236" i="17"/>
  <c r="I235" i="17"/>
  <c r="F235" i="17"/>
  <c r="I234" i="17"/>
  <c r="F234" i="17"/>
  <c r="I233" i="17"/>
  <c r="F233" i="17"/>
  <c r="I232" i="17"/>
  <c r="F232" i="17"/>
  <c r="I231" i="17"/>
  <c r="F231" i="17"/>
  <c r="I230" i="17"/>
  <c r="F230" i="17"/>
  <c r="I229" i="17"/>
  <c r="F229" i="17"/>
  <c r="I228" i="17"/>
  <c r="F228" i="17"/>
  <c r="I227" i="17"/>
  <c r="F227" i="17"/>
  <c r="I226" i="17"/>
  <c r="F226" i="17"/>
  <c r="I225" i="17"/>
  <c r="F225" i="17"/>
  <c r="I224" i="17"/>
  <c r="F224" i="17"/>
  <c r="I223" i="17"/>
  <c r="F223" i="17"/>
  <c r="I222" i="17"/>
  <c r="F222" i="17"/>
  <c r="I221" i="17"/>
  <c r="F221" i="17"/>
  <c r="I220" i="17"/>
  <c r="F220" i="17"/>
  <c r="I219" i="17"/>
  <c r="F219" i="17"/>
  <c r="I218" i="17"/>
  <c r="F218" i="17"/>
  <c r="I217" i="17"/>
  <c r="F217" i="17"/>
  <c r="I216" i="17"/>
  <c r="F216" i="17"/>
  <c r="I215" i="17"/>
  <c r="F215" i="17"/>
  <c r="I214" i="17"/>
  <c r="F214" i="17"/>
  <c r="I213" i="17"/>
  <c r="F213" i="17"/>
  <c r="I212" i="17"/>
  <c r="F212" i="17"/>
  <c r="I211" i="17"/>
  <c r="F211" i="17"/>
  <c r="I210" i="17"/>
  <c r="F210" i="17"/>
  <c r="I209" i="17"/>
  <c r="F209" i="17"/>
  <c r="I208" i="17"/>
  <c r="F208" i="17"/>
  <c r="I207" i="17"/>
  <c r="F207" i="17"/>
  <c r="I206" i="17"/>
  <c r="F206" i="17"/>
  <c r="I205" i="17"/>
  <c r="F205" i="17"/>
  <c r="I204" i="17"/>
  <c r="F204" i="17"/>
  <c r="I203" i="17"/>
  <c r="F203" i="17"/>
  <c r="I202" i="17"/>
  <c r="F202" i="17"/>
  <c r="I201" i="17"/>
  <c r="F201" i="17"/>
  <c r="I200" i="17"/>
  <c r="F200" i="17"/>
  <c r="I199" i="17"/>
  <c r="F199" i="17"/>
  <c r="I198" i="17"/>
  <c r="F198" i="17"/>
  <c r="I197" i="17"/>
  <c r="F197" i="17"/>
  <c r="I268" i="17"/>
  <c r="F268" i="17"/>
  <c r="I267" i="17"/>
  <c r="F267" i="17"/>
  <c r="I266" i="17"/>
  <c r="F266" i="17"/>
  <c r="I265" i="17"/>
  <c r="F265" i="17"/>
  <c r="I264" i="17"/>
  <c r="F264" i="17"/>
  <c r="I263" i="17"/>
  <c r="F263" i="17"/>
  <c r="I262" i="17"/>
  <c r="F262" i="17"/>
  <c r="I261" i="17"/>
  <c r="F261" i="17"/>
  <c r="I260" i="17"/>
  <c r="F260" i="17"/>
  <c r="I259" i="17"/>
  <c r="F259" i="17"/>
  <c r="I258" i="17"/>
  <c r="F258" i="17"/>
  <c r="I331" i="17"/>
  <c r="I328" i="17"/>
  <c r="I322" i="17"/>
  <c r="I318" i="17"/>
  <c r="I312" i="17"/>
  <c r="I311" i="17"/>
  <c r="I304" i="17"/>
  <c r="I303" i="17"/>
  <c r="I302" i="17"/>
  <c r="I299" i="17"/>
  <c r="I298" i="17"/>
  <c r="I297" i="17"/>
  <c r="I296" i="17"/>
  <c r="I295" i="17"/>
  <c r="I294" i="17"/>
  <c r="I291" i="17"/>
  <c r="I290" i="17"/>
  <c r="I282" i="17"/>
  <c r="I277" i="17"/>
  <c r="I276" i="17"/>
  <c r="I372" i="17"/>
  <c r="F372" i="17"/>
  <c r="I371" i="17"/>
  <c r="F371" i="17"/>
  <c r="I370" i="17"/>
  <c r="F370" i="17"/>
  <c r="I367" i="17"/>
  <c r="F367" i="17"/>
  <c r="I366" i="17"/>
  <c r="F366" i="17"/>
  <c r="I358" i="17"/>
  <c r="F358" i="17"/>
  <c r="I357" i="17"/>
  <c r="F357" i="17"/>
  <c r="I356" i="17"/>
  <c r="F356" i="17"/>
  <c r="I355" i="17"/>
  <c r="F355" i="17"/>
  <c r="I347" i="17"/>
  <c r="F347" i="17"/>
  <c r="I346" i="17"/>
  <c r="F346" i="17"/>
  <c r="I345" i="17"/>
  <c r="F345" i="17"/>
  <c r="I344" i="17"/>
  <c r="F344" i="17"/>
  <c r="I343" i="17"/>
  <c r="F343" i="17"/>
  <c r="I338" i="17"/>
  <c r="F338" i="17"/>
  <c r="I337" i="17"/>
  <c r="F337" i="17"/>
  <c r="I425" i="17"/>
  <c r="F425" i="17"/>
  <c r="I424" i="17"/>
  <c r="F424" i="17"/>
  <c r="I423" i="17"/>
  <c r="F423" i="17"/>
  <c r="I422" i="17"/>
  <c r="F422" i="17"/>
  <c r="I421" i="17"/>
  <c r="F421" i="17"/>
  <c r="I420" i="17"/>
  <c r="F420" i="17"/>
  <c r="I419" i="17"/>
  <c r="F419" i="17"/>
  <c r="I418" i="17"/>
  <c r="F418" i="17"/>
  <c r="I417" i="17"/>
  <c r="F417" i="17"/>
  <c r="I416" i="17"/>
  <c r="F416" i="17"/>
  <c r="I415" i="17"/>
  <c r="F415" i="17"/>
  <c r="I412" i="17"/>
  <c r="F412" i="17"/>
  <c r="I408" i="17"/>
  <c r="F408" i="17"/>
  <c r="I404" i="17"/>
  <c r="F404" i="17"/>
  <c r="I399" i="17"/>
  <c r="F399" i="17"/>
  <c r="I398" i="17"/>
  <c r="F398" i="17"/>
  <c r="I395" i="17"/>
  <c r="F395" i="17"/>
  <c r="I394" i="17"/>
  <c r="F394" i="17"/>
  <c r="I393" i="17"/>
  <c r="F393" i="17"/>
  <c r="I392" i="17"/>
  <c r="F392" i="17"/>
  <c r="I391" i="17"/>
  <c r="F391" i="17"/>
  <c r="I390" i="17"/>
  <c r="F390" i="17"/>
  <c r="I389" i="17"/>
  <c r="F389" i="17"/>
  <c r="I385" i="17"/>
  <c r="F385" i="17"/>
  <c r="I384" i="17"/>
  <c r="F384" i="17"/>
  <c r="I383" i="17"/>
  <c r="F383" i="17"/>
  <c r="I380" i="17"/>
  <c r="F380" i="17"/>
  <c r="I379" i="17"/>
  <c r="F379" i="17"/>
  <c r="I378" i="17"/>
  <c r="F378" i="17"/>
  <c r="I479" i="17"/>
  <c r="F479" i="17"/>
  <c r="I478" i="17"/>
  <c r="F478" i="17"/>
  <c r="I473" i="17"/>
  <c r="F473" i="17"/>
  <c r="I468" i="17"/>
  <c r="F468" i="17"/>
  <c r="I464" i="17"/>
  <c r="F464" i="17"/>
  <c r="I460" i="17"/>
  <c r="F460" i="17"/>
  <c r="I456" i="17"/>
  <c r="F456" i="17"/>
  <c r="I455" i="17"/>
  <c r="F455" i="17"/>
  <c r="I454" i="17"/>
  <c r="F454" i="17"/>
  <c r="I447" i="17"/>
  <c r="F447" i="17"/>
  <c r="I432" i="17"/>
  <c r="F432" i="17"/>
  <c r="I431" i="17"/>
  <c r="F431" i="17"/>
  <c r="I501" i="17"/>
  <c r="F501" i="17"/>
  <c r="I500" i="17"/>
  <c r="F500" i="17"/>
  <c r="I499" i="17"/>
  <c r="F499" i="17"/>
  <c r="I498" i="17"/>
  <c r="F498" i="17"/>
  <c r="I497" i="17"/>
  <c r="F497" i="17"/>
  <c r="I496" i="17"/>
  <c r="F496" i="17"/>
  <c r="I495" i="17"/>
  <c r="F495" i="17"/>
  <c r="I494" i="17"/>
  <c r="F494" i="17"/>
  <c r="I493" i="17"/>
  <c r="F493" i="17"/>
  <c r="I492" i="17"/>
  <c r="F492" i="17"/>
  <c r="I491" i="17"/>
  <c r="F491" i="17"/>
  <c r="I490" i="17"/>
  <c r="F490" i="17"/>
  <c r="I489" i="17"/>
  <c r="F489" i="17"/>
  <c r="F522" i="17"/>
  <c r="F521" i="17"/>
  <c r="F520" i="17"/>
  <c r="F519" i="17"/>
  <c r="F518" i="17"/>
  <c r="F517" i="17"/>
  <c r="F516" i="17"/>
  <c r="F515" i="17"/>
  <c r="F514" i="17"/>
  <c r="F510" i="17"/>
  <c r="F509" i="17"/>
  <c r="F508" i="17"/>
  <c r="F507" i="17"/>
  <c r="F531" i="17"/>
  <c r="F530" i="17"/>
  <c r="F529" i="17"/>
  <c r="F528" i="17"/>
  <c r="P98" i="18" l="1"/>
  <c r="Q98" i="18" s="1"/>
  <c r="P112" i="18"/>
  <c r="Q112" i="18" s="1"/>
  <c r="P93" i="18"/>
  <c r="Q93" i="18" s="1"/>
  <c r="P102" i="18"/>
  <c r="Q102" i="18" s="1"/>
  <c r="P85" i="18"/>
  <c r="Q85" i="18" s="1"/>
  <c r="P106" i="18"/>
  <c r="Q106" i="18" s="1"/>
  <c r="P94" i="18"/>
  <c r="Q94" i="18" s="1"/>
  <c r="P110" i="18"/>
  <c r="Q110" i="18" s="1"/>
  <c r="X84" i="18"/>
  <c r="Y84" i="18" s="1"/>
  <c r="X88" i="18"/>
  <c r="Y88" i="18" s="1"/>
  <c r="P89" i="18"/>
  <c r="Q89" i="18" s="1"/>
  <c r="X92" i="18"/>
  <c r="Y92" i="18" s="1"/>
  <c r="P96" i="18"/>
  <c r="Q96" i="18" s="1"/>
  <c r="X97" i="18"/>
  <c r="Y97" i="18" s="1"/>
  <c r="P100" i="18"/>
  <c r="Q100" i="18" s="1"/>
  <c r="X101" i="18"/>
  <c r="Y101" i="18" s="1"/>
  <c r="P104" i="18"/>
  <c r="Q104" i="18" s="1"/>
  <c r="X105" i="18"/>
  <c r="Y105" i="18" s="1"/>
  <c r="P108" i="18"/>
  <c r="Q108" i="18" s="1"/>
  <c r="X109" i="18"/>
  <c r="Y109" i="18" s="1"/>
  <c r="X87" i="18"/>
  <c r="Y87" i="18" s="1"/>
  <c r="X89" i="18"/>
  <c r="Y89" i="18" s="1"/>
  <c r="X86" i="18"/>
  <c r="Y86" i="18" s="1"/>
  <c r="P87" i="18"/>
  <c r="Q87" i="18" s="1"/>
  <c r="X94" i="18"/>
  <c r="Y94" i="18" s="1"/>
  <c r="P97" i="18"/>
  <c r="Q97" i="18" s="1"/>
  <c r="X98" i="18"/>
  <c r="Y98" i="18" s="1"/>
  <c r="P101" i="18"/>
  <c r="Q101" i="18" s="1"/>
  <c r="X102" i="18"/>
  <c r="Y102" i="18" s="1"/>
  <c r="P105" i="18"/>
  <c r="Q105" i="18" s="1"/>
  <c r="X106" i="18"/>
  <c r="Y106" i="18" s="1"/>
  <c r="P109" i="18"/>
  <c r="Q109" i="18" s="1"/>
  <c r="X110" i="18"/>
  <c r="Y110" i="18" s="1"/>
  <c r="P113" i="18"/>
  <c r="Q113" i="18" s="1"/>
  <c r="X113" i="18"/>
  <c r="Y113" i="18" s="1"/>
  <c r="X82" i="18"/>
  <c r="Y82" i="18" s="1"/>
  <c r="P83" i="18"/>
  <c r="Q83" i="18" s="1"/>
  <c r="X85" i="18"/>
  <c r="Y85" i="18" s="1"/>
  <c r="X90" i="18"/>
  <c r="Y90" i="18" s="1"/>
  <c r="P91" i="18"/>
  <c r="Q91" i="18" s="1"/>
  <c r="X93" i="18"/>
  <c r="Y93" i="18" s="1"/>
  <c r="P95" i="18"/>
  <c r="Q95" i="18" s="1"/>
  <c r="X96" i="18"/>
  <c r="Y96" i="18" s="1"/>
  <c r="P99" i="18"/>
  <c r="Q99" i="18" s="1"/>
  <c r="X100" i="18"/>
  <c r="Y100" i="18" s="1"/>
  <c r="P103" i="18"/>
  <c r="Q103" i="18" s="1"/>
  <c r="X104" i="18"/>
  <c r="Y104" i="18" s="1"/>
  <c r="P107" i="18"/>
  <c r="Q107" i="18" s="1"/>
  <c r="X108" i="18"/>
  <c r="Y108" i="18" s="1"/>
  <c r="P111" i="18"/>
  <c r="Q111" i="18" s="1"/>
  <c r="X112" i="18"/>
  <c r="Y112" i="18" s="1"/>
  <c r="X83" i="18"/>
  <c r="Y83" i="18" s="1"/>
  <c r="X91" i="18"/>
  <c r="Y91" i="18" s="1"/>
  <c r="X95" i="18"/>
  <c r="Y95" i="18" s="1"/>
  <c r="X99" i="18"/>
  <c r="Y99" i="18" s="1"/>
  <c r="X103" i="18"/>
  <c r="Y103" i="18" s="1"/>
  <c r="X107" i="18"/>
  <c r="Y107" i="18" s="1"/>
  <c r="X111" i="18"/>
  <c r="Y111" i="18" s="1"/>
  <c r="P82" i="18"/>
  <c r="P84" i="18"/>
  <c r="P86" i="18"/>
  <c r="P88" i="18"/>
  <c r="P90" i="18"/>
  <c r="P92" i="18"/>
  <c r="P114" i="18"/>
  <c r="X114" i="18"/>
  <c r="Y114" i="18" s="1"/>
  <c r="P118" i="18"/>
  <c r="X118" i="18"/>
  <c r="Y118" i="18" s="1"/>
  <c r="P122" i="18"/>
  <c r="X122" i="18"/>
  <c r="Y122" i="18" s="1"/>
  <c r="P126" i="18"/>
  <c r="X126" i="18"/>
  <c r="Y126" i="18" s="1"/>
  <c r="X117" i="18"/>
  <c r="Y117" i="18" s="1"/>
  <c r="P117" i="18"/>
  <c r="X121" i="18"/>
  <c r="Y121" i="18" s="1"/>
  <c r="P121" i="18"/>
  <c r="X125" i="18"/>
  <c r="Y125" i="18" s="1"/>
  <c r="P125" i="18"/>
  <c r="P116" i="18"/>
  <c r="X116" i="18"/>
  <c r="Y116" i="18" s="1"/>
  <c r="P120" i="18"/>
  <c r="X120" i="18"/>
  <c r="Y120" i="18" s="1"/>
  <c r="P124" i="18"/>
  <c r="X124" i="18"/>
  <c r="Y124" i="18" s="1"/>
  <c r="P128" i="18"/>
  <c r="X128" i="18"/>
  <c r="Y128" i="18" s="1"/>
  <c r="X115" i="18"/>
  <c r="Y115" i="18" s="1"/>
  <c r="P115" i="18"/>
  <c r="X119" i="18"/>
  <c r="Y119" i="18" s="1"/>
  <c r="P119" i="18"/>
  <c r="X123" i="18"/>
  <c r="Y123" i="18" s="1"/>
  <c r="P123" i="18"/>
  <c r="X127" i="18"/>
  <c r="Y127" i="18" s="1"/>
  <c r="P127" i="18"/>
  <c r="P129" i="18"/>
  <c r="X130" i="18"/>
  <c r="Y130" i="18" s="1"/>
  <c r="P131" i="18"/>
  <c r="X132" i="18"/>
  <c r="Y132" i="18" s="1"/>
  <c r="P133" i="18"/>
  <c r="X134" i="18"/>
  <c r="Y134" i="18" s="1"/>
  <c r="P135" i="18"/>
  <c r="X136" i="18"/>
  <c r="Y136" i="18" s="1"/>
  <c r="P137" i="18"/>
  <c r="X129" i="18"/>
  <c r="Y129" i="18" s="1"/>
  <c r="P130" i="18"/>
  <c r="X131" i="18"/>
  <c r="Y131" i="18" s="1"/>
  <c r="P132" i="18"/>
  <c r="X133" i="18"/>
  <c r="Y133" i="18" s="1"/>
  <c r="P134" i="18"/>
  <c r="X135" i="18"/>
  <c r="Y135" i="18" s="1"/>
  <c r="P136" i="18"/>
  <c r="X137" i="18"/>
  <c r="Y137" i="18" s="1"/>
  <c r="A1" i="22"/>
  <c r="Y78" i="18"/>
  <c r="Q78" i="18"/>
  <c r="Q64" i="18"/>
  <c r="X78" i="18"/>
  <c r="Y70" i="18"/>
  <c r="Y65" i="18"/>
  <c r="X64" i="18"/>
  <c r="Q70" i="18"/>
  <c r="Q65" i="18"/>
  <c r="P78" i="18"/>
  <c r="P64" i="18"/>
  <c r="A2" i="22"/>
  <c r="A4" i="22"/>
  <c r="A5" i="22"/>
  <c r="A6" i="22"/>
  <c r="A3" i="22"/>
  <c r="Q127" i="18" l="1"/>
  <c r="Q119" i="18"/>
  <c r="Q125" i="18"/>
  <c r="Q117" i="18"/>
  <c r="Q135" i="18"/>
  <c r="Q131" i="18"/>
  <c r="Q124" i="18"/>
  <c r="Q116" i="18"/>
  <c r="Q122" i="18"/>
  <c r="Q114" i="18"/>
  <c r="Q92" i="18"/>
  <c r="Q88" i="18"/>
  <c r="Q84" i="18"/>
  <c r="Q136" i="18"/>
  <c r="Q134" i="18"/>
  <c r="Q132" i="18"/>
  <c r="Q130" i="18"/>
  <c r="Q123" i="18"/>
  <c r="Q115" i="18"/>
  <c r="Q121" i="18"/>
  <c r="Q137" i="18"/>
  <c r="Q133" i="18"/>
  <c r="Q129" i="18"/>
  <c r="Q128" i="18"/>
  <c r="Q120" i="18"/>
  <c r="Q126" i="18"/>
  <c r="Q118" i="18"/>
  <c r="Q90" i="18"/>
  <c r="Q86" i="18"/>
  <c r="Q82" i="18"/>
  <c r="Y64" i="18"/>
  <c r="I82" i="17" l="1"/>
  <c r="F527" i="17"/>
  <c r="F506" i="17"/>
  <c r="F488" i="17"/>
  <c r="F430" i="17"/>
  <c r="F377" i="17"/>
  <c r="F336" i="17"/>
  <c r="F257" i="17"/>
  <c r="F196" i="17"/>
  <c r="F186" i="17"/>
  <c r="F178" i="17"/>
  <c r="F136" i="17"/>
  <c r="F115" i="17"/>
  <c r="F106" i="17"/>
  <c r="F87" i="17"/>
  <c r="C533" i="17"/>
  <c r="C29" i="17" s="1"/>
  <c r="C524" i="17"/>
  <c r="C28" i="17" s="1"/>
  <c r="C503" i="17"/>
  <c r="C27" i="17" s="1"/>
  <c r="C485" i="17"/>
  <c r="C26" i="17" s="1"/>
  <c r="C427" i="17"/>
  <c r="C25" i="17" s="1"/>
  <c r="C374" i="17"/>
  <c r="C24" i="17" s="1"/>
  <c r="C333" i="17"/>
  <c r="C23" i="17" s="1"/>
  <c r="C272" i="17"/>
  <c r="C22" i="17" s="1"/>
  <c r="C254" i="17"/>
  <c r="C21" i="17" s="1"/>
  <c r="C189" i="17"/>
  <c r="C17" i="17" s="1"/>
  <c r="C183" i="17"/>
  <c r="C16" i="17" s="1"/>
  <c r="C175" i="17"/>
  <c r="C15" i="17" s="1"/>
  <c r="C133" i="17"/>
  <c r="C14" i="17" s="1"/>
  <c r="C112" i="17"/>
  <c r="C13" i="17" s="1"/>
  <c r="C103" i="17"/>
  <c r="C12" i="17" s="1"/>
  <c r="D533" i="17"/>
  <c r="D29" i="17" s="1"/>
  <c r="D524" i="17"/>
  <c r="D28" i="17" s="1"/>
  <c r="D503" i="17"/>
  <c r="D27" i="17" s="1"/>
  <c r="D485" i="17"/>
  <c r="D26" i="17" s="1"/>
  <c r="D427" i="17"/>
  <c r="D25" i="17" s="1"/>
  <c r="D374" i="17"/>
  <c r="D24" i="17" s="1"/>
  <c r="D333" i="17"/>
  <c r="D23" i="17" s="1"/>
  <c r="D272" i="17"/>
  <c r="D22" i="17" s="1"/>
  <c r="D254" i="17"/>
  <c r="D21" i="17" s="1"/>
  <c r="D189" i="17"/>
  <c r="D17" i="17" s="1"/>
  <c r="D183" i="17"/>
  <c r="D16" i="17" s="1"/>
  <c r="D175" i="17"/>
  <c r="D15" i="17" s="1"/>
  <c r="D133" i="17"/>
  <c r="D14" i="17" s="1"/>
  <c r="D112" i="17"/>
  <c r="D13" i="17" s="1"/>
  <c r="D103" i="17"/>
  <c r="D12" i="17" s="1"/>
  <c r="E37" i="17"/>
  <c r="G37" i="17"/>
  <c r="D40" i="17" s="1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G64" i="17"/>
  <c r="H64" i="17"/>
  <c r="G65" i="17"/>
  <c r="H65" i="17"/>
  <c r="G66" i="17"/>
  <c r="H66" i="17"/>
  <c r="G67" i="17"/>
  <c r="H67" i="17"/>
  <c r="I71" i="17"/>
  <c r="I72" i="17"/>
  <c r="I73" i="17"/>
  <c r="I74" i="17"/>
  <c r="I77" i="17"/>
  <c r="I78" i="17"/>
  <c r="I79" i="17"/>
  <c r="I80" i="17"/>
  <c r="I87" i="17"/>
  <c r="I106" i="17"/>
  <c r="I115" i="17"/>
  <c r="I136" i="17"/>
  <c r="I178" i="17"/>
  <c r="I186" i="17"/>
  <c r="I196" i="17"/>
  <c r="I257" i="17"/>
  <c r="I275" i="17"/>
  <c r="I336" i="17"/>
  <c r="I65" i="17" l="1"/>
  <c r="I64" i="17"/>
  <c r="I66" i="17"/>
  <c r="C535" i="17"/>
  <c r="C18" i="17"/>
  <c r="D191" i="17"/>
  <c r="D535" i="17"/>
  <c r="D18" i="17"/>
  <c r="G68" i="17"/>
  <c r="H68" i="17"/>
  <c r="C30" i="17"/>
  <c r="C191" i="17"/>
  <c r="D30" i="17"/>
  <c r="I67" i="17"/>
  <c r="J73" i="17" l="1"/>
  <c r="J72" i="17"/>
  <c r="J71" i="17"/>
  <c r="D32" i="17"/>
  <c r="D38" i="17" s="1"/>
  <c r="I68" i="17"/>
  <c r="C32" i="17"/>
  <c r="C38" i="17" s="1"/>
  <c r="D45" i="17" l="1"/>
  <c r="D37" i="17"/>
  <c r="C40" i="17" s="1"/>
  <c r="E533" i="17" l="1"/>
  <c r="E29" i="17" s="1"/>
  <c r="E189" i="17"/>
  <c r="E17" i="17" s="1"/>
  <c r="H189" i="17" l="1"/>
  <c r="G189" i="17"/>
  <c r="H533" i="17"/>
  <c r="H29" i="17" s="1"/>
  <c r="G533" i="17"/>
  <c r="E524" i="17"/>
  <c r="E28" i="17" s="1"/>
  <c r="E503" i="17"/>
  <c r="E27" i="17" s="1"/>
  <c r="E485" i="17"/>
  <c r="E26" i="17" s="1"/>
  <c r="E427" i="17"/>
  <c r="E25" i="17" s="1"/>
  <c r="E374" i="17"/>
  <c r="E24" i="17" s="1"/>
  <c r="E333" i="17"/>
  <c r="E23" i="17" s="1"/>
  <c r="E272" i="17"/>
  <c r="E22" i="17" s="1"/>
  <c r="E254" i="17"/>
  <c r="E183" i="17"/>
  <c r="E16" i="17" s="1"/>
  <c r="E175" i="17"/>
  <c r="E15" i="17" s="1"/>
  <c r="E133" i="17"/>
  <c r="E112" i="17"/>
  <c r="E13" i="17" s="1"/>
  <c r="E103" i="17"/>
  <c r="E12" i="17" s="1"/>
  <c r="X81" i="18" l="1"/>
  <c r="P81" i="18"/>
  <c r="E14" i="17"/>
  <c r="E18" i="17" s="1"/>
  <c r="E191" i="17"/>
  <c r="E21" i="17"/>
  <c r="E30" i="17" s="1"/>
  <c r="E535" i="17"/>
  <c r="G17" i="17"/>
  <c r="F17" i="17" s="1"/>
  <c r="F189" i="17"/>
  <c r="G29" i="17"/>
  <c r="F29" i="17" s="1"/>
  <c r="F533" i="17"/>
  <c r="G112" i="17"/>
  <c r="H112" i="17"/>
  <c r="I189" i="17"/>
  <c r="I17" i="17" s="1"/>
  <c r="H17" i="17"/>
  <c r="G133" i="17"/>
  <c r="F133" i="17" s="1"/>
  <c r="H133" i="17"/>
  <c r="G272" i="17"/>
  <c r="H272" i="17"/>
  <c r="H175" i="17"/>
  <c r="G175" i="17"/>
  <c r="H333" i="17"/>
  <c r="G333" i="17"/>
  <c r="H254" i="17"/>
  <c r="G254" i="17"/>
  <c r="G103" i="17"/>
  <c r="H103" i="17"/>
  <c r="G183" i="17"/>
  <c r="H183" i="17"/>
  <c r="I533" i="17"/>
  <c r="I29" i="17" s="1"/>
  <c r="G485" i="17"/>
  <c r="H485" i="17"/>
  <c r="H26" i="17" s="1"/>
  <c r="G503" i="17"/>
  <c r="H503" i="17"/>
  <c r="H27" i="17" s="1"/>
  <c r="G374" i="17"/>
  <c r="H374" i="17"/>
  <c r="H24" i="17" s="1"/>
  <c r="H524" i="17"/>
  <c r="H28" i="17" s="1"/>
  <c r="G524" i="17"/>
  <c r="H427" i="17"/>
  <c r="H25" i="17" s="1"/>
  <c r="G427" i="17"/>
  <c r="Q81" i="18" l="1"/>
  <c r="Q139" i="18" s="1"/>
  <c r="P139" i="18"/>
  <c r="Y81" i="18"/>
  <c r="Y139" i="18" s="1"/>
  <c r="X139" i="18"/>
  <c r="E32" i="17"/>
  <c r="E38" i="17" s="1"/>
  <c r="E40" i="17" s="1"/>
  <c r="E45" i="17" s="1"/>
  <c r="G24" i="17"/>
  <c r="F24" i="17" s="1"/>
  <c r="F374" i="17"/>
  <c r="G23" i="17"/>
  <c r="F23" i="17" s="1"/>
  <c r="F333" i="17"/>
  <c r="G25" i="17"/>
  <c r="F25" i="17" s="1"/>
  <c r="F427" i="17"/>
  <c r="G27" i="17"/>
  <c r="F27" i="17" s="1"/>
  <c r="F503" i="17"/>
  <c r="G12" i="17"/>
  <c r="F12" i="17" s="1"/>
  <c r="F103" i="17"/>
  <c r="G22" i="17"/>
  <c r="F22" i="17" s="1"/>
  <c r="F272" i="17"/>
  <c r="G21" i="17"/>
  <c r="F21" i="17" s="1"/>
  <c r="F254" i="17"/>
  <c r="G15" i="17"/>
  <c r="F15" i="17" s="1"/>
  <c r="F175" i="17"/>
  <c r="G26" i="17"/>
  <c r="F26" i="17" s="1"/>
  <c r="F485" i="17"/>
  <c r="G16" i="17"/>
  <c r="F16" i="17" s="1"/>
  <c r="F183" i="17"/>
  <c r="G13" i="17"/>
  <c r="F13" i="17" s="1"/>
  <c r="F112" i="17"/>
  <c r="G28" i="17"/>
  <c r="F28" i="17" s="1"/>
  <c r="F524" i="17"/>
  <c r="I103" i="17"/>
  <c r="H12" i="17"/>
  <c r="H23" i="17"/>
  <c r="I333" i="17"/>
  <c r="H22" i="17"/>
  <c r="I272" i="17"/>
  <c r="H16" i="17"/>
  <c r="I183" i="17"/>
  <c r="H14" i="17"/>
  <c r="H191" i="17"/>
  <c r="I133" i="17"/>
  <c r="H13" i="17"/>
  <c r="I112" i="17"/>
  <c r="H21" i="17"/>
  <c r="I254" i="17"/>
  <c r="H15" i="17"/>
  <c r="I175" i="17"/>
  <c r="G14" i="17"/>
  <c r="G191" i="17"/>
  <c r="F191" i="17" s="1"/>
  <c r="D46" i="19"/>
  <c r="I488" i="17"/>
  <c r="I430" i="17"/>
  <c r="I377" i="17"/>
  <c r="G9" i="21"/>
  <c r="G13" i="21" s="1"/>
  <c r="G16" i="21" s="1"/>
  <c r="F9" i="21"/>
  <c r="F13" i="21" s="1"/>
  <c r="F16" i="21" s="1"/>
  <c r="E9" i="21"/>
  <c r="E13" i="21" s="1"/>
  <c r="D9" i="21"/>
  <c r="D13" i="21" s="1"/>
  <c r="I27" i="17" l="1"/>
  <c r="I25" i="17"/>
  <c r="I24" i="17"/>
  <c r="I13" i="17"/>
  <c r="I16" i="17"/>
  <c r="I21" i="17"/>
  <c r="I26" i="17"/>
  <c r="I23" i="17"/>
  <c r="I28" i="17"/>
  <c r="I15" i="17"/>
  <c r="I22" i="17"/>
  <c r="G30" i="17"/>
  <c r="F30" i="17" s="1"/>
  <c r="G18" i="17"/>
  <c r="F18" i="17" s="1"/>
  <c r="F14" i="17"/>
  <c r="H30" i="17"/>
  <c r="H43" i="17" s="1"/>
  <c r="I14" i="17"/>
  <c r="H18" i="17"/>
  <c r="H42" i="17" s="1"/>
  <c r="I12" i="17"/>
  <c r="I191" i="17"/>
  <c r="I30" i="17" l="1"/>
  <c r="I43" i="17" s="1"/>
  <c r="G43" i="17"/>
  <c r="G32" i="17"/>
  <c r="G42" i="17"/>
  <c r="H32" i="17"/>
  <c r="H44" i="17" s="1"/>
  <c r="I18" i="17"/>
  <c r="I42" i="17" s="1"/>
  <c r="I32" i="17" l="1"/>
  <c r="I44" i="17" s="1"/>
  <c r="H38" i="17"/>
  <c r="G38" i="17"/>
  <c r="G40" i="17" s="1"/>
  <c r="G44" i="17"/>
  <c r="Z139" i="18"/>
  <c r="W139" i="18"/>
  <c r="R139" i="18"/>
  <c r="O139" i="18"/>
  <c r="W78" i="18"/>
  <c r="O78" i="18"/>
  <c r="Z64" i="18"/>
  <c r="W64" i="18"/>
  <c r="R64" i="18"/>
  <c r="O64" i="18"/>
  <c r="G45" i="17" l="1"/>
  <c r="H35" i="17"/>
  <c r="H37" i="17" s="1"/>
  <c r="H40" i="17" s="1"/>
  <c r="H45" i="17" s="1"/>
  <c r="I524" i="17" l="1"/>
  <c r="I427" i="17"/>
  <c r="I374" i="17"/>
  <c r="I485" i="17"/>
  <c r="I503" i="17"/>
  <c r="H535" i="17" l="1"/>
  <c r="G535" i="17"/>
  <c r="F535" i="17" s="1"/>
  <c r="I535" i="17" l="1"/>
  <c r="C37" i="17" l="1"/>
  <c r="C45" i="17"/>
</calcChain>
</file>

<file path=xl/sharedStrings.xml><?xml version="1.0" encoding="utf-8"?>
<sst xmlns="http://schemas.openxmlformats.org/spreadsheetml/2006/main" count="965" uniqueCount="625">
  <si>
    <t>SUMMARY</t>
  </si>
  <si>
    <t>Revenue</t>
  </si>
  <si>
    <t>Total Revenue</t>
  </si>
  <si>
    <t>Expenses</t>
  </si>
  <si>
    <t>Total Expenses</t>
  </si>
  <si>
    <t>Operating Income</t>
  </si>
  <si>
    <t>Fund Balance</t>
  </si>
  <si>
    <t>Beginning Balance (Unaudited)</t>
  </si>
  <si>
    <t>Audit Adjustment</t>
  </si>
  <si>
    <t>Beginning Balance (Audited)</t>
  </si>
  <si>
    <t>Ending Fund Balance</t>
  </si>
  <si>
    <t>Enrollment Breakdown</t>
  </si>
  <si>
    <t>K</t>
  </si>
  <si>
    <t>Enrollment Summary</t>
  </si>
  <si>
    <t>K-3</t>
  </si>
  <si>
    <t>4-6</t>
  </si>
  <si>
    <t>7-8</t>
  </si>
  <si>
    <t>9-12</t>
  </si>
  <si>
    <t>Demographic Information</t>
  </si>
  <si>
    <t>School Information</t>
  </si>
  <si>
    <t>FTE's</t>
  </si>
  <si>
    <t>Teachers</t>
  </si>
  <si>
    <t># of school days</t>
  </si>
  <si>
    <t>REVENUE</t>
  </si>
  <si>
    <t>TOTAL REVENUE</t>
  </si>
  <si>
    <t>EXPENSES</t>
  </si>
  <si>
    <t>Notes</t>
  </si>
  <si>
    <t>Key Assumptions</t>
  </si>
  <si>
    <t>TOTAL EXPENSES</t>
  </si>
  <si>
    <t>Multi-year Projection</t>
  </si>
  <si>
    <t>Total</t>
  </si>
  <si>
    <t>Assumptions</t>
  </si>
  <si>
    <t>Default Expense Inflation Rate</t>
  </si>
  <si>
    <t>Annual Pay Increase %</t>
  </si>
  <si>
    <t># Free &amp; Reduced Lunch</t>
  </si>
  <si>
    <t># ELL</t>
  </si>
  <si>
    <t># SpEd</t>
  </si>
  <si>
    <t># New Students</t>
  </si>
  <si>
    <t>Fund Balance as a % of Expenses</t>
  </si>
  <si>
    <t>Social Security</t>
  </si>
  <si>
    <t>Head Count</t>
  </si>
  <si>
    <t>Last Name</t>
  </si>
  <si>
    <t>First Name</t>
  </si>
  <si>
    <t>Position Name</t>
  </si>
  <si>
    <t>Budget Category</t>
  </si>
  <si>
    <t>Base Salary</t>
  </si>
  <si>
    <t>Payroll Report</t>
  </si>
  <si>
    <t>Payroll</t>
  </si>
  <si>
    <t>Start Date (if new)</t>
  </si>
  <si>
    <t>Total Paid</t>
  </si>
  <si>
    <t>FTE Count</t>
  </si>
  <si>
    <t>Payroll Total</t>
  </si>
  <si>
    <t>Extra Pay</t>
  </si>
  <si>
    <t>Description</t>
  </si>
  <si>
    <t>Extra Pay Total</t>
  </si>
  <si>
    <t>Personnel Summary</t>
  </si>
  <si>
    <t>Total FTE Count</t>
  </si>
  <si>
    <t>Teacher FTE Count</t>
  </si>
  <si>
    <t>Total Headcount</t>
  </si>
  <si>
    <t>Teacher Headcount</t>
  </si>
  <si>
    <t>Benefits</t>
  </si>
  <si>
    <t>Other Retirement 1</t>
  </si>
  <si>
    <t>Other Retirement 2</t>
  </si>
  <si>
    <t>SSI Tax Base</t>
  </si>
  <si>
    <t>Medicare</t>
  </si>
  <si>
    <t>Health Increase</t>
  </si>
  <si>
    <t>In Lieu Medical Stipend</t>
  </si>
  <si>
    <t>FUTA %</t>
  </si>
  <si>
    <t>FUTA Tax Base</t>
  </si>
  <si>
    <t>SUTA %</t>
  </si>
  <si>
    <t>SUTA Tax Base</t>
  </si>
  <si>
    <t>Capital Outlay</t>
  </si>
  <si>
    <t>Revenues and related expenses</t>
  </si>
  <si>
    <t>Custom SpEd</t>
  </si>
  <si>
    <t>Custom Authorizer Fee</t>
  </si>
  <si>
    <t>Driver/ Rate Type</t>
  </si>
  <si>
    <t>Statewide Assumptions</t>
  </si>
  <si>
    <t>School Assumptions</t>
  </si>
  <si>
    <t>Budget Planning Guiding Questions</t>
  </si>
  <si>
    <t>Project</t>
  </si>
  <si>
    <t>Projected Completion Date</t>
  </si>
  <si>
    <t>Useful Life (months)</t>
  </si>
  <si>
    <t>Depreciation Impact</t>
  </si>
  <si>
    <t>Prior Year Fixed Assets Depreciation</t>
  </si>
  <si>
    <t>Total Depreciation Expense</t>
  </si>
  <si>
    <t>Retirement Plan</t>
  </si>
  <si>
    <t>Health &amp; Welfare Plan</t>
  </si>
  <si>
    <t>In Lieu of Medical Stipend</t>
  </si>
  <si>
    <t>Hourly Rate</t>
  </si>
  <si>
    <t>Hours per Week</t>
  </si>
  <si>
    <t>Weeks per Year</t>
  </si>
  <si>
    <t>% of total payroll</t>
  </si>
  <si>
    <t>Annual stipend</t>
  </si>
  <si>
    <t>Rates</t>
  </si>
  <si>
    <t>What enrollment do you expect next year?</t>
  </si>
  <si>
    <t>Enrollment by grade level</t>
  </si>
  <si>
    <t>Do you expect changes to the following restricted programs?</t>
  </si>
  <si>
    <t>Title Program (incl. new programs or current expense allocation)</t>
  </si>
  <si>
    <t>Nutrition program (incl. vendor or SFA)</t>
  </si>
  <si>
    <t>Afterschool program (incl. contracted or in house staffing)</t>
  </si>
  <si>
    <t>Do you expect changes to local fundraising and grants?</t>
  </si>
  <si>
    <t>Philanthropic support (incl. grant restrictions and expense plans if applicable)</t>
  </si>
  <si>
    <t xml:space="preserve">Local fundraising (incl. events, field trips, summer programs) </t>
  </si>
  <si>
    <t>What expectations do you have related to staffing?</t>
  </si>
  <si>
    <t>Number of certificated employees in each major category (teacher, administrator, support staff)?</t>
  </si>
  <si>
    <t>Number of classified employees in each major category (TA's, office/clerical, custodial, other)?</t>
  </si>
  <si>
    <t>Estimated rate increases (incl. min. wage increases)</t>
  </si>
  <si>
    <t>Estimated increase in H&amp;W expense</t>
  </si>
  <si>
    <t xml:space="preserve">Changes to retirement plan offerings </t>
  </si>
  <si>
    <t>Changes to contracted or in house substitutes need</t>
  </si>
  <si>
    <t>Do you expect changes related to facilities?</t>
  </si>
  <si>
    <t>Lease agreements (incl. modulars)</t>
  </si>
  <si>
    <t>Building improvements</t>
  </si>
  <si>
    <t>Do you expect changes related to technology and equipment?</t>
  </si>
  <si>
    <t>Computer, iPad, etc. purchases/leases</t>
  </si>
  <si>
    <t>Software or online subscription vendors</t>
  </si>
  <si>
    <t>Erate</t>
  </si>
  <si>
    <t xml:space="preserve">What are you expectations regarding your educational program? </t>
  </si>
  <si>
    <t>Professional development</t>
  </si>
  <si>
    <t>Textbook adoptions</t>
  </si>
  <si>
    <t>Educational software</t>
  </si>
  <si>
    <t xml:space="preserve">What are you expectations regarding cash and financing? </t>
  </si>
  <si>
    <t>Loans</t>
  </si>
  <si>
    <t>Capital outlay</t>
  </si>
  <si>
    <t>If applicable, do you expect any changes to the CMO structure?</t>
  </si>
  <si>
    <t>CMO Fee % or calculation</t>
  </si>
  <si>
    <t>Shared staff not allocated to the home office</t>
  </si>
  <si>
    <t>Vendor allocation (i.e. home office or sites paying)</t>
  </si>
  <si>
    <t>Grant eligiblity</t>
  </si>
  <si>
    <t>FRL %</t>
  </si>
  <si>
    <t>Special Education (incl. program participation, contracted or in house staffing, or nonpublic placements)</t>
  </si>
  <si>
    <t>Receivable sales</t>
  </si>
  <si>
    <t>Large furniture or equipment purchases/leases</t>
  </si>
  <si>
    <t>Revenue from Local Sources</t>
  </si>
  <si>
    <t>Other Financing Sources</t>
  </si>
  <si>
    <t>Other Items</t>
  </si>
  <si>
    <t>Supplies</t>
  </si>
  <si>
    <t>Personnel Services-Employee Benefits</t>
  </si>
  <si>
    <t>State SpEd</t>
  </si>
  <si>
    <t>Intermediate Revenue Sources</t>
  </si>
  <si>
    <t>State Revenue</t>
  </si>
  <si>
    <t>Federal Revenue</t>
  </si>
  <si>
    <t>Personnel Services-Salaries</t>
  </si>
  <si>
    <t>Professional and Tech Services</t>
  </si>
  <si>
    <t>Property Services</t>
  </si>
  <si>
    <t>Other Services</t>
  </si>
  <si>
    <t>Debt Service and Miscellaneous</t>
  </si>
  <si>
    <t>Other Items - Expense</t>
  </si>
  <si>
    <t>Total ADE</t>
  </si>
  <si>
    <t>PERS 100%</t>
  </si>
  <si>
    <t>PERS 50/50</t>
  </si>
  <si>
    <t>Workers Comp Rate</t>
  </si>
  <si>
    <t>Workers Comp Base</t>
  </si>
  <si>
    <t>CEP %</t>
  </si>
  <si>
    <t>Depreciation Expense</t>
  </si>
  <si>
    <t>Total Revenue Per ADE</t>
  </si>
  <si>
    <t>Total Expenses Per ADE</t>
  </si>
  <si>
    <t>Operating Income Per ADE</t>
  </si>
  <si>
    <t>Actual</t>
  </si>
  <si>
    <t>YTD</t>
  </si>
  <si>
    <t>% Forecast Spent</t>
  </si>
  <si>
    <t>Budget</t>
  </si>
  <si>
    <t xml:space="preserve">Actual YTD </t>
  </si>
  <si>
    <t>Total Benefits</t>
  </si>
  <si>
    <t>Total Expense</t>
  </si>
  <si>
    <t>After running the "Prepare Workbook for External Distribution" macro, data cannot be saved to Vena.  Save to box and continue working there.</t>
  </si>
  <si>
    <t>One or more template sheets have been deleted from the workbook. Save to box and continue working there.</t>
  </si>
  <si>
    <t>% of eligible payroll</t>
  </si>
  <si>
    <t>PCFP Reduction Factor</t>
  </si>
  <si>
    <t>PCFP - Base Funding</t>
  </si>
  <si>
    <t>PCFP - English Learners</t>
  </si>
  <si>
    <t>PCFP - At Risk</t>
  </si>
  <si>
    <t>PCFP - GATE</t>
  </si>
  <si>
    <t>PCFP - Base Funding - Adjusted</t>
  </si>
  <si>
    <t>PCFP - English Learners - Adjusted</t>
  </si>
  <si>
    <t>PCFP - At Risk - Adjusted</t>
  </si>
  <si>
    <t>PCFP - GATE - Adjusted</t>
  </si>
  <si>
    <t>Authorizer Fee</t>
  </si>
  <si>
    <t>Current Year ADE</t>
  </si>
  <si>
    <t>Prior Year Unduplicated EL</t>
  </si>
  <si>
    <t>Prior Year Unduplicated At Risk</t>
  </si>
  <si>
    <t>Prior Year Unduplicated GATE</t>
  </si>
  <si>
    <t>Prior Year Sped Count</t>
  </si>
  <si>
    <t>% of PCFP</t>
  </si>
  <si>
    <t>Custom PCFP Base</t>
  </si>
  <si>
    <t>Custom PCFP Sped</t>
  </si>
  <si>
    <t>Custom PCFP EL</t>
  </si>
  <si>
    <t>Custom PCFP At Risk</t>
  </si>
  <si>
    <t>Custom PCFP GATE</t>
  </si>
  <si>
    <t>Transportation Fees</t>
  </si>
  <si>
    <t>Investment Income</t>
  </si>
  <si>
    <t>Food Services</t>
  </si>
  <si>
    <t>Other Local Revenue</t>
  </si>
  <si>
    <t>Rentals</t>
  </si>
  <si>
    <t>Contributions and Donations From Private Sources</t>
  </si>
  <si>
    <t>In Kind Contributions</t>
  </si>
  <si>
    <t>Gains or Losses on the Sale of Capital Assets</t>
  </si>
  <si>
    <t>Refund of Prior Year's Expenditures</t>
  </si>
  <si>
    <t>Other Local Revenue-Miscellaneous</t>
  </si>
  <si>
    <t>CMO Fees</t>
  </si>
  <si>
    <t>Unrestricted Grants-in-Aid - Intermediate</t>
  </si>
  <si>
    <t>Restricted Grants-in-Aid</t>
  </si>
  <si>
    <t>Revenue in Lieu of Taxes</t>
  </si>
  <si>
    <t>Unrestricted Grants-in-Aid - State</t>
  </si>
  <si>
    <t>Basic Support - DSA</t>
  </si>
  <si>
    <t>PCFP - At Risk Students</t>
  </si>
  <si>
    <t>PCFP - Gifted and Talented</t>
  </si>
  <si>
    <t>State Funds &amp; Grants-in-Aid</t>
  </si>
  <si>
    <t>Class Size Reduction</t>
  </si>
  <si>
    <t>Revenue in Lieu of Taxes - State</t>
  </si>
  <si>
    <t>Unrestricted Grants-in-Aid - Federal</t>
  </si>
  <si>
    <t>Unrestricted Grants-in-Aid From Fed Government Through State</t>
  </si>
  <si>
    <t>Restricted Grants-in-Aid - Federal</t>
  </si>
  <si>
    <t>Restricted Grants-in-Aid From Fed Government Thru the State</t>
  </si>
  <si>
    <t>AB3 Coronavirus Relief Funds (CRF</t>
  </si>
  <si>
    <t>Title I</t>
  </si>
  <si>
    <t>IDEA</t>
  </si>
  <si>
    <t>Title III-LEP</t>
  </si>
  <si>
    <t>Title III-IMM</t>
  </si>
  <si>
    <t>CSP</t>
  </si>
  <si>
    <t>Project AWARE Grant (Federal</t>
  </si>
  <si>
    <t>Title II</t>
  </si>
  <si>
    <t>Title IV – Well-Rounded Education</t>
  </si>
  <si>
    <t>Title IV – Safe &amp; Healthy Students</t>
  </si>
  <si>
    <t>Title IV – Technology</t>
  </si>
  <si>
    <t>CARES Act ESSER Funds</t>
  </si>
  <si>
    <t>ESSER II</t>
  </si>
  <si>
    <t>ARP ESSER III 1/3</t>
  </si>
  <si>
    <t>CARES ESSER Competitive - PD</t>
  </si>
  <si>
    <t>CARES Act ESSER Competitive - DIM</t>
  </si>
  <si>
    <t>CARES Act ESSER Competitive - WAS</t>
  </si>
  <si>
    <t>AB3 Coronavirus Relief Fund through local County</t>
  </si>
  <si>
    <t>School Based Mental Health Professionals</t>
  </si>
  <si>
    <t>GEER I</t>
  </si>
  <si>
    <t>ESSER III - Special Education</t>
  </si>
  <si>
    <t>NSLP</t>
  </si>
  <si>
    <t>Fresh Fruits &amp; Vegetables Grant Program</t>
  </si>
  <si>
    <t>NSLP Equipment Grant</t>
  </si>
  <si>
    <t>Nutrition - Misc Federal Awards</t>
  </si>
  <si>
    <t>Grants-in-Aid From Fed Government Thru Intermediate Agencies</t>
  </si>
  <si>
    <t>E-Rate Funds</t>
  </si>
  <si>
    <t>Revenue in Lieu of Taxes - Federal</t>
  </si>
  <si>
    <t>Revenue for/on Behalf of the School District</t>
  </si>
  <si>
    <t>Funds Transfer In</t>
  </si>
  <si>
    <t>Loan Proceeds</t>
  </si>
  <si>
    <t>Salaries-Teachers</t>
  </si>
  <si>
    <t>Salaries-Instructional Aides</t>
  </si>
  <si>
    <t>Salaries-Substitute Teachers</t>
  </si>
  <si>
    <t>Salaries-Licensed Administration</t>
  </si>
  <si>
    <t>Salaries-Non-licensed Administration</t>
  </si>
  <si>
    <t>Salaries-Other Licensed Staff</t>
  </si>
  <si>
    <t>Salaries-Other Classified/Support Staff</t>
  </si>
  <si>
    <t>Salaries-Retirees</t>
  </si>
  <si>
    <t>Salaries-Regular Employees</t>
  </si>
  <si>
    <t>Salaries-Reg-Instructional Aide</t>
  </si>
  <si>
    <t>Salaries-Reg-Substitute Teacher</t>
  </si>
  <si>
    <t>Salaries-Reg-Licensed Admin</t>
  </si>
  <si>
    <t>Salaries-Reg-Non-licensed Admin</t>
  </si>
  <si>
    <t>Salaries-Temporary Employees</t>
  </si>
  <si>
    <t>Salaries-Reg-Teachers</t>
  </si>
  <si>
    <t>Salaries-Reg-Instructional Aides or Assistants</t>
  </si>
  <si>
    <t>Salaries-Reg-Substitute Teachers</t>
  </si>
  <si>
    <t>Salaries-Reg-Licensed Administration</t>
  </si>
  <si>
    <t>Salaries-Reg-Non-licensed Administration</t>
  </si>
  <si>
    <t>Salaries-Reg-Other Licensed Staff</t>
  </si>
  <si>
    <t>Salaries-Reg-Other Classified and Support Staff</t>
  </si>
  <si>
    <t>Salaries-Reg-Retirees</t>
  </si>
  <si>
    <t>Salaries-Overtime</t>
  </si>
  <si>
    <t>Salaries-OT-Teachers</t>
  </si>
  <si>
    <t>Salaries-OT-Instructional Aides or Assistants</t>
  </si>
  <si>
    <t>Salaries-OT-Substitute Teachers</t>
  </si>
  <si>
    <t>Salaries-OT-Licensed Administration</t>
  </si>
  <si>
    <t>Salaries-OT-Non-licensed Administration</t>
  </si>
  <si>
    <t>Salaries-OT-Other Licensed Staff</t>
  </si>
  <si>
    <t>Salaries-OT-Other Classified and Support Staff</t>
  </si>
  <si>
    <t>Salaries-Sabbatical Leave</t>
  </si>
  <si>
    <t>Salaries-Sabbatical-Teachers</t>
  </si>
  <si>
    <t>Salaries-Sabbatical-Instructional Aides or Assistants</t>
  </si>
  <si>
    <t>Salaries-Sabbatical-Substitute Teachers</t>
  </si>
  <si>
    <t>Salaries-Sabbatical-Licensed Administration</t>
  </si>
  <si>
    <t>Salaries-Sabbatical-Non-licensed Administration</t>
  </si>
  <si>
    <t>Salaries-Sabbatical-Other Licensed Staff</t>
  </si>
  <si>
    <t>Salaries-Sabbatical-Other Classified and Support Staff</t>
  </si>
  <si>
    <t>Salaries-Additional Comp</t>
  </si>
  <si>
    <t>Salaries-Additional Comp-Teachers</t>
  </si>
  <si>
    <t>Salaries-Additional Comp-Instructional Aides</t>
  </si>
  <si>
    <t>Salaries-Additional Comp-Substitute Teachers</t>
  </si>
  <si>
    <t>Salaries-Additional Comp-Licensed Administration</t>
  </si>
  <si>
    <t>Salaries-Additional Comp-Non-licensed Administration</t>
  </si>
  <si>
    <t>Salaries-Additional Comp-Other Licensed Staff</t>
  </si>
  <si>
    <t>Salaries-Additional Comp-Other Classified and Support Staff</t>
  </si>
  <si>
    <t>Salaries-Extra Duties</t>
  </si>
  <si>
    <t>Salaries-Extra Duties-Teachers</t>
  </si>
  <si>
    <t>Salaries-Extra Duties-Instructional Aides or Assistants</t>
  </si>
  <si>
    <t>Salaries-Extra Duties-Substitute Teachers</t>
  </si>
  <si>
    <t>Salaries-Extra Duties-Licensed Administration</t>
  </si>
  <si>
    <t>Salaries-Extra Duties-Non-licensed Administration</t>
  </si>
  <si>
    <t>Salaries-Extra Duties-Other Licensed Staff</t>
  </si>
  <si>
    <t>Salaries-Extra Duties-Other Classified and Support Staff</t>
  </si>
  <si>
    <t>Salaries-Payroll Temporary Holding Account</t>
  </si>
  <si>
    <t>Employee Benefits - Group Insurance</t>
  </si>
  <si>
    <t>Employee Benefits - Social Security Contributions</t>
  </si>
  <si>
    <t>Employee Benefits - Retirement Contributions</t>
  </si>
  <si>
    <t>Employee Benefits - Medicare Payments</t>
  </si>
  <si>
    <t>Employee Benefits - Unemployment Compensation</t>
  </si>
  <si>
    <t>Employee Benefits - Workers Compensation</t>
  </si>
  <si>
    <t>Employee Benefits</t>
  </si>
  <si>
    <t>Employee Benefits - Retirement Contributions - PERS Contributions</t>
  </si>
  <si>
    <t>Employee Benefits - Tuition Reimbursement</t>
  </si>
  <si>
    <t>Employee Benefits - Health Benefits</t>
  </si>
  <si>
    <t>Employee Benefits - Other Employee Benefits</t>
  </si>
  <si>
    <t>Office/Administrative Services</t>
  </si>
  <si>
    <t>Professional Educational Services</t>
  </si>
  <si>
    <t>Training &amp; Development Services</t>
  </si>
  <si>
    <t>Training &amp; Development Services - Teachers</t>
  </si>
  <si>
    <t>Training &amp; Development Services - Instructional Aides</t>
  </si>
  <si>
    <t>Training &amp; Development Services - Substitute Teachers</t>
  </si>
  <si>
    <t>Training &amp; Development Services - Licensed Admin</t>
  </si>
  <si>
    <t>Training &amp; Development Services - Non-Licensed Admin</t>
  </si>
  <si>
    <t>Training &amp; Development Services - Other Licensed Personnel</t>
  </si>
  <si>
    <t>Training &amp; Development Services - Other Classified Personnel</t>
  </si>
  <si>
    <t>Training &amp; Development Services - Retirees</t>
  </si>
  <si>
    <t>Technology Related Training</t>
  </si>
  <si>
    <t>Other Professional Services</t>
  </si>
  <si>
    <t>Business Service Fees</t>
  </si>
  <si>
    <t>Marketing Services</t>
  </si>
  <si>
    <t>Technical Services</t>
  </si>
  <si>
    <t>Data processing and coding (SIS, Schoolmint, etc)</t>
  </si>
  <si>
    <t>Other Technical Services</t>
  </si>
  <si>
    <t>Other specialized services</t>
  </si>
  <si>
    <t>Utility Services</t>
  </si>
  <si>
    <t>Water and Sewer</t>
  </si>
  <si>
    <t>Cleaning Services</t>
  </si>
  <si>
    <t>Garbage and Disposal</t>
  </si>
  <si>
    <t>Janitorial and Custodial Services</t>
  </si>
  <si>
    <t>Repairs and Maintenance Services</t>
  </si>
  <si>
    <t>Repairs and Maintenance - non-Technology</t>
  </si>
  <si>
    <t>Repairs and Maintenance - Technology</t>
  </si>
  <si>
    <t>Rent Expense</t>
  </si>
  <si>
    <t>Rent - Land and Building</t>
  </si>
  <si>
    <t>Rental of Equipment and Vehicles</t>
  </si>
  <si>
    <t>Rentals of Computers and Related Equipment</t>
  </si>
  <si>
    <t>Rental of Other Items</t>
  </si>
  <si>
    <t>Construction Services</t>
  </si>
  <si>
    <t>Other Purchased Property Services</t>
  </si>
  <si>
    <t>Student Transportation Services</t>
  </si>
  <si>
    <t>Student transportation (bus passes, field trips, incl admissions)</t>
  </si>
  <si>
    <t>Insurance</t>
  </si>
  <si>
    <t>Property Insurance</t>
  </si>
  <si>
    <t>Liability Insurance</t>
  </si>
  <si>
    <t>Fidelity and Other Insurance</t>
  </si>
  <si>
    <t>Communications</t>
  </si>
  <si>
    <t>Postage</t>
  </si>
  <si>
    <t>Voice and Voicemail</t>
  </si>
  <si>
    <t>Telephone service</t>
  </si>
  <si>
    <t>Cell phone service</t>
  </si>
  <si>
    <t>Internet services</t>
  </si>
  <si>
    <t>Delivery Services and Couriers</t>
  </si>
  <si>
    <t>Advertising</t>
  </si>
  <si>
    <t>Printing and Binding</t>
  </si>
  <si>
    <t>Food Service Management</t>
  </si>
  <si>
    <t>Travel</t>
  </si>
  <si>
    <t>Travel - Teachers (Instructional Licensed Personnel</t>
  </si>
  <si>
    <t>Travel - Instructional Aides (Non-Licensed Personnel</t>
  </si>
  <si>
    <t>Travel - Substitute Teachers</t>
  </si>
  <si>
    <t>Travel - Licensed Administrative Personnel</t>
  </si>
  <si>
    <t>Travel - Non-Licensed Administrative Personnel</t>
  </si>
  <si>
    <t>Travel - Other Licensed Personnel</t>
  </si>
  <si>
    <t>Travel - Other Classified/Support Personnel</t>
  </si>
  <si>
    <t>Travel - Retirees</t>
  </si>
  <si>
    <t>Travel - Non-Staff Individuals</t>
  </si>
  <si>
    <t>Charter School Fees to Sponsor</t>
  </si>
  <si>
    <t>General Supplies</t>
  </si>
  <si>
    <t>Non-capitalized equipment</t>
  </si>
  <si>
    <t>Fuel</t>
  </si>
  <si>
    <t>Other supplies</t>
  </si>
  <si>
    <t>Food</t>
  </si>
  <si>
    <t>Books and supplies</t>
  </si>
  <si>
    <t>Textbooks</t>
  </si>
  <si>
    <t>Supplies - IT related (tech, laptops, chromebooks, firewall, data, voice cabling, etc)</t>
  </si>
  <si>
    <t>Supplies - Technology - Software</t>
  </si>
  <si>
    <t>Supplies/Equipment - Information Technology Related</t>
  </si>
  <si>
    <t>Web-based and similar programs</t>
  </si>
  <si>
    <t>Property and Capital Outlay</t>
  </si>
  <si>
    <t>Land and land improvements (A211)</t>
  </si>
  <si>
    <t>Building and building improvements (A231)</t>
  </si>
  <si>
    <t>Equipment (A241</t>
  </si>
  <si>
    <t>Vehicles (A241)</t>
  </si>
  <si>
    <t>Furniture and Fixtures</t>
  </si>
  <si>
    <t>Computers and Hardware</t>
  </si>
  <si>
    <t>Technology Software</t>
  </si>
  <si>
    <t>Other Equipment</t>
  </si>
  <si>
    <t>Depreciation</t>
  </si>
  <si>
    <t>Dues and fees (i.e. DMV, General business tax, etc)</t>
  </si>
  <si>
    <t>Debt Related Expenses</t>
  </si>
  <si>
    <t>Interest</t>
  </si>
  <si>
    <t>Interest - Short Term</t>
  </si>
  <si>
    <t>Interest - Long Term</t>
  </si>
  <si>
    <t>Loan principal payments</t>
  </si>
  <si>
    <t>Miscellaneous Expenditures -  Prior Year Expenses</t>
  </si>
  <si>
    <t>Penalties and Interest</t>
  </si>
  <si>
    <t>Indirect Costs</t>
  </si>
  <si>
    <t>Bad Debt</t>
  </si>
  <si>
    <t>Temporary JE clearing</t>
  </si>
  <si>
    <t>Uncategorized Expense</t>
  </si>
  <si>
    <t>Other Items - Fund Transfers Out</t>
  </si>
  <si>
    <t>Other Items - Loss on Sale of Capital Assets</t>
  </si>
  <si>
    <t>Other Items - Temporary JEs</t>
  </si>
  <si>
    <t>Confirmed No weighted add-ons until Y2 (RF 8/26/21)</t>
  </si>
  <si>
    <t>$75/FTE</t>
  </si>
  <si>
    <t>Est cash flow finance charges in Y0/1</t>
  </si>
  <si>
    <t>Click here and insert LID</t>
  </si>
  <si>
    <t>CY ADE</t>
  </si>
  <si>
    <t>Flat Rate (R)</t>
  </si>
  <si>
    <t>PY ELL</t>
  </si>
  <si>
    <t>PY At-Risk (60% weighted)</t>
  </si>
  <si>
    <t>% of PCFP Base</t>
  </si>
  <si>
    <t>658 Extra Duty Stipends for spring break EL extension programs</t>
  </si>
  <si>
    <t>658 Extra Duty Stipends for EL summer school</t>
  </si>
  <si>
    <t>661 Pod Leader Stipends (4@$5k ea) - moved to 320 (1099)</t>
  </si>
  <si>
    <t>Non-PERS SS Exempt</t>
  </si>
  <si>
    <t>TEACHER - 6</t>
  </si>
  <si>
    <t>FY23 Average-$500/mo max</t>
  </si>
  <si>
    <t>PERS 100% Employer</t>
  </si>
  <si>
    <t>000-GEN</t>
  </si>
  <si>
    <t>SP-ED TEACHER</t>
  </si>
  <si>
    <t>BEATTIE, LAUREN</t>
  </si>
  <si>
    <t>205-SPED</t>
  </si>
  <si>
    <t>TEACHER - K</t>
  </si>
  <si>
    <t>BOSSERT, ALIY</t>
  </si>
  <si>
    <t>BOWSER, BAYLEY</t>
  </si>
  <si>
    <t>TEACHER - 1</t>
  </si>
  <si>
    <t>661-CSP</t>
  </si>
  <si>
    <t>BRAZIER, JILL</t>
  </si>
  <si>
    <t>EL TEACHER</t>
  </si>
  <si>
    <t>CARRILLO, BIANCA</t>
  </si>
  <si>
    <t>TEACHER - SPECIAL/ELECTIVES - PE</t>
  </si>
  <si>
    <t>KRACKHARDT, KATIE</t>
  </si>
  <si>
    <t>ASSISTANT PRINCIPAL - NONLICENSED</t>
  </si>
  <si>
    <t>MCELDUFF, MACKENZIE</t>
  </si>
  <si>
    <t>READING STRATEGIST</t>
  </si>
  <si>
    <t>OWENS, CARINE</t>
  </si>
  <si>
    <t>TEACHER - 5</t>
  </si>
  <si>
    <t>POAG-KING, JANAE</t>
  </si>
  <si>
    <t>COMMUNITY RELATIONS &amp; STUDENT RECRUITMENT COORDINATOR</t>
  </si>
  <si>
    <t>REYES, CONNIE</t>
  </si>
  <si>
    <t>RUDD, KATHY</t>
  </si>
  <si>
    <t>TURNER-MOSELY, ROBIN</t>
  </si>
  <si>
    <t>MENTAL HEALTH COUNSELOR</t>
  </si>
  <si>
    <t>633-TI</t>
  </si>
  <si>
    <t>VANMETER, KACI</t>
  </si>
  <si>
    <t>TEACHER - SPECIAL/ELECTIVES - ART</t>
  </si>
  <si>
    <t>742-ESSER III</t>
  </si>
  <si>
    <t>TEACHING ASSISTANT FOR KINDER</t>
  </si>
  <si>
    <t>TBD FY24</t>
  </si>
  <si>
    <t>TEACHER - 2</t>
  </si>
  <si>
    <t>TEACHER - 3</t>
  </si>
  <si>
    <t>TEACHER - 4</t>
  </si>
  <si>
    <t>TEACHER - 7</t>
  </si>
  <si>
    <t>SP-ED TEACHING ASSISTANT</t>
  </si>
  <si>
    <t>OPERATIONS MANAGER</t>
  </si>
  <si>
    <t>TBD FY25</t>
  </si>
  <si>
    <t>XX-TEACHER - 7 (SHIFT FROM 6TH)</t>
  </si>
  <si>
    <t>TEACHER - 8</t>
  </si>
  <si>
    <t>TEACHER - SPECIAL/ELECTIVES</t>
  </si>
  <si>
    <t>EL or SPED TEACHER</t>
  </si>
  <si>
    <t>ASSISTANT PRINCIPAL</t>
  </si>
  <si>
    <t>TBD FY26</t>
  </si>
  <si>
    <t>EL STRATEGIST</t>
  </si>
  <si>
    <t>TBD FY27</t>
  </si>
  <si>
    <t>TBD FY28</t>
  </si>
  <si>
    <t>Gate/Fence (leased property - 2 years)</t>
  </si>
  <si>
    <t>000 Misc rounding</t>
  </si>
  <si>
    <t>000 Bank charges</t>
  </si>
  <si>
    <t>000 Background checks/fingerprinting</t>
  </si>
  <si>
    <t xml:space="preserve">000 Payroll fees </t>
  </si>
  <si>
    <t xml:space="preserve">205/639 Contracted SpEd services </t>
  </si>
  <si>
    <t>661 Ops/grants management</t>
  </si>
  <si>
    <t>709 - PD - Restorative Practices virtual conference</t>
  </si>
  <si>
    <t>709 - sub coverage for teachers on PD</t>
  </si>
  <si>
    <t>742 - sub coverage for COVID related absences, etc. (Scoot or similar)</t>
  </si>
  <si>
    <t>661 PD/Training</t>
  </si>
  <si>
    <t>000 Auditing</t>
  </si>
  <si>
    <t xml:space="preserve">000 Legal </t>
  </si>
  <si>
    <t>661 admin services, etc</t>
  </si>
  <si>
    <t>661 Latino Outreach (345 in CSP budget)</t>
  </si>
  <si>
    <t>000 Facility contractors, city planning costs (revision 2)</t>
  </si>
  <si>
    <t>000 Staff recruitment</t>
  </si>
  <si>
    <t>661 Marketing</t>
  </si>
  <si>
    <t>661 move to 340</t>
  </si>
  <si>
    <t>661 move to 540</t>
  </si>
  <si>
    <t>661-Internet setup</t>
  </si>
  <si>
    <t>661/000-(amendment) Assessment costs-NWEA Map</t>
  </si>
  <si>
    <t>661-Infinite Campus</t>
  </si>
  <si>
    <t>000-website host/maint</t>
  </si>
  <si>
    <t>000 IT support services (Y1 prorated for opening/needs)</t>
  </si>
  <si>
    <t>000 Statewide fire protection ($183/mo)</t>
  </si>
  <si>
    <t>000 Elevator maintenance ($290/mo 10 mo)</t>
  </si>
  <si>
    <t>000 Republic  Services trash removal ($497/mo)</t>
  </si>
  <si>
    <t>000 Pest Control ($195/mo)</t>
  </si>
  <si>
    <t>000 Alarmco ($160/mo)</t>
  </si>
  <si>
    <t>000 Cool Concepts AC - possible maint contract</t>
  </si>
  <si>
    <t>658 space rental for EL classes - Children's Museum</t>
  </si>
  <si>
    <t>000 FY23-alt site est 14% of PCFP revenue, min $15k/mo</t>
  </si>
  <si>
    <t>661 FY23 July rent - covered by CSP</t>
  </si>
  <si>
    <t>000 FY25 Y3+ rents per RedHook 3/18/22</t>
  </si>
  <si>
    <t>000 FY26 Y4+ (est - add'l space for added 60 students, plan to buy out)</t>
  </si>
  <si>
    <t>661 FY23 Insurance (661-$22855), other years (000)</t>
  </si>
  <si>
    <t>000 Internet/phone service ($800/month), prorated - need to confirm</t>
  </si>
  <si>
    <t>661-Advertising, move from 345</t>
  </si>
  <si>
    <t>661? - NEED AMENDMENT 9/20/22</t>
  </si>
  <si>
    <t>709 Advertising contractor to support with recruiting to attract teachers</t>
  </si>
  <si>
    <t>661 - NEED AMENDMENT 9/20/22</t>
  </si>
  <si>
    <t>802-Food service management service (Healthy School Food Collaborative)</t>
  </si>
  <si>
    <t>802-Equipo delivery/prep services ($144.6/day, est 180 days)</t>
  </si>
  <si>
    <t>FY24 - may hire bus driver/food prep staff and remove this</t>
  </si>
  <si>
    <t>increased per actuals</t>
  </si>
  <si>
    <t>000 Staff travel-PD</t>
  </si>
  <si>
    <t>000 - $15/student</t>
  </si>
  <si>
    <t>661 FY23 Art, PE,Music, Theatre supplies 7/1/22-8/7/22</t>
  </si>
  <si>
    <t>661 Art, PE,Music, Theatre supplies (661) - 8/8/22-6/30/23</t>
  </si>
  <si>
    <t>000 Supplies for students ($20/student)</t>
  </si>
  <si>
    <t>715/000 Instructional supplies - teacher project budgets ($1200/teacher) - FY23 $7226 to 715</t>
  </si>
  <si>
    <t>000 Uniforms ($30/new student)</t>
  </si>
  <si>
    <t>000 General building decorum</t>
  </si>
  <si>
    <t>000 Health supplies ($15/student), after Y1</t>
  </si>
  <si>
    <t>000 PE supplies after Y1</t>
  </si>
  <si>
    <t>000 Gifts and awards - students</t>
  </si>
  <si>
    <t>000 Gifts and awards - staff</t>
  </si>
  <si>
    <t>000 Family Engagement meetings</t>
  </si>
  <si>
    <t>661-misc student, office supplies</t>
  </si>
  <si>
    <t>000 Equipment - misc ($150/mo) after Y1</t>
  </si>
  <si>
    <t xml:space="preserve">661 2 Copiers </t>
  </si>
  <si>
    <t xml:space="preserve">661 Outdoor equipment </t>
  </si>
  <si>
    <t xml:space="preserve">661 FY24 Staff furniture and cafeteria tables </t>
  </si>
  <si>
    <t xml:space="preserve">661 Classroom furniture </t>
  </si>
  <si>
    <t>802 Student meals (3100)</t>
  </si>
  <si>
    <t>000 staff/other food</t>
  </si>
  <si>
    <t>000 Library books, per new student ($75) after Y2</t>
  </si>
  <si>
    <t xml:space="preserve">661 FY23 Classroom libraries </t>
  </si>
  <si>
    <t xml:space="preserve">661 Textbooks, online/software </t>
  </si>
  <si>
    <t>000 Curriculum refresh - Y3+ ($75/ADE)</t>
  </si>
  <si>
    <t>000 Staff computers ($500/new FTE) - beginning Y4</t>
  </si>
  <si>
    <t>661 Classroom technology - smartboards, projectors, staff computers, etc  (000 Y2+)</t>
  </si>
  <si>
    <t>661/000 Student computers (661), after Y2 (000)</t>
  </si>
  <si>
    <t>661 Computer software after Y2 (000)</t>
  </si>
  <si>
    <t>661 -computer software</t>
  </si>
  <si>
    <t>661-programs - move to 653 per actuals</t>
  </si>
  <si>
    <t>000 Software/web-based</t>
  </si>
  <si>
    <t>661 programs - move from 651</t>
  </si>
  <si>
    <t>661 LearnZillion EL program</t>
  </si>
  <si>
    <t>000-SPCSA revolving loan (est 4.5%)</t>
  </si>
  <si>
    <t>000-CAM finance charges</t>
  </si>
  <si>
    <t>000-Private donations (confirmed)</t>
  </si>
  <si>
    <t>661-match expenses in forecast</t>
  </si>
  <si>
    <t>661-shift to match expenses</t>
  </si>
  <si>
    <t xml:space="preserve">000-Student bus passes, etc </t>
  </si>
  <si>
    <t>PCFP - Special Education</t>
  </si>
  <si>
    <t>PCFP - SpEd local add-on</t>
  </si>
  <si>
    <t>PCFP - ELL</t>
  </si>
  <si>
    <t>PCFP - FRL</t>
  </si>
  <si>
    <t>Amortization Expense – RUA – Land Improvements</t>
  </si>
  <si>
    <t>Amortization Expense – RUA – Buildings and Improvements</t>
  </si>
  <si>
    <t>Amortization Expense – RUA – Machinery and Equipment</t>
  </si>
  <si>
    <t>Confirmed $2k/mo, increased to $2500/mo Aug22 + some extra, FY24 est $3k/mo</t>
  </si>
  <si>
    <t>ABDUL-JALAAL, SADIYYA (T)</t>
  </si>
  <si>
    <t>EMERSON, WILLIE (T)</t>
  </si>
  <si>
    <t xml:space="preserve">661-CSP </t>
  </si>
  <si>
    <t>PAZ SANTOS, CHERISH</t>
  </si>
  <si>
    <t xml:space="preserve">ADMINISTRATOR - LICENSED </t>
  </si>
  <si>
    <t>KRACKHARDT, KATIE(PrePERS)</t>
  </si>
  <si>
    <t>RUDD, KATHY(Pre-PERS)</t>
  </si>
  <si>
    <t>TEACHER - SPECIAL/ELECTIVES PE (fill FY23 position closed Dec22)</t>
  </si>
  <si>
    <t>x-TBD FY24</t>
  </si>
  <si>
    <t>TEACHER - 1 - REMOVED</t>
  </si>
  <si>
    <t>TEACHER - 6 - REMOVED</t>
  </si>
  <si>
    <t>TEACHER - SPECIAL/ELECTIVES (.50 FTE) - REMOVED</t>
  </si>
  <si>
    <t>MENTAL HEALTH COUNSELOR - REMOVED</t>
  </si>
  <si>
    <t>LICENSED ADMIN (.50 FTE) - REMOVED</t>
  </si>
  <si>
    <t>709 - ProjectHEAL or similar trauma informed PD - removed with amendment</t>
  </si>
  <si>
    <t>661-Internet set up - increase per actuals</t>
  </si>
  <si>
    <t>709 Data Insight Partners assessments for instructional learning - removed Y1 amendment, shift to recruiting</t>
  </si>
  <si>
    <t>FY24 Est $1980/mo</t>
  </si>
  <si>
    <t xml:space="preserve">000 Electric (FY23 10 mo) </t>
  </si>
  <si>
    <t>000 Sewer (FY23 10 mo)</t>
  </si>
  <si>
    <t>FY24 Est $1637/mo</t>
  </si>
  <si>
    <t>000 Water (FY23 10 mo)</t>
  </si>
  <si>
    <t>FY24 Est $330/mo</t>
  </si>
  <si>
    <t>FY24 est $550/mo</t>
  </si>
  <si>
    <t>000 FY24 (Y2 at Equipo) - 15% of PCFP per pupil funding</t>
  </si>
  <si>
    <t>000 Copier rental costs (approx $920/mo start 9/1/22)</t>
  </si>
  <si>
    <t>661 FY23 Cyber Ins</t>
  </si>
  <si>
    <t>661 increase per actuals 11/18/22</t>
  </si>
  <si>
    <t>Battle Born Academy</t>
  </si>
  <si>
    <t>As of Nov FY2023</t>
  </si>
  <si>
    <t/>
  </si>
  <si>
    <t>SUBTOTAL - Revenue from Local Sources</t>
  </si>
  <si>
    <t>SUBTOTAL - Intermediate Revenue Sources</t>
  </si>
  <si>
    <t>SUBTOTAL - State Revenue</t>
  </si>
  <si>
    <t>SUBTOTAL - Federal Revenue</t>
  </si>
  <si>
    <t>SUBTOTAL - Other Financing Sources</t>
  </si>
  <si>
    <t>SUBTOTAL - Other Items</t>
  </si>
  <si>
    <t>SUBTOTAL - Personnel Services-Salaries</t>
  </si>
  <si>
    <t>SUBTOTAL - Personnel Services-Employee Benefits</t>
  </si>
  <si>
    <t>SUBTOTAL - Professional and Tech Services</t>
  </si>
  <si>
    <t>SUBTOTAL - Property Services</t>
  </si>
  <si>
    <t>SUBTOTAL - Other Services</t>
  </si>
  <si>
    <t>SUBTOTAL - Supplies</t>
  </si>
  <si>
    <t>SUBTOTAL - Depreciation Expense</t>
  </si>
  <si>
    <t>SUBTOTAL - Debt Service and Miscellaneous</t>
  </si>
  <si>
    <t>SUBTOTAL - Other Items - Expense</t>
  </si>
  <si>
    <t>Year 1</t>
  </si>
  <si>
    <t>2022-23</t>
  </si>
  <si>
    <t>H&amp;W Annual Cost Per Person</t>
  </si>
  <si>
    <t>2020-21</t>
  </si>
  <si>
    <t>2021-22</t>
  </si>
  <si>
    <t>Year 2</t>
  </si>
  <si>
    <t>Year 1 vs Year 2</t>
  </si>
  <si>
    <t>2023-24</t>
  </si>
  <si>
    <t>$7293/ADE</t>
  </si>
  <si>
    <t>Est per PY UEL</t>
  </si>
  <si>
    <t>Est per PY UFRL</t>
  </si>
  <si>
    <t>Est per PY SpEd</t>
  </si>
  <si>
    <t>FY23 15.50/29.75%, FY24 17.5/33.5%</t>
  </si>
  <si>
    <t>run date 12/13/22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</si>
</sst>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\-??_);_(@_)"/>
    <numFmt numFmtId="166" formatCode="&quot;$&quot;#,##0"/>
  </numFmts>
  <fonts count="5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Geneva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Comic Sans MS"/>
      <family val="4"/>
    </font>
    <font>
      <sz val="11"/>
      <color rgb="FF9C650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DUTCH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4.9989318521683403E-2"/>
      <name val="Arial"/>
      <family val="2"/>
    </font>
    <font>
      <sz val="9"/>
      <color theme="0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sz val="8"/>
      <name val="Calibri"/>
      <family val="2"/>
      <scheme val="minor"/>
    </font>
    <font>
      <sz val="9"/>
      <color theme="1" tint="0.249977111117893"/>
      <name val="Arial"/>
      <family val="2"/>
    </font>
    <font>
      <i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17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9" fontId="7" fillId="0" borderId="3" applyFont="0" applyFill="0" applyBorder="0" applyAlignment="0" applyProtection="0">
      <alignment horizontal="right"/>
    </xf>
    <xf numFmtId="0" fontId="8" fillId="0" borderId="0"/>
    <xf numFmtId="0" fontId="10" fillId="0" borderId="0"/>
    <xf numFmtId="0" fontId="7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2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7" fillId="36" borderId="2">
      <alignment horizontal="left"/>
    </xf>
    <xf numFmtId="0" fontId="7" fillId="36" borderId="7">
      <alignment horizontal="left"/>
    </xf>
    <xf numFmtId="0" fontId="7" fillId="36" borderId="10">
      <alignment horizontal="left"/>
    </xf>
    <xf numFmtId="44" fontId="7" fillId="0" borderId="0" applyFont="0" applyFill="0" applyBorder="0" applyAlignment="0" applyProtection="0"/>
    <xf numFmtId="14" fontId="7" fillId="0" borderId="0" applyFont="0" applyFill="0" applyBorder="0" applyProtection="0">
      <alignment horizontal="left"/>
    </xf>
    <xf numFmtId="0" fontId="27" fillId="0" borderId="2">
      <alignment horizontal="left"/>
    </xf>
    <xf numFmtId="2" fontId="7" fillId="0" borderId="0" applyFill="0" applyProtection="0"/>
    <xf numFmtId="0" fontId="27" fillId="36" borderId="13">
      <alignment horizontal="left"/>
    </xf>
    <xf numFmtId="0" fontId="27" fillId="36" borderId="4">
      <alignment horizontal="left"/>
    </xf>
    <xf numFmtId="49" fontId="7" fillId="0" borderId="3" applyFont="0" applyFill="0" applyBorder="0" applyAlignment="0" applyProtection="0">
      <alignment horizontal="right"/>
    </xf>
    <xf numFmtId="0" fontId="7" fillId="0" borderId="0">
      <alignment horizontal="left"/>
    </xf>
    <xf numFmtId="0" fontId="27" fillId="36" borderId="11">
      <alignment horizontal="left"/>
    </xf>
    <xf numFmtId="0" fontId="7" fillId="0" borderId="2">
      <alignment horizontal="left"/>
    </xf>
    <xf numFmtId="0" fontId="27" fillId="36" borderId="5">
      <alignment horizontal="left"/>
    </xf>
    <xf numFmtId="0" fontId="27" fillId="36" borderId="8">
      <alignment horizontal="left"/>
    </xf>
    <xf numFmtId="0" fontId="27" fillId="36" borderId="24">
      <alignment horizontal="left"/>
    </xf>
    <xf numFmtId="0" fontId="7" fillId="0" borderId="3">
      <alignment horizontal="right"/>
    </xf>
    <xf numFmtId="0" fontId="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/>
    <xf numFmtId="0" fontId="8" fillId="13" borderId="0" applyNumberFormat="0" applyBorder="0" applyAlignment="0" applyProtection="0"/>
    <xf numFmtId="0" fontId="25" fillId="12" borderId="0" applyNumberFormat="0" applyBorder="0" applyAlignment="0" applyProtection="0"/>
    <xf numFmtId="0" fontId="7" fillId="36" borderId="2">
      <alignment horizontal="left"/>
    </xf>
    <xf numFmtId="44" fontId="7" fillId="0" borderId="0" applyFont="0" applyFill="0" applyBorder="0" applyAlignment="0" applyProtection="0"/>
    <xf numFmtId="2" fontId="7" fillId="0" borderId="0" applyFill="0" applyProtection="0"/>
    <xf numFmtId="2" fontId="7" fillId="0" borderId="0" applyFill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2">
      <alignment horizontal="left"/>
    </xf>
    <xf numFmtId="0" fontId="7" fillId="0" borderId="2">
      <alignment horizontal="left"/>
    </xf>
    <xf numFmtId="0" fontId="27" fillId="36" borderId="5">
      <alignment horizontal="left"/>
    </xf>
    <xf numFmtId="0" fontId="7" fillId="0" borderId="3">
      <alignment horizontal="right"/>
    </xf>
    <xf numFmtId="0" fontId="7" fillId="0" borderId="3">
      <alignment horizontal="right"/>
    </xf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30" fillId="0" borderId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6" fillId="0" borderId="16" applyNumberFormat="0" applyFill="0" applyAlignment="0" applyProtection="0"/>
    <xf numFmtId="0" fontId="7" fillId="0" borderId="0"/>
    <xf numFmtId="0" fontId="8" fillId="0" borderId="0"/>
    <xf numFmtId="0" fontId="29" fillId="0" borderId="0"/>
    <xf numFmtId="0" fontId="31" fillId="0" borderId="0"/>
    <xf numFmtId="0" fontId="4" fillId="0" borderId="0"/>
    <xf numFmtId="0" fontId="32" fillId="0" borderId="0"/>
    <xf numFmtId="0" fontId="28" fillId="0" borderId="0"/>
    <xf numFmtId="0" fontId="30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ill="0" applyBorder="0" applyAlignment="0" applyProtection="0"/>
    <xf numFmtId="9" fontId="28" fillId="0" borderId="0" applyFont="0" applyFill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25" fillId="20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6" fillId="7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8" fillId="11" borderId="21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1" borderId="21" applyNumberFormat="0" applyFont="0" applyAlignment="0" applyProtection="0"/>
    <xf numFmtId="43" fontId="4" fillId="0" borderId="0" applyFont="0" applyFill="0" applyBorder="0" applyAlignment="0" applyProtection="0"/>
    <xf numFmtId="0" fontId="8" fillId="0" borderId="0"/>
    <xf numFmtId="44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0" fontId="36" fillId="7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36" fillId="7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46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7" fillId="0" borderId="0"/>
    <xf numFmtId="43" fontId="28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47" fillId="0" borderId="0"/>
    <xf numFmtId="4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7" fillId="0" borderId="0"/>
    <xf numFmtId="0" fontId="8" fillId="0" borderId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49" fillId="0" borderId="0"/>
    <xf numFmtId="0" fontId="8" fillId="0" borderId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1" borderId="21" applyNumberFormat="0" applyFont="0" applyAlignment="0" applyProtection="0"/>
    <xf numFmtId="0" fontId="8" fillId="0" borderId="0"/>
    <xf numFmtId="0" fontId="8" fillId="0" borderId="0"/>
    <xf numFmtId="0" fontId="46" fillId="7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6" borderId="2">
      <alignment horizontal="left"/>
    </xf>
    <xf numFmtId="14" fontId="7" fillId="0" borderId="0" applyFont="0" applyFill="0" applyBorder="0" applyProtection="0">
      <alignment horizontal="left"/>
    </xf>
    <xf numFmtId="0" fontId="27" fillId="0" borderId="2">
      <alignment horizontal="left"/>
    </xf>
    <xf numFmtId="0" fontId="7" fillId="0" borderId="0">
      <alignment horizontal="left"/>
    </xf>
    <xf numFmtId="0" fontId="7" fillId="0" borderId="2">
      <alignment horizontal="left"/>
    </xf>
    <xf numFmtId="0" fontId="8" fillId="0" borderId="0"/>
    <xf numFmtId="9" fontId="4" fillId="0" borderId="0" applyFont="0" applyFill="0" applyBorder="0" applyAlignment="0" applyProtection="0"/>
    <xf numFmtId="0" fontId="7" fillId="0" borderId="0"/>
    <xf numFmtId="0" fontId="8" fillId="0" borderId="0"/>
    <xf numFmtId="0" fontId="8" fillId="13" borderId="0" applyNumberFormat="0" applyBorder="0" applyAlignment="0" applyProtection="0"/>
    <xf numFmtId="0" fontId="7" fillId="0" borderId="2">
      <alignment horizontal="left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44" fontId="4" fillId="0" borderId="0" applyFont="0" applyFill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7" fillId="0" borderId="0"/>
    <xf numFmtId="0" fontId="7" fillId="0" borderId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11" borderId="21" applyNumberFormat="0" applyFont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21" applyNumberFormat="0" applyFont="0" applyAlignment="0" applyProtection="0"/>
    <xf numFmtId="0" fontId="7" fillId="0" borderId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2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36" fillId="7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8" fillId="0" borderId="0"/>
    <xf numFmtId="0" fontId="4" fillId="0" borderId="0"/>
    <xf numFmtId="44" fontId="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7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2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46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</cellStyleXfs>
  <cellXfs count="395">
    <xf numFmtId="0" fontId="0" fillId="0" borderId="0" xfId="0"/>
    <xf numFmtId="0" fontId="5" fillId="0" borderId="0" xfId="3" applyFont="1"/>
    <xf numFmtId="0" fontId="5" fillId="0" borderId="0" xfId="3" applyFont="1" applyAlignment="1">
      <alignment vertical="top"/>
    </xf>
    <xf numFmtId="0" fontId="6" fillId="0" borderId="0" xfId="3" applyFont="1" applyAlignment="1">
      <alignment horizontal="center"/>
    </xf>
    <xf numFmtId="41" fontId="5" fillId="0" borderId="0" xfId="3" applyNumberFormat="1" applyFont="1"/>
    <xf numFmtId="0" fontId="5" fillId="0" borderId="6" xfId="3" applyFont="1" applyBorder="1"/>
    <xf numFmtId="0" fontId="9" fillId="0" borderId="0" xfId="0" applyFont="1"/>
    <xf numFmtId="0" fontId="9" fillId="0" borderId="2" xfId="0" applyFont="1" applyBorder="1"/>
    <xf numFmtId="41" fontId="6" fillId="0" borderId="2" xfId="3" applyNumberFormat="1" applyFont="1" applyBorder="1"/>
    <xf numFmtId="0" fontId="5" fillId="0" borderId="5" xfId="3" applyFont="1" applyBorder="1"/>
    <xf numFmtId="0" fontId="5" fillId="0" borderId="8" xfId="3" applyFont="1" applyBorder="1"/>
    <xf numFmtId="0" fontId="6" fillId="0" borderId="6" xfId="3" applyFont="1" applyBorder="1" applyAlignment="1">
      <alignment horizontal="center"/>
    </xf>
    <xf numFmtId="0" fontId="6" fillId="0" borderId="7" xfId="3" applyFont="1" applyBorder="1"/>
    <xf numFmtId="0" fontId="6" fillId="0" borderId="2" xfId="3" applyFont="1" applyBorder="1" applyAlignment="1">
      <alignment horizontal="center"/>
    </xf>
    <xf numFmtId="0" fontId="38" fillId="0" borderId="0" xfId="3" applyFont="1"/>
    <xf numFmtId="0" fontId="38" fillId="0" borderId="0" xfId="3" applyFont="1" applyAlignment="1">
      <alignment wrapText="1"/>
    </xf>
    <xf numFmtId="0" fontId="38" fillId="3" borderId="0" xfId="3" applyFont="1" applyFill="1"/>
    <xf numFmtId="0" fontId="41" fillId="0" borderId="0" xfId="3" applyFont="1"/>
    <xf numFmtId="0" fontId="42" fillId="0" borderId="0" xfId="3" applyFont="1"/>
    <xf numFmtId="0" fontId="38" fillId="0" borderId="1" xfId="3" applyFont="1" applyBorder="1"/>
    <xf numFmtId="0" fontId="42" fillId="0" borderId="2" xfId="3" applyFont="1" applyBorder="1" applyAlignment="1">
      <alignment horizontal="center"/>
    </xf>
    <xf numFmtId="0" fontId="38" fillId="0" borderId="0" xfId="3" applyFont="1" applyAlignment="1">
      <alignment horizontal="center" vertical="center" wrapText="1"/>
    </xf>
    <xf numFmtId="0" fontId="38" fillId="0" borderId="0" xfId="3" applyFont="1" applyAlignment="1">
      <alignment horizontal="left" wrapText="1"/>
    </xf>
    <xf numFmtId="0" fontId="38" fillId="0" borderId="0" xfId="3" applyFont="1" applyAlignment="1">
      <alignment vertical="top"/>
    </xf>
    <xf numFmtId="0" fontId="42" fillId="0" borderId="0" xfId="3" applyFont="1" applyAlignment="1">
      <alignment vertical="top"/>
    </xf>
    <xf numFmtId="49" fontId="43" fillId="0" borderId="0" xfId="3" applyNumberFormat="1" applyFont="1" applyAlignment="1">
      <alignment horizontal="left" vertical="top"/>
    </xf>
    <xf numFmtId="41" fontId="38" fillId="0" borderId="0" xfId="3" applyNumberFormat="1" applyFont="1" applyAlignment="1">
      <alignment vertical="top"/>
    </xf>
    <xf numFmtId="49" fontId="44" fillId="0" borderId="0" xfId="3" applyNumberFormat="1" applyFont="1" applyAlignment="1">
      <alignment horizontal="left" vertical="top"/>
    </xf>
    <xf numFmtId="41" fontId="42" fillId="0" borderId="0" xfId="3" applyNumberFormat="1" applyFont="1" applyAlignment="1">
      <alignment vertical="top"/>
    </xf>
    <xf numFmtId="49" fontId="38" fillId="0" borderId="0" xfId="3" applyNumberFormat="1" applyFont="1" applyAlignment="1">
      <alignment horizontal="left" vertical="top"/>
    </xf>
    <xf numFmtId="0" fontId="42" fillId="0" borderId="0" xfId="3" applyFont="1" applyAlignment="1">
      <alignment horizontal="left" wrapText="1"/>
    </xf>
    <xf numFmtId="0" fontId="38" fillId="0" borderId="0" xfId="3" applyFont="1" applyAlignment="1">
      <alignment horizontal="left"/>
    </xf>
    <xf numFmtId="49" fontId="42" fillId="0" borderId="0" xfId="3" applyNumberFormat="1" applyFont="1"/>
    <xf numFmtId="49" fontId="38" fillId="0" borderId="0" xfId="3" applyNumberFormat="1" applyFont="1"/>
    <xf numFmtId="0" fontId="38" fillId="0" borderId="0" xfId="3" applyFont="1" applyAlignment="1">
      <alignment horizontal="left" vertical="top"/>
    </xf>
    <xf numFmtId="41" fontId="38" fillId="0" borderId="0" xfId="1" applyNumberFormat="1" applyFont="1" applyAlignment="1">
      <alignment vertical="top"/>
    </xf>
    <xf numFmtId="41" fontId="42" fillId="0" borderId="4" xfId="1" applyNumberFormat="1" applyFont="1" applyBorder="1" applyAlignment="1">
      <alignment vertical="top"/>
    </xf>
    <xf numFmtId="0" fontId="42" fillId="0" borderId="0" xfId="3" applyFont="1" applyAlignment="1">
      <alignment horizontal="left" vertical="top"/>
    </xf>
    <xf numFmtId="41" fontId="42" fillId="0" borderId="0" xfId="1" applyNumberFormat="1" applyFont="1" applyAlignment="1">
      <alignment vertical="top"/>
    </xf>
    <xf numFmtId="41" fontId="38" fillId="0" borderId="0" xfId="3" applyNumberFormat="1" applyFont="1"/>
    <xf numFmtId="0" fontId="6" fillId="0" borderId="0" xfId="3" applyFont="1" applyAlignment="1">
      <alignment horizontal="left" vertical="top"/>
    </xf>
    <xf numFmtId="49" fontId="42" fillId="0" borderId="0" xfId="3" applyNumberFormat="1" applyFont="1" applyAlignment="1">
      <alignment horizontal="left" vertical="top"/>
    </xf>
    <xf numFmtId="49" fontId="6" fillId="0" borderId="0" xfId="3" applyNumberFormat="1" applyFont="1" applyAlignment="1">
      <alignment vertical="top"/>
    </xf>
    <xf numFmtId="49" fontId="38" fillId="0" borderId="0" xfId="3" applyNumberFormat="1" applyFont="1" applyAlignment="1">
      <alignment vertical="top"/>
    </xf>
    <xf numFmtId="49" fontId="42" fillId="0" borderId="0" xfId="3" applyNumberFormat="1" applyFont="1" applyAlignment="1">
      <alignment vertical="top"/>
    </xf>
    <xf numFmtId="0" fontId="37" fillId="0" borderId="0" xfId="3" applyFont="1" applyAlignment="1">
      <alignment horizontal="left" vertical="top"/>
    </xf>
    <xf numFmtId="0" fontId="6" fillId="0" borderId="0" xfId="3" applyFont="1" applyAlignment="1">
      <alignment vertical="top"/>
    </xf>
    <xf numFmtId="0" fontId="6" fillId="0" borderId="0" xfId="3" applyFont="1"/>
    <xf numFmtId="0" fontId="5" fillId="0" borderId="0" xfId="3" applyFont="1" applyAlignment="1">
      <alignment horizontal="left"/>
    </xf>
    <xf numFmtId="0" fontId="39" fillId="0" borderId="0" xfId="3" applyFont="1"/>
    <xf numFmtId="0" fontId="40" fillId="0" borderId="0" xfId="1" applyNumberFormat="1" applyFont="1" applyProtection="1">
      <protection hidden="1"/>
    </xf>
    <xf numFmtId="0" fontId="40" fillId="0" borderId="0" xfId="1" applyNumberFormat="1" applyFont="1"/>
    <xf numFmtId="0" fontId="9" fillId="0" borderId="8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11" xfId="0" applyFont="1" applyBorder="1"/>
    <xf numFmtId="0" fontId="9" fillId="0" borderId="13" xfId="0" applyFont="1" applyBorder="1"/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6" xfId="0" applyFont="1" applyBorder="1"/>
    <xf numFmtId="0" fontId="3" fillId="0" borderId="4" xfId="0" applyFont="1" applyBorder="1"/>
    <xf numFmtId="0" fontId="51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3" fillId="0" borderId="11" xfId="0" applyFont="1" applyBorder="1"/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9" fillId="0" borderId="1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164" fontId="9" fillId="0" borderId="13" xfId="0" applyNumberFormat="1" applyFont="1" applyBorder="1"/>
    <xf numFmtId="164" fontId="9" fillId="0" borderId="4" xfId="0" applyNumberFormat="1" applyFont="1" applyBorder="1"/>
    <xf numFmtId="41" fontId="9" fillId="0" borderId="4" xfId="0" applyNumberFormat="1" applyFont="1" applyBorder="1"/>
    <xf numFmtId="41" fontId="9" fillId="0" borderId="13" xfId="0" applyNumberFormat="1" applyFont="1" applyBorder="1"/>
    <xf numFmtId="43" fontId="9" fillId="0" borderId="11" xfId="44" applyNumberFormat="1" applyFont="1" applyBorder="1"/>
    <xf numFmtId="0" fontId="9" fillId="0" borderId="0" xfId="0" applyFont="1" applyAlignment="1">
      <alignment horizontal="left"/>
    </xf>
    <xf numFmtId="164" fontId="3" fillId="0" borderId="6" xfId="0" quotePrefix="1" applyNumberFormat="1" applyFont="1" applyBorder="1" applyAlignment="1">
      <alignment horizontal="center"/>
    </xf>
    <xf numFmtId="164" fontId="3" fillId="0" borderId="0" xfId="0" applyNumberFormat="1" applyFont="1"/>
    <xf numFmtId="14" fontId="3" fillId="0" borderId="0" xfId="0" applyNumberFormat="1" applyFont="1" applyAlignment="1">
      <alignment horizontal="center"/>
    </xf>
    <xf numFmtId="41" fontId="3" fillId="0" borderId="0" xfId="0" applyNumberFormat="1" applyFont="1"/>
    <xf numFmtId="43" fontId="3" fillId="0" borderId="9" xfId="44" applyNumberFormat="1" applyFont="1" applyBorder="1"/>
    <xf numFmtId="0" fontId="3" fillId="0" borderId="6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43" fontId="9" fillId="0" borderId="0" xfId="44" applyNumberFormat="1" applyFont="1"/>
    <xf numFmtId="0" fontId="9" fillId="0" borderId="6" xfId="0" applyFont="1" applyBorder="1" applyAlignment="1">
      <alignment horizontal="left"/>
    </xf>
    <xf numFmtId="0" fontId="9" fillId="0" borderId="24" xfId="0" applyFont="1" applyBorder="1"/>
    <xf numFmtId="43" fontId="3" fillId="0" borderId="24" xfId="44" applyNumberFormat="1" applyFont="1" applyBorder="1"/>
    <xf numFmtId="0" fontId="9" fillId="0" borderId="9" xfId="0" applyFont="1" applyBorder="1"/>
    <xf numFmtId="0" fontId="9" fillId="0" borderId="7" xfId="0" applyFont="1" applyBorder="1" applyAlignment="1">
      <alignment horizontal="left"/>
    </xf>
    <xf numFmtId="0" fontId="9" fillId="0" borderId="10" xfId="0" applyFont="1" applyBorder="1"/>
    <xf numFmtId="43" fontId="3" fillId="0" borderId="10" xfId="44" applyNumberFormat="1" applyFont="1" applyBorder="1"/>
    <xf numFmtId="10" fontId="3" fillId="0" borderId="0" xfId="44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5" fontId="3" fillId="0" borderId="0" xfId="0" applyNumberFormat="1" applyFont="1" applyAlignment="1">
      <alignment horizontal="right"/>
    </xf>
    <xf numFmtId="41" fontId="3" fillId="0" borderId="2" xfId="0" applyNumberFormat="1" applyFont="1" applyBorder="1"/>
    <xf numFmtId="164" fontId="3" fillId="0" borderId="0" xfId="0" applyNumberFormat="1" applyFont="1" applyAlignment="1">
      <alignment horizontal="left"/>
    </xf>
    <xf numFmtId="0" fontId="52" fillId="0" borderId="0" xfId="0" applyFont="1"/>
    <xf numFmtId="41" fontId="52" fillId="0" borderId="0" xfId="0" applyNumberFormat="1" applyFont="1"/>
    <xf numFmtId="41" fontId="9" fillId="0" borderId="0" xfId="0" applyNumberFormat="1" applyFont="1"/>
    <xf numFmtId="9" fontId="3" fillId="0" borderId="0" xfId="44" applyFont="1"/>
    <xf numFmtId="0" fontId="9" fillId="0" borderId="5" xfId="0" applyFont="1" applyBorder="1"/>
    <xf numFmtId="41" fontId="9" fillId="0" borderId="5" xfId="0" applyNumberFormat="1" applyFont="1" applyBorder="1"/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3" fillId="0" borderId="6" xfId="0" applyFont="1" applyBorder="1" applyAlignment="1">
      <alignment vertical="top"/>
    </xf>
    <xf numFmtId="41" fontId="3" fillId="0" borderId="24" xfId="0" applyNumberFormat="1" applyFont="1" applyBorder="1"/>
    <xf numFmtId="0" fontId="3" fillId="0" borderId="8" xfId="0" applyFont="1" applyBorder="1"/>
    <xf numFmtId="41" fontId="9" fillId="0" borderId="2" xfId="0" applyNumberFormat="1" applyFont="1" applyBorder="1"/>
    <xf numFmtId="0" fontId="3" fillId="0" borderId="7" xfId="0" applyFont="1" applyBorder="1"/>
    <xf numFmtId="164" fontId="3" fillId="0" borderId="0" xfId="43" applyNumberFormat="1" applyFont="1"/>
    <xf numFmtId="10" fontId="52" fillId="0" borderId="0" xfId="44" applyNumberFormat="1" applyFont="1" applyAlignment="1">
      <alignment horizontal="right"/>
    </xf>
    <xf numFmtId="0" fontId="50" fillId="0" borderId="0" xfId="0" applyFont="1"/>
    <xf numFmtId="0" fontId="51" fillId="0" borderId="0" xfId="0" applyFont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left" indent="2"/>
    </xf>
    <xf numFmtId="0" fontId="3" fillId="0" borderId="7" xfId="0" applyFont="1" applyBorder="1" applyAlignment="1">
      <alignment horizontal="left"/>
    </xf>
    <xf numFmtId="10" fontId="53" fillId="0" borderId="0" xfId="44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164" fontId="3" fillId="0" borderId="4" xfId="43" applyNumberFormat="1" applyFont="1" applyBorder="1"/>
    <xf numFmtId="0" fontId="3" fillId="0" borderId="10" xfId="43" applyNumberFormat="1" applyFont="1" applyBorder="1"/>
    <xf numFmtId="0" fontId="9" fillId="0" borderId="11" xfId="0" applyFont="1" applyBorder="1" applyAlignment="1">
      <alignment horizontal="center"/>
    </xf>
    <xf numFmtId="164" fontId="3" fillId="0" borderId="2" xfId="43" applyNumberFormat="1" applyFont="1" applyBorder="1"/>
    <xf numFmtId="0" fontId="2" fillId="0" borderId="2" xfId="0" applyFont="1" applyBorder="1" applyAlignment="1">
      <alignment horizontal="center"/>
    </xf>
    <xf numFmtId="0" fontId="3" fillId="0" borderId="9" xfId="43" applyNumberFormat="1" applyFont="1" applyBorder="1"/>
    <xf numFmtId="0" fontId="5" fillId="0" borderId="9" xfId="0" applyFont="1" applyBorder="1" applyAlignment="1">
      <alignment horizontal="right"/>
    </xf>
    <xf numFmtId="0" fontId="3" fillId="0" borderId="11" xfId="43" applyNumberFormat="1" applyFont="1" applyBorder="1"/>
    <xf numFmtId="0" fontId="3" fillId="0" borderId="9" xfId="44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1" fontId="3" fillId="0" borderId="0" xfId="43" applyNumberFormat="1" applyFont="1" applyAlignment="1">
      <alignment horizontal="center"/>
    </xf>
    <xf numFmtId="0" fontId="1" fillId="2" borderId="0" xfId="0" applyFont="1" applyFill="1"/>
    <xf numFmtId="0" fontId="1" fillId="2" borderId="9" xfId="0" applyFont="1" applyFill="1" applyBorder="1"/>
    <xf numFmtId="0" fontId="1" fillId="0" borderId="0" xfId="0" applyFont="1"/>
    <xf numFmtId="14" fontId="5" fillId="0" borderId="0" xfId="3" applyNumberFormat="1" applyFont="1"/>
    <xf numFmtId="0" fontId="6" fillId="0" borderId="7" xfId="3" applyFont="1" applyBorder="1" applyAlignment="1">
      <alignment horizontal="center"/>
    </xf>
    <xf numFmtId="0" fontId="5" fillId="0" borderId="6" xfId="3" applyFont="1" applyBorder="1" applyAlignment="1" applyProtection="1">
      <alignment horizontal="left" indent="1"/>
      <protection locked="0"/>
    </xf>
    <xf numFmtId="14" fontId="5" fillId="0" borderId="0" xfId="3" applyNumberFormat="1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41" fontId="5" fillId="0" borderId="6" xfId="3" applyNumberFormat="1" applyFont="1" applyBorder="1" applyAlignment="1" applyProtection="1">
      <alignment horizontal="center"/>
      <protection locked="0"/>
    </xf>
    <xf numFmtId="41" fontId="5" fillId="0" borderId="0" xfId="3" applyNumberFormat="1" applyFont="1" applyAlignment="1" applyProtection="1">
      <alignment horizontal="center"/>
      <protection locked="0"/>
    </xf>
    <xf numFmtId="41" fontId="1" fillId="0" borderId="6" xfId="0" applyNumberFormat="1" applyFont="1" applyBorder="1"/>
    <xf numFmtId="41" fontId="1" fillId="0" borderId="0" xfId="0" applyNumberFormat="1" applyFont="1"/>
    <xf numFmtId="14" fontId="5" fillId="0" borderId="4" xfId="3" applyNumberFormat="1" applyFont="1" applyBorder="1" applyAlignment="1">
      <alignment wrapText="1"/>
    </xf>
    <xf numFmtId="14" fontId="6" fillId="0" borderId="6" xfId="3" applyNumberFormat="1" applyFont="1" applyBorder="1" applyAlignment="1">
      <alignment horizontal="left" wrapText="1" indent="1"/>
    </xf>
    <xf numFmtId="14" fontId="5" fillId="0" borderId="0" xfId="3" applyNumberFormat="1" applyFont="1" applyAlignment="1">
      <alignment wrapText="1"/>
    </xf>
    <xf numFmtId="41" fontId="5" fillId="0" borderId="6" xfId="3" applyNumberFormat="1" applyFont="1" applyBorder="1" applyAlignment="1" applyProtection="1">
      <alignment wrapText="1"/>
      <protection locked="0"/>
    </xf>
    <xf numFmtId="41" fontId="5" fillId="0" borderId="0" xfId="3" applyNumberFormat="1" applyFont="1" applyAlignment="1" applyProtection="1">
      <alignment wrapText="1"/>
      <protection locked="0"/>
    </xf>
    <xf numFmtId="14" fontId="6" fillId="0" borderId="13" xfId="3" applyNumberFormat="1" applyFont="1" applyBorder="1" applyAlignment="1">
      <alignment horizontal="left" wrapText="1" indent="1"/>
    </xf>
    <xf numFmtId="41" fontId="5" fillId="0" borderId="13" xfId="3" applyNumberFormat="1" applyFont="1" applyBorder="1" applyAlignment="1">
      <alignment wrapText="1"/>
    </xf>
    <xf numFmtId="41" fontId="5" fillId="0" borderId="4" xfId="3" applyNumberFormat="1" applyFont="1" applyBorder="1" applyAlignment="1">
      <alignment wrapText="1"/>
    </xf>
    <xf numFmtId="14" fontId="6" fillId="0" borderId="4" xfId="3" applyNumberFormat="1" applyFont="1" applyBorder="1" applyAlignment="1">
      <alignment horizontal="left" wrapText="1" indent="1"/>
    </xf>
    <xf numFmtId="41" fontId="5" fillId="0" borderId="4" xfId="3" applyNumberFormat="1" applyFont="1" applyBorder="1" applyAlignment="1" applyProtection="1">
      <alignment wrapText="1"/>
      <protection locked="0"/>
    </xf>
    <xf numFmtId="0" fontId="5" fillId="0" borderId="4" xfId="3" applyFont="1" applyBorder="1"/>
    <xf numFmtId="14" fontId="5" fillId="0" borderId="5" xfId="3" applyNumberFormat="1" applyFont="1" applyBorder="1"/>
    <xf numFmtId="41" fontId="5" fillId="0" borderId="8" xfId="3" applyNumberFormat="1" applyFont="1" applyBorder="1"/>
    <xf numFmtId="41" fontId="5" fillId="0" borderId="5" xfId="3" applyNumberFormat="1" applyFont="1" applyBorder="1"/>
    <xf numFmtId="14" fontId="6" fillId="0" borderId="2" xfId="3" applyNumberFormat="1" applyFont="1" applyBorder="1"/>
    <xf numFmtId="0" fontId="6" fillId="0" borderId="2" xfId="3" applyFont="1" applyBorder="1"/>
    <xf numFmtId="41" fontId="6" fillId="0" borderId="7" xfId="3" applyNumberFormat="1" applyFont="1" applyBorder="1"/>
    <xf numFmtId="164" fontId="3" fillId="0" borderId="0" xfId="0" applyNumberFormat="1" applyFont="1" applyAlignment="1">
      <alignment horizontal="center"/>
    </xf>
    <xf numFmtId="0" fontId="54" fillId="0" borderId="0" xfId="3" applyFont="1"/>
    <xf numFmtId="0" fontId="54" fillId="0" borderId="0" xfId="3" applyFont="1" applyAlignment="1">
      <alignment vertical="top"/>
    </xf>
    <xf numFmtId="41" fontId="54" fillId="0" borderId="0" xfId="3" applyNumberFormat="1" applyFont="1" applyAlignment="1">
      <alignment vertical="top"/>
    </xf>
    <xf numFmtId="9" fontId="54" fillId="0" borderId="0" xfId="2" applyFont="1" applyAlignment="1">
      <alignment vertical="top"/>
    </xf>
    <xf numFmtId="164" fontId="54" fillId="0" borderId="0" xfId="1" applyNumberFormat="1" applyFont="1" applyAlignment="1">
      <alignment vertical="top"/>
    </xf>
    <xf numFmtId="164" fontId="54" fillId="0" borderId="0" xfId="1" applyNumberFormat="1" applyFont="1"/>
    <xf numFmtId="0" fontId="55" fillId="0" borderId="0" xfId="3" applyFont="1"/>
    <xf numFmtId="41" fontId="54" fillId="0" borderId="0" xfId="1" applyNumberFormat="1" applyFont="1" applyAlignment="1">
      <alignment vertical="top"/>
    </xf>
    <xf numFmtId="41" fontId="55" fillId="0" borderId="4" xfId="1" applyNumberFormat="1" applyFont="1" applyBorder="1" applyAlignment="1">
      <alignment vertical="top"/>
    </xf>
    <xf numFmtId="41" fontId="55" fillId="0" borderId="0" xfId="1" applyNumberFormat="1" applyFont="1" applyAlignment="1">
      <alignment vertical="top"/>
    </xf>
    <xf numFmtId="0" fontId="55" fillId="0" borderId="0" xfId="3" applyFont="1" applyAlignment="1">
      <alignment vertical="top"/>
    </xf>
    <xf numFmtId="0" fontId="9" fillId="0" borderId="0" xfId="0" applyFont="1" applyAlignment="1">
      <alignment horizontal="center" wrapText="1"/>
    </xf>
    <xf numFmtId="1" fontId="9" fillId="0" borderId="4" xfId="0" applyNumberFormat="1" applyFont="1" applyBorder="1"/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3" fillId="0" borderId="24" xfId="0" applyFont="1" applyBorder="1"/>
    <xf numFmtId="164" fontId="52" fillId="0" borderId="6" xfId="0" quotePrefix="1" applyNumberFormat="1" applyFont="1" applyBorder="1" applyAlignment="1">
      <alignment horizontal="left"/>
    </xf>
    <xf numFmtId="0" fontId="9" fillId="0" borderId="24" xfId="0" applyFont="1" applyBorder="1" applyAlignment="1">
      <alignment horizontal="left" wrapText="1"/>
    </xf>
    <xf numFmtId="164" fontId="3" fillId="0" borderId="9" xfId="0" applyNumberFormat="1" applyFont="1" applyBorder="1"/>
    <xf numFmtId="14" fontId="3" fillId="0" borderId="0" xfId="0" applyNumberFormat="1" applyFont="1" applyAlignment="1">
      <alignment horizontal="left"/>
    </xf>
    <xf numFmtId="164" fontId="9" fillId="0" borderId="4" xfId="0" applyNumberFormat="1" applyFont="1" applyBorder="1" applyAlignment="1">
      <alignment horizontal="left"/>
    </xf>
    <xf numFmtId="43" fontId="3" fillId="0" borderId="0" xfId="0" applyNumberFormat="1" applyFont="1" applyAlignment="1">
      <alignment horizontal="center"/>
    </xf>
    <xf numFmtId="43" fontId="9" fillId="0" borderId="4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horizontal="center" wrapText="1"/>
    </xf>
    <xf numFmtId="0" fontId="52" fillId="0" borderId="6" xfId="0" applyFont="1" applyBorder="1"/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horizontal="left" wrapText="1"/>
    </xf>
    <xf numFmtId="0" fontId="52" fillId="0" borderId="9" xfId="0" applyFont="1" applyBorder="1"/>
    <xf numFmtId="10" fontId="3" fillId="0" borderId="9" xfId="44" applyNumberFormat="1" applyFont="1" applyBorder="1"/>
    <xf numFmtId="41" fontId="52" fillId="0" borderId="9" xfId="0" applyNumberFormat="1" applyFont="1" applyBorder="1"/>
    <xf numFmtId="41" fontId="3" fillId="0" borderId="11" xfId="0" applyNumberFormat="1" applyFont="1" applyBorder="1"/>
    <xf numFmtId="0" fontId="51" fillId="0" borderId="9" xfId="0" applyFont="1" applyBorder="1" applyAlignment="1">
      <alignment horizontal="left"/>
    </xf>
    <xf numFmtId="164" fontId="9" fillId="0" borderId="11" xfId="0" applyNumberFormat="1" applyFont="1" applyBorder="1"/>
    <xf numFmtId="14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6" fillId="0" borderId="6" xfId="3" applyNumberFormat="1" applyFont="1" applyBorder="1" applyAlignment="1">
      <alignment horizontal="left" wrapText="1"/>
    </xf>
    <xf numFmtId="41" fontId="5" fillId="0" borderId="6" xfId="3" applyNumberFormat="1" applyFont="1" applyBorder="1" applyAlignment="1">
      <alignment horizontal="right"/>
    </xf>
    <xf numFmtId="41" fontId="5" fillId="0" borderId="0" xfId="3" applyNumberFormat="1" applyFont="1" applyAlignment="1">
      <alignment horizontal="right"/>
    </xf>
    <xf numFmtId="41" fontId="5" fillId="0" borderId="6" xfId="3" applyNumberFormat="1" applyFont="1" applyBorder="1"/>
    <xf numFmtId="0" fontId="6" fillId="0" borderId="8" xfId="3" applyFont="1" applyBorder="1" applyAlignment="1">
      <alignment horizontal="centerContinuous" wrapText="1"/>
    </xf>
    <xf numFmtId="0" fontId="6" fillId="0" borderId="5" xfId="3" applyFont="1" applyBorder="1" applyAlignment="1">
      <alignment horizontal="centerContinuous" wrapText="1"/>
    </xf>
    <xf numFmtId="0" fontId="1" fillId="0" borderId="6" xfId="0" applyFont="1" applyBorder="1"/>
    <xf numFmtId="0" fontId="9" fillId="0" borderId="12" xfId="0" applyFont="1" applyBorder="1"/>
    <xf numFmtId="0" fontId="1" fillId="0" borderId="4" xfId="0" applyFont="1" applyBorder="1"/>
    <xf numFmtId="0" fontId="1" fillId="0" borderId="12" xfId="0" applyFont="1" applyBorder="1"/>
    <xf numFmtId="0" fontId="1" fillId="2" borderId="2" xfId="0" applyFont="1" applyFill="1" applyBorder="1"/>
    <xf numFmtId="0" fontId="1" fillId="2" borderId="10" xfId="0" applyFont="1" applyFill="1" applyBorder="1"/>
    <xf numFmtId="0" fontId="5" fillId="0" borderId="6" xfId="3" applyFont="1" applyBorder="1" applyAlignment="1">
      <alignment horizontal="left"/>
    </xf>
    <xf numFmtId="0" fontId="38" fillId="0" borderId="6" xfId="3" applyFont="1" applyBorder="1" applyAlignment="1">
      <alignment vertical="top"/>
    </xf>
    <xf numFmtId="42" fontId="3" fillId="0" borderId="2" xfId="0" applyNumberFormat="1" applyFont="1" applyBorder="1" applyAlignment="1">
      <alignment horizontal="right"/>
    </xf>
    <xf numFmtId="0" fontId="42" fillId="0" borderId="0" xfId="3" applyFont="1" applyAlignment="1">
      <alignment horizontal="center" vertical="center" wrapText="1"/>
    </xf>
    <xf numFmtId="0" fontId="42" fillId="0" borderId="0" xfId="3" applyFont="1" applyAlignment="1">
      <alignment horizontal="center"/>
    </xf>
    <xf numFmtId="0" fontId="55" fillId="0" borderId="0" xfId="3" applyFont="1" applyAlignment="1">
      <alignment horizontal="center" wrapText="1"/>
    </xf>
    <xf numFmtId="10" fontId="2" fillId="0" borderId="0" xfId="2" applyNumberFormat="1" applyFont="1" applyAlignment="1">
      <alignment horizontal="center"/>
    </xf>
    <xf numFmtId="10" fontId="3" fillId="0" borderId="0" xfId="2" applyNumberFormat="1" applyFont="1"/>
    <xf numFmtId="5" fontId="2" fillId="0" borderId="0" xfId="0" applyNumberFormat="1" applyFont="1" applyAlignment="1">
      <alignment horizontal="center"/>
    </xf>
    <xf numFmtId="5" fontId="3" fillId="0" borderId="0" xfId="43" applyNumberFormat="1" applyFont="1"/>
    <xf numFmtId="0" fontId="1" fillId="0" borderId="6" xfId="0" applyFont="1" applyBorder="1" applyAlignment="1">
      <alignment horizontal="left"/>
    </xf>
    <xf numFmtId="41" fontId="5" fillId="0" borderId="0" xfId="1" applyNumberFormat="1" applyFont="1" applyAlignment="1">
      <alignment vertical="top"/>
    </xf>
    <xf numFmtId="0" fontId="54" fillId="0" borderId="0" xfId="3" applyFont="1" applyAlignment="1">
      <alignment horizontal="left"/>
    </xf>
    <xf numFmtId="0" fontId="54" fillId="0" borderId="0" xfId="3" applyFont="1" applyAlignment="1">
      <alignment horizontal="left" vertical="top"/>
    </xf>
    <xf numFmtId="0" fontId="42" fillId="0" borderId="2" xfId="3" applyFont="1" applyBorder="1" applyAlignment="1">
      <alignment horizontal="center" vertical="center" wrapText="1"/>
    </xf>
    <xf numFmtId="0" fontId="42" fillId="3" borderId="2" xfId="3" applyFont="1" applyFill="1" applyBorder="1" applyAlignment="1">
      <alignment horizontal="center"/>
    </xf>
    <xf numFmtId="0" fontId="42" fillId="3" borderId="0" xfId="3" applyFont="1" applyFill="1" applyAlignment="1">
      <alignment horizontal="center"/>
    </xf>
    <xf numFmtId="0" fontId="38" fillId="3" borderId="0" xfId="3" applyFont="1" applyFill="1" applyAlignment="1">
      <alignment vertical="top"/>
    </xf>
    <xf numFmtId="41" fontId="38" fillId="3" borderId="0" xfId="3" applyNumberFormat="1" applyFont="1" applyFill="1" applyAlignment="1">
      <alignment vertical="top"/>
    </xf>
    <xf numFmtId="9" fontId="38" fillId="3" borderId="0" xfId="2" applyFont="1" applyFill="1" applyAlignment="1">
      <alignment vertical="top"/>
    </xf>
    <xf numFmtId="164" fontId="38" fillId="3" borderId="0" xfId="1" applyNumberFormat="1" applyFont="1" applyFill="1"/>
    <xf numFmtId="0" fontId="42" fillId="3" borderId="0" xfId="3" applyFont="1" applyFill="1"/>
    <xf numFmtId="164" fontId="42" fillId="3" borderId="0" xfId="1" applyNumberFormat="1" applyFont="1" applyFill="1"/>
    <xf numFmtId="164" fontId="38" fillId="3" borderId="0" xfId="1" applyNumberFormat="1" applyFont="1" applyFill="1" applyAlignment="1">
      <alignment vertical="top"/>
    </xf>
    <xf numFmtId="41" fontId="38" fillId="3" borderId="0" xfId="1" applyNumberFormat="1" applyFont="1" applyFill="1" applyAlignment="1">
      <alignment vertical="top"/>
    </xf>
    <xf numFmtId="41" fontId="42" fillId="3" borderId="4" xfId="1" applyNumberFormat="1" applyFont="1" applyFill="1" applyBorder="1" applyAlignment="1">
      <alignment vertical="top"/>
    </xf>
    <xf numFmtId="41" fontId="42" fillId="3" borderId="0" xfId="1" applyNumberFormat="1" applyFont="1" applyFill="1" applyAlignment="1">
      <alignment vertical="top"/>
    </xf>
    <xf numFmtId="41" fontId="5" fillId="3" borderId="0" xfId="1" applyNumberFormat="1" applyFont="1" applyFill="1" applyAlignment="1">
      <alignment vertical="top"/>
    </xf>
    <xf numFmtId="41" fontId="45" fillId="3" borderId="0" xfId="1" applyNumberFormat="1" applyFont="1" applyFill="1" applyAlignment="1">
      <alignment vertical="top"/>
    </xf>
    <xf numFmtId="0" fontId="38" fillId="0" borderId="9" xfId="3" applyFont="1" applyBorder="1" applyAlignment="1">
      <alignment vertical="top"/>
    </xf>
    <xf numFmtId="41" fontId="42" fillId="2" borderId="0" xfId="3" applyNumberFormat="1" applyFont="1" applyFill="1" applyAlignment="1">
      <alignment vertical="top"/>
    </xf>
    <xf numFmtId="9" fontId="38" fillId="0" borderId="31" xfId="2" applyFont="1" applyBorder="1" applyAlignment="1">
      <alignment vertical="top"/>
    </xf>
    <xf numFmtId="9" fontId="42" fillId="0" borderId="24" xfId="2" applyFont="1" applyBorder="1" applyAlignment="1">
      <alignment vertical="top"/>
    </xf>
    <xf numFmtId="9" fontId="38" fillId="0" borderId="0" xfId="2" applyFont="1" applyBorder="1" applyAlignment="1">
      <alignment vertical="top"/>
    </xf>
    <xf numFmtId="41" fontId="38" fillId="0" borderId="4" xfId="1" applyNumberFormat="1" applyFont="1" applyBorder="1" applyAlignment="1">
      <alignment vertical="top"/>
    </xf>
    <xf numFmtId="0" fontId="42" fillId="3" borderId="5" xfId="3" applyFont="1" applyFill="1" applyBorder="1" applyAlignment="1">
      <alignment horizontal="center"/>
    </xf>
    <xf numFmtId="0" fontId="42" fillId="0" borderId="5" xfId="3" applyFont="1" applyBorder="1" applyAlignment="1">
      <alignment horizontal="center"/>
    </xf>
    <xf numFmtId="41" fontId="42" fillId="0" borderId="11" xfId="1" applyNumberFormat="1" applyFont="1" applyBorder="1" applyAlignment="1">
      <alignment vertical="top"/>
    </xf>
    <xf numFmtId="0" fontId="38" fillId="2" borderId="23" xfId="3" applyFont="1" applyFill="1" applyBorder="1" applyAlignment="1">
      <alignment vertical="top"/>
    </xf>
    <xf numFmtId="9" fontId="38" fillId="0" borderId="9" xfId="2" applyFont="1" applyBorder="1"/>
    <xf numFmtId="41" fontId="42" fillId="0" borderId="9" xfId="1" applyNumberFormat="1" applyFont="1" applyBorder="1" applyAlignment="1">
      <alignment vertical="top"/>
    </xf>
    <xf numFmtId="0" fontId="38" fillId="0" borderId="1" xfId="3" applyFont="1" applyBorder="1" applyAlignment="1">
      <alignment wrapText="1"/>
    </xf>
    <xf numFmtId="164" fontId="42" fillId="0" borderId="0" xfId="1" applyNumberFormat="1" applyFont="1" applyBorder="1"/>
    <xf numFmtId="9" fontId="38" fillId="0" borderId="10" xfId="2" applyFont="1" applyBorder="1" applyAlignment="1">
      <alignment vertical="top"/>
    </xf>
    <xf numFmtId="9" fontId="42" fillId="0" borderId="9" xfId="2" applyFont="1" applyBorder="1"/>
    <xf numFmtId="0" fontId="42" fillId="0" borderId="9" xfId="3" applyFont="1" applyBorder="1" applyAlignment="1">
      <alignment horizontal="center" vertical="center" wrapText="1"/>
    </xf>
    <xf numFmtId="41" fontId="5" fillId="0" borderId="0" xfId="1" applyNumberFormat="1" applyFont="1" applyBorder="1" applyAlignment="1">
      <alignment vertical="top"/>
    </xf>
    <xf numFmtId="9" fontId="38" fillId="0" borderId="9" xfId="2" applyFont="1" applyBorder="1" applyAlignment="1">
      <alignment vertical="top"/>
    </xf>
    <xf numFmtId="41" fontId="42" fillId="2" borderId="23" xfId="3" applyNumberFormat="1" applyFont="1" applyFill="1" applyBorder="1" applyAlignment="1">
      <alignment vertical="top"/>
    </xf>
    <xf numFmtId="164" fontId="38" fillId="0" borderId="0" xfId="1" applyNumberFormat="1" applyFont="1" applyBorder="1"/>
    <xf numFmtId="9" fontId="38" fillId="0" borderId="24" xfId="2" applyFont="1" applyBorder="1" applyAlignment="1">
      <alignment vertical="top"/>
    </xf>
    <xf numFmtId="9" fontId="42" fillId="0" borderId="9" xfId="2" applyFont="1" applyBorder="1" applyAlignment="1">
      <alignment vertical="top"/>
    </xf>
    <xf numFmtId="41" fontId="42" fillId="2" borderId="9" xfId="3" applyNumberFormat="1" applyFont="1" applyFill="1" applyBorder="1" applyAlignment="1">
      <alignment vertical="top"/>
    </xf>
    <xf numFmtId="9" fontId="42" fillId="2" borderId="9" xfId="2" applyFont="1" applyFill="1" applyBorder="1" applyAlignment="1">
      <alignment vertical="top"/>
    </xf>
    <xf numFmtId="41" fontId="42" fillId="0" borderId="9" xfId="3" applyNumberFormat="1" applyFont="1" applyBorder="1" applyAlignment="1">
      <alignment vertical="top"/>
    </xf>
    <xf numFmtId="41" fontId="38" fillId="0" borderId="9" xfId="3" applyNumberFormat="1" applyFont="1" applyBorder="1" applyAlignment="1">
      <alignment vertical="top"/>
    </xf>
    <xf numFmtId="41" fontId="42" fillId="2" borderId="29" xfId="3" applyNumberFormat="1" applyFont="1" applyFill="1" applyBorder="1" applyAlignment="1">
      <alignment vertical="top"/>
    </xf>
    <xf numFmtId="41" fontId="38" fillId="0" borderId="9" xfId="1" applyNumberFormat="1" applyFont="1" applyBorder="1" applyAlignment="1">
      <alignment vertical="top"/>
    </xf>
    <xf numFmtId="41" fontId="42" fillId="0" borderId="0" xfId="1" applyNumberFormat="1" applyFont="1" applyBorder="1" applyAlignment="1">
      <alignment vertical="top"/>
    </xf>
    <xf numFmtId="164" fontId="38" fillId="0" borderId="0" xfId="1" applyNumberFormat="1" applyFont="1" applyBorder="1" applyAlignment="1">
      <alignment vertical="top"/>
    </xf>
    <xf numFmtId="9" fontId="42" fillId="0" borderId="11" xfId="2" applyFont="1" applyBorder="1" applyAlignment="1">
      <alignment vertical="top"/>
    </xf>
    <xf numFmtId="41" fontId="38" fillId="0" borderId="0" xfId="1" applyNumberFormat="1" applyFont="1" applyBorder="1" applyAlignment="1">
      <alignment vertical="top"/>
    </xf>
    <xf numFmtId="41" fontId="54" fillId="2" borderId="9" xfId="1" applyNumberFormat="1" applyFont="1" applyFill="1" applyBorder="1" applyAlignment="1">
      <alignment vertical="top"/>
    </xf>
    <xf numFmtId="41" fontId="45" fillId="0" borderId="5" xfId="1" applyNumberFormat="1" applyFont="1" applyBorder="1" applyAlignment="1">
      <alignment vertical="top"/>
    </xf>
    <xf numFmtId="41" fontId="45" fillId="0" borderId="0" xfId="1" applyNumberFormat="1" applyFont="1" applyBorder="1" applyAlignment="1">
      <alignment vertical="top"/>
    </xf>
    <xf numFmtId="9" fontId="42" fillId="2" borderId="29" xfId="2" applyFont="1" applyFill="1" applyBorder="1" applyAlignment="1">
      <alignment vertical="top"/>
    </xf>
    <xf numFmtId="49" fontId="44" fillId="2" borderId="23" xfId="3" applyNumberFormat="1" applyFont="1" applyFill="1" applyBorder="1" applyAlignment="1">
      <alignment horizontal="left" vertical="top"/>
    </xf>
    <xf numFmtId="41" fontId="55" fillId="2" borderId="23" xfId="3" applyNumberFormat="1" applyFont="1" applyFill="1" applyBorder="1" applyAlignment="1">
      <alignment vertical="top"/>
    </xf>
    <xf numFmtId="49" fontId="44" fillId="2" borderId="0" xfId="3" applyNumberFormat="1" applyFont="1" applyFill="1" applyAlignment="1">
      <alignment horizontal="left" vertical="top"/>
    </xf>
    <xf numFmtId="0" fontId="6" fillId="0" borderId="5" xfId="3" applyFont="1" applyBorder="1" applyAlignment="1">
      <alignment horizontal="center" vertical="center" wrapText="1"/>
    </xf>
    <xf numFmtId="41" fontId="5" fillId="0" borderId="9" xfId="1" applyNumberFormat="1" applyFont="1" applyBorder="1" applyAlignment="1">
      <alignment vertical="top"/>
    </xf>
    <xf numFmtId="41" fontId="54" fillId="2" borderId="0" xfId="1" applyNumberFormat="1" applyFont="1" applyFill="1" applyAlignment="1">
      <alignment vertical="top"/>
    </xf>
    <xf numFmtId="41" fontId="54" fillId="3" borderId="0" xfId="1" applyNumberFormat="1" applyFont="1" applyFill="1" applyAlignment="1">
      <alignment vertical="top"/>
    </xf>
    <xf numFmtId="41" fontId="54" fillId="2" borderId="0" xfId="1" applyNumberFormat="1" applyFont="1" applyFill="1" applyBorder="1" applyAlignment="1">
      <alignment vertical="top"/>
    </xf>
    <xf numFmtId="0" fontId="38" fillId="0" borderId="32" xfId="3" applyFont="1" applyBorder="1" applyAlignment="1">
      <alignment vertical="top"/>
    </xf>
    <xf numFmtId="9" fontId="38" fillId="0" borderId="6" xfId="2" applyFont="1" applyBorder="1" applyAlignment="1">
      <alignment vertical="top"/>
    </xf>
    <xf numFmtId="0" fontId="38" fillId="0" borderId="6" xfId="3" applyFont="1" applyBorder="1"/>
    <xf numFmtId="0" fontId="42" fillId="0" borderId="6" xfId="3" applyFont="1" applyBorder="1"/>
    <xf numFmtId="41" fontId="54" fillId="2" borderId="6" xfId="1" applyNumberFormat="1" applyFont="1" applyFill="1" applyBorder="1" applyAlignment="1">
      <alignment vertical="top"/>
    </xf>
    <xf numFmtId="41" fontId="38" fillId="0" borderId="6" xfId="3" applyNumberFormat="1" applyFont="1" applyBorder="1" applyAlignment="1">
      <alignment vertical="top"/>
    </xf>
    <xf numFmtId="41" fontId="38" fillId="0" borderId="6" xfId="1" applyNumberFormat="1" applyFont="1" applyBorder="1" applyAlignment="1">
      <alignment vertical="top"/>
    </xf>
    <xf numFmtId="0" fontId="6" fillId="0" borderId="27" xfId="3" applyFont="1" applyBorder="1" applyAlignment="1">
      <alignment horizontal="centerContinuous"/>
    </xf>
    <xf numFmtId="0" fontId="6" fillId="0" borderId="30" xfId="3" applyFont="1" applyBorder="1" applyAlignment="1">
      <alignment horizontal="centerContinuous"/>
    </xf>
    <xf numFmtId="0" fontId="6" fillId="0" borderId="28" xfId="3" applyFont="1" applyBorder="1" applyAlignment="1">
      <alignment horizontal="centerContinuous"/>
    </xf>
    <xf numFmtId="0" fontId="51" fillId="0" borderId="13" xfId="0" applyFont="1" applyBorder="1" applyAlignment="1">
      <alignment horizontal="center" vertical="top" wrapText="1"/>
    </xf>
    <xf numFmtId="41" fontId="3" fillId="0" borderId="9" xfId="0" applyNumberFormat="1" applyFont="1" applyBorder="1"/>
    <xf numFmtId="41" fontId="9" fillId="0" borderId="11" xfId="0" applyNumberFormat="1" applyFont="1" applyBorder="1"/>
    <xf numFmtId="0" fontId="9" fillId="0" borderId="12" xfId="0" applyFont="1" applyBorder="1" applyAlignment="1">
      <alignment horizontal="center" vertical="top" wrapText="1"/>
    </xf>
    <xf numFmtId="0" fontId="3" fillId="0" borderId="26" xfId="0" applyFont="1" applyBorder="1"/>
    <xf numFmtId="41" fontId="3" fillId="0" borderId="25" xfId="0" applyNumberFormat="1" applyFont="1" applyBorder="1"/>
    <xf numFmtId="41" fontId="9" fillId="0" borderId="12" xfId="0" applyNumberFormat="1" applyFont="1" applyBorder="1"/>
    <xf numFmtId="41" fontId="3" fillId="0" borderId="26" xfId="0" applyNumberFormat="1" applyFont="1" applyBorder="1"/>
    <xf numFmtId="0" fontId="3" fillId="0" borderId="25" xfId="0" applyFont="1" applyBorder="1"/>
    <xf numFmtId="41" fontId="52" fillId="0" borderId="25" xfId="0" applyNumberFormat="1" applyFont="1" applyBorder="1"/>
    <xf numFmtId="43" fontId="3" fillId="0" borderId="25" xfId="44" applyNumberFormat="1" applyFont="1" applyBorder="1"/>
    <xf numFmtId="5" fontId="57" fillId="0" borderId="0" xfId="0" applyNumberFormat="1" applyFont="1" applyAlignment="1">
      <alignment horizontal="center"/>
    </xf>
    <xf numFmtId="5" fontId="57" fillId="0" borderId="0" xfId="43" applyNumberFormat="1" applyFont="1"/>
    <xf numFmtId="0" fontId="57" fillId="0" borderId="6" xfId="0" applyFont="1" applyBorder="1" applyAlignment="1">
      <alignment horizontal="left" indent="1"/>
    </xf>
    <xf numFmtId="0" fontId="57" fillId="0" borderId="9" xfId="43" applyNumberFormat="1" applyFont="1" applyBorder="1"/>
    <xf numFmtId="0" fontId="1" fillId="0" borderId="9" xfId="43" applyNumberFormat="1" applyFont="1" applyBorder="1"/>
    <xf numFmtId="1" fontId="3" fillId="0" borderId="0" xfId="43" applyNumberFormat="1" applyFont="1" applyAlignment="1" applyProtection="1">
      <alignment horizontal="center"/>
    </xf>
    <xf numFmtId="43" fontId="3" fillId="0" borderId="9" xfId="44" applyNumberFormat="1" applyFont="1" applyBorder="1" applyProtection="1"/>
    <xf numFmtId="10" fontId="3" fillId="0" borderId="9" xfId="44" applyNumberFormat="1" applyFont="1" applyBorder="1" applyProtection="1"/>
    <xf numFmtId="41" fontId="54" fillId="2" borderId="0" xfId="1" applyNumberFormat="1" applyFont="1" applyFill="1" applyAlignment="1" applyProtection="1">
      <alignment vertical="top"/>
    </xf>
    <xf numFmtId="41" fontId="54" fillId="2" borderId="0" xfId="1" applyNumberFormat="1" applyFont="1" applyFill="1" applyBorder="1" applyAlignment="1" applyProtection="1">
      <alignment vertical="top"/>
    </xf>
    <xf numFmtId="41" fontId="54" fillId="2" borderId="6" xfId="1" applyNumberFormat="1" applyFont="1" applyFill="1" applyBorder="1" applyAlignment="1" applyProtection="1">
      <alignment vertical="top"/>
    </xf>
    <xf numFmtId="41" fontId="54" fillId="2" borderId="9" xfId="1" applyNumberFormat="1" applyFont="1" applyFill="1" applyBorder="1" applyAlignment="1" applyProtection="1">
      <alignment vertical="top"/>
    </xf>
    <xf numFmtId="41" fontId="54" fillId="0" borderId="0" xfId="1" applyNumberFormat="1" applyFont="1" applyAlignment="1" applyProtection="1">
      <alignment vertical="top"/>
    </xf>
    <xf numFmtId="41" fontId="54" fillId="3" borderId="0" xfId="1" applyNumberFormat="1" applyFont="1" applyFill="1" applyAlignment="1" applyProtection="1">
      <alignment vertical="top"/>
    </xf>
    <xf numFmtId="164" fontId="3" fillId="4" borderId="6" xfId="0" quotePrefix="1" applyNumberFormat="1" applyFont="1" applyFill="1" applyBorder="1" applyAlignment="1">
      <alignment horizontal="center"/>
    </xf>
    <xf numFmtId="164" fontId="3" fillId="4" borderId="0" xfId="0" applyNumberFormat="1" applyFont="1" applyFill="1"/>
    <xf numFmtId="1" fontId="3" fillId="4" borderId="0" xfId="43" applyNumberFormat="1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14" fontId="3" fillId="4" borderId="0" xfId="0" applyNumberFormat="1" applyFont="1" applyFill="1" applyAlignment="1">
      <alignment horizontal="left"/>
    </xf>
    <xf numFmtId="14" fontId="3" fillId="4" borderId="9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43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41" fontId="3" fillId="4" borderId="0" xfId="0" applyNumberFormat="1" applyFont="1" applyFill="1"/>
    <xf numFmtId="41" fontId="3" fillId="4" borderId="9" xfId="0" applyNumberFormat="1" applyFont="1" applyFill="1" applyBorder="1"/>
    <xf numFmtId="41" fontId="3" fillId="4" borderId="25" xfId="0" applyNumberFormat="1" applyFont="1" applyFill="1" applyBorder="1"/>
    <xf numFmtId="43" fontId="3" fillId="4" borderId="9" xfId="44" applyNumberFormat="1" applyFont="1" applyFill="1" applyBorder="1"/>
    <xf numFmtId="0" fontId="5" fillId="0" borderId="6" xfId="3" applyFont="1" applyBorder="1" applyAlignment="1">
      <alignment horizontal="left" indent="1"/>
    </xf>
    <xf numFmtId="14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41" fontId="5" fillId="0" borderId="6" xfId="3" applyNumberFormat="1" applyFont="1" applyBorder="1" applyAlignment="1">
      <alignment horizontal="center"/>
    </xf>
    <xf numFmtId="41" fontId="5" fillId="0" borderId="0" xfId="3" applyNumberFormat="1" applyFont="1" applyAlignment="1">
      <alignment horizontal="center"/>
    </xf>
    <xf numFmtId="9" fontId="38" fillId="0" borderId="0" xfId="2" applyFont="1" applyAlignment="1">
      <alignment horizontal="left" wrapText="1"/>
    </xf>
    <xf numFmtId="0" fontId="5" fillId="0" borderId="0" xfId="3" applyFont="1" applyAlignment="1">
      <alignment horizontal="left" wrapText="1"/>
    </xf>
    <xf numFmtId="41" fontId="42" fillId="39" borderId="23" xfId="3" applyNumberFormat="1" applyFont="1" applyFill="1" applyBorder="1" applyAlignment="1">
      <alignment vertical="top"/>
    </xf>
    <xf numFmtId="49" fontId="58" fillId="0" borderId="0" xfId="3" applyNumberFormat="1" applyFont="1"/>
    <xf numFmtId="0" fontId="50" fillId="0" borderId="8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51" fillId="0" borderId="7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42" fillId="0" borderId="5" xfId="3" applyFont="1" applyBorder="1" applyAlignment="1">
      <alignment horizontal="center" vertical="center" wrapText="1"/>
    </xf>
    <xf numFmtId="0" fontId="42" fillId="0" borderId="2" xfId="3" applyFont="1" applyBorder="1" applyAlignment="1">
      <alignment horizontal="center" vertical="center" wrapText="1"/>
    </xf>
    <xf numFmtId="0" fontId="55" fillId="0" borderId="5" xfId="3" applyFont="1" applyBorder="1" applyAlignment="1">
      <alignment horizontal="center" wrapText="1"/>
    </xf>
    <xf numFmtId="0" fontId="55" fillId="0" borderId="2" xfId="3" applyFont="1" applyBorder="1" applyAlignment="1">
      <alignment horizontal="center" wrapText="1"/>
    </xf>
    <xf numFmtId="0" fontId="42" fillId="0" borderId="24" xfId="3" applyFont="1" applyBorder="1" applyAlignment="1">
      <alignment horizontal="center" vertical="center" wrapText="1"/>
    </xf>
    <xf numFmtId="0" fontId="42" fillId="0" borderId="10" xfId="3" applyFont="1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8" xfId="3" applyFont="1" applyBorder="1" applyAlignment="1">
      <alignment horizontal="left" vertical="center"/>
    </xf>
    <xf numFmtId="0" fontId="6" fillId="0" borderId="6" xfId="3" applyFont="1" applyBorder="1" applyAlignment="1">
      <alignment horizontal="left" vertical="center"/>
    </xf>
    <xf numFmtId="0" fontId="6" fillId="0" borderId="7" xfId="3" applyFont="1" applyBorder="1" applyAlignment="1">
      <alignment horizontal="left" vertical="center"/>
    </xf>
    <xf numFmtId="14" fontId="6" fillId="0" borderId="5" xfId="3" applyNumberFormat="1" applyFont="1" applyBorder="1" applyAlignment="1">
      <alignment horizontal="center" vertical="center" wrapText="1"/>
    </xf>
    <xf numFmtId="14" fontId="6" fillId="0" borderId="0" xfId="3" applyNumberFormat="1" applyFont="1" applyAlignment="1">
      <alignment horizontal="center" vertical="center" wrapText="1"/>
    </xf>
    <xf numFmtId="14" fontId="6" fillId="0" borderId="2" xfId="3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</cellXfs>
  <cellStyles count="1171">
    <cellStyle name="20% - Accent1" xfId="26" builtinId="30" customBuiltin="1"/>
    <cellStyle name="20% - Accent1 10" xfId="307" xr:uid="{7D2E63E7-9F38-4071-9E44-AF65F331EA1E}"/>
    <cellStyle name="20% - Accent1 10 2" xfId="673" xr:uid="{D9FE8FFF-E33F-4345-BD2D-29BC850296CC}"/>
    <cellStyle name="20% - Accent1 11" xfId="320" xr:uid="{42A8A495-46D9-4911-821B-35FF1EEB55F8}"/>
    <cellStyle name="20% - Accent1 11 2" xfId="686" xr:uid="{40F6BD6F-3288-4870-BE32-3F738FA6C7AF}"/>
    <cellStyle name="20% - Accent1 12" xfId="333" xr:uid="{35F464EB-3FE9-46C2-8DB9-AECEB53C057E}"/>
    <cellStyle name="20% - Accent1 12 2" xfId="699" xr:uid="{47871FF4-1EC2-4571-9073-94E75E0DD512}"/>
    <cellStyle name="20% - Accent1 13" xfId="346" xr:uid="{34267EDC-08AD-478E-BCA0-7EA77235B7B9}"/>
    <cellStyle name="20% - Accent1 13 2" xfId="714" xr:uid="{9DB2AF4C-F167-49DC-AC59-9925899D63BE}"/>
    <cellStyle name="20% - Accent1 14" xfId="359" xr:uid="{4BAD274B-2F9F-4424-91B6-6C77D169461C}"/>
    <cellStyle name="20% - Accent1 14 2" xfId="727" xr:uid="{2028D0C4-ACDE-4675-8F54-A6B5B26C7EF6}"/>
    <cellStyle name="20% - Accent1 15" xfId="372" xr:uid="{E9800FBE-EA6A-40FD-A2E8-B7CD6A198C61}"/>
    <cellStyle name="20% - Accent1 15 2" xfId="740" xr:uid="{5DE933FA-693A-4EAF-A750-427A61B778F6}"/>
    <cellStyle name="20% - Accent1 16" xfId="385" xr:uid="{CE769D3D-D4AE-4686-ADE6-7BA74E896E01}"/>
    <cellStyle name="20% - Accent1 16 2" xfId="753" xr:uid="{4D14008C-DB3B-4129-8DDC-571641F5F7A6}"/>
    <cellStyle name="20% - Accent1 17" xfId="398" xr:uid="{3D6829EE-E69C-4B34-A523-0BEAB84B6E61}"/>
    <cellStyle name="20% - Accent1 17 2" xfId="766" xr:uid="{04624505-037A-4713-81E7-657344E98FF8}"/>
    <cellStyle name="20% - Accent1 18" xfId="411" xr:uid="{A736FDD1-26EA-4FF5-BA57-4E2D4B15801E}"/>
    <cellStyle name="20% - Accent1 18 2" xfId="779" xr:uid="{17173E0A-5159-47D7-A421-DD7B8F91F6EA}"/>
    <cellStyle name="20% - Accent1 19" xfId="424" xr:uid="{519993AA-E0EB-4E19-9EF7-69D0A1596FE8}"/>
    <cellStyle name="20% - Accent1 19 2" xfId="792" xr:uid="{209EB432-DA70-41A3-A19A-3C8A529217D6}"/>
    <cellStyle name="20% - Accent1 2" xfId="68" xr:uid="{00000000-0005-0000-0000-000001000000}"/>
    <cellStyle name="20% - Accent1 2 2" xfId="211" xr:uid="{836B48F3-AF9B-4429-A511-A9B09FD42595}"/>
    <cellStyle name="20% - Accent1 2 2 2" xfId="578" xr:uid="{159C4C8A-2C80-44E0-B994-D5E8756F6493}"/>
    <cellStyle name="20% - Accent1 2 3" xfId="533" xr:uid="{113780AE-D5DB-4FD8-8E77-72FFD3AB0732}"/>
    <cellStyle name="20% - Accent1 20" xfId="437" xr:uid="{22D7BC97-C566-4AA9-BA37-9A3549119613}"/>
    <cellStyle name="20% - Accent1 20 2" xfId="805" xr:uid="{42D1387D-7BB5-4D33-A114-DED9817947CA}"/>
    <cellStyle name="20% - Accent1 21" xfId="455" xr:uid="{8537D762-47A4-4C91-9518-2D8A9F08B202}"/>
    <cellStyle name="20% - Accent1 21 2" xfId="819" xr:uid="{FF8FFCB3-B455-4463-B32F-88FC5DD2D280}"/>
    <cellStyle name="20% - Accent1 22" xfId="474" xr:uid="{10540EB2-0C7D-4766-8368-7AE4E2B13CD2}"/>
    <cellStyle name="20% - Accent1 22 2" xfId="833" xr:uid="{CE44EF02-4F6C-4CA9-BA86-638FBA760835}"/>
    <cellStyle name="20% - Accent1 23" xfId="493" xr:uid="{FB037690-8795-4E4A-890D-8D161494E938}"/>
    <cellStyle name="20% - Accent1 23 2" xfId="846" xr:uid="{6F419664-E0B7-4B8E-AF78-B43FC4C47AA1}"/>
    <cellStyle name="20% - Accent1 24" xfId="506" xr:uid="{D7A90A47-7CB3-4D30-9692-4F25DFB9FBC8}"/>
    <cellStyle name="20% - Accent1 24 2" xfId="859" xr:uid="{15121B93-A80A-43B9-8774-409D47049054}"/>
    <cellStyle name="20% - Accent1 25" xfId="872" xr:uid="{CE7B97B0-B957-43A6-A6E7-DBEF09027C7C}"/>
    <cellStyle name="20% - Accent1 26" xfId="885" xr:uid="{3C4EABC9-0B22-4A46-AE8B-F63FE13C4E06}"/>
    <cellStyle name="20% - Accent1 27" xfId="898" xr:uid="{85F8784C-9F61-43A3-80A8-FAD7BEE4D1FE}"/>
    <cellStyle name="20% - Accent1 28" xfId="911" xr:uid="{30F53798-3236-4DE3-A330-4B28A3D0C291}"/>
    <cellStyle name="20% - Accent1 29" xfId="924" xr:uid="{C386FFE0-EA84-4911-854D-825B3BB7437A}"/>
    <cellStyle name="20% - Accent1 3" xfId="196" xr:uid="{974CE802-E323-47B1-BFB6-7A32466EEFB3}"/>
    <cellStyle name="20% - Accent1 3 2" xfId="564" xr:uid="{E5EDB9F9-072E-46B7-A194-814A342C4AF5}"/>
    <cellStyle name="20% - Accent1 30" xfId="939" xr:uid="{AD800D98-430B-4251-8AA2-26005BCBC60F}"/>
    <cellStyle name="20% - Accent1 31" xfId="952" xr:uid="{D8598B56-F73D-47E9-A801-58764D2E859B}"/>
    <cellStyle name="20% - Accent1 32" xfId="965" xr:uid="{01078BD2-9245-4062-9C3F-A6B9D40B693B}"/>
    <cellStyle name="20% - Accent1 33" xfId="978" xr:uid="{EA9BE17E-072C-470B-B583-6F6F920439FC}"/>
    <cellStyle name="20% - Accent1 34" xfId="991" xr:uid="{F1EF85BD-477E-4929-90A7-9A6899BEFFFB}"/>
    <cellStyle name="20% - Accent1 35" xfId="1004" xr:uid="{8774EB05-842A-47C9-9F7B-8B31E1B19547}"/>
    <cellStyle name="20% - Accent1 36" xfId="1017" xr:uid="{A4AA4CB8-5345-423D-8D56-6B6B6D9BE3A8}"/>
    <cellStyle name="20% - Accent1 37" xfId="1033" xr:uid="{A6D49377-5962-4B0F-A419-896ADDB0748C}"/>
    <cellStyle name="20% - Accent1 38" xfId="1053" xr:uid="{6EE0E2ED-3B54-4A33-A401-3C252756001E}"/>
    <cellStyle name="20% - Accent1 39" xfId="544" xr:uid="{3CB03107-FCB7-4A10-893A-A19ACB025C90}"/>
    <cellStyle name="20% - Accent1 4" xfId="225" xr:uid="{813DB9CD-EF26-4095-BCA8-116087D89251}"/>
    <cellStyle name="20% - Accent1 4 2" xfId="592" xr:uid="{EED37618-9C00-47F5-BB91-9ABA15575536}"/>
    <cellStyle name="20% - Accent1 40" xfId="1072" xr:uid="{2C672377-722D-4ED0-B915-FCB8A86B70EA}"/>
    <cellStyle name="20% - Accent1 41" xfId="1137" xr:uid="{315B76E3-8B6E-4285-A2D0-C14BFE097E69}"/>
    <cellStyle name="20% - Accent1 5" xfId="238" xr:uid="{A9AEEF10-4952-4E67-BFFC-A5B8A5295D73}"/>
    <cellStyle name="20% - Accent1 5 2" xfId="605" xr:uid="{9CDB5C90-F888-4B7C-89F5-3E72CEE25E5B}"/>
    <cellStyle name="20% - Accent1 6" xfId="251" xr:uid="{9633850F-6091-472A-BA8C-037FE0B09791}"/>
    <cellStyle name="20% - Accent1 6 2" xfId="618" xr:uid="{595773F8-51C9-4AA0-82ED-9F3B159C004F}"/>
    <cellStyle name="20% - Accent1 7" xfId="267" xr:uid="{02A8D0A1-6D15-48F9-BB49-B7321375F75C}"/>
    <cellStyle name="20% - Accent1 7 2" xfId="633" xr:uid="{D80BD6C0-B4D5-449B-BAFC-655A01C047DF}"/>
    <cellStyle name="20% - Accent1 8" xfId="281" xr:uid="{225A9A01-2A82-4343-AC05-E4A1C1CC6C10}"/>
    <cellStyle name="20% - Accent1 8 2" xfId="647" xr:uid="{CDE97112-47C9-4551-978D-4D7F7F3BA65E}"/>
    <cellStyle name="20% - Accent1 9" xfId="294" xr:uid="{951051F4-E35A-43E6-8001-9686B6486269}"/>
    <cellStyle name="20% - Accent1 9 2" xfId="660" xr:uid="{0D603642-BF79-4772-AF17-2B3D10285712}"/>
    <cellStyle name="20% - Accent2" xfId="29" builtinId="34" customBuiltin="1"/>
    <cellStyle name="20% - Accent2 10" xfId="309" xr:uid="{72208B3E-5E68-4370-A01D-0ADCC1E9FFDB}"/>
    <cellStyle name="20% - Accent2 10 2" xfId="675" xr:uid="{8C4502CB-484F-471A-AA20-F64054E05E3A}"/>
    <cellStyle name="20% - Accent2 11" xfId="322" xr:uid="{B1F60098-81FB-4A51-A54B-FD98DB7E8C8D}"/>
    <cellStyle name="20% - Accent2 11 2" xfId="688" xr:uid="{94978810-F91A-4D58-BD56-D0943D04C50E}"/>
    <cellStyle name="20% - Accent2 12" xfId="335" xr:uid="{8398FCC1-B27F-4A31-B750-380BCAACF17B}"/>
    <cellStyle name="20% - Accent2 12 2" xfId="701" xr:uid="{4AB1C8C6-4129-4B46-8E05-DF5D65734F90}"/>
    <cellStyle name="20% - Accent2 13" xfId="348" xr:uid="{D4517E0A-7C28-4E69-BD9B-109E97BA740C}"/>
    <cellStyle name="20% - Accent2 13 2" xfId="716" xr:uid="{21463F0F-AF6F-49C9-AEB1-4D5AD6B77664}"/>
    <cellStyle name="20% - Accent2 14" xfId="361" xr:uid="{2597561C-202C-4058-A063-F373549BF61F}"/>
    <cellStyle name="20% - Accent2 14 2" xfId="729" xr:uid="{E5FF5568-3EFA-4334-8EDC-AB847743FE33}"/>
    <cellStyle name="20% - Accent2 15" xfId="374" xr:uid="{623B3865-F263-421E-AF5D-62375C26FF10}"/>
    <cellStyle name="20% - Accent2 15 2" xfId="742" xr:uid="{5B9748A5-213A-4186-93DD-AC1DAC6CBB04}"/>
    <cellStyle name="20% - Accent2 16" xfId="387" xr:uid="{A85BAF5E-92A3-438C-83B9-81C9399F21E4}"/>
    <cellStyle name="20% - Accent2 16 2" xfId="755" xr:uid="{DF1F4CD6-EF50-46A0-BFF3-CC842AC6F5EF}"/>
    <cellStyle name="20% - Accent2 17" xfId="400" xr:uid="{C95AA233-DF21-41AE-8D63-4E39036EEFDA}"/>
    <cellStyle name="20% - Accent2 17 2" xfId="768" xr:uid="{AF0732E4-1160-4F00-B326-6E2C18C0E2A3}"/>
    <cellStyle name="20% - Accent2 18" xfId="413" xr:uid="{EBE1AB95-4251-492B-BD10-05693722AA1D}"/>
    <cellStyle name="20% - Accent2 18 2" xfId="781" xr:uid="{491720F6-5705-4D30-B715-3FC68D7A35F4}"/>
    <cellStyle name="20% - Accent2 19" xfId="426" xr:uid="{152B2AE3-03D0-4908-AF20-F05BDB463DFB}"/>
    <cellStyle name="20% - Accent2 19 2" xfId="794" xr:uid="{C3359978-0D14-4D6E-A178-ABE2FBA9796E}"/>
    <cellStyle name="20% - Accent2 2" xfId="198" xr:uid="{D7E91DB4-35EF-4879-8168-389A1C0E1DF1}"/>
    <cellStyle name="20% - Accent2 2 2" xfId="566" xr:uid="{6251C4CB-5B91-4ACC-92B4-14507F74DD78}"/>
    <cellStyle name="20% - Accent2 20" xfId="439" xr:uid="{3721382A-88A8-41FA-AC01-B029B6D698EF}"/>
    <cellStyle name="20% - Accent2 20 2" xfId="807" xr:uid="{86952E1A-0081-42EE-8E39-DF2F9DB63C76}"/>
    <cellStyle name="20% - Accent2 21" xfId="458" xr:uid="{A54CE9F3-D732-4BD6-88F0-D5AC50615ADD}"/>
    <cellStyle name="20% - Accent2 21 2" xfId="821" xr:uid="{0479D8BF-EC7D-4743-A901-B93446700B15}"/>
    <cellStyle name="20% - Accent2 22" xfId="477" xr:uid="{63C78CC0-C0E7-4795-AAEC-C915A97C0CA5}"/>
    <cellStyle name="20% - Accent2 22 2" xfId="835" xr:uid="{47697286-EB37-4ACB-9317-218F82793EE0}"/>
    <cellStyle name="20% - Accent2 23" xfId="495" xr:uid="{BC4E4A45-8209-4C84-8824-04DA04B1B8F7}"/>
    <cellStyle name="20% - Accent2 23 2" xfId="848" xr:uid="{0C44B2DC-8232-44D4-A386-EE6CEABC75EA}"/>
    <cellStyle name="20% - Accent2 24" xfId="509" xr:uid="{E8E201F6-F474-401C-BBB3-563E34F2CF9D}"/>
    <cellStyle name="20% - Accent2 24 2" xfId="861" xr:uid="{0A0EFECE-EA85-4F00-980D-A5D60C2F9F49}"/>
    <cellStyle name="20% - Accent2 25" xfId="874" xr:uid="{811F2AF3-344C-4B25-9BF6-DA42A5A97115}"/>
    <cellStyle name="20% - Accent2 26" xfId="887" xr:uid="{B3355166-32AC-4B99-BF9F-9576F467CD7D}"/>
    <cellStyle name="20% - Accent2 27" xfId="900" xr:uid="{ECDBC98E-F103-4BF1-A370-BABBAB977A21}"/>
    <cellStyle name="20% - Accent2 28" xfId="913" xr:uid="{CEA677C5-8158-49BF-A250-A46D98C59EA4}"/>
    <cellStyle name="20% - Accent2 29" xfId="926" xr:uid="{2DC127B0-C24E-4832-9080-D3FB3E8D89D2}"/>
    <cellStyle name="20% - Accent2 3" xfId="214" xr:uid="{9A9256D3-69A4-494D-A8FD-91F117D5BDD5}"/>
    <cellStyle name="20% - Accent2 3 2" xfId="581" xr:uid="{52D575C2-081B-4550-ABEB-BFC20997D9FE}"/>
    <cellStyle name="20% - Accent2 30" xfId="941" xr:uid="{E5FB34EA-F395-4740-96E9-92716AFDB372}"/>
    <cellStyle name="20% - Accent2 31" xfId="954" xr:uid="{C3CA1DE7-CB8C-4CDF-93E0-207BDB4416D7}"/>
    <cellStyle name="20% - Accent2 32" xfId="967" xr:uid="{E24D8A73-6C0B-4FA3-A64E-72237F96CC3C}"/>
    <cellStyle name="20% - Accent2 33" xfId="980" xr:uid="{ACEEA2B9-77BF-4B8E-862F-E284EB119144}"/>
    <cellStyle name="20% - Accent2 34" xfId="993" xr:uid="{CC350286-361A-4754-98AF-D1367FB67C4A}"/>
    <cellStyle name="20% - Accent2 35" xfId="1006" xr:uid="{995E770B-18FA-4A52-9BEF-3D098B4726DA}"/>
    <cellStyle name="20% - Accent2 36" xfId="1019" xr:uid="{6DA237E1-C405-4303-A31B-9071E8E9124E}"/>
    <cellStyle name="20% - Accent2 37" xfId="1036" xr:uid="{60923830-CBB6-4950-A461-50D72245EDE2}"/>
    <cellStyle name="20% - Accent2 38" xfId="1056" xr:uid="{63E49995-ACB0-4C95-9183-5801407A52FB}"/>
    <cellStyle name="20% - Accent2 39" xfId="546" xr:uid="{204DE2B0-FCDE-4705-ADC1-F979D8FB1608}"/>
    <cellStyle name="20% - Accent2 4" xfId="227" xr:uid="{826539F2-0ECB-45BA-A21D-E8037F57FE7D}"/>
    <cellStyle name="20% - Accent2 4 2" xfId="594" xr:uid="{5FE8C835-9128-4C22-A3A4-6E68E8DC22DF}"/>
    <cellStyle name="20% - Accent2 40" xfId="1075" xr:uid="{A2F40ED4-8E06-4CA9-B374-F6239309C8F4}"/>
    <cellStyle name="20% - Accent2 41" xfId="1140" xr:uid="{9F8A12C3-AE54-489B-8549-6BF81A329B1E}"/>
    <cellStyle name="20% - Accent2 5" xfId="240" xr:uid="{44557924-E494-469A-AF9B-614996EE2D65}"/>
    <cellStyle name="20% - Accent2 5 2" xfId="607" xr:uid="{6F15D6A0-3391-47AC-A657-37A1A8A26691}"/>
    <cellStyle name="20% - Accent2 6" xfId="253" xr:uid="{55783C87-9D37-4EC5-9CE0-2ABF368E7C08}"/>
    <cellStyle name="20% - Accent2 6 2" xfId="620" xr:uid="{BAA2B74E-F725-4183-962E-FBF6CB5BB097}"/>
    <cellStyle name="20% - Accent2 7" xfId="269" xr:uid="{BAE297DF-D924-4562-9DC2-9E642D1BD7B1}"/>
    <cellStyle name="20% - Accent2 7 2" xfId="635" xr:uid="{B94E8A19-E712-4C6E-AEFA-141806FC3E2E}"/>
    <cellStyle name="20% - Accent2 8" xfId="283" xr:uid="{3410D274-92A4-4ABC-A9D5-18236F9801AD}"/>
    <cellStyle name="20% - Accent2 8 2" xfId="649" xr:uid="{8FE0B383-34D3-4E0D-A9F9-9DEF9E70456A}"/>
    <cellStyle name="20% - Accent2 9" xfId="296" xr:uid="{5FB81353-190E-46D1-8004-3CF76F9C7416}"/>
    <cellStyle name="20% - Accent2 9 2" xfId="662" xr:uid="{51489202-9C76-48B3-8E91-EC35C43D093B}"/>
    <cellStyle name="20% - Accent3" xfId="32" builtinId="38" customBuiltin="1"/>
    <cellStyle name="20% - Accent3 10" xfId="311" xr:uid="{8A2C216D-8B35-4AD2-A2E3-08D0FFCFFD58}"/>
    <cellStyle name="20% - Accent3 10 2" xfId="677" xr:uid="{DF5B9B04-4D0E-4B6E-89D3-3D667789311D}"/>
    <cellStyle name="20% - Accent3 11" xfId="324" xr:uid="{00882E53-102D-45B3-98A2-61FD1DAD37DC}"/>
    <cellStyle name="20% - Accent3 11 2" xfId="690" xr:uid="{BD37F1F1-36A8-4E23-8FF0-D69A565F3A8A}"/>
    <cellStyle name="20% - Accent3 12" xfId="337" xr:uid="{7220C4DC-5EDA-4F38-BE2D-EFA29CB79042}"/>
    <cellStyle name="20% - Accent3 12 2" xfId="703" xr:uid="{0795A9DA-A568-4215-AC01-233D95DFDC78}"/>
    <cellStyle name="20% - Accent3 13" xfId="350" xr:uid="{5F1AD021-67FC-4FA1-9D8D-67196D01056E}"/>
    <cellStyle name="20% - Accent3 13 2" xfId="718" xr:uid="{78553CF7-1C1A-4D4D-B6BC-7DCF906714DC}"/>
    <cellStyle name="20% - Accent3 14" xfId="363" xr:uid="{1C870422-A877-45EA-A8B8-7AA077F8377F}"/>
    <cellStyle name="20% - Accent3 14 2" xfId="731" xr:uid="{5E5D3E0E-BC22-4B63-9300-2AD0B3B72AF2}"/>
    <cellStyle name="20% - Accent3 15" xfId="376" xr:uid="{6FEF4F39-276F-4B7E-A116-C5D9FE97E716}"/>
    <cellStyle name="20% - Accent3 15 2" xfId="744" xr:uid="{D40E4E05-5782-4E77-BDBC-23224B80087A}"/>
    <cellStyle name="20% - Accent3 16" xfId="389" xr:uid="{C6D56370-DE53-4ECB-96A1-37ACA18CEE83}"/>
    <cellStyle name="20% - Accent3 16 2" xfId="757" xr:uid="{03B0C724-B105-42D7-9764-4C69194AC539}"/>
    <cellStyle name="20% - Accent3 17" xfId="402" xr:uid="{06B8E224-7321-4069-9A43-454DF6CDF3FC}"/>
    <cellStyle name="20% - Accent3 17 2" xfId="770" xr:uid="{1799042E-0588-4747-BED0-C621CD30340E}"/>
    <cellStyle name="20% - Accent3 18" xfId="415" xr:uid="{616971B6-83E1-4BF8-9694-12194B5E2669}"/>
    <cellStyle name="20% - Accent3 18 2" xfId="783" xr:uid="{89316397-DC4F-4F05-A89D-7DB9F3A07406}"/>
    <cellStyle name="20% - Accent3 19" xfId="428" xr:uid="{155AD6B6-6610-47F3-AA70-AEE5593C8BB1}"/>
    <cellStyle name="20% - Accent3 19 2" xfId="796" xr:uid="{151F5C6C-78BE-4CBB-B7B0-AC7244759BD2}"/>
    <cellStyle name="20% - Accent3 2" xfId="200" xr:uid="{B70D0E4B-9E43-40F2-A143-F766EE2DA337}"/>
    <cellStyle name="20% - Accent3 2 2" xfId="568" xr:uid="{F8947558-3D81-4A7D-8F2D-B0F9EA39E032}"/>
    <cellStyle name="20% - Accent3 20" xfId="441" xr:uid="{B1F94C44-3741-4AFA-9B46-EF8A5DE2DC8D}"/>
    <cellStyle name="20% - Accent3 20 2" xfId="809" xr:uid="{F42F5388-B60C-4AC6-85D7-A671298857FE}"/>
    <cellStyle name="20% - Accent3 21" xfId="461" xr:uid="{5C02B616-14CE-431B-8AA3-8E9F8285DEE8}"/>
    <cellStyle name="20% - Accent3 21 2" xfId="823" xr:uid="{893291C1-7DA7-44B4-B20F-A6F350B8C7EB}"/>
    <cellStyle name="20% - Accent3 22" xfId="480" xr:uid="{C14D1BB8-20F0-413F-8A15-23E398741F85}"/>
    <cellStyle name="20% - Accent3 22 2" xfId="837" xr:uid="{A1BCB5BF-FAF7-4699-A13C-B007B99A8552}"/>
    <cellStyle name="20% - Accent3 23" xfId="497" xr:uid="{BE682AA0-12C4-4AEB-961C-70C067736382}"/>
    <cellStyle name="20% - Accent3 23 2" xfId="850" xr:uid="{926588D6-CD44-4077-AA36-9D6388F3EB43}"/>
    <cellStyle name="20% - Accent3 24" xfId="512" xr:uid="{551328E5-8267-47C6-BA7A-505D6F4E20F4}"/>
    <cellStyle name="20% - Accent3 24 2" xfId="863" xr:uid="{095DF636-E003-43AA-93E9-F15257A71769}"/>
    <cellStyle name="20% - Accent3 25" xfId="876" xr:uid="{DBC225BF-981F-464C-821C-4201B45893BD}"/>
    <cellStyle name="20% - Accent3 26" xfId="889" xr:uid="{268D025F-EFD9-4165-BF12-4D6E784B613F}"/>
    <cellStyle name="20% - Accent3 27" xfId="902" xr:uid="{12D1CB70-6D5C-47FD-B7E3-C33E4F2AE799}"/>
    <cellStyle name="20% - Accent3 28" xfId="915" xr:uid="{D71E43A8-9071-4F87-9B65-C6C4F1749F6F}"/>
    <cellStyle name="20% - Accent3 29" xfId="928" xr:uid="{DD0E5709-6DD7-4DB0-885D-E61AFF5CCA26}"/>
    <cellStyle name="20% - Accent3 3" xfId="216" xr:uid="{DA5E933E-93EA-4BCC-B84F-645D7C70562F}"/>
    <cellStyle name="20% - Accent3 3 2" xfId="583" xr:uid="{0EA82881-DC04-4333-B8DF-B91A0015369A}"/>
    <cellStyle name="20% - Accent3 30" xfId="943" xr:uid="{4EFEDCB1-974D-4E90-855C-146E6BEB2E2E}"/>
    <cellStyle name="20% - Accent3 31" xfId="956" xr:uid="{974DAE69-4224-414C-A164-F88E82FC3F8A}"/>
    <cellStyle name="20% - Accent3 32" xfId="969" xr:uid="{DC59A91A-77D0-44C5-9A6E-B3C82C3B85E3}"/>
    <cellStyle name="20% - Accent3 33" xfId="982" xr:uid="{DB76EF70-00BF-4A90-81FB-1E3EBD985834}"/>
    <cellStyle name="20% - Accent3 34" xfId="995" xr:uid="{976C97FD-23A0-4B6B-8390-54E9504BAAFE}"/>
    <cellStyle name="20% - Accent3 35" xfId="1008" xr:uid="{49FC5119-0E2B-430D-90C5-E82B9CD7E45D}"/>
    <cellStyle name="20% - Accent3 36" xfId="1021" xr:uid="{B415BC1D-F71B-4B52-91E2-48B03E6FEC5E}"/>
    <cellStyle name="20% - Accent3 37" xfId="1039" xr:uid="{B70F1C71-C0F5-45C0-ADAE-B87D8A8435DC}"/>
    <cellStyle name="20% - Accent3 38" xfId="1059" xr:uid="{9ABB9B25-A85B-4FEF-B535-42830606B87F}"/>
    <cellStyle name="20% - Accent3 39" xfId="548" xr:uid="{3FFA769D-64E1-4FD3-BE3D-9A8D9715499C}"/>
    <cellStyle name="20% - Accent3 4" xfId="229" xr:uid="{D5B6B3F6-5942-45FA-A1FD-5B46385E9B4F}"/>
    <cellStyle name="20% - Accent3 4 2" xfId="596" xr:uid="{645BC726-4B28-4FBA-8C72-7ADBBDB1E7E0}"/>
    <cellStyle name="20% - Accent3 40" xfId="1078" xr:uid="{DBAD2943-32B1-42EA-955A-7771F76542CC}"/>
    <cellStyle name="20% - Accent3 41" xfId="1143" xr:uid="{6FACF924-1931-46FA-AABA-33EEA3F2054B}"/>
    <cellStyle name="20% - Accent3 5" xfId="242" xr:uid="{5A2073BE-7722-42B1-8C77-BF3B0D3638F5}"/>
    <cellStyle name="20% - Accent3 5 2" xfId="609" xr:uid="{7DB44DBA-EEBF-4916-A2B6-3FCCE0882179}"/>
    <cellStyle name="20% - Accent3 6" xfId="255" xr:uid="{F6C7EC8D-876C-4995-8F17-7C076A96A214}"/>
    <cellStyle name="20% - Accent3 6 2" xfId="622" xr:uid="{FD0B19B6-724F-44B4-924A-44F2F28259D0}"/>
    <cellStyle name="20% - Accent3 7" xfId="271" xr:uid="{8CDB6721-B5CF-4517-B0C5-6DE32FC5A807}"/>
    <cellStyle name="20% - Accent3 7 2" xfId="637" xr:uid="{38212FD0-6B5C-4683-85F5-3AEA41FAD9A0}"/>
    <cellStyle name="20% - Accent3 8" xfId="285" xr:uid="{3D9A726E-79C6-4D18-9C8D-FF5991685BC7}"/>
    <cellStyle name="20% - Accent3 8 2" xfId="651" xr:uid="{28466636-64DE-446C-841B-E6B1DADDF2AE}"/>
    <cellStyle name="20% - Accent3 9" xfId="298" xr:uid="{BFD1C8B7-6CE6-4FF9-A6E2-92DC67810F2B}"/>
    <cellStyle name="20% - Accent3 9 2" xfId="664" xr:uid="{DF05A01E-CBBB-4E23-AFE4-62F30CE9C5EF}"/>
    <cellStyle name="20% - Accent4" xfId="35" builtinId="42" customBuiltin="1"/>
    <cellStyle name="20% - Accent4 10" xfId="313" xr:uid="{70F486A5-1E16-4162-A61B-ED653A117071}"/>
    <cellStyle name="20% - Accent4 10 2" xfId="679" xr:uid="{688A0349-6A51-49B6-A514-A2979E1F12A3}"/>
    <cellStyle name="20% - Accent4 11" xfId="326" xr:uid="{F5523708-091E-4564-90B2-2DC77777C158}"/>
    <cellStyle name="20% - Accent4 11 2" xfId="692" xr:uid="{472E3D85-9340-41C2-A714-C39901B51D55}"/>
    <cellStyle name="20% - Accent4 12" xfId="339" xr:uid="{22B0431E-D947-44CD-94B4-B61324BA379D}"/>
    <cellStyle name="20% - Accent4 12 2" xfId="705" xr:uid="{119632BB-410F-44B7-BD23-6EBF903FE266}"/>
    <cellStyle name="20% - Accent4 13" xfId="352" xr:uid="{7B272135-8DB9-458A-8366-38C8B65CFC9F}"/>
    <cellStyle name="20% - Accent4 13 2" xfId="720" xr:uid="{8D831B14-6B78-459F-860E-2C350D27B40F}"/>
    <cellStyle name="20% - Accent4 14" xfId="365" xr:uid="{5E0779AA-21C3-468B-B0A2-58E7DF4F620C}"/>
    <cellStyle name="20% - Accent4 14 2" xfId="733" xr:uid="{8575F543-57EA-4AF3-AEEF-0044CD4AAE41}"/>
    <cellStyle name="20% - Accent4 15" xfId="378" xr:uid="{B549D66A-BD25-4301-ADB0-AD418EFC15FD}"/>
    <cellStyle name="20% - Accent4 15 2" xfId="746" xr:uid="{F3B5F865-1723-43C2-8F14-BC2E285B73F5}"/>
    <cellStyle name="20% - Accent4 16" xfId="391" xr:uid="{BDDA8A96-F4F1-4DFB-862F-5D5F02A81DFE}"/>
    <cellStyle name="20% - Accent4 16 2" xfId="759" xr:uid="{01EDC08C-59CD-4E5A-AAA3-4FBE38D9A85E}"/>
    <cellStyle name="20% - Accent4 17" xfId="404" xr:uid="{6826AA53-7BCB-4069-8142-97CAAB6A642E}"/>
    <cellStyle name="20% - Accent4 17 2" xfId="772" xr:uid="{4FF928B8-918A-4FE9-89BD-2F530E3F7681}"/>
    <cellStyle name="20% - Accent4 18" xfId="417" xr:uid="{6F8E0573-BC2F-4724-BE1C-7497BC1AF3D2}"/>
    <cellStyle name="20% - Accent4 18 2" xfId="785" xr:uid="{C64A087F-307E-46B5-8322-8BB606B97A81}"/>
    <cellStyle name="20% - Accent4 19" xfId="430" xr:uid="{CCF36460-3AFA-453E-A626-929020946027}"/>
    <cellStyle name="20% - Accent4 19 2" xfId="798" xr:uid="{C5F75401-1B33-470D-BF8B-A2BA325E22F0}"/>
    <cellStyle name="20% - Accent4 2" xfId="202" xr:uid="{DA53DC1E-7246-4245-A0E7-40F76BB14FCE}"/>
    <cellStyle name="20% - Accent4 2 2" xfId="570" xr:uid="{32A4341B-498F-430F-9339-741F06043748}"/>
    <cellStyle name="20% - Accent4 20" xfId="443" xr:uid="{A83AED27-005A-4A93-B181-E06487D9AD5D}"/>
    <cellStyle name="20% - Accent4 20 2" xfId="811" xr:uid="{5C22DE88-2F1C-40B7-A431-64F50E5DB8A7}"/>
    <cellStyle name="20% - Accent4 21" xfId="464" xr:uid="{9A443C89-D207-4E2F-82BC-E3065F7EB910}"/>
    <cellStyle name="20% - Accent4 21 2" xfId="825" xr:uid="{2D99AF5C-44F9-4609-9E24-E4172FCED83C}"/>
    <cellStyle name="20% - Accent4 22" xfId="483" xr:uid="{621461CB-5E00-491C-AD0F-4D757BE872AB}"/>
    <cellStyle name="20% - Accent4 22 2" xfId="839" xr:uid="{C7CDD9A5-39D7-4E80-B35E-F161B7FDBB1D}"/>
    <cellStyle name="20% - Accent4 23" xfId="499" xr:uid="{95DA2C33-AE3B-4885-A581-4E96B73DD158}"/>
    <cellStyle name="20% - Accent4 23 2" xfId="852" xr:uid="{3C08FA76-AE8E-437B-832E-EC9413D027A2}"/>
    <cellStyle name="20% - Accent4 24" xfId="515" xr:uid="{BCAA0711-C64C-424A-9EE4-9823E92E97F8}"/>
    <cellStyle name="20% - Accent4 24 2" xfId="865" xr:uid="{5836B7A8-1C7E-4112-AEBE-3BA7FDE4F3DB}"/>
    <cellStyle name="20% - Accent4 25" xfId="878" xr:uid="{6A3EAB62-630E-4352-85D0-059111CEBA6F}"/>
    <cellStyle name="20% - Accent4 26" xfId="891" xr:uid="{807C2F48-A1DA-4B1D-94C0-E631B3DCD10E}"/>
    <cellStyle name="20% - Accent4 27" xfId="904" xr:uid="{6E79A76D-23FB-4DBD-9B76-CB1B1A410059}"/>
    <cellStyle name="20% - Accent4 28" xfId="917" xr:uid="{FE0EF7A5-7B23-4AD5-AA73-96D91B8693E6}"/>
    <cellStyle name="20% - Accent4 29" xfId="930" xr:uid="{BC2224F4-B1B2-4C1B-9B19-234206231A00}"/>
    <cellStyle name="20% - Accent4 3" xfId="218" xr:uid="{93FB92EF-E0FA-41B7-A6B9-CF8A357C1E5A}"/>
    <cellStyle name="20% - Accent4 3 2" xfId="585" xr:uid="{351740E6-2174-47A2-872F-C5B246F9FD80}"/>
    <cellStyle name="20% - Accent4 30" xfId="945" xr:uid="{59121E74-7337-43B4-89FB-795DEF56D0BC}"/>
    <cellStyle name="20% - Accent4 31" xfId="958" xr:uid="{6C997C1D-670A-4D1A-BABF-304E3B468AC8}"/>
    <cellStyle name="20% - Accent4 32" xfId="971" xr:uid="{793B537D-579C-4D16-810A-10ECC84BFA39}"/>
    <cellStyle name="20% - Accent4 33" xfId="984" xr:uid="{A24E3E28-5632-4E63-B80A-7F8D234656CD}"/>
    <cellStyle name="20% - Accent4 34" xfId="997" xr:uid="{F75AF287-1C4D-4BF6-A10E-812CFDB1D0D4}"/>
    <cellStyle name="20% - Accent4 35" xfId="1010" xr:uid="{7FF7ACC0-C123-4681-B86F-79F244D4F0BC}"/>
    <cellStyle name="20% - Accent4 36" xfId="1023" xr:uid="{64CB4C83-AF9F-4043-AA33-1DEEFFADA44D}"/>
    <cellStyle name="20% - Accent4 37" xfId="1042" xr:uid="{65CEBF13-205E-4AA6-8636-1CBC3CFDDD9B}"/>
    <cellStyle name="20% - Accent4 38" xfId="1062" xr:uid="{FEB3E92D-7B2E-4C1E-8653-0FE170E16958}"/>
    <cellStyle name="20% - Accent4 39" xfId="550" xr:uid="{58003BAC-9DA7-422F-B6CE-70CDC972521D}"/>
    <cellStyle name="20% - Accent4 4" xfId="231" xr:uid="{C802B89D-0762-4957-9333-B49D6D03BE59}"/>
    <cellStyle name="20% - Accent4 4 2" xfId="598" xr:uid="{1184DDC4-C010-4552-929E-CD97331E3459}"/>
    <cellStyle name="20% - Accent4 40" xfId="1081" xr:uid="{0D94CB22-4476-49DB-8A58-974791D5BD06}"/>
    <cellStyle name="20% - Accent4 41" xfId="1146" xr:uid="{E7C78B6B-1BC3-4B9E-8F0A-79DD6E7830CF}"/>
    <cellStyle name="20% - Accent4 5" xfId="244" xr:uid="{3EFFC0A0-952B-462A-B7C9-2D68518EB9BF}"/>
    <cellStyle name="20% - Accent4 5 2" xfId="611" xr:uid="{CF24D462-37B2-44F9-8485-3D6148BBCFCB}"/>
    <cellStyle name="20% - Accent4 6" xfId="257" xr:uid="{02F56271-2C6B-43DF-A74D-92FD515C1605}"/>
    <cellStyle name="20% - Accent4 6 2" xfId="624" xr:uid="{9B0BAB3A-2B43-4900-9FAC-9D2E30D98BA2}"/>
    <cellStyle name="20% - Accent4 7" xfId="273" xr:uid="{9120AFD1-4B70-4A70-A767-BB8EF0252353}"/>
    <cellStyle name="20% - Accent4 7 2" xfId="639" xr:uid="{A0C0B136-AF71-4662-AB11-333FB9B62628}"/>
    <cellStyle name="20% - Accent4 8" xfId="287" xr:uid="{E75D7B88-FB88-4614-8320-76A76A9CFD05}"/>
    <cellStyle name="20% - Accent4 8 2" xfId="653" xr:uid="{0B781609-F5B9-4D30-B357-FFA6E2B4FDF9}"/>
    <cellStyle name="20% - Accent4 9" xfId="300" xr:uid="{7FCC3309-AFD2-4D42-8140-B50CE6ED3FAA}"/>
    <cellStyle name="20% - Accent4 9 2" xfId="666" xr:uid="{5094C1D2-6032-44ED-9D14-250003075BC9}"/>
    <cellStyle name="20% - Accent5" xfId="38" builtinId="46" customBuiltin="1"/>
    <cellStyle name="20% - Accent5 10" xfId="315" xr:uid="{92CF347D-D1EB-4709-91AD-EE15C7963446}"/>
    <cellStyle name="20% - Accent5 10 2" xfId="681" xr:uid="{F0AB8930-D749-4AF3-88AA-E0466D23007E}"/>
    <cellStyle name="20% - Accent5 11" xfId="328" xr:uid="{16C3B6CA-6B6D-4AD4-B4A4-220C2B3461B7}"/>
    <cellStyle name="20% - Accent5 11 2" xfId="694" xr:uid="{537608E7-45E3-4ED8-8608-FFEC2223349A}"/>
    <cellStyle name="20% - Accent5 12" xfId="341" xr:uid="{BDA9AD18-A2E3-49B4-A0F9-541F7D43124A}"/>
    <cellStyle name="20% - Accent5 12 2" xfId="707" xr:uid="{9F39A598-5825-4D39-85D8-DFF5946E5F01}"/>
    <cellStyle name="20% - Accent5 13" xfId="354" xr:uid="{215722C5-ADA4-412E-8C2A-662E183AE28E}"/>
    <cellStyle name="20% - Accent5 13 2" xfId="722" xr:uid="{A9C85D78-5198-4C78-BB7D-85F74967E59B}"/>
    <cellStyle name="20% - Accent5 14" xfId="367" xr:uid="{024E5C9D-AC50-44CD-918C-998A169F6ADF}"/>
    <cellStyle name="20% - Accent5 14 2" xfId="735" xr:uid="{B1BEC0E0-E9C4-4A24-91D3-8912DAD6BFEB}"/>
    <cellStyle name="20% - Accent5 15" xfId="380" xr:uid="{BC008453-9E4F-4B11-BE78-6D4BA2B36207}"/>
    <cellStyle name="20% - Accent5 15 2" xfId="748" xr:uid="{ED57DAA5-D9E0-4775-AA0B-F3957903A01D}"/>
    <cellStyle name="20% - Accent5 16" xfId="393" xr:uid="{A8803E7F-5057-403E-848B-7D28FEFC37E2}"/>
    <cellStyle name="20% - Accent5 16 2" xfId="761" xr:uid="{4A5657FD-B102-4736-9036-0EC458227B3F}"/>
    <cellStyle name="20% - Accent5 17" xfId="406" xr:uid="{B79E728F-EB31-4EDF-8B78-73BAE42C85C9}"/>
    <cellStyle name="20% - Accent5 17 2" xfId="774" xr:uid="{F4832471-FF04-463E-8183-24DA692D973F}"/>
    <cellStyle name="20% - Accent5 18" xfId="419" xr:uid="{B4D444AA-AFB9-4D1C-BF81-C9297D5AD7D2}"/>
    <cellStyle name="20% - Accent5 18 2" xfId="787" xr:uid="{B4AFA3F9-3252-40A1-B61D-02A2B7E11C54}"/>
    <cellStyle name="20% - Accent5 19" xfId="432" xr:uid="{E3ECC07A-871F-460F-937F-2446C140A644}"/>
    <cellStyle name="20% - Accent5 19 2" xfId="800" xr:uid="{4AFD5283-A958-4A76-9B10-8011A6BB6E5C}"/>
    <cellStyle name="20% - Accent5 2" xfId="204" xr:uid="{19F3F686-5D4F-4EA6-B46F-957ED752565A}"/>
    <cellStyle name="20% - Accent5 2 2" xfId="572" xr:uid="{FBEB3086-984E-4EF8-A097-B7B66ACCB567}"/>
    <cellStyle name="20% - Accent5 20" xfId="445" xr:uid="{98A25128-1240-4098-A6AC-12582F119DB2}"/>
    <cellStyle name="20% - Accent5 20 2" xfId="813" xr:uid="{17B34617-9E1E-4900-B4AF-6D05C11F0B02}"/>
    <cellStyle name="20% - Accent5 21" xfId="467" xr:uid="{E90A1814-3445-4473-8BC4-FFFD275BA24F}"/>
    <cellStyle name="20% - Accent5 21 2" xfId="827" xr:uid="{C6357FDC-B42A-4223-B3B6-E8CF1B5D00EF}"/>
    <cellStyle name="20% - Accent5 22" xfId="486" xr:uid="{CA90F796-E850-4C8C-8B48-DBAA604FBAFC}"/>
    <cellStyle name="20% - Accent5 22 2" xfId="841" xr:uid="{CAEA7153-F7E2-4AE9-B19C-7ED56D066629}"/>
    <cellStyle name="20% - Accent5 23" xfId="501" xr:uid="{F0D8013A-4610-4B85-856A-76606736D761}"/>
    <cellStyle name="20% - Accent5 23 2" xfId="854" xr:uid="{C35F011B-E09B-47E6-A457-29E8644AF1D3}"/>
    <cellStyle name="20% - Accent5 24" xfId="518" xr:uid="{2FD88420-A733-4F7B-918D-4F3264EDF287}"/>
    <cellStyle name="20% - Accent5 24 2" xfId="867" xr:uid="{0BB05AF7-BDE5-4C0D-8EDA-7212E163D4E5}"/>
    <cellStyle name="20% - Accent5 25" xfId="880" xr:uid="{71F9771E-1F3A-4746-888F-7BA6A6AC4427}"/>
    <cellStyle name="20% - Accent5 26" xfId="893" xr:uid="{32631031-9DBC-4ABE-8AC6-772A3DE712D8}"/>
    <cellStyle name="20% - Accent5 27" xfId="906" xr:uid="{E4BEE757-E625-48DF-B0CA-F5CEBDCFEFA4}"/>
    <cellStyle name="20% - Accent5 28" xfId="919" xr:uid="{DF4B0B92-5EF9-4AF7-BB3C-81993811ED8F}"/>
    <cellStyle name="20% - Accent5 29" xfId="932" xr:uid="{E45AC77F-95F6-4B7C-AC85-19468A2A867E}"/>
    <cellStyle name="20% - Accent5 3" xfId="220" xr:uid="{099075A9-E9AA-42D3-A999-5F050371230A}"/>
    <cellStyle name="20% - Accent5 3 2" xfId="587" xr:uid="{05D73953-4E7F-4594-9B5B-EB0AFFAC1F6F}"/>
    <cellStyle name="20% - Accent5 30" xfId="947" xr:uid="{14F44ABA-ED7B-47BF-81B7-3FC7C17AA99A}"/>
    <cellStyle name="20% - Accent5 31" xfId="960" xr:uid="{4AA1C631-B4DA-4C72-90B8-139B49EAC30C}"/>
    <cellStyle name="20% - Accent5 32" xfId="973" xr:uid="{B68A5767-E979-4011-8BC4-8AA5963EDB18}"/>
    <cellStyle name="20% - Accent5 33" xfId="986" xr:uid="{ACA5CC59-48A3-4038-A8DF-02841089FCB3}"/>
    <cellStyle name="20% - Accent5 34" xfId="999" xr:uid="{DCB7F49D-DC2E-41B6-B56C-4FB7562C722E}"/>
    <cellStyle name="20% - Accent5 35" xfId="1012" xr:uid="{34BB7F92-461A-4F9A-9A45-94DD3A7843F8}"/>
    <cellStyle name="20% - Accent5 36" xfId="1025" xr:uid="{A5460241-4776-4B9D-BD19-F412D4B9FBA5}"/>
    <cellStyle name="20% - Accent5 37" xfId="1045" xr:uid="{CB25C75E-5BA6-4727-9954-0AA23639C518}"/>
    <cellStyle name="20% - Accent5 38" xfId="1065" xr:uid="{9ACD5AFA-E064-41FD-9665-491DD19CFC02}"/>
    <cellStyle name="20% - Accent5 39" xfId="552" xr:uid="{F07F91DA-7C41-46C8-B246-E1971F8F8D59}"/>
    <cellStyle name="20% - Accent5 4" xfId="233" xr:uid="{E246A947-1FFB-4B8F-AD34-65D0F0212CDF}"/>
    <cellStyle name="20% - Accent5 4 2" xfId="600" xr:uid="{D843C72A-3B46-4AD7-86EF-A92BAF75EFFF}"/>
    <cellStyle name="20% - Accent5 40" xfId="1084" xr:uid="{F74D81F6-F30A-4CD4-BD2A-3FF0CA9E75EB}"/>
    <cellStyle name="20% - Accent5 41" xfId="1149" xr:uid="{2688707E-5D5A-413C-BDF7-2DAA7D13D227}"/>
    <cellStyle name="20% - Accent5 5" xfId="246" xr:uid="{B125A506-6956-4172-AB59-1BE65DD3FCAD}"/>
    <cellStyle name="20% - Accent5 5 2" xfId="613" xr:uid="{219104E8-89BE-4CCA-AD2F-3B493617A508}"/>
    <cellStyle name="20% - Accent5 6" xfId="259" xr:uid="{9F7BBF22-1E11-4FDC-9B3E-F5C797087298}"/>
    <cellStyle name="20% - Accent5 6 2" xfId="626" xr:uid="{6D8AFDC9-432F-4D95-8332-709F5C32C9D1}"/>
    <cellStyle name="20% - Accent5 7" xfId="275" xr:uid="{AB35BA56-3CAE-4AAB-A189-58BB8B6E952D}"/>
    <cellStyle name="20% - Accent5 7 2" xfId="641" xr:uid="{600C160B-57D7-4C5A-9920-E60B658E6D2F}"/>
    <cellStyle name="20% - Accent5 8" xfId="289" xr:uid="{D315382B-4F06-478E-923C-3AE73CEC558F}"/>
    <cellStyle name="20% - Accent5 8 2" xfId="655" xr:uid="{444CE079-283F-43A4-B062-861B57FB5BC8}"/>
    <cellStyle name="20% - Accent5 9" xfId="302" xr:uid="{6DF644D8-11DD-49F5-92C8-6AB3522EFB8E}"/>
    <cellStyle name="20% - Accent5 9 2" xfId="668" xr:uid="{E54BF90F-8D9E-41B9-B385-E9FD4CA07DDC}"/>
    <cellStyle name="20% - Accent6" xfId="41" builtinId="50" customBuiltin="1"/>
    <cellStyle name="20% - Accent6 10" xfId="317" xr:uid="{D7CC8194-6FFA-4524-8B0E-6AB77FF68D60}"/>
    <cellStyle name="20% - Accent6 10 2" xfId="683" xr:uid="{C060A63B-1FD4-408B-AFB2-FCE320A796C7}"/>
    <cellStyle name="20% - Accent6 11" xfId="330" xr:uid="{642DA730-70B2-4314-8C26-EC43F50AE4F6}"/>
    <cellStyle name="20% - Accent6 11 2" xfId="696" xr:uid="{3BD54F2A-84A5-4C54-9161-90E21B5F7FAA}"/>
    <cellStyle name="20% - Accent6 12" xfId="343" xr:uid="{BF97856C-D22D-40FA-9EE1-FCC01B900A02}"/>
    <cellStyle name="20% - Accent6 12 2" xfId="709" xr:uid="{BF62B700-E15A-4A2F-B096-8DAA0962BCB5}"/>
    <cellStyle name="20% - Accent6 13" xfId="356" xr:uid="{083165D5-24D0-4D3A-8B9E-C239102FE826}"/>
    <cellStyle name="20% - Accent6 13 2" xfId="724" xr:uid="{4D3C4BC4-0CBB-43D5-B5D1-0910A16163A1}"/>
    <cellStyle name="20% - Accent6 14" xfId="369" xr:uid="{E4BE3DB0-C25E-4E91-B7C6-56BB67C1CCC8}"/>
    <cellStyle name="20% - Accent6 14 2" xfId="737" xr:uid="{0A467F50-4585-487D-AA43-16E1B714DD90}"/>
    <cellStyle name="20% - Accent6 15" xfId="382" xr:uid="{AD7B1023-A4D7-4E91-9599-11AD2398577A}"/>
    <cellStyle name="20% - Accent6 15 2" xfId="750" xr:uid="{1E0A7E6C-9F45-4096-A4F7-67910A771443}"/>
    <cellStyle name="20% - Accent6 16" xfId="395" xr:uid="{1DD3A57D-234A-4E47-B840-BF1FD8906CE1}"/>
    <cellStyle name="20% - Accent6 16 2" xfId="763" xr:uid="{4AA2C881-28F7-4E31-832E-F8A178BA54EE}"/>
    <cellStyle name="20% - Accent6 17" xfId="408" xr:uid="{C2F5403D-8B24-4B75-8B24-DF59CD1689FD}"/>
    <cellStyle name="20% - Accent6 17 2" xfId="776" xr:uid="{0AD9971C-D4CC-4B89-AC3B-2733B4BDF8CA}"/>
    <cellStyle name="20% - Accent6 18" xfId="421" xr:uid="{AF1F3D11-A2BB-4002-98EB-36180A66C4F5}"/>
    <cellStyle name="20% - Accent6 18 2" xfId="789" xr:uid="{D2E42D79-CA34-4A48-A98B-E1BC92C38004}"/>
    <cellStyle name="20% - Accent6 19" xfId="434" xr:uid="{54B2DA18-F381-4DC0-9D0A-47E2250802FA}"/>
    <cellStyle name="20% - Accent6 19 2" xfId="802" xr:uid="{58F1DA92-199A-4D16-938C-1A9B1096EA69}"/>
    <cellStyle name="20% - Accent6 2" xfId="206" xr:uid="{500189B9-EE65-4A77-A06E-1AA7ED355301}"/>
    <cellStyle name="20% - Accent6 2 2" xfId="574" xr:uid="{F7B8B59A-DC8C-41B9-8232-D9925A96F000}"/>
    <cellStyle name="20% - Accent6 20" xfId="447" xr:uid="{24DD0FF9-226D-4619-8CCB-8437FE03E3CE}"/>
    <cellStyle name="20% - Accent6 20 2" xfId="815" xr:uid="{7DDEEC5F-6436-45E0-A7AB-27FB74D52CCF}"/>
    <cellStyle name="20% - Accent6 21" xfId="470" xr:uid="{903BE05C-C16E-4995-9D2B-E5DF2B764168}"/>
    <cellStyle name="20% - Accent6 21 2" xfId="829" xr:uid="{4072F072-544A-4281-8C37-B3BF16C00816}"/>
    <cellStyle name="20% - Accent6 22" xfId="489" xr:uid="{6266BB80-ADBF-460F-92A5-69D08DDBFCDA}"/>
    <cellStyle name="20% - Accent6 22 2" xfId="843" xr:uid="{8B9C7A57-560E-4531-AD90-4A4D2B99F868}"/>
    <cellStyle name="20% - Accent6 23" xfId="503" xr:uid="{9945203C-B101-4795-A802-F8C3D1E87980}"/>
    <cellStyle name="20% - Accent6 23 2" xfId="856" xr:uid="{DA64E6AE-6138-41A9-9A78-E6A25EB907DD}"/>
    <cellStyle name="20% - Accent6 24" xfId="521" xr:uid="{89D21FE2-F6AB-4CC0-96E0-6647C11D1463}"/>
    <cellStyle name="20% - Accent6 24 2" xfId="869" xr:uid="{E1CF26A4-DE46-4E94-8438-09036789E0A0}"/>
    <cellStyle name="20% - Accent6 25" xfId="882" xr:uid="{B9014C3D-8A31-476B-BA9D-745D9A4D4753}"/>
    <cellStyle name="20% - Accent6 26" xfId="895" xr:uid="{59234D41-956A-4D08-A020-9527A3CC459C}"/>
    <cellStyle name="20% - Accent6 27" xfId="908" xr:uid="{6BB2EE62-B8D7-4BDF-AA54-D7D8E20080F4}"/>
    <cellStyle name="20% - Accent6 28" xfId="921" xr:uid="{671068F4-08D2-41EB-B090-F8BEEF3341BF}"/>
    <cellStyle name="20% - Accent6 29" xfId="934" xr:uid="{9D528D31-4605-4E58-A04D-0EEC156A4A07}"/>
    <cellStyle name="20% - Accent6 3" xfId="222" xr:uid="{F8819E2A-F86E-4908-B0A4-CD580962251D}"/>
    <cellStyle name="20% - Accent6 3 2" xfId="589" xr:uid="{BD862799-58CD-4F85-99BD-7D110E68EE71}"/>
    <cellStyle name="20% - Accent6 30" xfId="949" xr:uid="{1095F2D1-5F9C-4983-9258-82F719892D62}"/>
    <cellStyle name="20% - Accent6 31" xfId="962" xr:uid="{BBDD4EBB-6F32-4766-80CF-B77A2454CA5E}"/>
    <cellStyle name="20% - Accent6 32" xfId="975" xr:uid="{3CA785C2-A6A9-4162-AC8D-459873E7F539}"/>
    <cellStyle name="20% - Accent6 33" xfId="988" xr:uid="{FF4B26C9-2ED5-4C83-8505-A82810B86D26}"/>
    <cellStyle name="20% - Accent6 34" xfId="1001" xr:uid="{B5D10C9F-815B-4586-A898-1F42744D2A5C}"/>
    <cellStyle name="20% - Accent6 35" xfId="1014" xr:uid="{1F8B1301-F7EB-49F3-8F46-85C69B946305}"/>
    <cellStyle name="20% - Accent6 36" xfId="1027" xr:uid="{B9044482-7E76-4BE8-B811-F477FCD3F3AB}"/>
    <cellStyle name="20% - Accent6 37" xfId="1048" xr:uid="{CB49DE5D-171A-4915-9390-96D3A1D63ED5}"/>
    <cellStyle name="20% - Accent6 38" xfId="1068" xr:uid="{6F9F8E72-C5BC-4BE1-BE8F-4DDCFD07CB95}"/>
    <cellStyle name="20% - Accent6 39" xfId="554" xr:uid="{41408FCF-7B24-4877-AD4F-F74D1D4255A5}"/>
    <cellStyle name="20% - Accent6 4" xfId="235" xr:uid="{512ED92A-5E02-4991-9201-B7B0047C10E2}"/>
    <cellStyle name="20% - Accent6 4 2" xfId="602" xr:uid="{FADAE2EF-957B-4A12-AD13-F904899BCAA2}"/>
    <cellStyle name="20% - Accent6 40" xfId="1087" xr:uid="{97FF8F5A-95B0-4490-B697-901C2D67315B}"/>
    <cellStyle name="20% - Accent6 41" xfId="1152" xr:uid="{05EB6841-3FC3-4764-9541-8083FD8C7B2E}"/>
    <cellStyle name="20% - Accent6 5" xfId="248" xr:uid="{D0D06A2C-7A2B-4FF2-A422-D9073D994651}"/>
    <cellStyle name="20% - Accent6 5 2" xfId="615" xr:uid="{D91449E8-7BD8-4268-9DEC-5A8A7BBCD7F5}"/>
    <cellStyle name="20% - Accent6 6" xfId="261" xr:uid="{3EA816DC-DC59-43E4-B1B1-FCFD0E8DF707}"/>
    <cellStyle name="20% - Accent6 6 2" xfId="628" xr:uid="{0F53E5D9-BFEA-4F08-81B0-7935CC667CF7}"/>
    <cellStyle name="20% - Accent6 7" xfId="277" xr:uid="{5AE6093E-EB2D-4FAE-BE32-B0C3F540D997}"/>
    <cellStyle name="20% - Accent6 7 2" xfId="643" xr:uid="{604C6880-3143-4B33-ABF4-AAFE9AEA9255}"/>
    <cellStyle name="20% - Accent6 8" xfId="291" xr:uid="{0C1F7654-89F4-4C21-AA84-D290469AB69A}"/>
    <cellStyle name="20% - Accent6 8 2" xfId="657" xr:uid="{1A80E8C2-3D81-42CF-B125-8DA010B24594}"/>
    <cellStyle name="20% - Accent6 9" xfId="304" xr:uid="{DB298B9D-1E14-4BF2-9B46-B71C016D5C53}"/>
    <cellStyle name="20% - Accent6 9 2" xfId="670" xr:uid="{0DA2ED82-549D-4729-8E93-6979EE33A9B3}"/>
    <cellStyle name="40% - Accent1" xfId="27" builtinId="31" customBuiltin="1"/>
    <cellStyle name="40% - Accent1 10" xfId="308" xr:uid="{ECC1028E-84C5-4089-94FD-5EAC476B20D1}"/>
    <cellStyle name="40% - Accent1 10 2" xfId="674" xr:uid="{7506EAA3-A9D7-485F-9748-191B827AC963}"/>
    <cellStyle name="40% - Accent1 11" xfId="321" xr:uid="{55385318-F472-4D48-A1DA-F7065E34A663}"/>
    <cellStyle name="40% - Accent1 11 2" xfId="687" xr:uid="{5663825C-B27B-4FF8-AE04-1023F12F73CE}"/>
    <cellStyle name="40% - Accent1 12" xfId="334" xr:uid="{1666C7E1-A047-4870-8D5E-FE91DAA5866D}"/>
    <cellStyle name="40% - Accent1 12 2" xfId="700" xr:uid="{88671C2B-6BC9-4F61-9AB9-772AD885E994}"/>
    <cellStyle name="40% - Accent1 13" xfId="347" xr:uid="{A5692BDD-A0AF-4D91-8C62-E3E27CA392DF}"/>
    <cellStyle name="40% - Accent1 13 2" xfId="715" xr:uid="{09F0BE3B-21FF-4107-8DDC-89433964DA4B}"/>
    <cellStyle name="40% - Accent1 14" xfId="360" xr:uid="{1301FEE2-049D-4EA8-A2EE-7578D7B291EE}"/>
    <cellStyle name="40% - Accent1 14 2" xfId="728" xr:uid="{C706BB85-987D-48F0-BA44-B157FDB91560}"/>
    <cellStyle name="40% - Accent1 15" xfId="373" xr:uid="{10F12879-4A4C-490C-B6C2-0A01AA619328}"/>
    <cellStyle name="40% - Accent1 15 2" xfId="741" xr:uid="{E8B0D6AF-1D7B-42C4-916A-6C637DA55715}"/>
    <cellStyle name="40% - Accent1 16" xfId="386" xr:uid="{750FF19E-A457-4267-B8FB-E945EB76D2F9}"/>
    <cellStyle name="40% - Accent1 16 2" xfId="754" xr:uid="{0EF16981-F3E9-41C6-9FDA-C3803577C490}"/>
    <cellStyle name="40% - Accent1 17" xfId="399" xr:uid="{414C3446-958B-4705-81A4-AF360D1544CD}"/>
    <cellStyle name="40% - Accent1 17 2" xfId="767" xr:uid="{4F80A983-B9AB-493B-ACEC-01826C16954D}"/>
    <cellStyle name="40% - Accent1 18" xfId="412" xr:uid="{61441625-D192-4189-AF3D-7834EAF55245}"/>
    <cellStyle name="40% - Accent1 18 2" xfId="780" xr:uid="{9844EEB9-D792-419C-A5BB-C21C2FDF82AB}"/>
    <cellStyle name="40% - Accent1 19" xfId="425" xr:uid="{253E4587-747B-47F4-A68B-F97E25057FE2}"/>
    <cellStyle name="40% - Accent1 19 2" xfId="793" xr:uid="{D65A203F-6FC2-460B-AA34-6CB6A24DCC0D}"/>
    <cellStyle name="40% - Accent1 2" xfId="197" xr:uid="{BF74563E-BF62-4387-B4C6-9DE431B62E4F}"/>
    <cellStyle name="40% - Accent1 2 2" xfId="565" xr:uid="{912A34DC-FF52-47F4-BC21-DE184506A706}"/>
    <cellStyle name="40% - Accent1 20" xfId="438" xr:uid="{570D5E8A-61F0-4875-85EC-AAEC60D55FFD}"/>
    <cellStyle name="40% - Accent1 20 2" xfId="806" xr:uid="{9600B8E0-152C-4963-894F-419A5F93BFB2}"/>
    <cellStyle name="40% - Accent1 21" xfId="456" xr:uid="{8D0547F7-3D64-4F74-B247-93CF85FAFB89}"/>
    <cellStyle name="40% - Accent1 21 2" xfId="820" xr:uid="{F3E4D2EC-C315-4ABB-9FEE-0B6CC5744405}"/>
    <cellStyle name="40% - Accent1 22" xfId="475" xr:uid="{5B37ED08-2167-4834-ADC3-6187AF966A41}"/>
    <cellStyle name="40% - Accent1 22 2" xfId="834" xr:uid="{2787C068-EA88-4E43-9A2F-FDA3C3312AB0}"/>
    <cellStyle name="40% - Accent1 23" xfId="494" xr:uid="{9847A913-7FF6-4994-B6BC-1B2831E2E6B8}"/>
    <cellStyle name="40% - Accent1 23 2" xfId="847" xr:uid="{EAE7365E-F442-40A9-8959-19C1CA325562}"/>
    <cellStyle name="40% - Accent1 24" xfId="507" xr:uid="{99A8ECA4-D8F7-4017-B1AA-02C19BCE3B82}"/>
    <cellStyle name="40% - Accent1 24 2" xfId="860" xr:uid="{8E29120C-6C6B-49BE-A2B9-E243179A0228}"/>
    <cellStyle name="40% - Accent1 25" xfId="873" xr:uid="{50BF36E9-D115-4A72-BB17-3AF58B153789}"/>
    <cellStyle name="40% - Accent1 26" xfId="886" xr:uid="{9B633BE8-8454-451E-B658-83338177B170}"/>
    <cellStyle name="40% - Accent1 27" xfId="899" xr:uid="{005FEA38-115A-4D68-BFD4-35181882C451}"/>
    <cellStyle name="40% - Accent1 28" xfId="912" xr:uid="{2BA6AB1F-2193-4D1E-9478-E0F94B5D027A}"/>
    <cellStyle name="40% - Accent1 29" xfId="925" xr:uid="{F77A50FF-A01B-4A4F-8099-B2E39A708D1D}"/>
    <cellStyle name="40% - Accent1 3" xfId="213" xr:uid="{1D5ACF2D-982A-45C1-8264-287C3E6E8D65}"/>
    <cellStyle name="40% - Accent1 3 2" xfId="580" xr:uid="{3F8E4C07-15FF-47AE-8196-115F927368B2}"/>
    <cellStyle name="40% - Accent1 30" xfId="940" xr:uid="{6F7231E5-1230-4DC7-A9A4-B4556AD32826}"/>
    <cellStyle name="40% - Accent1 31" xfId="953" xr:uid="{D5E70FD4-B6C3-4A51-A8A3-9817A863F3CA}"/>
    <cellStyle name="40% - Accent1 32" xfId="966" xr:uid="{6A03F7B9-4E43-4B7A-939C-4AFFBF1C0CBA}"/>
    <cellStyle name="40% - Accent1 33" xfId="979" xr:uid="{05E6D982-0E9A-4023-BCFC-B7D89D21037A}"/>
    <cellStyle name="40% - Accent1 34" xfId="992" xr:uid="{A22CEF81-1B3C-4042-9D6A-A465367996E8}"/>
    <cellStyle name="40% - Accent1 35" xfId="1005" xr:uid="{587F025C-ABA1-4F63-A9A4-A35AA81470B6}"/>
    <cellStyle name="40% - Accent1 36" xfId="1018" xr:uid="{F939DAE5-FD29-4DED-A7A5-228B113BAFCF}"/>
    <cellStyle name="40% - Accent1 37" xfId="1034" xr:uid="{CCED4444-053F-469F-AC06-02E8CDBAE507}"/>
    <cellStyle name="40% - Accent1 38" xfId="1054" xr:uid="{55285E18-BB46-45A9-9FAA-6E9A0A41EDFD}"/>
    <cellStyle name="40% - Accent1 39" xfId="545" xr:uid="{44EB0EED-1415-44A3-82C3-1C4A08B7AC70}"/>
    <cellStyle name="40% - Accent1 4" xfId="226" xr:uid="{BC72A5EF-55DF-4855-838D-5F5445DA0184}"/>
    <cellStyle name="40% - Accent1 4 2" xfId="593" xr:uid="{B5BF3DF9-469B-45C7-BC3F-C9742EA8E7B3}"/>
    <cellStyle name="40% - Accent1 40" xfId="1073" xr:uid="{3FD8DB95-A51C-4521-A150-531C73D85FB4}"/>
    <cellStyle name="40% - Accent1 41" xfId="1138" xr:uid="{BD68B599-9AC5-4E67-BAC2-680437A4725C}"/>
    <cellStyle name="40% - Accent1 5" xfId="239" xr:uid="{981311F1-CBCF-4F7B-AE04-86272E8D206E}"/>
    <cellStyle name="40% - Accent1 5 2" xfId="606" xr:uid="{39328401-06FB-4B97-A602-63403472699A}"/>
    <cellStyle name="40% - Accent1 6" xfId="252" xr:uid="{7C27B8C0-D441-4D93-9298-7CB7A8D969D2}"/>
    <cellStyle name="40% - Accent1 6 2" xfId="619" xr:uid="{12285A4D-AFE8-4E31-BD3A-5723350FA7F8}"/>
    <cellStyle name="40% - Accent1 7" xfId="268" xr:uid="{BEFCDAD0-2D9B-4351-920B-DD4D778B401F}"/>
    <cellStyle name="40% - Accent1 7 2" xfId="634" xr:uid="{9D738E00-AE5E-414D-BF52-B0EBE8A8F6F1}"/>
    <cellStyle name="40% - Accent1 8" xfId="282" xr:uid="{BDD0B437-03D9-497F-A15F-49EC9317D13A}"/>
    <cellStyle name="40% - Accent1 8 2" xfId="648" xr:uid="{0AF2D770-7585-483D-A980-EAD85B199E90}"/>
    <cellStyle name="40% - Accent1 9" xfId="295" xr:uid="{6D046B1C-EAC7-4083-8FFD-972D240EB7B8}"/>
    <cellStyle name="40% - Accent1 9 2" xfId="661" xr:uid="{4A646569-5FBA-4ACD-9821-B33B3F7F10A2}"/>
    <cellStyle name="40% - Accent2" xfId="30" builtinId="35" customBuiltin="1"/>
    <cellStyle name="40% - Accent2 10" xfId="310" xr:uid="{98BDA824-93C4-4036-BF33-D22C8D862B35}"/>
    <cellStyle name="40% - Accent2 10 2" xfId="676" xr:uid="{DFDF24C5-9D9B-4E87-AB4B-D9D19F52E73F}"/>
    <cellStyle name="40% - Accent2 11" xfId="323" xr:uid="{8DB4B2B0-8754-48E3-9C9D-E2B7DD149015}"/>
    <cellStyle name="40% - Accent2 11 2" xfId="689" xr:uid="{7D7CFB5E-1FB5-4520-B8C8-730AF6C5CEB5}"/>
    <cellStyle name="40% - Accent2 12" xfId="336" xr:uid="{B431C14F-DAC2-4119-9FD7-9397E9B57A23}"/>
    <cellStyle name="40% - Accent2 12 2" xfId="702" xr:uid="{C05825D2-2613-4781-89F2-B7E71012907A}"/>
    <cellStyle name="40% - Accent2 13" xfId="349" xr:uid="{DEB080C0-32A5-4E0E-819B-7C0E39980A25}"/>
    <cellStyle name="40% - Accent2 13 2" xfId="717" xr:uid="{0045DCD0-DC8A-4CAE-BF9B-3F7121B4B59D}"/>
    <cellStyle name="40% - Accent2 14" xfId="362" xr:uid="{3EDCD103-778A-4ED7-BBB1-FE4948FA1455}"/>
    <cellStyle name="40% - Accent2 14 2" xfId="730" xr:uid="{85B12051-D4D1-42E9-976B-E46ED9DB9B0C}"/>
    <cellStyle name="40% - Accent2 15" xfId="375" xr:uid="{71796899-BB8C-4860-A191-FC75FCCADC84}"/>
    <cellStyle name="40% - Accent2 15 2" xfId="743" xr:uid="{3CDE092C-5546-475C-BE6D-CC6A1B7C465C}"/>
    <cellStyle name="40% - Accent2 16" xfId="388" xr:uid="{8558723A-A655-4B34-B694-33CF0736B7FD}"/>
    <cellStyle name="40% - Accent2 16 2" xfId="756" xr:uid="{AEC7FA90-29D9-4ED6-B57E-B2781FB1EC43}"/>
    <cellStyle name="40% - Accent2 17" xfId="401" xr:uid="{74C66080-3BEF-4B20-BC9C-869371850182}"/>
    <cellStyle name="40% - Accent2 17 2" xfId="769" xr:uid="{60D5CAAA-1EF1-44FA-AF8E-E691A963CBB0}"/>
    <cellStyle name="40% - Accent2 18" xfId="414" xr:uid="{60417412-3C25-4479-B703-DDA042C69358}"/>
    <cellStyle name="40% - Accent2 18 2" xfId="782" xr:uid="{B5A9C7C2-7A4F-4025-8AF3-C12864168B55}"/>
    <cellStyle name="40% - Accent2 19" xfId="427" xr:uid="{8DD42DFA-5F44-4AA7-80F9-BEE8D53A2129}"/>
    <cellStyle name="40% - Accent2 19 2" xfId="795" xr:uid="{F3C957BC-3291-4406-A186-17371FA0D65E}"/>
    <cellStyle name="40% - Accent2 2" xfId="199" xr:uid="{8195B455-F1F6-41AC-B7B4-5384008EA1AD}"/>
    <cellStyle name="40% - Accent2 2 2" xfId="567" xr:uid="{A9D9D8DD-7014-4CEE-9A34-C81E6C3CDC8F}"/>
    <cellStyle name="40% - Accent2 20" xfId="440" xr:uid="{93858870-D50B-463B-962E-0B6FFBBFAD5D}"/>
    <cellStyle name="40% - Accent2 20 2" xfId="808" xr:uid="{171D6A35-B77E-4172-8A44-9C00B57766D2}"/>
    <cellStyle name="40% - Accent2 21" xfId="459" xr:uid="{414AADB5-94F3-4F64-A489-E1A5EA818B97}"/>
    <cellStyle name="40% - Accent2 21 2" xfId="822" xr:uid="{187B9532-542F-434C-8A38-DBE0C343A27A}"/>
    <cellStyle name="40% - Accent2 22" xfId="478" xr:uid="{2F06F63F-0ECC-415E-BDA8-BC3C2D9FCE83}"/>
    <cellStyle name="40% - Accent2 22 2" xfId="836" xr:uid="{E633A071-14A6-435B-ABAF-AC8190F5CDCE}"/>
    <cellStyle name="40% - Accent2 23" xfId="496" xr:uid="{0AC27243-EDFF-4065-B903-2FB8C121EE74}"/>
    <cellStyle name="40% - Accent2 23 2" xfId="849" xr:uid="{6F4C31A7-128E-48CA-9D46-B8ACA2BA7BED}"/>
    <cellStyle name="40% - Accent2 24" xfId="510" xr:uid="{7792EDA3-A807-43A9-A1D8-0F164DF7CF30}"/>
    <cellStyle name="40% - Accent2 24 2" xfId="862" xr:uid="{913DD0C2-A562-4506-93A7-FDFC868184EC}"/>
    <cellStyle name="40% - Accent2 25" xfId="875" xr:uid="{46D3B5D1-F697-4BE6-B5DA-5204FEF35B26}"/>
    <cellStyle name="40% - Accent2 26" xfId="888" xr:uid="{7962A170-0FC8-44AC-ABE1-99DA7BFEA1B3}"/>
    <cellStyle name="40% - Accent2 27" xfId="901" xr:uid="{05696100-9CB3-48C1-9A09-3B8296032CAB}"/>
    <cellStyle name="40% - Accent2 28" xfId="914" xr:uid="{7B5E3DEF-6025-47AF-B66D-7938F9A7B9E4}"/>
    <cellStyle name="40% - Accent2 29" xfId="927" xr:uid="{72BA37DB-5670-4798-8B47-6882049CA913}"/>
    <cellStyle name="40% - Accent2 3" xfId="215" xr:uid="{904FE8BD-1E41-403D-8C58-288227587F1C}"/>
    <cellStyle name="40% - Accent2 3 2" xfId="582" xr:uid="{C19F4BCA-DE2C-4F16-8354-D48AF5F1F037}"/>
    <cellStyle name="40% - Accent2 30" xfId="942" xr:uid="{4FBCCBC7-DC22-4F01-BC89-DF5188E1CFB4}"/>
    <cellStyle name="40% - Accent2 31" xfId="955" xr:uid="{BF86BF69-5FF1-4EF8-A6AC-DA0DEEC0EE58}"/>
    <cellStyle name="40% - Accent2 32" xfId="968" xr:uid="{D85E9419-AA5E-4FF2-AB1E-6BB44F43C5E0}"/>
    <cellStyle name="40% - Accent2 33" xfId="981" xr:uid="{041CB06E-C785-4B6C-8DCA-30F1F490ADFF}"/>
    <cellStyle name="40% - Accent2 34" xfId="994" xr:uid="{98929D8A-A66A-48E5-B21A-784C48C5490A}"/>
    <cellStyle name="40% - Accent2 35" xfId="1007" xr:uid="{EBDFB5B7-9365-444A-A84A-1DA66CE98E0D}"/>
    <cellStyle name="40% - Accent2 36" xfId="1020" xr:uid="{69E27880-77E4-4406-A011-CD366247AC65}"/>
    <cellStyle name="40% - Accent2 37" xfId="1037" xr:uid="{7C96D054-7DCC-4EBF-9ECF-822E97178E34}"/>
    <cellStyle name="40% - Accent2 38" xfId="1057" xr:uid="{4575426F-5671-47E5-AE32-3BD49C8371CA}"/>
    <cellStyle name="40% - Accent2 39" xfId="547" xr:uid="{9F785C36-D242-4D9A-832F-A43906442E48}"/>
    <cellStyle name="40% - Accent2 4" xfId="228" xr:uid="{2473BA99-30F1-493E-9532-E5FAFE4F5A53}"/>
    <cellStyle name="40% - Accent2 4 2" xfId="595" xr:uid="{BF2E7E15-F17D-4F3F-9326-E4A4B28F444D}"/>
    <cellStyle name="40% - Accent2 40" xfId="1076" xr:uid="{8C40E91B-BC14-422D-8DD0-71E9A66056F0}"/>
    <cellStyle name="40% - Accent2 41" xfId="1141" xr:uid="{2CE6748F-D518-4137-964F-AE15562318DC}"/>
    <cellStyle name="40% - Accent2 5" xfId="241" xr:uid="{4945D97B-0205-4D00-B210-9C6012EC91C4}"/>
    <cellStyle name="40% - Accent2 5 2" xfId="608" xr:uid="{0D286DFF-1094-4B7E-94BC-195BEB112F9C}"/>
    <cellStyle name="40% - Accent2 6" xfId="254" xr:uid="{1E5F059E-125E-44D6-8D8C-FAA7A8F37C76}"/>
    <cellStyle name="40% - Accent2 6 2" xfId="621" xr:uid="{32FCB253-5EB0-4F29-B3AE-C7C43084B16E}"/>
    <cellStyle name="40% - Accent2 7" xfId="270" xr:uid="{16BDA0C3-23FD-4475-AEEB-5D7E496B74C0}"/>
    <cellStyle name="40% - Accent2 7 2" xfId="636" xr:uid="{2E4A77D9-E373-4682-B6A3-3D631F4B3715}"/>
    <cellStyle name="40% - Accent2 8" xfId="284" xr:uid="{5339B42F-AB17-415D-AB43-57B2A76AED23}"/>
    <cellStyle name="40% - Accent2 8 2" xfId="650" xr:uid="{2C02DD8D-4624-40F7-96B5-D76C6DDCC0A3}"/>
    <cellStyle name="40% - Accent2 9" xfId="297" xr:uid="{6C117846-E175-4670-BC31-D6F3F9B4549A}"/>
    <cellStyle name="40% - Accent2 9 2" xfId="663" xr:uid="{C3E6E622-A3D0-478A-B0FA-21AC1584A4C0}"/>
    <cellStyle name="40% - Accent3" xfId="33" builtinId="39" customBuiltin="1"/>
    <cellStyle name="40% - Accent3 10" xfId="312" xr:uid="{3704074D-8E7A-4BE1-AC30-4643E63CD590}"/>
    <cellStyle name="40% - Accent3 10 2" xfId="678" xr:uid="{3856CD22-D399-4C6B-9E0A-3E7835761AFE}"/>
    <cellStyle name="40% - Accent3 11" xfId="325" xr:uid="{A9DB63DA-B909-428E-A049-BFDB9EDF4210}"/>
    <cellStyle name="40% - Accent3 11 2" xfId="691" xr:uid="{FCD746DC-57C3-4EF8-8261-7F1F76EAAEA0}"/>
    <cellStyle name="40% - Accent3 12" xfId="338" xr:uid="{7B30323C-59FA-437D-939F-6952CFD60DDA}"/>
    <cellStyle name="40% - Accent3 12 2" xfId="704" xr:uid="{35236A33-E852-4BB3-B2BE-0AD16771BB0E}"/>
    <cellStyle name="40% - Accent3 13" xfId="351" xr:uid="{12D887E6-4215-4A2A-9105-5823EFF297BA}"/>
    <cellStyle name="40% - Accent3 13 2" xfId="719" xr:uid="{AC77D011-B288-4456-BE6A-A220B65246DA}"/>
    <cellStyle name="40% - Accent3 14" xfId="364" xr:uid="{8ADC6475-1F12-481E-9D1A-0600EEE77070}"/>
    <cellStyle name="40% - Accent3 14 2" xfId="732" xr:uid="{4A4F8A87-642C-4580-A705-E5FC5D3ADF5B}"/>
    <cellStyle name="40% - Accent3 15" xfId="377" xr:uid="{1EE69D46-E8E4-40E6-87B2-21808D067BA1}"/>
    <cellStyle name="40% - Accent3 15 2" xfId="745" xr:uid="{FEA7830C-2501-4829-BB4F-C08347F3B56D}"/>
    <cellStyle name="40% - Accent3 16" xfId="390" xr:uid="{D2C77322-7CE8-48DC-B8EF-02DA2A68A0F6}"/>
    <cellStyle name="40% - Accent3 16 2" xfId="758" xr:uid="{ED567B19-1C52-4380-AD41-4101E63B6050}"/>
    <cellStyle name="40% - Accent3 17" xfId="403" xr:uid="{3658C451-D255-4FE7-A11D-D775E46439B1}"/>
    <cellStyle name="40% - Accent3 17 2" xfId="771" xr:uid="{DBE6D5A9-C5F6-4358-A0B8-3FEAA7758C48}"/>
    <cellStyle name="40% - Accent3 18" xfId="416" xr:uid="{DE5EBB45-B303-4B04-8BFB-C665576D8E40}"/>
    <cellStyle name="40% - Accent3 18 2" xfId="784" xr:uid="{0F5898B1-3BBF-4184-B707-6794618A3F39}"/>
    <cellStyle name="40% - Accent3 19" xfId="429" xr:uid="{0D124364-9290-418A-9BE5-C7BFB680C950}"/>
    <cellStyle name="40% - Accent3 19 2" xfId="797" xr:uid="{4DA3EEA1-845A-4E7F-B93D-8E78F2E43A1F}"/>
    <cellStyle name="40% - Accent3 2" xfId="201" xr:uid="{E255F0B3-25EB-4840-A16F-DD77EAB4779F}"/>
    <cellStyle name="40% - Accent3 2 2" xfId="569" xr:uid="{6BF951AD-6786-489D-A5D6-84D976BB5842}"/>
    <cellStyle name="40% - Accent3 20" xfId="442" xr:uid="{957119D9-2FAE-43D8-AB10-9FE6C0EB89AC}"/>
    <cellStyle name="40% - Accent3 20 2" xfId="810" xr:uid="{AAC2B404-5F04-4D33-BA12-E476578FC197}"/>
    <cellStyle name="40% - Accent3 21" xfId="462" xr:uid="{6A04371F-660A-4572-A628-C4ACDC4A0AF3}"/>
    <cellStyle name="40% - Accent3 21 2" xfId="824" xr:uid="{EB0B81E3-21E6-4849-A57A-32CE8EB04536}"/>
    <cellStyle name="40% - Accent3 22" xfId="481" xr:uid="{0FE0935D-F80B-4FB5-95E6-4519D763ABB6}"/>
    <cellStyle name="40% - Accent3 22 2" xfId="838" xr:uid="{C7E4F3E1-E1EF-4D8A-832D-5A455D70AEC0}"/>
    <cellStyle name="40% - Accent3 23" xfId="498" xr:uid="{74946A4E-F955-4253-A036-DF970F2EEEC8}"/>
    <cellStyle name="40% - Accent3 23 2" xfId="851" xr:uid="{EDF58481-A51C-4C95-AFE4-6C0683FAD043}"/>
    <cellStyle name="40% - Accent3 24" xfId="513" xr:uid="{39FF140B-81A7-4746-AA6D-7B1D22F63BB0}"/>
    <cellStyle name="40% - Accent3 24 2" xfId="864" xr:uid="{D7AEF3F6-C2CC-425F-A42A-C5A2639C728B}"/>
    <cellStyle name="40% - Accent3 25" xfId="877" xr:uid="{B5C22A3F-561A-43C8-833F-479008F43C9A}"/>
    <cellStyle name="40% - Accent3 26" xfId="890" xr:uid="{DDE20951-A04D-40E9-BDA1-78CD7C674F0B}"/>
    <cellStyle name="40% - Accent3 27" xfId="903" xr:uid="{C4D6FF09-4094-443F-A3C7-EFCC121035CB}"/>
    <cellStyle name="40% - Accent3 28" xfId="916" xr:uid="{B05EADFE-896A-4224-9222-1A7ED5D10B65}"/>
    <cellStyle name="40% - Accent3 29" xfId="929" xr:uid="{69A1AF5E-39F0-4636-A719-BF376D0B4F09}"/>
    <cellStyle name="40% - Accent3 3" xfId="217" xr:uid="{4563F723-C283-4C33-8544-83E8EF4312C7}"/>
    <cellStyle name="40% - Accent3 3 2" xfId="584" xr:uid="{19AAD83E-4C0D-4625-BA7A-2921D1D893EA}"/>
    <cellStyle name="40% - Accent3 30" xfId="944" xr:uid="{1EC064C7-E77E-448C-A8DC-4CD3678DFE6D}"/>
    <cellStyle name="40% - Accent3 31" xfId="957" xr:uid="{F881A30E-1425-43AF-965D-7ADEB2FA8783}"/>
    <cellStyle name="40% - Accent3 32" xfId="970" xr:uid="{24CCE2BB-6967-426F-9179-589C3D5F9B30}"/>
    <cellStyle name="40% - Accent3 33" xfId="983" xr:uid="{DBD73D7C-7D63-463F-880D-0A921A846D37}"/>
    <cellStyle name="40% - Accent3 34" xfId="996" xr:uid="{2A14D629-BB65-47CD-B503-4019EF79FFDF}"/>
    <cellStyle name="40% - Accent3 35" xfId="1009" xr:uid="{2BEC3A47-365C-4C6B-B7AF-1033BCD18BEE}"/>
    <cellStyle name="40% - Accent3 36" xfId="1022" xr:uid="{AFBC1F7D-279F-4B05-AA30-FCB41DAB1AD0}"/>
    <cellStyle name="40% - Accent3 37" xfId="1040" xr:uid="{06086B62-B06B-45B4-8285-2A754BD279CC}"/>
    <cellStyle name="40% - Accent3 38" xfId="1060" xr:uid="{C97FA3A5-C8C6-47FE-B819-BEB46B19E365}"/>
    <cellStyle name="40% - Accent3 39" xfId="549" xr:uid="{704A1537-E2FA-4149-9D78-A912869FE893}"/>
    <cellStyle name="40% - Accent3 4" xfId="230" xr:uid="{C917E7C5-DF27-4BB5-B594-706820152C9A}"/>
    <cellStyle name="40% - Accent3 4 2" xfId="597" xr:uid="{313CECF2-EAD9-41A8-A00D-03BBB69BB5DD}"/>
    <cellStyle name="40% - Accent3 40" xfId="1079" xr:uid="{C81C1990-5C38-49E8-AF7B-BAA417695B54}"/>
    <cellStyle name="40% - Accent3 41" xfId="1144" xr:uid="{8B61E194-C68A-42E1-9608-039131875106}"/>
    <cellStyle name="40% - Accent3 5" xfId="243" xr:uid="{5453D556-855F-46B3-99D7-E2F740829EDC}"/>
    <cellStyle name="40% - Accent3 5 2" xfId="610" xr:uid="{D0F55DFD-84E5-4F73-B8F4-94907C9EB3C7}"/>
    <cellStyle name="40% - Accent3 6" xfId="256" xr:uid="{5E2EEBC6-160D-438C-AEB1-76EC7B2C3EF0}"/>
    <cellStyle name="40% - Accent3 6 2" xfId="623" xr:uid="{3B0B94BA-8B4B-45E7-AF25-B779FA518906}"/>
    <cellStyle name="40% - Accent3 7" xfId="272" xr:uid="{D9B38A13-7CC9-4FE8-8E5E-9E3BB3D8DA05}"/>
    <cellStyle name="40% - Accent3 7 2" xfId="638" xr:uid="{62127333-7F67-4779-9B59-A90FDB76AB0C}"/>
    <cellStyle name="40% - Accent3 8" xfId="286" xr:uid="{FA0FBE69-9DD0-4CA7-8BF9-90BBECC6CA3D}"/>
    <cellStyle name="40% - Accent3 8 2" xfId="652" xr:uid="{E3B025FB-8AFB-4DE1-A895-9A36AD23A9C2}"/>
    <cellStyle name="40% - Accent3 9" xfId="299" xr:uid="{E32A76DD-567B-438A-BD7E-ACDA3B8DB650}"/>
    <cellStyle name="40% - Accent3 9 2" xfId="665" xr:uid="{09377C9D-C68F-4BE5-97E2-E9F31D0E10AC}"/>
    <cellStyle name="40% - Accent4" xfId="36" builtinId="43" customBuiltin="1"/>
    <cellStyle name="40% - Accent4 10" xfId="314" xr:uid="{DB76F839-28E6-45B5-A0CD-5064B77EAA47}"/>
    <cellStyle name="40% - Accent4 10 2" xfId="680" xr:uid="{0C2F143A-8713-4011-A6F0-9E17B1BF55E3}"/>
    <cellStyle name="40% - Accent4 11" xfId="327" xr:uid="{23F4DD07-7F3F-4115-BC5C-9E1F6D3DAE64}"/>
    <cellStyle name="40% - Accent4 11 2" xfId="693" xr:uid="{5886E227-22A7-4EAD-8B15-8FAE44D58490}"/>
    <cellStyle name="40% - Accent4 12" xfId="340" xr:uid="{9E13445F-046A-4DB9-B758-EA08EA0CE977}"/>
    <cellStyle name="40% - Accent4 12 2" xfId="706" xr:uid="{F20617CA-1FA4-4541-9CA5-FA601D42C610}"/>
    <cellStyle name="40% - Accent4 13" xfId="353" xr:uid="{DB2267E5-77E9-4F3E-A6BB-4DF0F172478B}"/>
    <cellStyle name="40% - Accent4 13 2" xfId="721" xr:uid="{60ED18D1-72A5-4CE3-AE1C-6E31140054EE}"/>
    <cellStyle name="40% - Accent4 14" xfId="366" xr:uid="{6CE972B3-225A-46A1-9E24-613A20A4B638}"/>
    <cellStyle name="40% - Accent4 14 2" xfId="734" xr:uid="{BAFB03D6-29B6-4E47-84F2-1FCB3CB65962}"/>
    <cellStyle name="40% - Accent4 15" xfId="379" xr:uid="{C46CABFB-FA63-431B-A32E-1527DFB8FDD4}"/>
    <cellStyle name="40% - Accent4 15 2" xfId="747" xr:uid="{C48EF9BB-349E-43C4-B365-BCE3ABB09287}"/>
    <cellStyle name="40% - Accent4 16" xfId="392" xr:uid="{9F0F353A-16CF-409F-8D04-88C881A3DF16}"/>
    <cellStyle name="40% - Accent4 16 2" xfId="760" xr:uid="{CA01D78A-9498-4AC6-BA4D-8450C59484C3}"/>
    <cellStyle name="40% - Accent4 17" xfId="405" xr:uid="{040F2F29-F712-473F-BFAB-A168ED1581CD}"/>
    <cellStyle name="40% - Accent4 17 2" xfId="773" xr:uid="{55B5C244-9DA5-44CD-9FAF-3D9D27FE1CAB}"/>
    <cellStyle name="40% - Accent4 18" xfId="418" xr:uid="{CC70EF08-9416-4139-9197-097098AAD000}"/>
    <cellStyle name="40% - Accent4 18 2" xfId="786" xr:uid="{EEFA92C5-DCCA-496F-81E5-16F9E83D74D1}"/>
    <cellStyle name="40% - Accent4 19" xfId="431" xr:uid="{1A29A922-4743-480A-B867-F57E121422C2}"/>
    <cellStyle name="40% - Accent4 19 2" xfId="799" xr:uid="{577FB243-3CCC-45B5-B3A7-37201C071C20}"/>
    <cellStyle name="40% - Accent4 2" xfId="203" xr:uid="{CA1C2A33-B08B-41FD-9D63-FA6FE870D1CD}"/>
    <cellStyle name="40% - Accent4 2 2" xfId="571" xr:uid="{DF6138DE-4046-4F8B-9511-5DF4F56A99E7}"/>
    <cellStyle name="40% - Accent4 20" xfId="444" xr:uid="{01BA3688-F401-480A-96C4-B1DE42F01A70}"/>
    <cellStyle name="40% - Accent4 20 2" xfId="812" xr:uid="{C083FBAE-DEBC-49C5-8332-C60F56C33BF5}"/>
    <cellStyle name="40% - Accent4 21" xfId="465" xr:uid="{948BBB0D-981E-40E2-A754-A3898EF93BC7}"/>
    <cellStyle name="40% - Accent4 21 2" xfId="826" xr:uid="{8295AC8F-6C0F-4E7F-AB35-1E511DA1A4DE}"/>
    <cellStyle name="40% - Accent4 22" xfId="484" xr:uid="{12F75099-EDB5-4C25-805E-645C58FCE5A0}"/>
    <cellStyle name="40% - Accent4 22 2" xfId="840" xr:uid="{901E0E9D-AA28-4DD2-AFA7-797F9F103750}"/>
    <cellStyle name="40% - Accent4 23" xfId="500" xr:uid="{1C3844BC-BD69-49D0-BAEF-B02E225C42BA}"/>
    <cellStyle name="40% - Accent4 23 2" xfId="853" xr:uid="{EF338044-F44A-40ED-8FB9-E5CB0991503C}"/>
    <cellStyle name="40% - Accent4 24" xfId="516" xr:uid="{3CDCA0BA-9B97-4087-89FB-0BC37E61D472}"/>
    <cellStyle name="40% - Accent4 24 2" xfId="866" xr:uid="{AFF0E52E-29A1-45E9-BA3F-3773EDAF5D01}"/>
    <cellStyle name="40% - Accent4 25" xfId="879" xr:uid="{A2ED5742-8108-45B5-A1B8-9596D59A4AE3}"/>
    <cellStyle name="40% - Accent4 26" xfId="892" xr:uid="{413F9181-9589-490A-BB89-B88688FC8723}"/>
    <cellStyle name="40% - Accent4 27" xfId="905" xr:uid="{582C0BD0-D455-4AAC-8626-10387D49F94F}"/>
    <cellStyle name="40% - Accent4 28" xfId="918" xr:uid="{45FECD4C-16B3-47D9-9043-9070C9C02E0B}"/>
    <cellStyle name="40% - Accent4 29" xfId="931" xr:uid="{C9A314BD-AE09-4CD2-8B7A-79BFE9951598}"/>
    <cellStyle name="40% - Accent4 3" xfId="219" xr:uid="{4BE679FE-551D-43AF-8DC5-427564E756DC}"/>
    <cellStyle name="40% - Accent4 3 2" xfId="586" xr:uid="{CA290FDB-AB2F-4F98-908C-DBBD773B9A2B}"/>
    <cellStyle name="40% - Accent4 30" xfId="946" xr:uid="{2881364D-4213-48AE-AE43-3FFD01C49DCB}"/>
    <cellStyle name="40% - Accent4 31" xfId="959" xr:uid="{17C18A1F-81EA-4F05-A353-A732B2EA636B}"/>
    <cellStyle name="40% - Accent4 32" xfId="972" xr:uid="{CAF344E1-1E7C-45EF-85FF-737E3F386466}"/>
    <cellStyle name="40% - Accent4 33" xfId="985" xr:uid="{C0DFF28F-6F1B-4C86-818A-A5DD3A2555CB}"/>
    <cellStyle name="40% - Accent4 34" xfId="998" xr:uid="{0674F33F-1E9F-4EEB-B107-027B6AF25BC0}"/>
    <cellStyle name="40% - Accent4 35" xfId="1011" xr:uid="{AC646B42-BC0B-492C-93F6-6DF385036530}"/>
    <cellStyle name="40% - Accent4 36" xfId="1024" xr:uid="{6152AB67-B1C3-49BD-8223-01FDA04C483D}"/>
    <cellStyle name="40% - Accent4 37" xfId="1043" xr:uid="{07B27422-0376-4D5B-A0D5-BC1DDA6252D7}"/>
    <cellStyle name="40% - Accent4 38" xfId="1063" xr:uid="{D1C9206C-88E2-4FBE-AF39-CB17D0F05E35}"/>
    <cellStyle name="40% - Accent4 39" xfId="551" xr:uid="{A05BE6C5-8847-472E-8C1F-CD54E473F97D}"/>
    <cellStyle name="40% - Accent4 4" xfId="232" xr:uid="{4C277400-D6BA-4637-8DB2-7C1DC9CD4BF6}"/>
    <cellStyle name="40% - Accent4 4 2" xfId="599" xr:uid="{673FE299-AEB9-4B94-87D9-94C2B46421A4}"/>
    <cellStyle name="40% - Accent4 40" xfId="1082" xr:uid="{FA5D56F8-51D2-4EE9-AEB7-26DFBA5BF63D}"/>
    <cellStyle name="40% - Accent4 41" xfId="1147" xr:uid="{F13B75FB-A967-4A5B-9E0D-1AA4184F45C4}"/>
    <cellStyle name="40% - Accent4 5" xfId="245" xr:uid="{71F753F2-6761-4B3B-A847-3C03C1B99649}"/>
    <cellStyle name="40% - Accent4 5 2" xfId="612" xr:uid="{1964041D-17ED-4057-B24D-95C64B59D841}"/>
    <cellStyle name="40% - Accent4 6" xfId="258" xr:uid="{CA596463-7979-4E24-917E-D6D99CA4F832}"/>
    <cellStyle name="40% - Accent4 6 2" xfId="625" xr:uid="{EFB29D30-74BC-4027-AE1A-39C2542B17BA}"/>
    <cellStyle name="40% - Accent4 7" xfId="274" xr:uid="{61FDDCAD-61D0-4312-AD4B-2146A421B05F}"/>
    <cellStyle name="40% - Accent4 7 2" xfId="640" xr:uid="{01E1FEED-907F-4952-905C-55C2FA7BBD68}"/>
    <cellStyle name="40% - Accent4 8" xfId="288" xr:uid="{3AE836B6-8C73-476A-A885-7A1E84D41E7B}"/>
    <cellStyle name="40% - Accent4 8 2" xfId="654" xr:uid="{A419A01F-6248-4C09-ACAC-06BF88EB91DD}"/>
    <cellStyle name="40% - Accent4 9" xfId="301" xr:uid="{E2336FCB-5693-4841-9D39-371C5D1130A3}"/>
    <cellStyle name="40% - Accent4 9 2" xfId="667" xr:uid="{E9166E79-08EB-4609-AF33-84090C123E9E}"/>
    <cellStyle name="40% - Accent5" xfId="39" builtinId="47" customBuiltin="1"/>
    <cellStyle name="40% - Accent5 10" xfId="316" xr:uid="{0A584844-EA65-49B6-A6ED-B0FEAE9BC2FD}"/>
    <cellStyle name="40% - Accent5 10 2" xfId="682" xr:uid="{84C72069-95C4-466F-9B47-70D1FCE7B849}"/>
    <cellStyle name="40% - Accent5 11" xfId="329" xr:uid="{8E4FD1DF-8960-4043-85C1-755CB94605B4}"/>
    <cellStyle name="40% - Accent5 11 2" xfId="695" xr:uid="{7CFA4403-54B3-41FB-9629-46CB053F930D}"/>
    <cellStyle name="40% - Accent5 12" xfId="342" xr:uid="{22C25A1F-3772-409A-9113-66E5423FC381}"/>
    <cellStyle name="40% - Accent5 12 2" xfId="708" xr:uid="{CC338E75-9F33-4C45-AC98-86FA0F62F18D}"/>
    <cellStyle name="40% - Accent5 13" xfId="355" xr:uid="{B76ACEE4-35A3-43A2-B047-FA8E51D3692E}"/>
    <cellStyle name="40% - Accent5 13 2" xfId="723" xr:uid="{0D72775B-993A-42AE-AB1D-AE7F3CC4B9EC}"/>
    <cellStyle name="40% - Accent5 14" xfId="368" xr:uid="{5C4A840D-5F53-452E-A5E6-5211733E9CB5}"/>
    <cellStyle name="40% - Accent5 14 2" xfId="736" xr:uid="{42856DF6-2791-4B8E-9A28-E143AB903A9E}"/>
    <cellStyle name="40% - Accent5 15" xfId="381" xr:uid="{3D7F4CB3-1E8F-4981-94F6-3F48F864F55F}"/>
    <cellStyle name="40% - Accent5 15 2" xfId="749" xr:uid="{238FCB39-8574-44CE-8700-6CA9AF961CB5}"/>
    <cellStyle name="40% - Accent5 16" xfId="394" xr:uid="{00AA0EDD-8BEB-4D15-BFEA-3D9D81AA77DA}"/>
    <cellStyle name="40% - Accent5 16 2" xfId="762" xr:uid="{860552F2-02DA-4EFA-8B11-7B6B268EA43D}"/>
    <cellStyle name="40% - Accent5 17" xfId="407" xr:uid="{FEF6FA04-0E78-4740-88A8-D62C5EC1228F}"/>
    <cellStyle name="40% - Accent5 17 2" xfId="775" xr:uid="{C1D7680C-F32A-419F-BDB4-8AA2EA3E5EF9}"/>
    <cellStyle name="40% - Accent5 18" xfId="420" xr:uid="{BDC87BE9-1C6E-49C7-85B1-6506658C4C30}"/>
    <cellStyle name="40% - Accent5 18 2" xfId="788" xr:uid="{68B8F28C-9D78-41C6-A9D8-C9CF0A13DEE8}"/>
    <cellStyle name="40% - Accent5 19" xfId="433" xr:uid="{A423FB8D-FC61-41B8-93F2-F16DBE0C5F38}"/>
    <cellStyle name="40% - Accent5 19 2" xfId="801" xr:uid="{43A1E6FF-5074-4285-B7BC-D1D51E0F5843}"/>
    <cellStyle name="40% - Accent5 2" xfId="205" xr:uid="{0E9485A5-4ADD-441A-BDF5-55EDBB9C232F}"/>
    <cellStyle name="40% - Accent5 2 2" xfId="573" xr:uid="{9DCB05CA-DD6D-4926-9BB1-F15EAFE1189E}"/>
    <cellStyle name="40% - Accent5 20" xfId="446" xr:uid="{EC6A5D31-FBDB-4F43-A6CB-9352D04C5D81}"/>
    <cellStyle name="40% - Accent5 20 2" xfId="814" xr:uid="{707B9E79-3035-44B1-A478-3D3AA6C53EE6}"/>
    <cellStyle name="40% - Accent5 21" xfId="468" xr:uid="{0A03031D-945F-4D75-A2DB-3F8540A569F9}"/>
    <cellStyle name="40% - Accent5 21 2" xfId="828" xr:uid="{77FFD961-F1FB-48A9-9A24-D881EBD4B833}"/>
    <cellStyle name="40% - Accent5 22" xfId="487" xr:uid="{B403CFCF-92E9-455F-A2E9-DCBDD0B32CEE}"/>
    <cellStyle name="40% - Accent5 22 2" xfId="842" xr:uid="{FF457881-352E-4B53-A0D7-189C947AC6BE}"/>
    <cellStyle name="40% - Accent5 23" xfId="502" xr:uid="{31B27931-27B5-40EC-BAC0-E3B58C67BED3}"/>
    <cellStyle name="40% - Accent5 23 2" xfId="855" xr:uid="{40C00BA1-85DA-41EA-A8EC-9B98532793C8}"/>
    <cellStyle name="40% - Accent5 24" xfId="519" xr:uid="{C4FE21E0-8D64-4E02-A350-8F305C8FAAB6}"/>
    <cellStyle name="40% - Accent5 24 2" xfId="868" xr:uid="{BB9308AA-6994-4F69-91A3-5851D48FD94D}"/>
    <cellStyle name="40% - Accent5 25" xfId="881" xr:uid="{34CA53CF-7956-4A1D-8602-F28D432B8773}"/>
    <cellStyle name="40% - Accent5 26" xfId="894" xr:uid="{8B442ABC-6894-4F3E-9B6A-06B44DAB550F}"/>
    <cellStyle name="40% - Accent5 27" xfId="907" xr:uid="{99EA4E02-7A3F-4A85-9B59-F350294C321F}"/>
    <cellStyle name="40% - Accent5 28" xfId="920" xr:uid="{4D2B76CF-3D25-4B03-AEDC-A49303F6A513}"/>
    <cellStyle name="40% - Accent5 29" xfId="933" xr:uid="{F03C3E24-2C78-4806-A9C3-DE82E54007ED}"/>
    <cellStyle name="40% - Accent5 3" xfId="221" xr:uid="{F661CA96-07E1-460A-853D-1460F3556129}"/>
    <cellStyle name="40% - Accent5 3 2" xfId="588" xr:uid="{AE19DF8E-FD56-484B-B813-2182F3D60148}"/>
    <cellStyle name="40% - Accent5 30" xfId="948" xr:uid="{0AB2E8C0-697D-4FD4-B439-4877889B535C}"/>
    <cellStyle name="40% - Accent5 31" xfId="961" xr:uid="{B4C63953-D257-442B-B65C-C4B454FCE2F6}"/>
    <cellStyle name="40% - Accent5 32" xfId="974" xr:uid="{7A85D677-3B15-4B30-A095-04791C3BCDCB}"/>
    <cellStyle name="40% - Accent5 33" xfId="987" xr:uid="{1F805520-DDC1-4A2E-B861-C5C01821D1C2}"/>
    <cellStyle name="40% - Accent5 34" xfId="1000" xr:uid="{E9619D7F-0BA2-48B4-8623-14E8A9C3EB95}"/>
    <cellStyle name="40% - Accent5 35" xfId="1013" xr:uid="{B958682D-1D0D-4704-9EF8-E903B2A76EC7}"/>
    <cellStyle name="40% - Accent5 36" xfId="1026" xr:uid="{209AD6D9-C9E5-41D2-B5CB-7499C9DEAB2F}"/>
    <cellStyle name="40% - Accent5 37" xfId="1046" xr:uid="{00AFCCA6-6CD2-4F29-B84D-660033F4C7E1}"/>
    <cellStyle name="40% - Accent5 38" xfId="1066" xr:uid="{66F3EB7A-652A-4E24-A3EE-3BBDED4D87D6}"/>
    <cellStyle name="40% - Accent5 39" xfId="553" xr:uid="{AEBA69F2-9037-4E57-BC47-5061A80BE9E1}"/>
    <cellStyle name="40% - Accent5 4" xfId="234" xr:uid="{0F9E498A-2F62-4043-A28D-E9B3E3E4EE34}"/>
    <cellStyle name="40% - Accent5 4 2" xfId="601" xr:uid="{ED9623BE-F3C1-4DA0-BA0A-5001D0869D1C}"/>
    <cellStyle name="40% - Accent5 40" xfId="1085" xr:uid="{7CCB754E-F0B0-46F8-BA81-EF6DEB352B82}"/>
    <cellStyle name="40% - Accent5 41" xfId="1150" xr:uid="{2404B51E-1228-4B5D-837B-ABCF23E033D2}"/>
    <cellStyle name="40% - Accent5 5" xfId="247" xr:uid="{B996482D-4582-44CC-A511-7E286CCDADC8}"/>
    <cellStyle name="40% - Accent5 5 2" xfId="614" xr:uid="{A57F1DD3-B9BF-4649-BF2A-3FE8C23D6B80}"/>
    <cellStyle name="40% - Accent5 6" xfId="260" xr:uid="{49A68C31-B055-4B05-BF56-E9BC88140CBE}"/>
    <cellStyle name="40% - Accent5 6 2" xfId="627" xr:uid="{1852C7E1-F4C9-4B8E-A29D-C1264FEE3C58}"/>
    <cellStyle name="40% - Accent5 7" xfId="276" xr:uid="{22155AC4-9321-4EFE-94E0-8844EFF82F7A}"/>
    <cellStyle name="40% - Accent5 7 2" xfId="642" xr:uid="{82A02A36-6388-4098-AE56-D68A8ECFC6E2}"/>
    <cellStyle name="40% - Accent5 8" xfId="290" xr:uid="{5CD52405-D224-452C-B34E-80DA0D7E14A1}"/>
    <cellStyle name="40% - Accent5 8 2" xfId="656" xr:uid="{92F6502D-634F-4905-AC3F-AB9FDAABAB69}"/>
    <cellStyle name="40% - Accent5 9" xfId="303" xr:uid="{5DD38A5B-157C-432A-B64F-1004FB176B81}"/>
    <cellStyle name="40% - Accent5 9 2" xfId="669" xr:uid="{F7B6B107-67CA-4E10-BD51-AC8F53A64BD3}"/>
    <cellStyle name="40% - Accent6" xfId="42" builtinId="51" customBuiltin="1"/>
    <cellStyle name="40% - Accent6 10" xfId="318" xr:uid="{4C95992F-DA3B-43CE-8D89-A48E982C265E}"/>
    <cellStyle name="40% - Accent6 10 2" xfId="684" xr:uid="{9DBD5CFE-80AD-49A6-86DD-1FAE23AE4DB9}"/>
    <cellStyle name="40% - Accent6 11" xfId="331" xr:uid="{99C16DEC-832D-4303-949F-97AC91844041}"/>
    <cellStyle name="40% - Accent6 11 2" xfId="697" xr:uid="{62A3FFDE-FF9E-45B4-A6CF-846AD61359C8}"/>
    <cellStyle name="40% - Accent6 12" xfId="344" xr:uid="{10287E5A-8173-4BBE-96A7-80CBBAFACEFB}"/>
    <cellStyle name="40% - Accent6 12 2" xfId="710" xr:uid="{E135415B-CEED-4DF5-B769-35BACFBA64BD}"/>
    <cellStyle name="40% - Accent6 13" xfId="357" xr:uid="{7986801F-CE9E-4B63-AF36-BBD3109E32DA}"/>
    <cellStyle name="40% - Accent6 13 2" xfId="725" xr:uid="{DBBAAA48-B459-41F5-B2A7-33571953E907}"/>
    <cellStyle name="40% - Accent6 14" xfId="370" xr:uid="{ABC79F60-56BF-45A5-B503-828A0FFE6528}"/>
    <cellStyle name="40% - Accent6 14 2" xfId="738" xr:uid="{C13F33E8-2978-446C-87CB-8935E40727A6}"/>
    <cellStyle name="40% - Accent6 15" xfId="383" xr:uid="{0D3FD8DB-3EF3-41C3-BE36-B4BCD61F4E1C}"/>
    <cellStyle name="40% - Accent6 15 2" xfId="751" xr:uid="{FC273115-6E01-440B-96AB-82A0B6560ECA}"/>
    <cellStyle name="40% - Accent6 16" xfId="396" xr:uid="{44EBBB6E-24E5-475B-BAF5-2E3C103CA73B}"/>
    <cellStyle name="40% - Accent6 16 2" xfId="764" xr:uid="{E657783D-68FD-48EA-8647-8406547AD816}"/>
    <cellStyle name="40% - Accent6 17" xfId="409" xr:uid="{029A0D7A-FD93-4EDC-8A45-EE20481C6436}"/>
    <cellStyle name="40% - Accent6 17 2" xfId="777" xr:uid="{1284E2AA-DBDD-4D3E-A27A-D6EA82638194}"/>
    <cellStyle name="40% - Accent6 18" xfId="422" xr:uid="{096C9C2F-0EA4-456B-B112-ECC5D28E6128}"/>
    <cellStyle name="40% - Accent6 18 2" xfId="790" xr:uid="{AD673510-1ACB-4147-BA07-481C3EE3F78F}"/>
    <cellStyle name="40% - Accent6 19" xfId="435" xr:uid="{7BB6EAD4-C1F8-4570-B635-BCBAF362E04B}"/>
    <cellStyle name="40% - Accent6 19 2" xfId="803" xr:uid="{F5849B47-EE70-4766-81CC-DD873CBF9D58}"/>
    <cellStyle name="40% - Accent6 2" xfId="207" xr:uid="{644FD1FC-8109-4F39-81D6-76952579C478}"/>
    <cellStyle name="40% - Accent6 2 2" xfId="575" xr:uid="{6BAC7F1A-AE60-420B-B738-E485A3DA3D72}"/>
    <cellStyle name="40% - Accent6 20" xfId="448" xr:uid="{D483C86A-5A48-452F-9E16-26401F1BE638}"/>
    <cellStyle name="40% - Accent6 20 2" xfId="816" xr:uid="{C664DF5C-FEFD-4479-9ECF-B964EB7C3843}"/>
    <cellStyle name="40% - Accent6 21" xfId="471" xr:uid="{3B9EFBF7-138A-4CBB-A701-45B648A122FC}"/>
    <cellStyle name="40% - Accent6 21 2" xfId="830" xr:uid="{E84BF488-36C0-44B1-88C1-12347172CB9A}"/>
    <cellStyle name="40% - Accent6 22" xfId="490" xr:uid="{DE4E329C-228F-4A68-8681-3EF2C2B8E80C}"/>
    <cellStyle name="40% - Accent6 22 2" xfId="844" xr:uid="{6D23FACC-7E98-4DA9-A0A3-1560810A14E9}"/>
    <cellStyle name="40% - Accent6 23" xfId="504" xr:uid="{7732BFBC-6434-443D-A455-B169F95768AF}"/>
    <cellStyle name="40% - Accent6 23 2" xfId="857" xr:uid="{E5715822-7C56-4E4E-9273-0B4092E6AF71}"/>
    <cellStyle name="40% - Accent6 24" xfId="522" xr:uid="{65DB0E39-9D4A-4149-B416-682E505A1BA9}"/>
    <cellStyle name="40% - Accent6 24 2" xfId="870" xr:uid="{96222ED5-A6D0-44F2-9948-C4F847F8491A}"/>
    <cellStyle name="40% - Accent6 25" xfId="883" xr:uid="{84456C75-D761-4B8D-90AE-22E013100DEA}"/>
    <cellStyle name="40% - Accent6 26" xfId="896" xr:uid="{989BD2F8-FC4D-48F2-BDB8-0F9DEEC5CC58}"/>
    <cellStyle name="40% - Accent6 27" xfId="909" xr:uid="{09457F5C-608D-4E79-9613-B4973DB73AD3}"/>
    <cellStyle name="40% - Accent6 28" xfId="922" xr:uid="{2617A58A-A468-4166-A552-7E3A6EB9F690}"/>
    <cellStyle name="40% - Accent6 29" xfId="935" xr:uid="{1B3DA832-6280-4DE4-805D-9CAE3ED042B1}"/>
    <cellStyle name="40% - Accent6 3" xfId="223" xr:uid="{8BB7CD66-6129-4CF4-B17D-AF0B541A375B}"/>
    <cellStyle name="40% - Accent6 3 2" xfId="590" xr:uid="{B420B42C-75DE-4E03-B604-2036E9246617}"/>
    <cellStyle name="40% - Accent6 30" xfId="950" xr:uid="{F390C39C-1E70-4457-A4DE-9A0B143BA023}"/>
    <cellStyle name="40% - Accent6 31" xfId="963" xr:uid="{6AFBE398-F1AB-4A01-9006-C958EED66A97}"/>
    <cellStyle name="40% - Accent6 32" xfId="976" xr:uid="{D354F8AB-C20A-44C5-AEF7-CA27C47FB126}"/>
    <cellStyle name="40% - Accent6 33" xfId="989" xr:uid="{8819A021-BAC1-4264-88E8-BA32DF21CF8B}"/>
    <cellStyle name="40% - Accent6 34" xfId="1002" xr:uid="{42B0E748-04F4-401F-9896-41B55906E26F}"/>
    <cellStyle name="40% - Accent6 35" xfId="1015" xr:uid="{B94B4E60-CA86-41DB-802D-9B022FE03C30}"/>
    <cellStyle name="40% - Accent6 36" xfId="1028" xr:uid="{1A490023-1B0B-4ACF-856A-ECDE76BD42FE}"/>
    <cellStyle name="40% - Accent6 37" xfId="1049" xr:uid="{627C73D1-E0CA-4587-A6B9-0F15CBEF270D}"/>
    <cellStyle name="40% - Accent6 38" xfId="1069" xr:uid="{415382B8-4E64-4CD7-B446-0D1F2D3528FB}"/>
    <cellStyle name="40% - Accent6 39" xfId="555" xr:uid="{EB940F23-0909-43B1-A80A-85BF9B867322}"/>
    <cellStyle name="40% - Accent6 4" xfId="236" xr:uid="{0290BDA2-6AFD-4437-BCE8-AF0B4D894C55}"/>
    <cellStyle name="40% - Accent6 4 2" xfId="603" xr:uid="{9833B6AF-0572-4C67-A65D-490DBEB34657}"/>
    <cellStyle name="40% - Accent6 40" xfId="1088" xr:uid="{D3B9BF61-EF74-4398-81B6-088A893CED5B}"/>
    <cellStyle name="40% - Accent6 41" xfId="1153" xr:uid="{C22527DC-17E7-4B5A-8BA1-3EFB8F998496}"/>
    <cellStyle name="40% - Accent6 5" xfId="249" xr:uid="{EAD291B8-0BFD-4174-9F1F-BCB017825332}"/>
    <cellStyle name="40% - Accent6 5 2" xfId="616" xr:uid="{D6405FE6-DFF0-4B88-ABEB-BEF90F4D084E}"/>
    <cellStyle name="40% - Accent6 6" xfId="262" xr:uid="{0CD6F9E6-9796-4EC5-A68A-1823057330EF}"/>
    <cellStyle name="40% - Accent6 6 2" xfId="629" xr:uid="{C34F77F7-0779-48D4-A086-83B444693842}"/>
    <cellStyle name="40% - Accent6 7" xfId="278" xr:uid="{FAD8E6CE-A95E-4F9F-BD2D-30381AA7FC84}"/>
    <cellStyle name="40% - Accent6 7 2" xfId="644" xr:uid="{9948F3FD-C2E1-49E0-BB4F-66C317622356}"/>
    <cellStyle name="40% - Accent6 8" xfId="292" xr:uid="{35FCF6F0-A311-4D06-ABB3-D1F0720F34DF}"/>
    <cellStyle name="40% - Accent6 8 2" xfId="658" xr:uid="{96D8C377-5224-4E8A-AB9D-73A94A994809}"/>
    <cellStyle name="40% - Accent6 9" xfId="305" xr:uid="{74C46FD9-CD33-4AFA-9556-99D0BBBF9D6B}"/>
    <cellStyle name="40% - Accent6 9 2" xfId="671" xr:uid="{C75679ED-FEF3-47B8-A4F6-B9B6CC24E433}"/>
    <cellStyle name="60% - Accent1" xfId="167" builtinId="32" customBuiltin="1"/>
    <cellStyle name="60% - Accent1 2" xfId="126" xr:uid="{00000000-0005-0000-0000-00000E000000}"/>
    <cellStyle name="60% - Accent1 2 2" xfId="1035" xr:uid="{79CD0D59-13CC-4D14-BF3E-76E1779C2D7F}"/>
    <cellStyle name="60% - Accent1 2 3" xfId="1094" xr:uid="{080E49F2-1288-43CA-95F8-13A8FF22FEF5}"/>
    <cellStyle name="60% - Accent1 2 4" xfId="457" xr:uid="{F90FCC5E-263D-4F60-9DCD-9B24EA2D3740}"/>
    <cellStyle name="60% - Accent1 3" xfId="160" xr:uid="{00000000-0005-0000-0000-00000F000000}"/>
    <cellStyle name="60% - Accent1 3 2" xfId="1055" xr:uid="{EAA46CAE-4EBD-4918-961E-E0A33DD737EB}"/>
    <cellStyle name="60% - Accent1 3 3" xfId="476" xr:uid="{F4433A87-98BC-4719-B04E-B7C4CD74692A}"/>
    <cellStyle name="60% - Accent1 3 4" xfId="1165" xr:uid="{4E9869EC-911A-4B28-A6CF-4A5017DE0A92}"/>
    <cellStyle name="60% - Accent1 4" xfId="174" xr:uid="{00000000-0005-0000-0000-000010000000}"/>
    <cellStyle name="60% - Accent1 5" xfId="508" xr:uid="{A8386B4D-7231-4B80-8F42-908D6E20520C}"/>
    <cellStyle name="60% - Accent1 5 2" xfId="1114" xr:uid="{2878C7A0-C0D9-4F7E-9BE9-77AC54C233AA}"/>
    <cellStyle name="60% - Accent1 5 3" xfId="1108" xr:uid="{49E139B6-5254-4269-9019-3CD8B4D6598F}"/>
    <cellStyle name="60% - Accent1 6" xfId="1074" xr:uid="{DAAE7155-3C14-409A-9403-B62CC7A734E9}"/>
    <cellStyle name="60% - Accent1 7" xfId="185" xr:uid="{4661BF84-7F68-4B9F-AAA0-88E9CB0C6B27}"/>
    <cellStyle name="60% - Accent1 8" xfId="1155" xr:uid="{1D56F0BD-C982-4389-AFBD-9328E6087EE5}"/>
    <cellStyle name="60% - Accent2" xfId="168" builtinId="36" customBuiltin="1"/>
    <cellStyle name="60% - Accent2 2" xfId="127" xr:uid="{00000000-0005-0000-0000-000011000000}"/>
    <cellStyle name="60% - Accent2 2 2" xfId="1038" xr:uid="{3145D2C4-D309-4388-BC4C-07E750D57420}"/>
    <cellStyle name="60% - Accent2 2 3" xfId="1095" xr:uid="{D217E14E-6C7B-4696-8248-9A5C48F2626A}"/>
    <cellStyle name="60% - Accent2 2 4" xfId="460" xr:uid="{9D5261B5-75F5-43F2-B57E-22BBA6429527}"/>
    <cellStyle name="60% - Accent2 3" xfId="161" xr:uid="{00000000-0005-0000-0000-000012000000}"/>
    <cellStyle name="60% - Accent2 3 2" xfId="1058" xr:uid="{F74DB191-FAAA-4D54-8D0B-48C0C368F216}"/>
    <cellStyle name="60% - Accent2 3 3" xfId="479" xr:uid="{67A25079-3CE3-41D1-8919-DC542B0895B6}"/>
    <cellStyle name="60% - Accent2 3 4" xfId="1166" xr:uid="{E5FF7F05-E08B-4003-A3CB-1CD1B436DA2A}"/>
    <cellStyle name="60% - Accent2 4" xfId="175" xr:uid="{00000000-0005-0000-0000-000014000000}"/>
    <cellStyle name="60% - Accent2 5" xfId="511" xr:uid="{9540605F-5110-4705-927F-DC74E701C5AA}"/>
    <cellStyle name="60% - Accent2 5 2" xfId="1115" xr:uid="{449A8A90-7021-490F-828F-996E08E8EC1C}"/>
    <cellStyle name="60% - Accent2 5 3" xfId="1109" xr:uid="{F8ECF761-5F07-491E-A0E1-32862991AED5}"/>
    <cellStyle name="60% - Accent2 6" xfId="1077" xr:uid="{F9EF2BCE-16F3-4D85-B249-4C95158AE2B4}"/>
    <cellStyle name="60% - Accent2 7" xfId="186" xr:uid="{A0987BB1-19B3-45D4-B382-C12AD6C6B5DA}"/>
    <cellStyle name="60% - Accent2 8" xfId="1156" xr:uid="{756F5571-0BF1-4E9F-96CC-01186D324320}"/>
    <cellStyle name="60% - Accent3" xfId="169" builtinId="40" customBuiltin="1"/>
    <cellStyle name="60% - Accent3 2" xfId="128" xr:uid="{00000000-0005-0000-0000-000014000000}"/>
    <cellStyle name="60% - Accent3 2 2" xfId="1041" xr:uid="{606794A0-4C6C-4FD9-8EF8-C6229E2CE9DF}"/>
    <cellStyle name="60% - Accent3 2 3" xfId="1096" xr:uid="{D72B3516-6EE2-4141-961E-04F9B74135ED}"/>
    <cellStyle name="60% - Accent3 2 4" xfId="463" xr:uid="{ACC95615-2A50-4C75-BF07-35783C1EDB1D}"/>
    <cellStyle name="60% - Accent3 3" xfId="162" xr:uid="{00000000-0005-0000-0000-000015000000}"/>
    <cellStyle name="60% - Accent3 3 2" xfId="1061" xr:uid="{DDECB82E-B818-49FD-962D-1E6C55C40060}"/>
    <cellStyle name="60% - Accent3 3 3" xfId="482" xr:uid="{A63A8A42-8B93-44A9-A78C-C97BF593B144}"/>
    <cellStyle name="60% - Accent3 3 4" xfId="1167" xr:uid="{E7F55C0D-84A7-4288-A373-B6135909B745}"/>
    <cellStyle name="60% - Accent3 4" xfId="176" xr:uid="{00000000-0005-0000-0000-000018000000}"/>
    <cellStyle name="60% - Accent3 5" xfId="514" xr:uid="{A3D869AA-14A5-464C-997B-30FCFF4FFD30}"/>
    <cellStyle name="60% - Accent3 5 2" xfId="1116" xr:uid="{745759F2-2E63-47E4-AE63-D72D1E0563FE}"/>
    <cellStyle name="60% - Accent3 5 3" xfId="1110" xr:uid="{AB51EA6F-B0A3-44AE-81C3-7E6B15309FF7}"/>
    <cellStyle name="60% - Accent3 6" xfId="1080" xr:uid="{4273E710-96FD-40C3-9897-07CB0A8E2673}"/>
    <cellStyle name="60% - Accent3 7" xfId="187" xr:uid="{CDA321EA-6BD9-4F11-B492-11F70C35BF46}"/>
    <cellStyle name="60% - Accent3 8" xfId="1157" xr:uid="{42760A69-AAB3-423D-9103-65E362E1AE12}"/>
    <cellStyle name="60% - Accent4" xfId="170" builtinId="44" customBuiltin="1"/>
    <cellStyle name="60% - Accent4 2" xfId="129" xr:uid="{00000000-0005-0000-0000-000017000000}"/>
    <cellStyle name="60% - Accent4 2 2" xfId="1044" xr:uid="{668CB661-A242-4EAA-BABD-0BFD8B791BE8}"/>
    <cellStyle name="60% - Accent4 2 3" xfId="1097" xr:uid="{FB18F7C7-1B1A-45E1-B44E-27FECC621CED}"/>
    <cellStyle name="60% - Accent4 2 4" xfId="466" xr:uid="{1200E420-0F2B-4554-A8B9-3BA269DA9461}"/>
    <cellStyle name="60% - Accent4 3" xfId="163" xr:uid="{00000000-0005-0000-0000-000018000000}"/>
    <cellStyle name="60% - Accent4 3 2" xfId="1064" xr:uid="{5E9E1894-1604-4F2B-87BA-2C4302E76BE9}"/>
    <cellStyle name="60% - Accent4 3 3" xfId="485" xr:uid="{46BF0261-3F15-400A-B404-7D2619A54367}"/>
    <cellStyle name="60% - Accent4 3 4" xfId="1168" xr:uid="{935817AC-4689-414C-BAD3-3AF5025F2B9B}"/>
    <cellStyle name="60% - Accent4 4" xfId="177" xr:uid="{00000000-0005-0000-0000-00001C000000}"/>
    <cellStyle name="60% - Accent4 5" xfId="517" xr:uid="{78AE3055-7D01-4558-AD0D-FFBD532ACB61}"/>
    <cellStyle name="60% - Accent4 5 2" xfId="1117" xr:uid="{17BE87C2-4F40-41D6-871D-5B496149205B}"/>
    <cellStyle name="60% - Accent4 5 3" xfId="1111" xr:uid="{16DE1AD0-4D4E-46A8-A6B4-0F5A66667755}"/>
    <cellStyle name="60% - Accent4 6" xfId="1083" xr:uid="{28EF5047-870D-49CB-AD12-82FACD17C767}"/>
    <cellStyle name="60% - Accent4 7" xfId="188" xr:uid="{0B91EBD2-0F38-45A1-81CE-7E2CB89A6CEA}"/>
    <cellStyle name="60% - Accent4 8" xfId="1158" xr:uid="{D0D5F839-D3F4-4D72-8ADE-90AC7D6BA59D}"/>
    <cellStyle name="60% - Accent5" xfId="171" builtinId="48" customBuiltin="1"/>
    <cellStyle name="60% - Accent5 2" xfId="130" xr:uid="{00000000-0005-0000-0000-00001A000000}"/>
    <cellStyle name="60% - Accent5 2 2" xfId="1047" xr:uid="{C02FFD70-E11B-4B51-8EB9-291780CC894C}"/>
    <cellStyle name="60% - Accent5 2 3" xfId="1098" xr:uid="{6949990B-3253-4687-AD42-387EFBBABD24}"/>
    <cellStyle name="60% - Accent5 2 4" xfId="469" xr:uid="{1459CE1D-7423-4FFD-9627-1ED184F21615}"/>
    <cellStyle name="60% - Accent5 3" xfId="164" xr:uid="{00000000-0005-0000-0000-00001B000000}"/>
    <cellStyle name="60% - Accent5 3 2" xfId="1067" xr:uid="{108D3D4A-0579-45E8-BAFC-B96C38AD3E22}"/>
    <cellStyle name="60% - Accent5 3 3" xfId="488" xr:uid="{6BD5D241-6294-4CEE-AF6E-F1E9309FB6A0}"/>
    <cellStyle name="60% - Accent5 3 4" xfId="1169" xr:uid="{577367E2-853B-4634-A39F-5995CFBD90E1}"/>
    <cellStyle name="60% - Accent5 4" xfId="178" xr:uid="{00000000-0005-0000-0000-000020000000}"/>
    <cellStyle name="60% - Accent5 5" xfId="520" xr:uid="{8A8AEBDD-9A86-4D83-B905-4FF79C28AFC4}"/>
    <cellStyle name="60% - Accent5 5 2" xfId="1118" xr:uid="{7C4BB89E-692F-4AFD-AF37-117D578FDF4B}"/>
    <cellStyle name="60% - Accent5 5 3" xfId="1112" xr:uid="{15EA0D37-BF46-4022-A620-49DF26283ACF}"/>
    <cellStyle name="60% - Accent5 6" xfId="1086" xr:uid="{10C739D7-26D9-438B-AB2A-960E16DF048E}"/>
    <cellStyle name="60% - Accent5 7" xfId="189" xr:uid="{9328A295-E6D2-4D8C-82DD-35428F4A2EAA}"/>
    <cellStyle name="60% - Accent5 8" xfId="1159" xr:uid="{4DD588F8-A1C4-4C9B-A6FB-8AB53EBBE5CC}"/>
    <cellStyle name="60% - Accent6" xfId="172" builtinId="52" customBuiltin="1"/>
    <cellStyle name="60% - Accent6 2" xfId="131" xr:uid="{00000000-0005-0000-0000-00001D000000}"/>
    <cellStyle name="60% - Accent6 2 2" xfId="1050" xr:uid="{FB50EE58-5EC7-4CE5-A33D-2D0BA5B11C50}"/>
    <cellStyle name="60% - Accent6 2 3" xfId="1099" xr:uid="{9932898B-B139-48E6-AD03-EAA982C4CD71}"/>
    <cellStyle name="60% - Accent6 2 4" xfId="472" xr:uid="{AD64353C-8AEB-4B30-9414-9B153FB2871D}"/>
    <cellStyle name="60% - Accent6 3" xfId="165" xr:uid="{00000000-0005-0000-0000-00001E000000}"/>
    <cellStyle name="60% - Accent6 3 2" xfId="1070" xr:uid="{F0D62985-61EA-4692-8639-93BE32671937}"/>
    <cellStyle name="60% - Accent6 3 3" xfId="491" xr:uid="{130A51BD-D27E-4822-9DC4-62CE371B4D78}"/>
    <cellStyle name="60% - Accent6 3 4" xfId="1170" xr:uid="{616E5DFF-561A-498B-8C50-7136A9FB148A}"/>
    <cellStyle name="60% - Accent6 4" xfId="179" xr:uid="{00000000-0005-0000-0000-000024000000}"/>
    <cellStyle name="60% - Accent6 5" xfId="523" xr:uid="{C887F1B3-25DA-4131-8DBD-AB1DF9C28DAC}"/>
    <cellStyle name="60% - Accent6 5 2" xfId="1119" xr:uid="{79DCC7E4-ED35-49DE-BAA5-AEA0CFEB4D6F}"/>
    <cellStyle name="60% - Accent6 5 3" xfId="1113" xr:uid="{78604126-8D10-4554-A545-755A54A906A9}"/>
    <cellStyle name="60% - Accent6 6" xfId="1089" xr:uid="{8D88C351-4115-44D6-8D36-3BA2BD11A1FB}"/>
    <cellStyle name="60% - Accent6 7" xfId="190" xr:uid="{3BFBCDE8-046F-49CE-8E2D-C413446502E9}"/>
    <cellStyle name="60% - Accent6 8" xfId="1160" xr:uid="{67DF9D4A-2A88-45D8-BF76-ABDBD8B2AAC7}"/>
    <cellStyle name="Accent1" xfId="25" builtinId="29" customBuiltin="1"/>
    <cellStyle name="Accent1 2" xfId="69" xr:uid="{00000000-0005-0000-0000-000020000000}"/>
    <cellStyle name="Accent1 3" xfId="1136" xr:uid="{107F3A24-3D8E-4595-99E2-8A6248E148A7}"/>
    <cellStyle name="Accent2" xfId="28" builtinId="33" customBuiltin="1"/>
    <cellStyle name="Accent2 2" xfId="1139" xr:uid="{EF5AEA3E-0317-457F-AEB8-8CA1A8A60F14}"/>
    <cellStyle name="Accent3" xfId="31" builtinId="37" customBuiltin="1"/>
    <cellStyle name="Accent3 2" xfId="114" xr:uid="{00000000-0005-0000-0000-000023000000}"/>
    <cellStyle name="Accent3 3" xfId="1142" xr:uid="{A54DDE4B-C3F1-48E9-B401-2463123C3EAE}"/>
    <cellStyle name="Accent4" xfId="34" builtinId="41" customBuiltin="1"/>
    <cellStyle name="Accent4 2" xfId="1145" xr:uid="{E4AB7405-B4F3-47A0-B4FB-9D695A50E5E4}"/>
    <cellStyle name="Accent5" xfId="37" builtinId="45" customBuiltin="1"/>
    <cellStyle name="Accent5 2" xfId="1148" xr:uid="{F454E8FA-CDE5-422A-9AF5-BE6B635F1D51}"/>
    <cellStyle name="Accent6" xfId="40" builtinId="49" customBuiltin="1"/>
    <cellStyle name="Accent6 2" xfId="1151" xr:uid="{73DF1B38-890D-4125-A07F-A8F243994790}"/>
    <cellStyle name="ALSTEC Bottom" xfId="46" xr:uid="{00000000-0005-0000-0000-000027000000}"/>
    <cellStyle name="ALSTEC Bottom 2" xfId="524" xr:uid="{E4EDA0FD-BD25-4C13-89D1-E4BBF7E1691B}"/>
    <cellStyle name="ALSTEC Bottom Left" xfId="47" xr:uid="{00000000-0005-0000-0000-000028000000}"/>
    <cellStyle name="ALSTEC Bottom Right" xfId="48" xr:uid="{00000000-0005-0000-0000-000029000000}"/>
    <cellStyle name="ALSTEC Bottom_Copy of GVCS Oct Financials - v2 - sbc - 110508" xfId="70" xr:uid="{00000000-0005-0000-0000-00002A000000}"/>
    <cellStyle name="ALSTEC Currency" xfId="49" xr:uid="{00000000-0005-0000-0000-00002B000000}"/>
    <cellStyle name="ALSTEC Currency 2" xfId="71" xr:uid="{00000000-0005-0000-0000-00002C000000}"/>
    <cellStyle name="ALSTEC Date" xfId="50" xr:uid="{00000000-0005-0000-0000-00002D000000}"/>
    <cellStyle name="ALSTEC Date 2" xfId="525" xr:uid="{C76E4FFC-24A8-47AC-BD81-E3D61DE2689C}"/>
    <cellStyle name="ALSTEC Detail Header" xfId="51" xr:uid="{00000000-0005-0000-0000-00002E000000}"/>
    <cellStyle name="ALSTEC Detail Header 2" xfId="526" xr:uid="{AF7DC1D1-738F-483E-9916-69721DC15A57}"/>
    <cellStyle name="ALSTEC DOUBLE" xfId="52" xr:uid="{00000000-0005-0000-0000-00002F000000}"/>
    <cellStyle name="ALSTEC DOUBLE 2" xfId="72" xr:uid="{00000000-0005-0000-0000-000030000000}"/>
    <cellStyle name="ALSTEC DOUBLE_Copy of GVCS Oct Financials - v2 - sbc - 110508" xfId="73" xr:uid="{00000000-0005-0000-0000-000031000000}"/>
    <cellStyle name="ALSTEC Left" xfId="53" xr:uid="{00000000-0005-0000-0000-000032000000}"/>
    <cellStyle name="ALSTEC Middle" xfId="54" xr:uid="{00000000-0005-0000-0000-000033000000}"/>
    <cellStyle name="ALSTEC Normal" xfId="55" xr:uid="{00000000-0005-0000-0000-000034000000}"/>
    <cellStyle name="ALSTEC Normal 2" xfId="74" xr:uid="{00000000-0005-0000-0000-000035000000}"/>
    <cellStyle name="ALSTEC Normal 3" xfId="4" xr:uid="{00000000-0005-0000-0000-000036000000}"/>
    <cellStyle name="ALSTEC Normal_April BS " xfId="75" xr:uid="{00000000-0005-0000-0000-000037000000}"/>
    <cellStyle name="ALSTEC Report Body" xfId="56" xr:uid="{00000000-0005-0000-0000-000038000000}"/>
    <cellStyle name="ALSTEC Report Body 2" xfId="527" xr:uid="{7D47362B-2E18-4ED7-B60B-17441DEEF65C}"/>
    <cellStyle name="ALSTEC Right" xfId="57" xr:uid="{00000000-0005-0000-0000-000039000000}"/>
    <cellStyle name="ALSTEC Subtotal" xfId="58" xr:uid="{00000000-0005-0000-0000-00003A000000}"/>
    <cellStyle name="ALSTEC Subtotal 2" xfId="76" xr:uid="{00000000-0005-0000-0000-00003B000000}"/>
    <cellStyle name="ALSTEC Subtotal 2 2" xfId="534" xr:uid="{F7634698-C1CF-420A-8043-4A77F71FF800}"/>
    <cellStyle name="ALSTEC Subtotal 3" xfId="528" xr:uid="{3BFBEF91-6FB9-4262-A5C9-D291CDD449A7}"/>
    <cellStyle name="ALSTEC Subtotal_Copy of GVCS Oct Financials - v2 - sbc - 110508" xfId="77" xr:uid="{00000000-0005-0000-0000-00003C000000}"/>
    <cellStyle name="ALSTEC Top" xfId="59" xr:uid="{00000000-0005-0000-0000-00003D000000}"/>
    <cellStyle name="ALSTEC Top Left" xfId="60" xr:uid="{00000000-0005-0000-0000-00003E000000}"/>
    <cellStyle name="ALSTEC Top Right" xfId="61" xr:uid="{00000000-0005-0000-0000-00003F000000}"/>
    <cellStyle name="ALSTEC Top_GVCS June Financials w 08-09 budget PL v2 - sbc - 091208 (EXCEL 2003)" xfId="78" xr:uid="{00000000-0005-0000-0000-000040000000}"/>
    <cellStyle name="ALSTEC Total" xfId="62" xr:uid="{00000000-0005-0000-0000-000041000000}"/>
    <cellStyle name="ALSTEC Total 2" xfId="79" xr:uid="{00000000-0005-0000-0000-000042000000}"/>
    <cellStyle name="ALSTEC Total_Copy of GVCS Oct Financials - v2 - sbc - 110508" xfId="80" xr:uid="{00000000-0005-0000-0000-000043000000}"/>
    <cellStyle name="Bad" xfId="16" builtinId="27" customBuiltin="1"/>
    <cellStyle name="Bad 2" xfId="1127" xr:uid="{B9FF6D8D-C122-48A6-BCA5-D48742D330EB}"/>
    <cellStyle name="Calculation" xfId="19" builtinId="22" customBuiltin="1"/>
    <cellStyle name="Calculation 2" xfId="1130" xr:uid="{4035642B-E07C-494B-9AD1-C9B2897BBF7A}"/>
    <cellStyle name="Check Cell" xfId="21" builtinId="23" customBuiltin="1"/>
    <cellStyle name="Check Cell 2" xfId="1132" xr:uid="{4395B2BF-F98F-4DAA-9900-1053A139DEAE}"/>
    <cellStyle name="Comma" xfId="1" builtinId="3"/>
    <cellStyle name="Comma 10" xfId="43" xr:uid="{00000000-0005-0000-0000-000048000000}"/>
    <cellStyle name="Comma 10 2" xfId="158" xr:uid="{00000000-0005-0000-0000-000049000000}"/>
    <cellStyle name="Comma 10 3" xfId="150" xr:uid="{00000000-0005-0000-0000-00004A000000}"/>
    <cellStyle name="Comma 11" xfId="180" xr:uid="{00000000-0005-0000-0000-00005D000000}"/>
    <cellStyle name="Comma 12" xfId="1105" xr:uid="{1A8761FB-62CB-4DC2-A86D-B752D4E4AAE9}"/>
    <cellStyle name="Comma 13" xfId="1120" xr:uid="{E10EB47E-9CC6-4ADB-9004-0AD6532BFF76}"/>
    <cellStyle name="Comma 2" xfId="8" xr:uid="{00000000-0005-0000-0000-00004B000000}"/>
    <cellStyle name="Comma 2 2" xfId="81" xr:uid="{00000000-0005-0000-0000-00004C000000}"/>
    <cellStyle name="Comma 2 3" xfId="82" xr:uid="{00000000-0005-0000-0000-00004D000000}"/>
    <cellStyle name="Comma 2 4" xfId="154" xr:uid="{00000000-0005-0000-0000-00004E000000}"/>
    <cellStyle name="Comma 3" xfId="83" xr:uid="{00000000-0005-0000-0000-00004F000000}"/>
    <cellStyle name="Comma 3 2" xfId="84" xr:uid="{00000000-0005-0000-0000-000050000000}"/>
    <cellStyle name="Comma 3 3" xfId="119" xr:uid="{00000000-0005-0000-0000-000051000000}"/>
    <cellStyle name="Comma 3 4" xfId="184" xr:uid="{BD84D9B0-D8EE-4F05-AC90-8CF162D1F5FA}"/>
    <cellStyle name="Comma 4" xfId="85" xr:uid="{00000000-0005-0000-0000-000052000000}"/>
    <cellStyle name="Comma 5" xfId="110" xr:uid="{00000000-0005-0000-0000-000053000000}"/>
    <cellStyle name="Comma 6" xfId="118" xr:uid="{00000000-0005-0000-0000-000054000000}"/>
    <cellStyle name="Comma 6 2" xfId="540" xr:uid="{46164151-3EEA-4549-8CB2-34D6A2306701}"/>
    <cellStyle name="Comma 7" xfId="139" xr:uid="{00000000-0005-0000-0000-000055000000}"/>
    <cellStyle name="Comma 7 2" xfId="561" xr:uid="{79795A7A-4041-4A13-8183-89E2AAD8663F}"/>
    <cellStyle name="Comma 8" xfId="141" xr:uid="{00000000-0005-0000-0000-000056000000}"/>
    <cellStyle name="Comma 8 2" xfId="711" xr:uid="{3B1F6F60-82EC-42ED-8FDF-92DD242683EE}"/>
    <cellStyle name="Comma 9" xfId="143" xr:uid="{00000000-0005-0000-0000-000057000000}"/>
    <cellStyle name="Currency [0] 2" xfId="112" xr:uid="{00000000-0005-0000-0000-000058000000}"/>
    <cellStyle name="Currency 2" xfId="9" xr:uid="{00000000-0005-0000-0000-000059000000}"/>
    <cellStyle name="Currency 2 2" xfId="86" xr:uid="{00000000-0005-0000-0000-00005A000000}"/>
    <cellStyle name="Currency 3" xfId="87" xr:uid="{00000000-0005-0000-0000-00005B000000}"/>
    <cellStyle name="Currency 3 2" xfId="152" xr:uid="{00000000-0005-0000-0000-00005C000000}"/>
    <cellStyle name="Currency 4" xfId="88" xr:uid="{00000000-0005-0000-0000-00005D000000}"/>
    <cellStyle name="Currency 4 2" xfId="535" xr:uid="{5FE24F7C-3550-4DBF-BD00-6F46C8FC71CE}"/>
    <cellStyle name="Currency 5" xfId="89" xr:uid="{00000000-0005-0000-0000-00005E000000}"/>
    <cellStyle name="Currency 6" xfId="120" xr:uid="{00000000-0005-0000-0000-00005F000000}"/>
    <cellStyle name="Currency 7" xfId="123" xr:uid="{00000000-0005-0000-0000-000060000000}"/>
    <cellStyle name="Currency 7 2" xfId="134" xr:uid="{00000000-0005-0000-0000-000061000000}"/>
    <cellStyle name="Currency 7 2 2" xfId="557" xr:uid="{085AB07A-2444-4DFC-A5CF-25E68F565BCD}"/>
    <cellStyle name="Currency 7 3" xfId="542" xr:uid="{1C5004F7-AAA0-4039-810D-4449CF8A0313}"/>
    <cellStyle name="Currency 8" xfId="145" xr:uid="{00000000-0005-0000-0000-000062000000}"/>
    <cellStyle name="Currency 8 2" xfId="1102" xr:uid="{FEEC8A1E-1851-42F9-AA63-56056F3FA6B8}"/>
    <cellStyle name="Currency 8 3" xfId="192" xr:uid="{17028E33-13D2-4A29-89BC-4CA5930A85B4}"/>
    <cellStyle name="Currency 9" xfId="147" xr:uid="{00000000-0005-0000-0000-000063000000}"/>
    <cellStyle name="Currency 9 2" xfId="1104" xr:uid="{D6CADB51-85C1-4A47-8C90-F872DB0FA5E6}"/>
    <cellStyle name="Currency 9 3" xfId="831" xr:uid="{C29C38A1-CBD7-4856-8F1A-BF3876ECB50D}"/>
    <cellStyle name="Explanatory Text" xfId="23" builtinId="53" customBuiltin="1"/>
    <cellStyle name="Explanatory Text 2" xfId="1134" xr:uid="{C59AFD65-977F-43BB-914F-C5046F53A6C0}"/>
    <cellStyle name="Good" xfId="15" builtinId="26" customBuiltin="1"/>
    <cellStyle name="Good 2" xfId="1126" xr:uid="{680342EF-4562-42A1-B37D-2D3C14809D1C}"/>
    <cellStyle name="Heading 1" xfId="11" builtinId="16" customBuiltin="1"/>
    <cellStyle name="Heading 1 2" xfId="1122" xr:uid="{6FB2C9E6-D0CE-452D-BA30-39536F65E742}"/>
    <cellStyle name="Heading 2" xfId="12" builtinId="17" customBuiltin="1"/>
    <cellStyle name="Heading 2 2" xfId="1123" xr:uid="{A0190197-059C-4E9C-ADCB-72C950294806}"/>
    <cellStyle name="Heading 3" xfId="13" builtinId="18" customBuiltin="1"/>
    <cellStyle name="Heading 3 2" xfId="90" xr:uid="{00000000-0005-0000-0000-000069000000}"/>
    <cellStyle name="Heading 3 3" xfId="1124" xr:uid="{9A8641C6-5EE3-4D52-A466-BD8E1EB0E22A}"/>
    <cellStyle name="Heading 4" xfId="14" builtinId="19" customBuiltin="1"/>
    <cellStyle name="Heading 4 2" xfId="1125" xr:uid="{D7F49CCE-F426-444E-BCF2-91B74FC5812C}"/>
    <cellStyle name="Hyperlink 2" xfId="117" xr:uid="{00000000-0005-0000-0000-00006B000000}"/>
    <cellStyle name="Input" xfId="17" builtinId="20" customBuiltin="1"/>
    <cellStyle name="Input 2" xfId="1128" xr:uid="{9E1EC795-D83F-40EA-B06D-083B1C26E498}"/>
    <cellStyle name="Linked Cell" xfId="20" builtinId="24" customBuiltin="1"/>
    <cellStyle name="Linked Cell 2" xfId="1131" xr:uid="{E89CF7F3-F4BD-4CB8-997F-848337B20017}"/>
    <cellStyle name="Neutral" xfId="166" builtinId="28" customBuiltin="1"/>
    <cellStyle name="Neutral 2" xfId="125" xr:uid="{00000000-0005-0000-0000-00006F000000}"/>
    <cellStyle name="Neutral 2 2" xfId="1093" xr:uid="{9BD7D48A-390B-4792-931D-37E588CEBE09}"/>
    <cellStyle name="Neutral 2 3" xfId="453" xr:uid="{045FA4DD-1E4F-4269-BE59-80E783C4A48D}"/>
    <cellStyle name="Neutral 3" xfId="159" xr:uid="{00000000-0005-0000-0000-000070000000}"/>
    <cellStyle name="Neutral 4" xfId="173" xr:uid="{00000000-0005-0000-0000-000077000000}"/>
    <cellStyle name="Neutral 5" xfId="1107" xr:uid="{BF49224A-CB14-4568-ABB8-D6BD28DC622E}"/>
    <cellStyle name="Neutral 5 2" xfId="1154" xr:uid="{27AB3AB5-8C7A-46A6-AA96-97BB2DA00410}"/>
    <cellStyle name="Normal" xfId="0" builtinId="0"/>
    <cellStyle name="Normal 10" xfId="5" xr:uid="{00000000-0005-0000-0000-000072000000}"/>
    <cellStyle name="Normal 10 2" xfId="265" xr:uid="{222A9F13-268A-4F95-A3D5-31BA5BDF510D}"/>
    <cellStyle name="Normal 10 2 2" xfId="631" xr:uid="{A8372B10-022F-4A5D-92DB-DC2361139965}"/>
    <cellStyle name="Normal 10 3" xfId="536" xr:uid="{94AD1A34-9995-428C-A266-9155198B4589}"/>
    <cellStyle name="Normal 11" xfId="91" xr:uid="{00000000-0005-0000-0000-000073000000}"/>
    <cellStyle name="Normal 12" xfId="92" xr:uid="{00000000-0005-0000-0000-000074000000}"/>
    <cellStyle name="Normal 12 2" xfId="537" xr:uid="{91FB1205-9AED-4128-8764-D149FC2DDDF5}"/>
    <cellStyle name="Normal 13" xfId="93" xr:uid="{00000000-0005-0000-0000-000075000000}"/>
    <cellStyle name="Normal 13 2" xfId="136" xr:uid="{00000000-0005-0000-0000-000076000000}"/>
    <cellStyle name="Normal 13 2 2" xfId="137" xr:uid="{00000000-0005-0000-0000-000077000000}"/>
    <cellStyle name="Normal 13 2 2 2" xfId="560" xr:uid="{5FFB2714-8052-4BD4-8AD9-1A4F50616632}"/>
    <cellStyle name="Normal 13 2 3" xfId="559" xr:uid="{2E707B2F-8F18-425A-A5B6-2403A4828A0B}"/>
    <cellStyle name="Normal 14" xfId="109" xr:uid="{00000000-0005-0000-0000-000078000000}"/>
    <cellStyle name="Normal 15" xfId="115" xr:uid="{00000000-0005-0000-0000-000079000000}"/>
    <cellStyle name="Normal 15 2" xfId="538" xr:uid="{CEC64E50-B31E-4A12-BE46-52C6D1F7F80F}"/>
    <cellStyle name="Normal 16" xfId="122" xr:uid="{00000000-0005-0000-0000-00007A000000}"/>
    <cellStyle name="Normal 16 2" xfId="133" xr:uid="{00000000-0005-0000-0000-00007B000000}"/>
    <cellStyle name="Normal 16 2 2" xfId="151" xr:uid="{00000000-0005-0000-0000-00007C000000}"/>
    <cellStyle name="Normal 16 3" xfId="541" xr:uid="{E875DB04-B845-4E59-937B-1EB1EC95E448}"/>
    <cellStyle name="Normal 17" xfId="140" xr:uid="{00000000-0005-0000-0000-00007D000000}"/>
    <cellStyle name="Normal 17 2" xfId="1100" xr:uid="{8FE9C2C1-7D28-472E-ADAF-4A5B67C743B3}"/>
    <cellStyle name="Normal 17 3" xfId="191" xr:uid="{6A26C28A-CA01-4FC6-843E-8AC1A8930F0F}"/>
    <cellStyle name="Normal 18" xfId="142" xr:uid="{00000000-0005-0000-0000-00007E000000}"/>
    <cellStyle name="Normal 18 2" xfId="562" xr:uid="{C44FDA85-9BE4-41DF-9536-3E7A8662401E}"/>
    <cellStyle name="Normal 19" xfId="45" xr:uid="{00000000-0005-0000-0000-00007F000000}"/>
    <cellStyle name="Normal 19 2" xfId="144" xr:uid="{00000000-0005-0000-0000-000080000000}"/>
    <cellStyle name="Normal 19 2 2" xfId="1101" xr:uid="{5A67D5FE-5067-4A40-B3C3-DC3DFE6D7298}"/>
    <cellStyle name="Normal 19 2 3" xfId="630" xr:uid="{946D1CE5-19E7-41EA-BD68-DA5B883969BB}"/>
    <cellStyle name="Normal 19 3" xfId="156" xr:uid="{00000000-0005-0000-0000-000081000000}"/>
    <cellStyle name="Normal 19 3 2" xfId="1091" xr:uid="{E49E1B73-EACB-41C6-8A15-68D3D901D9DD}"/>
    <cellStyle name="Normal 19 3 3" xfId="1163" xr:uid="{9E64558D-79C9-45DB-9176-D89A60FF1B2A}"/>
    <cellStyle name="Normal 19 4" xfId="263" xr:uid="{88501B9A-DD4E-43C7-AB4E-9BF7C3F5E77A}"/>
    <cellStyle name="Normal 2" xfId="3" xr:uid="{00000000-0005-0000-0000-000082000000}"/>
    <cellStyle name="Normal 2 2" xfId="94" xr:uid="{00000000-0005-0000-0000-000083000000}"/>
    <cellStyle name="Normal 2 3" xfId="95" xr:uid="{00000000-0005-0000-0000-000084000000}"/>
    <cellStyle name="Normal 2 4" xfId="208" xr:uid="{7772AA0E-835A-4820-BBF7-F7445DDC94F3}"/>
    <cellStyle name="Normal 2_Budget_3YearProjection_10 8 08" xfId="96" xr:uid="{00000000-0005-0000-0000-000085000000}"/>
    <cellStyle name="Normal 20" xfId="146" xr:uid="{00000000-0005-0000-0000-000086000000}"/>
    <cellStyle name="Normal 20 2" xfId="1103" xr:uid="{C19127AD-18DA-4E14-9EBE-32C11B0F5E78}"/>
    <cellStyle name="Normal 20 3" xfId="264" xr:uid="{2B142362-A6C5-4976-B9F3-E20624694C61}"/>
    <cellStyle name="Normal 21" xfId="279" xr:uid="{6B01BCAB-AE18-45EC-9C37-288D4E81ED06}"/>
    <cellStyle name="Normal 21 2" xfId="645" xr:uid="{E73B553F-FD47-42FC-B29A-01E214C9F5AF}"/>
    <cellStyle name="Normal 22" xfId="936" xr:uid="{FCD0282F-8108-48DD-8DFA-F716E166AD1B}"/>
    <cellStyle name="Normal 23" xfId="937" xr:uid="{A3E69E3A-86AA-4110-A620-84D016BACCC4}"/>
    <cellStyle name="Normal 24" xfId="452" xr:uid="{66A94E7F-EE44-4C79-9472-6C597C9A6E70}"/>
    <cellStyle name="Normal 24 2" xfId="1029" xr:uid="{168759DB-69D0-40FF-A025-458B0C9155E2}"/>
    <cellStyle name="Normal 25" xfId="451" xr:uid="{B5F80D21-B0FC-495E-AB7F-D6FA019FD1CD}"/>
    <cellStyle name="Normal 25 2" xfId="1030" xr:uid="{DC6B9C82-9851-44A4-8D10-FD13D5BF3D54}"/>
    <cellStyle name="Normal 26" xfId="1052" xr:uid="{692D9997-A346-495D-898C-6CD6DFBE68C9}"/>
    <cellStyle name="Normal 3" xfId="6" xr:uid="{00000000-0005-0000-0000-000087000000}"/>
    <cellStyle name="Normal 3 2" xfId="97" xr:uid="{00000000-0005-0000-0000-000088000000}"/>
    <cellStyle name="Normal 3 3" xfId="98" xr:uid="{00000000-0005-0000-0000-000089000000}"/>
    <cellStyle name="Normal 3 4" xfId="113" xr:uid="{00000000-0005-0000-0000-00008A000000}"/>
    <cellStyle name="Normal 3 5" xfId="7" xr:uid="{00000000-0005-0000-0000-00008B000000}"/>
    <cellStyle name="Normal 3 5 2" xfId="157" xr:uid="{00000000-0005-0000-0000-00008C000000}"/>
    <cellStyle name="Normal 3 5 2 2" xfId="576" xr:uid="{2A7CC039-B348-4957-AEB4-1E996D721BF4}"/>
    <cellStyle name="Normal 3 5 2 3" xfId="1164" xr:uid="{4A3D4702-E6F6-49E8-8B31-DD201A0999A9}"/>
    <cellStyle name="Normal 3 5 3" xfId="153" xr:uid="{00000000-0005-0000-0000-00008D000000}"/>
    <cellStyle name="Normal 3 5 3 2" xfId="1090" xr:uid="{49F3973A-384F-4996-9479-CA7C28224CC0}"/>
    <cellStyle name="Normal 3 5 3 3" xfId="1161" xr:uid="{73903953-1349-4458-A080-3F447E907F37}"/>
    <cellStyle name="Normal 3 5 4" xfId="209" xr:uid="{02F4EB88-8187-422F-81C1-F3484DA56496}"/>
    <cellStyle name="Normal 3_GVCS - Feb financial update - sbc - 031609 - Non Macro Version" xfId="99" xr:uid="{00000000-0005-0000-0000-00008E000000}"/>
    <cellStyle name="Normal 4" xfId="66" xr:uid="{00000000-0005-0000-0000-00008F000000}"/>
    <cellStyle name="Normal 4 2" xfId="100" xr:uid="{00000000-0005-0000-0000-000090000000}"/>
    <cellStyle name="Normal 4 3" xfId="212" xr:uid="{51F5E039-D2E1-4F5C-9FD1-95E83C5C500E}"/>
    <cellStyle name="Normal 4 3 2" xfId="579" xr:uid="{47549E8F-1DFE-48B8-AB80-A5B0599ADAB2}"/>
    <cellStyle name="Normal 4 4" xfId="531" xr:uid="{A2A99DCC-5E54-4D07-BDA4-4D425B732A57}"/>
    <cellStyle name="Normal 4 5" xfId="183" xr:uid="{D20FAA6E-BBC3-40A7-84C6-4039626207BB}"/>
    <cellStyle name="Normal 4_GVCS - Feb financial update - sbc - 031609 - Non Macro Version" xfId="101" xr:uid="{00000000-0005-0000-0000-000091000000}"/>
    <cellStyle name="Normal 5" xfId="67" xr:uid="{00000000-0005-0000-0000-000092000000}"/>
    <cellStyle name="Normal 5 2" xfId="532" xr:uid="{BBB95425-6D4A-492F-A8FE-8AD55C77FA8E}"/>
    <cellStyle name="Normal 57" xfId="182" xr:uid="{F20D8CE4-12E8-4936-BED0-CDD333858CCA}"/>
    <cellStyle name="Normal 6" xfId="63" xr:uid="{00000000-0005-0000-0000-000093000000}"/>
    <cellStyle name="Normal 6 2" xfId="138" xr:uid="{00000000-0005-0000-0000-000094000000}"/>
    <cellStyle name="Normal 6 3" xfId="529" xr:uid="{91B57F02-A6CC-45D4-9A15-25893963D7BB}"/>
    <cellStyle name="Normal 7" xfId="102" xr:uid="{00000000-0005-0000-0000-000095000000}"/>
    <cellStyle name="Normal 8" xfId="103" xr:uid="{00000000-0005-0000-0000-000096000000}"/>
    <cellStyle name="Normal 9" xfId="104" xr:uid="{00000000-0005-0000-0000-000097000000}"/>
    <cellStyle name="Note" xfId="149" builtinId="10" customBuiltin="1"/>
    <cellStyle name="Note 10" xfId="306" xr:uid="{2C3F5570-5F40-471C-BD3B-6EB1D1E8641C}"/>
    <cellStyle name="Note 10 2" xfId="672" xr:uid="{3FBB4398-FA81-4612-9FB6-42988700BCA9}"/>
    <cellStyle name="Note 11" xfId="319" xr:uid="{3BC68416-ECF2-4751-90FC-A2B2FBB7E0BB}"/>
    <cellStyle name="Note 11 2" xfId="685" xr:uid="{4A743C76-617E-4192-A731-DE2139EC3841}"/>
    <cellStyle name="Note 12" xfId="332" xr:uid="{66C6E7A5-C907-4CEE-AA2D-FF091B329129}"/>
    <cellStyle name="Note 12 2" xfId="698" xr:uid="{7433190A-BDFA-4C41-A46C-F49AA82D71B2}"/>
    <cellStyle name="Note 13" xfId="345" xr:uid="{31654DD8-EA38-4313-A053-3DED2F8B299F}"/>
    <cellStyle name="Note 13 2" xfId="713" xr:uid="{55FFCF95-C804-4172-A29D-6A7FC1FFFDA1}"/>
    <cellStyle name="Note 14" xfId="358" xr:uid="{861FDCE6-B453-4BDA-B5A0-DCA0FEAA6567}"/>
    <cellStyle name="Note 14 2" xfId="726" xr:uid="{0F7AA246-071D-42E7-A7D5-CA0EEA10DB9D}"/>
    <cellStyle name="Note 15" xfId="371" xr:uid="{FFC5DA4B-A532-427E-86C8-7183ECE2899B}"/>
    <cellStyle name="Note 15 2" xfId="739" xr:uid="{9B46E871-5D5C-477C-846D-EBBD93D62391}"/>
    <cellStyle name="Note 16" xfId="384" xr:uid="{C4A68D59-67DB-4853-A0D6-2B5EE1E66B70}"/>
    <cellStyle name="Note 16 2" xfId="752" xr:uid="{183CE43C-28F5-4662-BB65-B1004FCE11B2}"/>
    <cellStyle name="Note 17" xfId="397" xr:uid="{540AB961-0782-4B4E-B734-79D024EFFE07}"/>
    <cellStyle name="Note 17 2" xfId="765" xr:uid="{BFB8829D-9E4F-4241-BFAD-91AA2AE44BAA}"/>
    <cellStyle name="Note 18" xfId="410" xr:uid="{40B2CFC6-65EA-485A-B167-DE2967B91210}"/>
    <cellStyle name="Note 18 2" xfId="778" xr:uid="{E5478858-3429-4B2D-9445-D71C961205E9}"/>
    <cellStyle name="Note 19" xfId="423" xr:uid="{3593E731-3107-49F1-B3D3-16C680232996}"/>
    <cellStyle name="Note 19 2" xfId="791" xr:uid="{EF39206C-9EE2-4D10-9998-F66AA11421D1}"/>
    <cellStyle name="Note 2" xfId="132" xr:uid="{00000000-0005-0000-0000-000099000000}"/>
    <cellStyle name="Note 2 2" xfId="210" xr:uid="{73EB7580-F6D6-470A-8BDD-BBDDC4C1667D}"/>
    <cellStyle name="Note 2 2 2" xfId="577" xr:uid="{7F4B9CB1-15E2-4CE9-AA88-2A02D77DF953}"/>
    <cellStyle name="Note 2 3" xfId="449" xr:uid="{D9AF392B-D375-40C2-9BED-4657E2CF4FF9}"/>
    <cellStyle name="Note 2 3 2" xfId="450" xr:uid="{A123B0DC-9B5B-43E2-BF49-8AE3348D85E7}"/>
    <cellStyle name="Note 2 3 2 2" xfId="1031" xr:uid="{AAF223AC-D5D4-4BB0-AB53-5574A1AC35C4}"/>
    <cellStyle name="Note 2 3 3" xfId="817" xr:uid="{85BF608B-CC45-4D3D-8F88-5908FB588CE5}"/>
    <cellStyle name="Note 2 4" xfId="556" xr:uid="{BB08B76A-7BBC-4FB7-90F6-6B5D6626DEE9}"/>
    <cellStyle name="Note 20" xfId="436" xr:uid="{6900DF5D-82F4-46F1-B6C5-520A0F3A99DC}"/>
    <cellStyle name="Note 20 2" xfId="804" xr:uid="{31B2BFB1-A805-467A-967D-F9586924EE15}"/>
    <cellStyle name="Note 21" xfId="454" xr:uid="{7CCD9520-E8AC-4BDC-B00F-FC230EA7A68B}"/>
    <cellStyle name="Note 21 2" xfId="818" xr:uid="{FF127818-1429-4472-B5F9-86FCB812578A}"/>
    <cellStyle name="Note 22" xfId="473" xr:uid="{F625296C-C9D9-498F-984C-E69ECDD3089F}"/>
    <cellStyle name="Note 22 2" xfId="832" xr:uid="{671ECF68-FC70-4592-B3A7-C6EFF09AE955}"/>
    <cellStyle name="Note 23" xfId="492" xr:uid="{B8CA7B25-1583-457D-8369-8500B74EA8AB}"/>
    <cellStyle name="Note 23 2" xfId="845" xr:uid="{5F69BF35-542C-4AB8-B9E1-F257EB056070}"/>
    <cellStyle name="Note 24" xfId="505" xr:uid="{ADFD6DEF-229A-4921-AF02-EF4D0C6F9C3D}"/>
    <cellStyle name="Note 24 2" xfId="858" xr:uid="{98EE80D0-3DD9-4852-8A72-CCBD31BBD2C8}"/>
    <cellStyle name="Note 25" xfId="871" xr:uid="{E33A6E74-9AC2-446D-A9D8-89C04E2B59B9}"/>
    <cellStyle name="Note 26" xfId="884" xr:uid="{03C7376B-4C9E-4521-A0CA-269F712C4ADE}"/>
    <cellStyle name="Note 27" xfId="897" xr:uid="{3F4B058A-9233-4E05-A34B-CEA6F47CBDCD}"/>
    <cellStyle name="Note 28" xfId="910" xr:uid="{2A13BFC1-5119-44AB-85A5-FA58210D0149}"/>
    <cellStyle name="Note 29" xfId="923" xr:uid="{601613AB-FDDC-4E09-B7D5-CFB6A245C5C8}"/>
    <cellStyle name="Note 3" xfId="195" xr:uid="{4EC46EE9-76ED-475C-9CD3-DBA4B0AE0906}"/>
    <cellStyle name="Note 3 2" xfId="563" xr:uid="{B24D8966-DD20-4484-85AA-4654BE602C1C}"/>
    <cellStyle name="Note 30" xfId="938" xr:uid="{82774896-61E8-4F4E-B0BC-6188B18B41B0}"/>
    <cellStyle name="Note 31" xfId="951" xr:uid="{3AAE8C00-61DE-45C7-B8A2-4600F3DC5C29}"/>
    <cellStyle name="Note 32" xfId="964" xr:uid="{32DF14CB-6B81-4FBC-AC03-1997A92DC793}"/>
    <cellStyle name="Note 33" xfId="977" xr:uid="{C980594A-7EAD-4F39-B901-B170BA4F7028}"/>
    <cellStyle name="Note 34" xfId="990" xr:uid="{24025335-B72F-45E9-A5D1-CE03CF1EFAD2}"/>
    <cellStyle name="Note 35" xfId="1003" xr:uid="{F73734B9-6152-4CE8-B4C0-3B5255DFE45C}"/>
    <cellStyle name="Note 36" xfId="1016" xr:uid="{E785B076-CEDC-4333-92A7-B6B8E7941A61}"/>
    <cellStyle name="Note 37" xfId="1032" xr:uid="{DCE5EFB5-5E0F-4C9F-807A-88D0C59EDA77}"/>
    <cellStyle name="Note 38" xfId="1051" xr:uid="{4303C4E0-4753-4F0F-890F-90B63957ED88}"/>
    <cellStyle name="Note 39" xfId="1071" xr:uid="{6CE66F9A-9B05-48B0-9CDD-8D1CEC54E5E5}"/>
    <cellStyle name="Note 4" xfId="224" xr:uid="{456949A5-A426-4E5A-B907-26DEAC57BFD1}"/>
    <cellStyle name="Note 4 2" xfId="591" xr:uid="{05DFC294-AE72-44F2-AFB7-0FAB6FCA41B4}"/>
    <cellStyle name="Note 5" xfId="237" xr:uid="{89EB7A6F-872B-45C1-BD74-DF2707CA905F}"/>
    <cellStyle name="Note 5 2" xfId="604" xr:uid="{5BB93AD2-C93A-4985-A8F3-9F138EEAC4D1}"/>
    <cellStyle name="Note 6" xfId="250" xr:uid="{611A5F01-C506-430D-AD49-54B250AA7B43}"/>
    <cellStyle name="Note 6 2" xfId="617" xr:uid="{B0515C20-8FD4-4533-AF1D-51F82CE4EF06}"/>
    <cellStyle name="Note 7" xfId="266" xr:uid="{36B27601-CFDD-41ED-8CE1-1831E80F2332}"/>
    <cellStyle name="Note 7 2" xfId="632" xr:uid="{D61AA120-CD0C-43C4-8D7C-F00956A0FC2E}"/>
    <cellStyle name="Note 8" xfId="280" xr:uid="{CB77E848-8836-4EED-9049-D3347A9D8812}"/>
    <cellStyle name="Note 8 2" xfId="646" xr:uid="{8AF35855-CC72-4F51-ACA4-9577E14264D0}"/>
    <cellStyle name="Note 9" xfId="293" xr:uid="{CE28D7FC-CFDE-454A-AB94-80A37ABAD58E}"/>
    <cellStyle name="Note 9 2" xfId="659" xr:uid="{B708B287-AD53-48DF-940C-92AB6F02E4C3}"/>
    <cellStyle name="Output" xfId="18" builtinId="21" customBuiltin="1"/>
    <cellStyle name="Output 2" xfId="1129" xr:uid="{F7896473-430A-4ECE-BA41-082904A768C0}"/>
    <cellStyle name="Percent" xfId="2" builtinId="5"/>
    <cellStyle name="Percent 10" xfId="44" xr:uid="{00000000-0005-0000-0000-00009C000000}"/>
    <cellStyle name="Percent 10 2" xfId="712" xr:uid="{709A61FC-C340-40BF-834D-C96EA2AD9033}"/>
    <cellStyle name="Percent 11" xfId="181" xr:uid="{00000000-0005-0000-0000-000097000000}"/>
    <cellStyle name="Percent 12" xfId="1106" xr:uid="{0ABE471B-3927-42EE-8AA3-C9ADFD935564}"/>
    <cellStyle name="Percent 13" xfId="1121" xr:uid="{168A5AB3-9926-41AC-BC6B-A11D840C7E2F}"/>
    <cellStyle name="Percent 2" xfId="65" xr:uid="{00000000-0005-0000-0000-00009D000000}"/>
    <cellStyle name="Percent 2 2" xfId="105" xr:uid="{00000000-0005-0000-0000-00009E000000}"/>
    <cellStyle name="Percent 2 3" xfId="155" xr:uid="{00000000-0005-0000-0000-00009F000000}"/>
    <cellStyle name="Percent 2 3 2" xfId="530" xr:uid="{04E8A818-7A27-4522-B397-049E2D294614}"/>
    <cellStyle name="Percent 2 3 3" xfId="1162" xr:uid="{1F8D6B79-B905-423E-8999-449FD088B15D}"/>
    <cellStyle name="Percent 3" xfId="106" xr:uid="{00000000-0005-0000-0000-0000A0000000}"/>
    <cellStyle name="Percent 3 2" xfId="107" xr:uid="{00000000-0005-0000-0000-0000A1000000}"/>
    <cellStyle name="Percent 4" xfId="108" xr:uid="{00000000-0005-0000-0000-0000A2000000}"/>
    <cellStyle name="Percent 5" xfId="111" xr:uid="{00000000-0005-0000-0000-0000A3000000}"/>
    <cellStyle name="Percent 6" xfId="116" xr:uid="{00000000-0005-0000-0000-0000A4000000}"/>
    <cellStyle name="Percent 6 2" xfId="539" xr:uid="{9B103316-9291-4B52-8F31-706ED2CC2E50}"/>
    <cellStyle name="Percent 7" xfId="121" xr:uid="{00000000-0005-0000-0000-0000A5000000}"/>
    <cellStyle name="Percent 8" xfId="124" xr:uid="{00000000-0005-0000-0000-0000A6000000}"/>
    <cellStyle name="Percent 8 2" xfId="135" xr:uid="{00000000-0005-0000-0000-0000A7000000}"/>
    <cellStyle name="Percent 8 2 2" xfId="558" xr:uid="{D15C7F25-38D9-4235-AE05-80F1686CC1CE}"/>
    <cellStyle name="Percent 8 3" xfId="543" xr:uid="{98E26C76-A6DD-45A0-B585-0271880A6AAE}"/>
    <cellStyle name="Percent 9" xfId="64" xr:uid="{00000000-0005-0000-0000-0000A8000000}"/>
    <cellStyle name="Percent 9 2" xfId="148" xr:uid="{00000000-0005-0000-0000-0000A9000000}"/>
    <cellStyle name="Percent 9 3" xfId="1092" xr:uid="{C4EE16F2-9F67-40A0-A0B5-B08CD77997AB}"/>
    <cellStyle name="Percent 9 4" xfId="193" xr:uid="{FE1F8F0F-9578-497D-A0A1-9DBA6C9C0D7E}"/>
    <cellStyle name="Title" xfId="10" builtinId="15" customBuiltin="1"/>
    <cellStyle name="Title 2" xfId="194" xr:uid="{9A225320-402A-465D-B77B-AACAB1214602}"/>
    <cellStyle name="Total" xfId="24" builtinId="25" customBuiltin="1"/>
    <cellStyle name="Total 2" xfId="1135" xr:uid="{9939066D-8F24-49E4-B818-FA116C116E62}"/>
    <cellStyle name="Warning Text" xfId="22" builtinId="11" customBuiltin="1"/>
    <cellStyle name="Warning Text 2" xfId="1133" xr:uid="{11717598-7C64-4F0B-8D1D-4A5463283FE8}"/>
  </cellStyles>
  <dxfs count="5">
    <dxf>
      <font>
        <strike val="0"/>
        <color auto="1"/>
      </font>
      <numFmt numFmtId="33" formatCode="_(* #,##0_);_(* \(#,##0\);_(* &quot;-&quot;_);_(@_)"/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C99FF"/>
      <color rgb="FF66FF99"/>
      <color rgb="FF33CCFF"/>
      <color rgb="FF00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EdTe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FC04B"/>
      </a:accent1>
      <a:accent2>
        <a:srgbClr val="005C9A"/>
      </a:accent2>
      <a:accent3>
        <a:srgbClr val="EEA25C"/>
      </a:accent3>
      <a:accent4>
        <a:srgbClr val="8E008E"/>
      </a:accent4>
      <a:accent5>
        <a:srgbClr val="61BFFF"/>
      </a:accent5>
      <a:accent6>
        <a:srgbClr val="00A3A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6F81-1A51-43EA-B5C6-E013732992C2}">
  <sheetPr published="0" codeName="Sheet1">
    <tabColor theme="2"/>
  </sheetPr>
  <dimension ref="A1:B6"/>
  <sheetViews>
    <sheetView workbookViewId="0"/>
  </sheetViews>
  <sheetFormatPr defaultRowHeight="15"/>
  <sheetData>
    <row r="1" spans="1:2">
      <c r="A1" t="e">
        <f>IF(MYP!#REF!=NoSaveAfterMacro,TRUE,FALSE)</f>
        <v>#REF!</v>
      </c>
      <c r="B1" t="s">
        <v>165</v>
      </c>
    </row>
    <row r="2" spans="1:2">
      <c r="A2" t="b">
        <f ca="1">ISREF(INDIRECT("'Guiding Questions'"&amp;"!A1"))</f>
        <v>1</v>
      </c>
      <c r="B2" t="s">
        <v>166</v>
      </c>
    </row>
    <row r="3" spans="1:2">
      <c r="A3" t="b">
        <f ca="1">ISREF(INDIRECT("'MYP'"&amp;"!A1"))</f>
        <v>1</v>
      </c>
      <c r="B3" t="s">
        <v>166</v>
      </c>
    </row>
    <row r="4" spans="1:2">
      <c r="A4" t="b">
        <f ca="1">ISREF(INDIRECT("'Payroll'"&amp;"!A1"))</f>
        <v>1</v>
      </c>
      <c r="B4" t="s">
        <v>166</v>
      </c>
    </row>
    <row r="5" spans="1:2">
      <c r="A5" t="b">
        <f ca="1">ISREF(INDIRECT("'CapEx'"&amp;"!A1"))</f>
        <v>1</v>
      </c>
      <c r="B5" t="s">
        <v>166</v>
      </c>
    </row>
    <row r="6" spans="1:2">
      <c r="A6" t="b">
        <f ca="1">ISREF(INDIRECT("'Rates'"&amp;"!A1"))</f>
        <v>1</v>
      </c>
      <c r="B6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44ED-D5C7-4D3A-BCC8-A22C3D770966}">
  <sheetPr published="0" codeName="Sheet6">
    <tabColor theme="6" tint="0.79998168889431442"/>
  </sheetPr>
  <dimension ref="A1:E52"/>
  <sheetViews>
    <sheetView showGridLines="0" workbookViewId="0">
      <selection activeCell="B2" sqref="B2:C2"/>
    </sheetView>
  </sheetViews>
  <sheetFormatPr defaultColWidth="9.140625" defaultRowHeight="12"/>
  <cols>
    <col min="1" max="1" width="3.140625" style="149" customWidth="1" collapsed="1"/>
    <col min="2" max="2" width="4.7109375" style="149" customWidth="1" collapsed="1"/>
    <col min="3" max="3" width="70.28515625" style="149" customWidth="1" collapsed="1"/>
    <col min="4" max="4" width="73.7109375" style="149" customWidth="1" collapsed="1"/>
    <col min="5" max="5" width="3.140625" style="149" customWidth="1" collapsed="1"/>
    <col min="6" max="16384" width="9.140625" style="149" collapsed="1"/>
  </cols>
  <sheetData>
    <row r="1" spans="1:5" ht="16.5" customHeight="1">
      <c r="A1" s="147"/>
      <c r="B1" s="147"/>
      <c r="C1" s="147"/>
      <c r="D1" s="147"/>
      <c r="E1" s="148"/>
    </row>
    <row r="2" spans="1:5" ht="15.75">
      <c r="A2" s="147"/>
      <c r="B2" s="367" t="s">
        <v>593</v>
      </c>
      <c r="C2" s="368"/>
      <c r="D2" s="147"/>
      <c r="E2" s="148"/>
    </row>
    <row r="3" spans="1:5" ht="12.75">
      <c r="A3" s="147"/>
      <c r="B3" s="369" t="s">
        <v>78</v>
      </c>
      <c r="C3" s="370"/>
      <c r="D3" s="147"/>
      <c r="E3" s="148"/>
    </row>
    <row r="4" spans="1:5">
      <c r="A4" s="147"/>
      <c r="B4" s="147"/>
      <c r="C4" s="147"/>
      <c r="D4" s="147"/>
      <c r="E4" s="148"/>
    </row>
    <row r="5" spans="1:5">
      <c r="A5" s="147"/>
      <c r="B5" s="231" t="s">
        <v>94</v>
      </c>
      <c r="C5" s="232"/>
      <c r="D5" s="231" t="s">
        <v>26</v>
      </c>
      <c r="E5" s="148"/>
    </row>
    <row r="6" spans="1:5">
      <c r="A6" s="147"/>
      <c r="B6" s="147"/>
      <c r="C6" s="233" t="s">
        <v>95</v>
      </c>
      <c r="D6" s="233"/>
      <c r="E6" s="148"/>
    </row>
    <row r="7" spans="1:5">
      <c r="A7" s="147"/>
      <c r="B7" s="147"/>
      <c r="C7" s="233" t="s">
        <v>129</v>
      </c>
      <c r="D7" s="233"/>
      <c r="E7" s="148"/>
    </row>
    <row r="8" spans="1:5">
      <c r="A8" s="147"/>
      <c r="B8" s="147"/>
      <c r="C8" s="147"/>
      <c r="D8" s="147"/>
      <c r="E8" s="148"/>
    </row>
    <row r="9" spans="1:5">
      <c r="A9" s="147"/>
      <c r="B9" s="231" t="s">
        <v>96</v>
      </c>
      <c r="C9" s="232"/>
      <c r="D9" s="231" t="s">
        <v>26</v>
      </c>
      <c r="E9" s="148"/>
    </row>
    <row r="10" spans="1:5">
      <c r="A10" s="147"/>
      <c r="B10" s="147"/>
      <c r="C10" s="233" t="s">
        <v>130</v>
      </c>
      <c r="D10" s="233"/>
      <c r="E10" s="148"/>
    </row>
    <row r="11" spans="1:5">
      <c r="A11" s="147"/>
      <c r="B11" s="147"/>
      <c r="C11" s="233" t="s">
        <v>97</v>
      </c>
      <c r="D11" s="233"/>
      <c r="E11" s="148"/>
    </row>
    <row r="12" spans="1:5">
      <c r="A12" s="147"/>
      <c r="B12" s="147"/>
      <c r="C12" s="233" t="s">
        <v>98</v>
      </c>
      <c r="D12" s="233"/>
      <c r="E12" s="148"/>
    </row>
    <row r="13" spans="1:5">
      <c r="A13" s="147"/>
      <c r="B13" s="147"/>
      <c r="C13" s="233" t="s">
        <v>99</v>
      </c>
      <c r="D13" s="233"/>
      <c r="E13" s="148"/>
    </row>
    <row r="14" spans="1:5">
      <c r="A14" s="147"/>
      <c r="B14" s="147"/>
      <c r="C14" s="147"/>
      <c r="D14" s="147"/>
      <c r="E14" s="148"/>
    </row>
    <row r="15" spans="1:5">
      <c r="A15" s="147"/>
      <c r="B15" s="231" t="s">
        <v>100</v>
      </c>
      <c r="C15" s="232"/>
      <c r="D15" s="231" t="s">
        <v>26</v>
      </c>
      <c r="E15" s="148"/>
    </row>
    <row r="16" spans="1:5">
      <c r="A16" s="147"/>
      <c r="B16" s="147"/>
      <c r="C16" s="233" t="s">
        <v>101</v>
      </c>
      <c r="D16" s="233"/>
      <c r="E16" s="148"/>
    </row>
    <row r="17" spans="1:5">
      <c r="A17" s="147"/>
      <c r="B17" s="147"/>
      <c r="C17" s="233" t="s">
        <v>102</v>
      </c>
      <c r="D17" s="233"/>
      <c r="E17" s="148"/>
    </row>
    <row r="18" spans="1:5">
      <c r="A18" s="147"/>
      <c r="B18" s="147"/>
      <c r="C18" s="147"/>
      <c r="D18" s="147"/>
      <c r="E18" s="148"/>
    </row>
    <row r="19" spans="1:5">
      <c r="A19" s="147"/>
      <c r="B19" s="231" t="s">
        <v>103</v>
      </c>
      <c r="C19" s="232"/>
      <c r="D19" s="231" t="s">
        <v>26</v>
      </c>
      <c r="E19" s="148"/>
    </row>
    <row r="20" spans="1:5">
      <c r="A20" s="147"/>
      <c r="B20" s="147"/>
      <c r="C20" s="233" t="s">
        <v>104</v>
      </c>
      <c r="D20" s="233"/>
      <c r="E20" s="148"/>
    </row>
    <row r="21" spans="1:5">
      <c r="A21" s="147"/>
      <c r="B21" s="147"/>
      <c r="C21" s="233" t="s">
        <v>105</v>
      </c>
      <c r="D21" s="233"/>
      <c r="E21" s="148"/>
    </row>
    <row r="22" spans="1:5">
      <c r="A22" s="147"/>
      <c r="B22" s="147"/>
      <c r="C22" s="233" t="s">
        <v>106</v>
      </c>
      <c r="D22" s="233"/>
      <c r="E22" s="148"/>
    </row>
    <row r="23" spans="1:5">
      <c r="A23" s="147"/>
      <c r="B23" s="147"/>
      <c r="C23" s="233" t="s">
        <v>107</v>
      </c>
      <c r="D23" s="233"/>
      <c r="E23" s="148"/>
    </row>
    <row r="24" spans="1:5">
      <c r="A24" s="147"/>
      <c r="B24" s="147"/>
      <c r="C24" s="233" t="s">
        <v>108</v>
      </c>
      <c r="D24" s="233"/>
      <c r="E24" s="148"/>
    </row>
    <row r="25" spans="1:5">
      <c r="A25" s="147"/>
      <c r="B25" s="147"/>
      <c r="C25" s="233" t="s">
        <v>109</v>
      </c>
      <c r="D25" s="233"/>
      <c r="E25" s="148"/>
    </row>
    <row r="26" spans="1:5">
      <c r="A26" s="147"/>
      <c r="B26" s="147"/>
      <c r="C26" s="147"/>
      <c r="D26" s="147"/>
      <c r="E26" s="148"/>
    </row>
    <row r="27" spans="1:5">
      <c r="A27" s="147"/>
      <c r="B27" s="231" t="s">
        <v>110</v>
      </c>
      <c r="C27" s="232"/>
      <c r="D27" s="231" t="s">
        <v>26</v>
      </c>
      <c r="E27" s="148"/>
    </row>
    <row r="28" spans="1:5">
      <c r="A28" s="147"/>
      <c r="B28" s="147"/>
      <c r="C28" s="233" t="s">
        <v>111</v>
      </c>
      <c r="D28" s="233"/>
      <c r="E28" s="148"/>
    </row>
    <row r="29" spans="1:5">
      <c r="A29" s="147"/>
      <c r="B29" s="147"/>
      <c r="C29" s="233" t="s">
        <v>112</v>
      </c>
      <c r="D29" s="233"/>
      <c r="E29" s="148"/>
    </row>
    <row r="30" spans="1:5">
      <c r="A30" s="147"/>
      <c r="B30" s="147"/>
      <c r="C30" s="233" t="s">
        <v>128</v>
      </c>
      <c r="D30" s="233"/>
      <c r="E30" s="148"/>
    </row>
    <row r="31" spans="1:5">
      <c r="A31" s="147"/>
      <c r="B31" s="147"/>
      <c r="C31" s="147"/>
      <c r="D31" s="147"/>
      <c r="E31" s="148"/>
    </row>
    <row r="32" spans="1:5">
      <c r="A32" s="147"/>
      <c r="B32" s="231" t="s">
        <v>113</v>
      </c>
      <c r="C32" s="232"/>
      <c r="D32" s="231" t="s">
        <v>26</v>
      </c>
      <c r="E32" s="148"/>
    </row>
    <row r="33" spans="1:5">
      <c r="A33" s="147"/>
      <c r="B33" s="147"/>
      <c r="C33" s="233" t="s">
        <v>114</v>
      </c>
      <c r="D33" s="233"/>
      <c r="E33" s="148"/>
    </row>
    <row r="34" spans="1:5">
      <c r="A34" s="147"/>
      <c r="B34" s="147"/>
      <c r="C34" s="233" t="s">
        <v>115</v>
      </c>
      <c r="D34" s="233"/>
      <c r="E34" s="148"/>
    </row>
    <row r="35" spans="1:5">
      <c r="A35" s="147"/>
      <c r="B35" s="147"/>
      <c r="C35" s="233" t="s">
        <v>116</v>
      </c>
      <c r="D35" s="233"/>
      <c r="E35" s="148"/>
    </row>
    <row r="36" spans="1:5">
      <c r="A36" s="147"/>
      <c r="B36" s="147"/>
      <c r="C36" s="233" t="s">
        <v>132</v>
      </c>
      <c r="D36" s="233"/>
      <c r="E36" s="148"/>
    </row>
    <row r="37" spans="1:5" ht="16.5" customHeight="1">
      <c r="A37" s="147"/>
      <c r="B37" s="147"/>
      <c r="C37" s="147"/>
      <c r="D37" s="147"/>
      <c r="E37" s="148"/>
    </row>
    <row r="38" spans="1:5">
      <c r="A38" s="147"/>
      <c r="B38" s="231" t="s">
        <v>117</v>
      </c>
      <c r="C38" s="232"/>
      <c r="D38" s="231" t="s">
        <v>26</v>
      </c>
      <c r="E38" s="148"/>
    </row>
    <row r="39" spans="1:5">
      <c r="A39" s="147"/>
      <c r="B39" s="147"/>
      <c r="C39" s="233" t="s">
        <v>118</v>
      </c>
      <c r="D39" s="233"/>
      <c r="E39" s="148"/>
    </row>
    <row r="40" spans="1:5">
      <c r="A40" s="147"/>
      <c r="B40" s="147"/>
      <c r="C40" s="233" t="s">
        <v>119</v>
      </c>
      <c r="D40" s="233"/>
      <c r="E40" s="148"/>
    </row>
    <row r="41" spans="1:5">
      <c r="A41" s="147"/>
      <c r="B41" s="147"/>
      <c r="C41" s="233" t="s">
        <v>120</v>
      </c>
      <c r="D41" s="233"/>
      <c r="E41" s="148"/>
    </row>
    <row r="42" spans="1:5">
      <c r="A42" s="147"/>
      <c r="B42" s="147"/>
      <c r="C42" s="147"/>
      <c r="D42" s="147"/>
      <c r="E42" s="148"/>
    </row>
    <row r="43" spans="1:5">
      <c r="A43" s="147"/>
      <c r="B43" s="231" t="s">
        <v>121</v>
      </c>
      <c r="C43" s="232"/>
      <c r="D43" s="231" t="s">
        <v>26</v>
      </c>
      <c r="E43" s="148"/>
    </row>
    <row r="44" spans="1:5">
      <c r="A44" s="147"/>
      <c r="B44" s="147"/>
      <c r="C44" s="233" t="s">
        <v>122</v>
      </c>
      <c r="D44" s="233"/>
      <c r="E44" s="148"/>
    </row>
    <row r="45" spans="1:5">
      <c r="A45" s="147"/>
      <c r="B45" s="147"/>
      <c r="C45" s="233" t="s">
        <v>131</v>
      </c>
      <c r="D45" s="233"/>
      <c r="E45" s="148"/>
    </row>
    <row r="46" spans="1:5">
      <c r="A46" s="147"/>
      <c r="B46" s="147"/>
      <c r="C46" s="233" t="s">
        <v>123</v>
      </c>
      <c r="D46" s="233"/>
      <c r="E46" s="148"/>
    </row>
    <row r="47" spans="1:5">
      <c r="A47" s="147"/>
      <c r="B47" s="147"/>
      <c r="C47" s="147"/>
      <c r="D47" s="147"/>
      <c r="E47" s="148"/>
    </row>
    <row r="48" spans="1:5">
      <c r="A48" s="147"/>
      <c r="B48" s="231" t="s">
        <v>124</v>
      </c>
      <c r="C48" s="232"/>
      <c r="D48" s="231" t="s">
        <v>26</v>
      </c>
      <c r="E48" s="148"/>
    </row>
    <row r="49" spans="1:5">
      <c r="A49" s="147"/>
      <c r="B49" s="147"/>
      <c r="C49" s="233" t="s">
        <v>125</v>
      </c>
      <c r="D49" s="233"/>
      <c r="E49" s="148"/>
    </row>
    <row r="50" spans="1:5">
      <c r="A50" s="147"/>
      <c r="B50" s="147"/>
      <c r="C50" s="233" t="s">
        <v>126</v>
      </c>
      <c r="D50" s="233"/>
      <c r="E50" s="148"/>
    </row>
    <row r="51" spans="1:5">
      <c r="A51" s="147"/>
      <c r="B51" s="147"/>
      <c r="C51" s="233" t="s">
        <v>127</v>
      </c>
      <c r="D51" s="233"/>
      <c r="E51" s="148"/>
    </row>
    <row r="52" spans="1:5">
      <c r="A52" s="234"/>
      <c r="B52" s="234"/>
      <c r="C52" s="234"/>
      <c r="D52" s="234"/>
      <c r="E52" s="235"/>
    </row>
  </sheetData>
  <mergeCells count="2">
    <mergeCell ref="B2:C2"/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">
    <tabColor rgb="FF0070C0"/>
    <pageSetUpPr fitToPage="1"/>
  </sheetPr>
  <dimension ref="A1:AN538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5" sqref="B5"/>
    </sheetView>
  </sheetViews>
  <sheetFormatPr defaultColWidth="9.140625" defaultRowHeight="12" outlineLevelRow="1" outlineLevelCol="2"/>
  <cols>
    <col min="1" max="1" width="9.140625" style="33" customWidth="1" collapsed="1"/>
    <col min="2" max="2" width="58.140625" style="14" customWidth="1" collapsed="1"/>
    <col min="3" max="4" width="11" style="14" hidden="1" customWidth="1" outlineLevel="1" collapsed="1"/>
    <col min="5" max="5" width="11" style="14" hidden="1" customWidth="1" outlineLevel="2" collapsed="1"/>
    <col min="6" max="6" width="9.5703125" style="14" hidden="1" customWidth="1" outlineLevel="2" collapsed="1"/>
    <col min="7" max="8" width="11" style="14" customWidth="1" collapsed="1"/>
    <col min="9" max="9" width="11" style="177" hidden="1" customWidth="1" outlineLevel="1" collapsed="1"/>
    <col min="10" max="10" width="53.5703125" style="15" customWidth="1" collapsed="1"/>
    <col min="11" max="40" width="9.140625" style="14"/>
    <col min="41" max="16384" width="9.140625" style="14" collapsed="1"/>
  </cols>
  <sheetData>
    <row r="1" spans="1:10" ht="15.75">
      <c r="A1" s="49" t="s">
        <v>593</v>
      </c>
    </row>
    <row r="2" spans="1:10" ht="12.2" customHeight="1">
      <c r="A2" s="51" t="s">
        <v>29</v>
      </c>
    </row>
    <row r="3" spans="1:10" ht="12.2" customHeight="1">
      <c r="A3" s="50" t="s">
        <v>594</v>
      </c>
      <c r="C3" s="17"/>
      <c r="D3" s="17"/>
      <c r="E3" s="17"/>
      <c r="F3" s="17"/>
    </row>
    <row r="4" spans="1:10" ht="12.2" customHeight="1" thickBot="1">
      <c r="A4" s="366" t="s">
        <v>624</v>
      </c>
      <c r="B4" s="18"/>
      <c r="C4" s="19"/>
      <c r="D4" s="19"/>
      <c r="E4" s="19"/>
      <c r="F4" s="19"/>
      <c r="J4" s="277"/>
    </row>
    <row r="5" spans="1:10" ht="12.2" customHeight="1" thickTop="1">
      <c r="B5" s="18"/>
      <c r="C5" s="317" t="s">
        <v>158</v>
      </c>
      <c r="D5" s="319"/>
      <c r="E5" s="318" t="s">
        <v>159</v>
      </c>
      <c r="F5" s="319"/>
      <c r="G5" s="317" t="s">
        <v>161</v>
      </c>
      <c r="H5" s="317"/>
      <c r="I5" s="317"/>
    </row>
    <row r="6" spans="1:10" ht="13.5" customHeight="1">
      <c r="C6" s="371" t="s">
        <v>614</v>
      </c>
      <c r="D6" s="375" t="s">
        <v>615</v>
      </c>
      <c r="E6" s="305" t="s">
        <v>162</v>
      </c>
      <c r="F6" s="377" t="s">
        <v>160</v>
      </c>
      <c r="G6" s="272" t="s">
        <v>611</v>
      </c>
      <c r="H6" s="271" t="s">
        <v>616</v>
      </c>
      <c r="I6" s="373" t="s">
        <v>617</v>
      </c>
      <c r="J6" s="371" t="s">
        <v>31</v>
      </c>
    </row>
    <row r="7" spans="1:10" ht="12.2" customHeight="1">
      <c r="C7" s="372"/>
      <c r="D7" s="376"/>
      <c r="E7" s="250" t="s">
        <v>612</v>
      </c>
      <c r="F7" s="376"/>
      <c r="G7" s="20" t="s">
        <v>612</v>
      </c>
      <c r="H7" s="251" t="s">
        <v>618</v>
      </c>
      <c r="I7" s="374"/>
      <c r="J7" s="372"/>
    </row>
    <row r="8" spans="1:10" s="21" customFormat="1" ht="12.2" hidden="1" customHeight="1">
      <c r="A8" s="33"/>
      <c r="B8" s="14"/>
      <c r="C8" s="239"/>
      <c r="D8" s="281"/>
      <c r="E8" s="239"/>
      <c r="F8" s="281"/>
      <c r="G8" s="272"/>
      <c r="H8" s="252"/>
      <c r="I8" s="241"/>
      <c r="J8" s="239"/>
    </row>
    <row r="9" spans="1:10" s="21" customFormat="1" ht="12.2" hidden="1" customHeight="1">
      <c r="A9" s="33"/>
      <c r="B9" s="14"/>
      <c r="C9" s="239"/>
      <c r="D9" s="281"/>
      <c r="E9" s="239"/>
      <c r="F9" s="281"/>
      <c r="G9" s="240"/>
      <c r="H9" s="252"/>
      <c r="I9" s="241"/>
      <c r="J9" s="239"/>
    </row>
    <row r="10" spans="1:10" s="23" customFormat="1" ht="12.2" customHeight="1">
      <c r="A10" s="44" t="s">
        <v>0</v>
      </c>
      <c r="D10" s="265"/>
      <c r="F10" s="265"/>
      <c r="H10" s="253"/>
      <c r="I10" s="178"/>
      <c r="J10" s="22"/>
    </row>
    <row r="11" spans="1:10" s="23" customFormat="1" ht="12.2" customHeight="1">
      <c r="A11" s="44" t="s">
        <v>1</v>
      </c>
      <c r="D11" s="265"/>
      <c r="F11" s="265"/>
      <c r="H11" s="253"/>
      <c r="I11" s="178"/>
      <c r="J11" s="22"/>
    </row>
    <row r="12" spans="1:10" s="23" customFormat="1" ht="12.2" customHeight="1">
      <c r="A12" s="43"/>
      <c r="B12" s="45" t="s">
        <v>133</v>
      </c>
      <c r="C12" s="26">
        <f>C103</f>
        <v>100</v>
      </c>
      <c r="D12" s="291">
        <f>D103</f>
        <v>137944.04</v>
      </c>
      <c r="E12" s="26">
        <f>E103</f>
        <v>243980.58</v>
      </c>
      <c r="F12" s="283">
        <f>IFERROR(E12/G12,"")</f>
        <v>19.479487425149699</v>
      </c>
      <c r="G12" s="26">
        <f t="shared" ref="G12:H12" si="0">G103</f>
        <v>12525</v>
      </c>
      <c r="H12" s="254">
        <f t="shared" si="0"/>
        <v>10000</v>
      </c>
      <c r="I12" s="179">
        <f>H12-G12</f>
        <v>-2525</v>
      </c>
      <c r="J12" s="22"/>
    </row>
    <row r="13" spans="1:10" s="23" customFormat="1" ht="12.2" hidden="1" customHeight="1">
      <c r="A13" s="43"/>
      <c r="B13" s="45" t="s">
        <v>139</v>
      </c>
      <c r="C13" s="26">
        <f>C112</f>
        <v>0</v>
      </c>
      <c r="D13" s="291">
        <f>D112</f>
        <v>0</v>
      </c>
      <c r="E13" s="26">
        <f>E112</f>
        <v>0</v>
      </c>
      <c r="F13" s="283" t="str">
        <f t="shared" ref="F13:F18" si="1">IFERROR(E13/G13,"")</f>
        <v/>
      </c>
      <c r="G13" s="26">
        <f t="shared" ref="G13:H13" si="2">G112</f>
        <v>0</v>
      </c>
      <c r="H13" s="254">
        <f t="shared" si="2"/>
        <v>0</v>
      </c>
      <c r="I13" s="179">
        <f t="shared" ref="I13:I16" si="3">H13-G13</f>
        <v>0</v>
      </c>
      <c r="J13" s="22"/>
    </row>
    <row r="14" spans="1:10" s="23" customFormat="1" ht="12.2" customHeight="1">
      <c r="A14" s="43"/>
      <c r="B14" s="45" t="s">
        <v>140</v>
      </c>
      <c r="C14" s="26">
        <f>C133</f>
        <v>0</v>
      </c>
      <c r="D14" s="291">
        <f>D133</f>
        <v>0</v>
      </c>
      <c r="E14" s="26">
        <f>E133</f>
        <v>340280.83</v>
      </c>
      <c r="F14" s="283">
        <f t="shared" si="1"/>
        <v>0.33327629544340687</v>
      </c>
      <c r="G14" s="26">
        <f t="shared" ref="G14:H14" si="4">G133</f>
        <v>1021017.2</v>
      </c>
      <c r="H14" s="254">
        <f t="shared" si="4"/>
        <v>2377671.9162157611</v>
      </c>
      <c r="I14" s="179">
        <f t="shared" si="3"/>
        <v>1356654.7162157611</v>
      </c>
      <c r="J14" s="22"/>
    </row>
    <row r="15" spans="1:10" s="23" customFormat="1" ht="12.2" customHeight="1">
      <c r="A15" s="43"/>
      <c r="B15" s="45" t="s">
        <v>141</v>
      </c>
      <c r="C15" s="26">
        <f>C175</f>
        <v>0</v>
      </c>
      <c r="D15" s="291">
        <f>D175</f>
        <v>405016.95</v>
      </c>
      <c r="E15" s="26">
        <f>E175</f>
        <v>-14138.26</v>
      </c>
      <c r="F15" s="283">
        <f t="shared" si="1"/>
        <v>-1.1021050442852088E-2</v>
      </c>
      <c r="G15" s="26">
        <f t="shared" ref="G15:H15" si="5">G175</f>
        <v>1282841.42</v>
      </c>
      <c r="H15" s="254">
        <f t="shared" si="5"/>
        <v>624878.69584415574</v>
      </c>
      <c r="I15" s="179">
        <f t="shared" si="3"/>
        <v>-657962.72415584419</v>
      </c>
      <c r="J15" s="22"/>
    </row>
    <row r="16" spans="1:10" s="23" customFormat="1" ht="12.2" hidden="1" customHeight="1">
      <c r="A16" s="43"/>
      <c r="B16" s="45" t="s">
        <v>134</v>
      </c>
      <c r="C16" s="26">
        <f>C183</f>
        <v>0</v>
      </c>
      <c r="D16" s="291">
        <f>D183</f>
        <v>0</v>
      </c>
      <c r="E16" s="26">
        <f>E183</f>
        <v>0</v>
      </c>
      <c r="F16" s="283" t="str">
        <f t="shared" si="1"/>
        <v/>
      </c>
      <c r="G16" s="26">
        <f t="shared" ref="G16:H16" si="6">G183</f>
        <v>0</v>
      </c>
      <c r="H16" s="254">
        <f t="shared" si="6"/>
        <v>0</v>
      </c>
      <c r="I16" s="179">
        <f t="shared" si="3"/>
        <v>0</v>
      </c>
      <c r="J16" s="22"/>
    </row>
    <row r="17" spans="1:10" s="23" customFormat="1" ht="12.2" hidden="1" customHeight="1">
      <c r="A17" s="43"/>
      <c r="B17" s="45" t="s">
        <v>135</v>
      </c>
      <c r="C17" s="26">
        <f>C189</f>
        <v>0</v>
      </c>
      <c r="D17" s="291">
        <f>D189</f>
        <v>0</v>
      </c>
      <c r="E17" s="26">
        <f>E189</f>
        <v>0</v>
      </c>
      <c r="F17" s="283" t="str">
        <f t="shared" si="1"/>
        <v/>
      </c>
      <c r="G17" s="26">
        <f t="shared" ref="G17:I17" si="7">G189</f>
        <v>0</v>
      </c>
      <c r="H17" s="254">
        <f t="shared" si="7"/>
        <v>0</v>
      </c>
      <c r="I17" s="26">
        <f t="shared" si="7"/>
        <v>0</v>
      </c>
      <c r="J17" s="22"/>
    </row>
    <row r="18" spans="1:10" s="23" customFormat="1" ht="12.2" customHeight="1">
      <c r="A18" s="43"/>
      <c r="B18" s="304" t="s">
        <v>2</v>
      </c>
      <c r="C18" s="266">
        <f>SUM(C12:C17)</f>
        <v>100</v>
      </c>
      <c r="D18" s="288">
        <f>SUM(D12:D17)</f>
        <v>542960.99</v>
      </c>
      <c r="E18" s="266">
        <f>SUM(E12:E17)</f>
        <v>570123.15</v>
      </c>
      <c r="F18" s="289">
        <f t="shared" si="1"/>
        <v>0.24612639507440481</v>
      </c>
      <c r="G18" s="266">
        <f t="shared" ref="G18:I18" si="8">SUM(G12:G17)</f>
        <v>2316383.62</v>
      </c>
      <c r="H18" s="266">
        <f t="shared" si="8"/>
        <v>3012550.6120599168</v>
      </c>
      <c r="I18" s="266">
        <f t="shared" si="8"/>
        <v>696166.99205991696</v>
      </c>
      <c r="J18" s="22"/>
    </row>
    <row r="19" spans="1:10" s="23" customFormat="1" ht="12.2" customHeight="1">
      <c r="A19" s="25"/>
      <c r="C19" s="26"/>
      <c r="D19" s="291"/>
      <c r="E19" s="26"/>
      <c r="F19" s="283"/>
      <c r="G19" s="26"/>
      <c r="H19" s="254"/>
      <c r="I19" s="179"/>
      <c r="J19" s="22"/>
    </row>
    <row r="20" spans="1:10" s="23" customFormat="1" ht="12.2" customHeight="1">
      <c r="A20" s="27" t="s">
        <v>3</v>
      </c>
      <c r="C20" s="26"/>
      <c r="D20" s="291"/>
      <c r="E20" s="26"/>
      <c r="F20" s="283"/>
      <c r="G20" s="26"/>
      <c r="H20" s="254"/>
      <c r="I20" s="179"/>
      <c r="J20" s="22"/>
    </row>
    <row r="21" spans="1:10" s="23" customFormat="1" ht="12.2" customHeight="1">
      <c r="A21" s="43"/>
      <c r="B21" s="45" t="s">
        <v>142</v>
      </c>
      <c r="C21" s="26">
        <f>C254</f>
        <v>0</v>
      </c>
      <c r="D21" s="291">
        <f>D254</f>
        <v>180000</v>
      </c>
      <c r="E21" s="26">
        <f>E254</f>
        <v>280867.89999999997</v>
      </c>
      <c r="F21" s="283">
        <f t="shared" ref="F21:F30" si="9">IFERROR(E21/G21,"")</f>
        <v>0.32460133770764676</v>
      </c>
      <c r="G21" s="26">
        <f t="shared" ref="G21:H21" si="10">G254</f>
        <v>865270.30967741902</v>
      </c>
      <c r="H21" s="254">
        <f t="shared" si="10"/>
        <v>1317875.0326</v>
      </c>
      <c r="I21" s="179">
        <f t="shared" ref="I21:I28" si="11">H21-G21</f>
        <v>452604.72292258102</v>
      </c>
      <c r="J21" s="22"/>
    </row>
    <row r="22" spans="1:10" s="23" customFormat="1" ht="12.2" customHeight="1">
      <c r="A22" s="43"/>
      <c r="B22" s="45" t="s">
        <v>137</v>
      </c>
      <c r="C22" s="26">
        <f>C272</f>
        <v>0</v>
      </c>
      <c r="D22" s="291">
        <f>D272</f>
        <v>28748.129999999997</v>
      </c>
      <c r="E22" s="26">
        <f>E272</f>
        <v>80957.169999999984</v>
      </c>
      <c r="F22" s="283">
        <f t="shared" si="9"/>
        <v>0.29284370695165884</v>
      </c>
      <c r="G22" s="26">
        <f t="shared" ref="G22:H22" si="12">G272</f>
        <v>276451.80032283906</v>
      </c>
      <c r="H22" s="254">
        <f t="shared" si="12"/>
        <v>441302.37787769997</v>
      </c>
      <c r="I22" s="179">
        <f t="shared" si="11"/>
        <v>164850.57755486091</v>
      </c>
      <c r="J22" s="22"/>
    </row>
    <row r="23" spans="1:10" s="23" customFormat="1" ht="12.2" customHeight="1">
      <c r="A23" s="43"/>
      <c r="B23" s="45" t="s">
        <v>143</v>
      </c>
      <c r="C23" s="26">
        <f>C333</f>
        <v>0</v>
      </c>
      <c r="D23" s="291">
        <f>D333</f>
        <v>128990.86</v>
      </c>
      <c r="E23" s="26">
        <f>E333</f>
        <v>117044.66</v>
      </c>
      <c r="F23" s="283">
        <f t="shared" si="9"/>
        <v>0.55964967569462665</v>
      </c>
      <c r="G23" s="26">
        <f t="shared" ref="G23:H23" si="13">G333</f>
        <v>209139.154516129</v>
      </c>
      <c r="H23" s="254">
        <f t="shared" si="13"/>
        <v>228949.38709677418</v>
      </c>
      <c r="I23" s="179">
        <f t="shared" si="11"/>
        <v>19810.232580645184</v>
      </c>
      <c r="J23" s="22"/>
    </row>
    <row r="24" spans="1:10" s="23" customFormat="1" ht="12.2" customHeight="1">
      <c r="A24" s="43"/>
      <c r="B24" s="45" t="s">
        <v>144</v>
      </c>
      <c r="C24" s="26">
        <f>C374</f>
        <v>0</v>
      </c>
      <c r="D24" s="291">
        <f>D374</f>
        <v>687.69</v>
      </c>
      <c r="E24" s="26">
        <f>E374</f>
        <v>70421.319999999992</v>
      </c>
      <c r="F24" s="283">
        <f t="shared" si="9"/>
        <v>0.25173847143776362</v>
      </c>
      <c r="G24" s="26">
        <f t="shared" ref="G24:H24" si="14">G374</f>
        <v>279740</v>
      </c>
      <c r="H24" s="254">
        <f t="shared" si="14"/>
        <v>444384.89999999997</v>
      </c>
      <c r="I24" s="179">
        <f t="shared" si="11"/>
        <v>164644.89999999997</v>
      </c>
      <c r="J24" s="22"/>
    </row>
    <row r="25" spans="1:10" s="23" customFormat="1" ht="12.2" customHeight="1">
      <c r="A25" s="43"/>
      <c r="B25" s="45" t="s">
        <v>145</v>
      </c>
      <c r="C25" s="26">
        <f>C427</f>
        <v>0</v>
      </c>
      <c r="D25" s="291">
        <f>D427</f>
        <v>18203.169999999998</v>
      </c>
      <c r="E25" s="26">
        <f>E427</f>
        <v>46930.15</v>
      </c>
      <c r="F25" s="283">
        <f t="shared" si="9"/>
        <v>0.48184599920479754</v>
      </c>
      <c r="G25" s="26">
        <f t="shared" ref="G25:H25" si="15">G427</f>
        <v>97396.574999999997</v>
      </c>
      <c r="H25" s="254">
        <f t="shared" si="15"/>
        <v>83656.555000000008</v>
      </c>
      <c r="I25" s="179">
        <f t="shared" si="11"/>
        <v>-13740.01999999999</v>
      </c>
      <c r="J25" s="22"/>
    </row>
    <row r="26" spans="1:10" s="23" customFormat="1" ht="12.2" customHeight="1">
      <c r="A26" s="43"/>
      <c r="B26" s="45" t="s">
        <v>136</v>
      </c>
      <c r="C26" s="26">
        <f>C485</f>
        <v>0</v>
      </c>
      <c r="D26" s="291">
        <f>D485</f>
        <v>17536.079999999998</v>
      </c>
      <c r="E26" s="26">
        <f>E485</f>
        <v>109078.71</v>
      </c>
      <c r="F26" s="283">
        <f t="shared" si="9"/>
        <v>0.19784155857213781</v>
      </c>
      <c r="G26" s="26">
        <f t="shared" ref="G26:H26" si="16">G485</f>
        <v>551343.76612903236</v>
      </c>
      <c r="H26" s="254">
        <f t="shared" si="16"/>
        <v>455786</v>
      </c>
      <c r="I26" s="179">
        <f t="shared" si="11"/>
        <v>-95557.766129032359</v>
      </c>
      <c r="J26" s="22"/>
    </row>
    <row r="27" spans="1:10" s="23" customFormat="1" ht="12.2" customHeight="1">
      <c r="A27" s="43"/>
      <c r="B27" s="45" t="s">
        <v>154</v>
      </c>
      <c r="C27" s="26">
        <f>C503</f>
        <v>0</v>
      </c>
      <c r="D27" s="291">
        <f>D503</f>
        <v>0</v>
      </c>
      <c r="E27" s="26">
        <f>E503</f>
        <v>5250</v>
      </c>
      <c r="F27" s="283">
        <f t="shared" si="9"/>
        <v>1.2</v>
      </c>
      <c r="G27" s="26">
        <f t="shared" ref="G27:H27" si="17">G503</f>
        <v>4375</v>
      </c>
      <c r="H27" s="254">
        <f t="shared" si="17"/>
        <v>5250</v>
      </c>
      <c r="I27" s="179">
        <f t="shared" si="11"/>
        <v>875</v>
      </c>
      <c r="J27" s="22"/>
    </row>
    <row r="28" spans="1:10" s="23" customFormat="1" ht="12.2" customHeight="1">
      <c r="A28" s="43"/>
      <c r="B28" s="45" t="s">
        <v>146</v>
      </c>
      <c r="C28" s="26">
        <f>C524</f>
        <v>0</v>
      </c>
      <c r="D28" s="291">
        <f>D524</f>
        <v>1030</v>
      </c>
      <c r="E28" s="26">
        <f>E524</f>
        <v>12135.970000000001</v>
      </c>
      <c r="F28" s="283">
        <f t="shared" si="9"/>
        <v>0.67836918430364923</v>
      </c>
      <c r="G28" s="26">
        <f t="shared" ref="G28:H28" si="18">G524</f>
        <v>17889.919354838708</v>
      </c>
      <c r="H28" s="254">
        <f t="shared" si="18"/>
        <v>18450</v>
      </c>
      <c r="I28" s="179">
        <f t="shared" si="11"/>
        <v>560.08064516129161</v>
      </c>
      <c r="J28" s="22"/>
    </row>
    <row r="29" spans="1:10" s="23" customFormat="1" ht="12.2" hidden="1" customHeight="1">
      <c r="A29" s="43"/>
      <c r="B29" s="45" t="s">
        <v>147</v>
      </c>
      <c r="C29" s="26">
        <f>C533</f>
        <v>0</v>
      </c>
      <c r="D29" s="291">
        <f>D533</f>
        <v>0</v>
      </c>
      <c r="E29" s="26">
        <f>E533</f>
        <v>0</v>
      </c>
      <c r="F29" s="283" t="str">
        <f t="shared" si="9"/>
        <v/>
      </c>
      <c r="G29" s="26">
        <f>G533</f>
        <v>0</v>
      </c>
      <c r="H29" s="254">
        <f t="shared" ref="H29:I29" si="19">H533</f>
        <v>0</v>
      </c>
      <c r="I29" s="26">
        <f t="shared" si="19"/>
        <v>0</v>
      </c>
      <c r="J29" s="22"/>
    </row>
    <row r="30" spans="1:10" s="24" customFormat="1" ht="12.2" customHeight="1">
      <c r="A30" s="44"/>
      <c r="B30" s="304" t="s">
        <v>4</v>
      </c>
      <c r="C30" s="266">
        <f>SUM(C21:C29)</f>
        <v>0</v>
      </c>
      <c r="D30" s="288">
        <f>SUM(D21:D29)</f>
        <v>375195.93</v>
      </c>
      <c r="E30" s="266">
        <f>SUM(E21:E29)</f>
        <v>722685.87999999989</v>
      </c>
      <c r="F30" s="289">
        <f t="shared" si="9"/>
        <v>0.31399193222217631</v>
      </c>
      <c r="G30" s="266">
        <f t="shared" ref="G30:I30" si="20">SUM(G21:G29)</f>
        <v>2301606.5250002583</v>
      </c>
      <c r="H30" s="266">
        <f t="shared" si="20"/>
        <v>2995654.2525744741</v>
      </c>
      <c r="I30" s="266">
        <f t="shared" si="20"/>
        <v>694047.72757421597</v>
      </c>
      <c r="J30" s="30"/>
    </row>
    <row r="31" spans="1:10" s="23" customFormat="1" ht="12.2" customHeight="1">
      <c r="A31" s="43"/>
      <c r="C31" s="26"/>
      <c r="D31" s="291"/>
      <c r="E31" s="26"/>
      <c r="F31" s="279"/>
      <c r="G31" s="26"/>
      <c r="H31" s="254"/>
      <c r="I31" s="179"/>
      <c r="J31" s="22"/>
    </row>
    <row r="32" spans="1:10" s="23" customFormat="1" ht="12.2" customHeight="1" thickBot="1">
      <c r="A32" s="302" t="s">
        <v>5</v>
      </c>
      <c r="B32" s="274"/>
      <c r="C32" s="284">
        <f t="shared" ref="C32" si="21">C18-C30</f>
        <v>100</v>
      </c>
      <c r="D32" s="292">
        <f t="shared" ref="D32:E32" si="22">D18-D30</f>
        <v>167765.06</v>
      </c>
      <c r="E32" s="284">
        <f t="shared" si="22"/>
        <v>-152562.72999999986</v>
      </c>
      <c r="F32" s="301"/>
      <c r="G32" s="284">
        <f t="shared" ref="G32:H32" si="23">G18-G30</f>
        <v>14777.094999741763</v>
      </c>
      <c r="H32" s="365">
        <f t="shared" si="23"/>
        <v>16896.35948544275</v>
      </c>
      <c r="I32" s="303">
        <f t="shared" ref="I32" si="24">H32-G32</f>
        <v>2119.2644857009873</v>
      </c>
      <c r="J32" s="22"/>
    </row>
    <row r="33" spans="1:10" s="23" customFormat="1" ht="12.2" customHeight="1" thickTop="1">
      <c r="A33" s="43"/>
      <c r="C33" s="26"/>
      <c r="D33" s="291"/>
      <c r="E33" s="26"/>
      <c r="F33" s="267"/>
      <c r="G33" s="26"/>
      <c r="H33" s="254"/>
      <c r="I33" s="179"/>
      <c r="J33" s="22"/>
    </row>
    <row r="34" spans="1:10" s="23" customFormat="1" ht="12.2" customHeight="1">
      <c r="A34" s="27" t="s">
        <v>6</v>
      </c>
      <c r="C34" s="28"/>
      <c r="D34" s="290"/>
      <c r="E34" s="28"/>
      <c r="F34" s="287"/>
      <c r="G34" s="26"/>
      <c r="H34" s="254"/>
      <c r="I34" s="179"/>
      <c r="J34" s="22"/>
    </row>
    <row r="35" spans="1:10" s="23" customFormat="1" ht="12.2" customHeight="1">
      <c r="A35" s="43"/>
      <c r="B35" s="25" t="s">
        <v>7</v>
      </c>
      <c r="C35" s="28">
        <v>0</v>
      </c>
      <c r="D35" s="290">
        <v>0</v>
      </c>
      <c r="E35" s="28">
        <v>0</v>
      </c>
      <c r="F35" s="287"/>
      <c r="G35" s="26">
        <v>98713.61</v>
      </c>
      <c r="H35" s="254">
        <f>G40</f>
        <v>113490.70499974176</v>
      </c>
      <c r="I35" s="179"/>
      <c r="J35" s="22"/>
    </row>
    <row r="36" spans="1:10" s="23" customFormat="1" ht="12.2" customHeight="1">
      <c r="A36" s="27"/>
      <c r="B36" s="25" t="s">
        <v>8</v>
      </c>
      <c r="C36" s="28"/>
      <c r="D36" s="290"/>
      <c r="E36" s="28"/>
      <c r="F36" s="287"/>
      <c r="G36" s="26"/>
      <c r="H36" s="254"/>
      <c r="I36" s="179"/>
      <c r="J36" s="22"/>
    </row>
    <row r="37" spans="1:10" s="23" customFormat="1" ht="12.2" customHeight="1">
      <c r="A37" s="43"/>
      <c r="B37" s="25" t="s">
        <v>9</v>
      </c>
      <c r="C37" s="26">
        <f>C40-C38</f>
        <v>-69151.45</v>
      </c>
      <c r="D37" s="291">
        <f>D40-D38</f>
        <v>-69051.45</v>
      </c>
      <c r="E37" s="26">
        <f t="shared" ref="E37" si="25">SUM(E35:E36)</f>
        <v>0</v>
      </c>
      <c r="F37" s="283"/>
      <c r="G37" s="26">
        <f t="shared" ref="G37:H37" si="26">SUM(G35:G36)</f>
        <v>98713.61</v>
      </c>
      <c r="H37" s="254">
        <f t="shared" si="26"/>
        <v>113490.70499974176</v>
      </c>
      <c r="I37" s="179"/>
      <c r="J37" s="22"/>
    </row>
    <row r="38" spans="1:10" s="23" customFormat="1" ht="12.2" customHeight="1">
      <c r="A38" s="43"/>
      <c r="B38" s="25" t="s">
        <v>5</v>
      </c>
      <c r="C38" s="26">
        <f>+C32</f>
        <v>100</v>
      </c>
      <c r="D38" s="291">
        <f>+D32</f>
        <v>167765.06</v>
      </c>
      <c r="E38" s="26">
        <f>+E32</f>
        <v>-152562.72999999986</v>
      </c>
      <c r="F38" s="283"/>
      <c r="G38" s="26">
        <f t="shared" ref="G38:H38" si="27">+G32</f>
        <v>14777.094999741763</v>
      </c>
      <c r="H38" s="254">
        <f t="shared" si="27"/>
        <v>16896.35948544275</v>
      </c>
      <c r="I38" s="179"/>
      <c r="J38" s="22"/>
    </row>
    <row r="39" spans="1:10" s="23" customFormat="1" ht="12.2" customHeight="1">
      <c r="A39" s="43"/>
      <c r="B39" s="25"/>
      <c r="C39" s="26"/>
      <c r="D39" s="291"/>
      <c r="E39" s="26"/>
      <c r="F39" s="279"/>
      <c r="G39" s="26"/>
      <c r="H39" s="254"/>
      <c r="I39" s="179"/>
      <c r="J39" s="22"/>
    </row>
    <row r="40" spans="1:10" s="23" customFormat="1" ht="12.2" customHeight="1" thickBot="1">
      <c r="A40" s="302" t="s">
        <v>10</v>
      </c>
      <c r="B40" s="274"/>
      <c r="C40" s="284">
        <f>D37</f>
        <v>-69051.45</v>
      </c>
      <c r="D40" s="292">
        <f>G37</f>
        <v>98713.61</v>
      </c>
      <c r="E40" s="284">
        <f>E37+E38</f>
        <v>-152562.72999999986</v>
      </c>
      <c r="F40" s="301"/>
      <c r="G40" s="284">
        <f t="shared" ref="G40:H40" si="28">G37+G38</f>
        <v>113490.70499974176</v>
      </c>
      <c r="H40" s="284">
        <f t="shared" si="28"/>
        <v>130387.06448518451</v>
      </c>
      <c r="I40" s="303"/>
      <c r="J40" s="22"/>
    </row>
    <row r="41" spans="1:10" s="23" customFormat="1" ht="12.2" customHeight="1" thickTop="1">
      <c r="A41" s="43"/>
      <c r="B41" s="25"/>
      <c r="E41" s="310"/>
      <c r="F41" s="267"/>
      <c r="H41" s="253"/>
      <c r="I41" s="178"/>
      <c r="J41" s="22"/>
    </row>
    <row r="42" spans="1:10" s="23" customFormat="1" ht="12.2" customHeight="1">
      <c r="A42" s="42" t="s">
        <v>155</v>
      </c>
      <c r="B42" s="25"/>
      <c r="C42" s="26"/>
      <c r="D42" s="26"/>
      <c r="E42" s="237"/>
      <c r="F42" s="283"/>
      <c r="G42" s="26">
        <f t="shared" ref="G42:I42" si="29">IFERROR(G18/G68,"")</f>
        <v>16545.597285714288</v>
      </c>
      <c r="H42" s="254">
        <f t="shared" si="29"/>
        <v>10041.835373533057</v>
      </c>
      <c r="I42" s="26">
        <f t="shared" si="29"/>
        <v>4351.043700374481</v>
      </c>
      <c r="J42" s="22"/>
    </row>
    <row r="43" spans="1:10" s="23" customFormat="1" ht="12.2" customHeight="1">
      <c r="A43" s="42" t="s">
        <v>156</v>
      </c>
      <c r="B43" s="25"/>
      <c r="C43" s="26"/>
      <c r="D43" s="26"/>
      <c r="E43" s="237"/>
      <c r="F43" s="283"/>
      <c r="G43" s="26">
        <f t="shared" ref="G43:I43" si="30">IFERROR(G30/G68,"")</f>
        <v>16440.046607144701</v>
      </c>
      <c r="H43" s="254">
        <f t="shared" si="30"/>
        <v>9985.5141752482468</v>
      </c>
      <c r="I43" s="26">
        <f t="shared" si="30"/>
        <v>4337.7982973388498</v>
      </c>
      <c r="J43" s="22"/>
    </row>
    <row r="44" spans="1:10" s="23" customFormat="1" ht="12.2" customHeight="1">
      <c r="A44" s="42" t="s">
        <v>157</v>
      </c>
      <c r="B44" s="25"/>
      <c r="C44" s="26"/>
      <c r="D44" s="26"/>
      <c r="E44" s="237"/>
      <c r="F44" s="283"/>
      <c r="G44" s="26">
        <f t="shared" ref="G44:I44" si="31">IFERROR(G32/G68,"")</f>
        <v>105.55067856958402</v>
      </c>
      <c r="H44" s="254">
        <f t="shared" si="31"/>
        <v>56.321198284809164</v>
      </c>
      <c r="I44" s="26">
        <f t="shared" si="31"/>
        <v>13.24540303563117</v>
      </c>
      <c r="J44" s="22"/>
    </row>
    <row r="45" spans="1:10" s="23" customFormat="1" ht="12.2" customHeight="1">
      <c r="A45" s="42" t="s">
        <v>38</v>
      </c>
      <c r="B45" s="25"/>
      <c r="C45" s="269">
        <f>IFERROR(C40/C32,"")</f>
        <v>-690.5145</v>
      </c>
      <c r="D45" s="269">
        <f>IFERROR(D40/D32,"")</f>
        <v>0.58840386669310052</v>
      </c>
      <c r="E45" s="311">
        <f>IFERROR(E40/E32,"")</f>
        <v>1</v>
      </c>
      <c r="F45" s="283"/>
      <c r="G45" s="269">
        <f>IFERROR(G40/G30,"")</f>
        <v>4.9309342742556321E-2</v>
      </c>
      <c r="H45" s="255">
        <f t="shared" ref="H45" si="32">IFERROR(H40/H30,"")</f>
        <v>4.3525404967255314E-2</v>
      </c>
      <c r="I45" s="180"/>
      <c r="J45" s="22"/>
    </row>
    <row r="46" spans="1:10" s="23" customFormat="1" ht="12.2" customHeight="1">
      <c r="A46" s="43"/>
      <c r="B46" s="25"/>
      <c r="E46" s="237"/>
      <c r="F46" s="283"/>
      <c r="H46" s="253"/>
      <c r="I46" s="178"/>
      <c r="J46" s="22"/>
    </row>
    <row r="47" spans="1:10" s="23" customFormat="1" ht="12.2" customHeight="1">
      <c r="A47" s="44" t="s">
        <v>27</v>
      </c>
      <c r="E47" s="237"/>
      <c r="F47" s="283"/>
      <c r="H47" s="253"/>
      <c r="I47" s="178"/>
      <c r="J47" s="22"/>
    </row>
    <row r="48" spans="1:10" ht="12.2" customHeight="1">
      <c r="A48" s="44"/>
      <c r="B48" s="26"/>
      <c r="E48" s="312"/>
      <c r="F48" s="275"/>
      <c r="H48" s="16"/>
      <c r="J48" s="22"/>
    </row>
    <row r="49" spans="1:10" ht="12.2" customHeight="1">
      <c r="A49" s="32" t="s">
        <v>11</v>
      </c>
      <c r="B49" s="26"/>
      <c r="E49" s="312"/>
      <c r="F49" s="275"/>
      <c r="H49" s="16"/>
      <c r="J49" s="22"/>
    </row>
    <row r="50" spans="1:10" ht="12.2" customHeight="1">
      <c r="A50" s="32"/>
      <c r="B50" s="31" t="s">
        <v>12</v>
      </c>
      <c r="C50" s="285"/>
      <c r="D50" s="285">
        <v>0</v>
      </c>
      <c r="E50" s="312"/>
      <c r="F50" s="275"/>
      <c r="G50" s="285">
        <v>44</v>
      </c>
      <c r="H50" s="256">
        <v>60</v>
      </c>
      <c r="I50" s="182">
        <f t="shared" ref="I50:I62" si="33">H50-G50</f>
        <v>16</v>
      </c>
      <c r="J50" s="22"/>
    </row>
    <row r="51" spans="1:10" ht="12.2" customHeight="1">
      <c r="A51" s="32"/>
      <c r="B51" s="31">
        <v>1</v>
      </c>
      <c r="C51" s="285"/>
      <c r="D51" s="285">
        <v>0</v>
      </c>
      <c r="E51" s="312"/>
      <c r="F51" s="275"/>
      <c r="G51" s="285">
        <v>32</v>
      </c>
      <c r="H51" s="256">
        <v>60</v>
      </c>
      <c r="I51" s="182">
        <f t="shared" si="33"/>
        <v>28</v>
      </c>
      <c r="J51" s="22"/>
    </row>
    <row r="52" spans="1:10" ht="12.2" customHeight="1">
      <c r="A52" s="32"/>
      <c r="B52" s="31">
        <v>2</v>
      </c>
      <c r="C52" s="285"/>
      <c r="D52" s="285">
        <v>0</v>
      </c>
      <c r="E52" s="312"/>
      <c r="F52" s="275"/>
      <c r="G52" s="285">
        <v>0</v>
      </c>
      <c r="H52" s="256">
        <v>30</v>
      </c>
      <c r="I52" s="182">
        <f t="shared" si="33"/>
        <v>30</v>
      </c>
      <c r="J52" s="22"/>
    </row>
    <row r="53" spans="1:10" ht="12.2" customHeight="1">
      <c r="A53" s="32"/>
      <c r="B53" s="31">
        <v>3</v>
      </c>
      <c r="C53" s="285"/>
      <c r="D53" s="285">
        <v>0</v>
      </c>
      <c r="E53" s="312"/>
      <c r="F53" s="275"/>
      <c r="G53" s="285">
        <v>0</v>
      </c>
      <c r="H53" s="256">
        <v>30</v>
      </c>
      <c r="I53" s="182">
        <f t="shared" si="33"/>
        <v>30</v>
      </c>
      <c r="J53" s="22"/>
    </row>
    <row r="54" spans="1:10" ht="12.2" customHeight="1">
      <c r="A54" s="32"/>
      <c r="B54" s="31">
        <v>4</v>
      </c>
      <c r="C54" s="285"/>
      <c r="D54" s="285">
        <v>0</v>
      </c>
      <c r="E54" s="312"/>
      <c r="F54" s="275"/>
      <c r="G54" s="285">
        <v>0</v>
      </c>
      <c r="H54" s="256">
        <v>30</v>
      </c>
      <c r="I54" s="182">
        <f t="shared" si="33"/>
        <v>30</v>
      </c>
      <c r="J54" s="22"/>
    </row>
    <row r="55" spans="1:10" ht="12.2" customHeight="1">
      <c r="A55" s="32"/>
      <c r="B55" s="31">
        <v>5</v>
      </c>
      <c r="C55" s="285"/>
      <c r="D55" s="285">
        <v>0</v>
      </c>
      <c r="E55" s="312"/>
      <c r="F55" s="275"/>
      <c r="G55" s="285">
        <v>32</v>
      </c>
      <c r="H55" s="256">
        <v>30</v>
      </c>
      <c r="I55" s="182">
        <f t="shared" si="33"/>
        <v>-2</v>
      </c>
      <c r="J55" s="22"/>
    </row>
    <row r="56" spans="1:10" ht="12.2" customHeight="1">
      <c r="A56" s="32"/>
      <c r="B56" s="31">
        <v>6</v>
      </c>
      <c r="C56" s="285"/>
      <c r="D56" s="285">
        <v>0</v>
      </c>
      <c r="E56" s="312"/>
      <c r="F56" s="275"/>
      <c r="G56" s="285">
        <v>32</v>
      </c>
      <c r="H56" s="256">
        <v>30</v>
      </c>
      <c r="I56" s="182">
        <f t="shared" si="33"/>
        <v>-2</v>
      </c>
      <c r="J56" s="22"/>
    </row>
    <row r="57" spans="1:10" ht="12.2" customHeight="1">
      <c r="A57" s="32"/>
      <c r="B57" s="31">
        <v>7</v>
      </c>
      <c r="C57" s="285"/>
      <c r="D57" s="285">
        <v>0</v>
      </c>
      <c r="E57" s="312"/>
      <c r="F57" s="275"/>
      <c r="G57" s="285">
        <v>0</v>
      </c>
      <c r="H57" s="256">
        <v>30</v>
      </c>
      <c r="I57" s="182">
        <f t="shared" si="33"/>
        <v>30</v>
      </c>
      <c r="J57" s="22"/>
    </row>
    <row r="58" spans="1:10" ht="12.2" hidden="1" customHeight="1">
      <c r="A58" s="32"/>
      <c r="B58" s="31">
        <v>8</v>
      </c>
      <c r="C58" s="285"/>
      <c r="D58" s="285">
        <v>0</v>
      </c>
      <c r="E58" s="312"/>
      <c r="F58" s="275"/>
      <c r="G58" s="285">
        <v>0</v>
      </c>
      <c r="H58" s="256">
        <v>0</v>
      </c>
      <c r="I58" s="182">
        <f t="shared" si="33"/>
        <v>0</v>
      </c>
      <c r="J58" s="22"/>
    </row>
    <row r="59" spans="1:10" ht="12.2" hidden="1" customHeight="1">
      <c r="A59" s="32"/>
      <c r="B59" s="31">
        <v>9</v>
      </c>
      <c r="C59" s="285"/>
      <c r="D59" s="285">
        <v>0</v>
      </c>
      <c r="E59" s="312"/>
      <c r="F59" s="275"/>
      <c r="G59" s="285">
        <v>0</v>
      </c>
      <c r="H59" s="256">
        <v>0</v>
      </c>
      <c r="I59" s="182">
        <f t="shared" si="33"/>
        <v>0</v>
      </c>
      <c r="J59" s="22"/>
    </row>
    <row r="60" spans="1:10" ht="12.2" hidden="1" customHeight="1">
      <c r="A60" s="32"/>
      <c r="B60" s="31">
        <v>10</v>
      </c>
      <c r="C60" s="285"/>
      <c r="D60" s="285">
        <v>0</v>
      </c>
      <c r="E60" s="312"/>
      <c r="F60" s="275"/>
      <c r="G60" s="285">
        <v>0</v>
      </c>
      <c r="H60" s="256">
        <v>0</v>
      </c>
      <c r="I60" s="182">
        <f t="shared" si="33"/>
        <v>0</v>
      </c>
      <c r="J60" s="22"/>
    </row>
    <row r="61" spans="1:10" ht="12.2" hidden="1" customHeight="1">
      <c r="A61" s="32"/>
      <c r="B61" s="31">
        <v>11</v>
      </c>
      <c r="C61" s="285"/>
      <c r="D61" s="285">
        <v>0</v>
      </c>
      <c r="E61" s="312"/>
      <c r="F61" s="275"/>
      <c r="G61" s="285">
        <v>0</v>
      </c>
      <c r="H61" s="256">
        <v>0</v>
      </c>
      <c r="I61" s="182">
        <f t="shared" si="33"/>
        <v>0</v>
      </c>
      <c r="J61" s="22"/>
    </row>
    <row r="62" spans="1:10" ht="12.2" hidden="1" customHeight="1">
      <c r="A62" s="32"/>
      <c r="B62" s="31">
        <v>12</v>
      </c>
      <c r="C62" s="285"/>
      <c r="D62" s="285">
        <v>0</v>
      </c>
      <c r="E62" s="312"/>
      <c r="F62" s="275"/>
      <c r="G62" s="285">
        <v>0</v>
      </c>
      <c r="H62" s="256">
        <v>0</v>
      </c>
      <c r="I62" s="182">
        <f t="shared" si="33"/>
        <v>0</v>
      </c>
      <c r="J62" s="22"/>
    </row>
    <row r="63" spans="1:10" s="18" customFormat="1" ht="12.2" hidden="1" customHeight="1">
      <c r="A63" s="32" t="s">
        <v>13</v>
      </c>
      <c r="E63" s="313"/>
      <c r="F63" s="280"/>
      <c r="H63" s="257"/>
      <c r="I63" s="183"/>
      <c r="J63" s="30"/>
    </row>
    <row r="64" spans="1:10" ht="12.2" hidden="1" customHeight="1">
      <c r="B64" s="14" t="s">
        <v>14</v>
      </c>
      <c r="C64" s="285"/>
      <c r="D64" s="285"/>
      <c r="E64" s="312"/>
      <c r="F64" s="275"/>
      <c r="G64" s="285">
        <f t="shared" ref="G64:H64" si="34">SUM(G50:G53)</f>
        <v>76</v>
      </c>
      <c r="H64" s="256">
        <f t="shared" si="34"/>
        <v>180</v>
      </c>
      <c r="I64" s="182">
        <f t="shared" ref="I64:I68" si="35">H64-G64</f>
        <v>104</v>
      </c>
      <c r="J64" s="22"/>
    </row>
    <row r="65" spans="1:10" ht="12.2" hidden="1" customHeight="1">
      <c r="B65" s="14" t="s">
        <v>15</v>
      </c>
      <c r="C65" s="285"/>
      <c r="D65" s="285"/>
      <c r="E65" s="312"/>
      <c r="F65" s="275"/>
      <c r="G65" s="285">
        <f t="shared" ref="G65:H65" si="36">SUM(G54:G56)</f>
        <v>64</v>
      </c>
      <c r="H65" s="256">
        <f t="shared" si="36"/>
        <v>90</v>
      </c>
      <c r="I65" s="182">
        <f t="shared" si="35"/>
        <v>26</v>
      </c>
      <c r="J65" s="22"/>
    </row>
    <row r="66" spans="1:10" ht="12.2" hidden="1" customHeight="1">
      <c r="B66" s="14" t="s">
        <v>16</v>
      </c>
      <c r="C66" s="285"/>
      <c r="D66" s="285"/>
      <c r="E66" s="312"/>
      <c r="F66" s="275"/>
      <c r="G66" s="285">
        <f t="shared" ref="G66:H66" si="37">SUM(G57:G58)</f>
        <v>0</v>
      </c>
      <c r="H66" s="256">
        <f t="shared" si="37"/>
        <v>30</v>
      </c>
      <c r="I66" s="182">
        <f t="shared" si="35"/>
        <v>30</v>
      </c>
      <c r="J66" s="22"/>
    </row>
    <row r="67" spans="1:10" ht="12.2" hidden="1" customHeight="1">
      <c r="B67" s="14" t="s">
        <v>17</v>
      </c>
      <c r="C67" s="285"/>
      <c r="D67" s="285"/>
      <c r="E67" s="312"/>
      <c r="F67" s="275"/>
      <c r="G67" s="285">
        <f t="shared" ref="G67:H67" si="38">SUM(G59:G62)</f>
        <v>0</v>
      </c>
      <c r="H67" s="256">
        <f t="shared" si="38"/>
        <v>0</v>
      </c>
      <c r="I67" s="182">
        <f t="shared" si="35"/>
        <v>0</v>
      </c>
      <c r="J67" s="22"/>
    </row>
    <row r="68" spans="1:10" s="18" customFormat="1" ht="12.2" customHeight="1">
      <c r="A68" s="47" t="s">
        <v>148</v>
      </c>
      <c r="C68" s="278"/>
      <c r="D68" s="278"/>
      <c r="E68" s="313"/>
      <c r="F68" s="280"/>
      <c r="G68" s="278">
        <f t="shared" ref="G68:H68" si="39">SUM(G64:G67)</f>
        <v>140</v>
      </c>
      <c r="H68" s="258">
        <f t="shared" si="39"/>
        <v>300</v>
      </c>
      <c r="I68" s="182">
        <f t="shared" si="35"/>
        <v>160</v>
      </c>
      <c r="J68" s="30"/>
    </row>
    <row r="69" spans="1:10" s="23" customFormat="1" ht="12.2" customHeight="1" outlineLevel="1">
      <c r="A69" s="33"/>
      <c r="B69" s="14"/>
      <c r="E69" s="237"/>
      <c r="F69" s="283"/>
      <c r="H69" s="253"/>
      <c r="I69" s="178"/>
      <c r="J69" s="22"/>
    </row>
    <row r="70" spans="1:10" s="23" customFormat="1" ht="12.2" customHeight="1" outlineLevel="1">
      <c r="A70" s="32" t="s">
        <v>18</v>
      </c>
      <c r="B70" s="14"/>
      <c r="E70" s="237"/>
      <c r="F70" s="283"/>
      <c r="H70" s="253"/>
      <c r="I70" s="178"/>
      <c r="J70" s="22"/>
    </row>
    <row r="71" spans="1:10" s="23" customFormat="1" ht="12.2" customHeight="1" outlineLevel="1">
      <c r="A71" s="33"/>
      <c r="B71" s="48" t="s">
        <v>34</v>
      </c>
      <c r="C71" s="295">
        <v>0</v>
      </c>
      <c r="D71" s="295">
        <v>0</v>
      </c>
      <c r="E71" s="237"/>
      <c r="F71" s="283"/>
      <c r="G71" s="295">
        <v>140</v>
      </c>
      <c r="H71" s="259">
        <v>300</v>
      </c>
      <c r="I71" s="181">
        <f t="shared" ref="I71:I74" si="40">H71-G71</f>
        <v>160</v>
      </c>
      <c r="J71" s="363">
        <f>+H71/H68</f>
        <v>1</v>
      </c>
    </row>
    <row r="72" spans="1:10" s="23" customFormat="1" ht="12.2" customHeight="1" outlineLevel="1">
      <c r="A72" s="33"/>
      <c r="B72" s="48" t="s">
        <v>35</v>
      </c>
      <c r="C72" s="295">
        <v>0</v>
      </c>
      <c r="D72" s="295">
        <v>0</v>
      </c>
      <c r="E72" s="237"/>
      <c r="F72" s="283"/>
      <c r="G72" s="295">
        <v>70</v>
      </c>
      <c r="H72" s="259">
        <v>150</v>
      </c>
      <c r="I72" s="181">
        <f t="shared" si="40"/>
        <v>80</v>
      </c>
      <c r="J72" s="363">
        <f>+H72/H68</f>
        <v>0.5</v>
      </c>
    </row>
    <row r="73" spans="1:10" s="23" customFormat="1" ht="12.2" customHeight="1" outlineLevel="1">
      <c r="A73" s="33"/>
      <c r="B73" s="48" t="s">
        <v>36</v>
      </c>
      <c r="C73" s="295">
        <v>0</v>
      </c>
      <c r="D73" s="295">
        <v>0</v>
      </c>
      <c r="E73" s="237"/>
      <c r="F73" s="283"/>
      <c r="G73" s="295">
        <v>22</v>
      </c>
      <c r="H73" s="259">
        <v>47</v>
      </c>
      <c r="I73" s="181">
        <f t="shared" si="40"/>
        <v>25</v>
      </c>
      <c r="J73" s="363">
        <f>+H73/H68</f>
        <v>0.15666666666666668</v>
      </c>
    </row>
    <row r="74" spans="1:10" s="23" customFormat="1" ht="12.2" customHeight="1" outlineLevel="1">
      <c r="A74" s="33"/>
      <c r="B74" s="48" t="s">
        <v>37</v>
      </c>
      <c r="C74" s="295">
        <v>0</v>
      </c>
      <c r="D74" s="295">
        <v>0</v>
      </c>
      <c r="E74" s="237"/>
      <c r="F74" s="283"/>
      <c r="G74" s="295">
        <v>140</v>
      </c>
      <c r="H74" s="259">
        <v>160</v>
      </c>
      <c r="I74" s="181">
        <f t="shared" si="40"/>
        <v>20</v>
      </c>
      <c r="J74" s="22"/>
    </row>
    <row r="75" spans="1:10" s="23" customFormat="1" ht="12.2" customHeight="1" outlineLevel="1">
      <c r="A75" s="33"/>
      <c r="B75" s="14"/>
      <c r="C75" s="295"/>
      <c r="D75" s="295"/>
      <c r="E75" s="237"/>
      <c r="F75" s="283"/>
      <c r="G75" s="295"/>
      <c r="H75" s="259"/>
      <c r="I75" s="181"/>
      <c r="J75" s="22"/>
    </row>
    <row r="76" spans="1:10" s="23" customFormat="1" ht="12.2" hidden="1" customHeight="1" outlineLevel="1">
      <c r="A76" s="32" t="s">
        <v>19</v>
      </c>
      <c r="B76" s="14"/>
      <c r="C76" s="295"/>
      <c r="D76" s="295"/>
      <c r="E76" s="237"/>
      <c r="F76" s="283"/>
      <c r="G76" s="295"/>
      <c r="H76" s="259"/>
      <c r="I76" s="181"/>
      <c r="J76" s="22"/>
    </row>
    <row r="77" spans="1:10" s="23" customFormat="1" ht="12.2" hidden="1" customHeight="1" outlineLevel="1">
      <c r="A77" s="33"/>
      <c r="B77" s="14" t="s">
        <v>20</v>
      </c>
      <c r="C77" s="295">
        <v>0</v>
      </c>
      <c r="D77" s="295">
        <v>2</v>
      </c>
      <c r="E77" s="237"/>
      <c r="F77" s="283"/>
      <c r="G77" s="295">
        <v>14.5322580645161</v>
      </c>
      <c r="H77" s="259">
        <v>22</v>
      </c>
      <c r="I77" s="181">
        <f t="shared" ref="I77:I80" si="41">H77-G77</f>
        <v>7.4677419354839003</v>
      </c>
      <c r="J77" s="22"/>
    </row>
    <row r="78" spans="1:10" s="23" customFormat="1" ht="12.2" hidden="1" customHeight="1" outlineLevel="1">
      <c r="A78" s="33"/>
      <c r="B78" s="14" t="s">
        <v>21</v>
      </c>
      <c r="C78" s="295">
        <v>0</v>
      </c>
      <c r="D78" s="295">
        <v>0</v>
      </c>
      <c r="E78" s="237"/>
      <c r="F78" s="283"/>
      <c r="G78" s="295">
        <v>9.7822580645161299</v>
      </c>
      <c r="H78" s="259">
        <v>17</v>
      </c>
      <c r="I78" s="181">
        <f t="shared" si="41"/>
        <v>7.2177419354838701</v>
      </c>
      <c r="J78" s="22"/>
    </row>
    <row r="79" spans="1:10" s="23" customFormat="1" ht="12.2" hidden="1" customHeight="1" outlineLevel="1">
      <c r="A79" s="33"/>
      <c r="B79" s="14" t="s">
        <v>22</v>
      </c>
      <c r="C79" s="295"/>
      <c r="D79" s="295">
        <v>0</v>
      </c>
      <c r="E79" s="237"/>
      <c r="F79" s="283"/>
      <c r="G79" s="295">
        <v>0</v>
      </c>
      <c r="H79" s="259">
        <v>0</v>
      </c>
      <c r="I79" s="181">
        <f t="shared" si="41"/>
        <v>0</v>
      </c>
      <c r="J79" s="22"/>
    </row>
    <row r="80" spans="1:10" s="23" customFormat="1" ht="12.2" hidden="1" customHeight="1" outlineLevel="1">
      <c r="A80" s="33"/>
      <c r="B80" s="14" t="s">
        <v>32</v>
      </c>
      <c r="C80" s="269"/>
      <c r="D80" s="269"/>
      <c r="E80" s="237"/>
      <c r="F80" s="283"/>
      <c r="G80" s="269"/>
      <c r="H80" s="255">
        <v>0</v>
      </c>
      <c r="I80" s="180">
        <f t="shared" si="41"/>
        <v>0</v>
      </c>
      <c r="J80" s="22"/>
    </row>
    <row r="81" spans="1:10" s="23" customFormat="1" ht="12.2" hidden="1" customHeight="1">
      <c r="A81" s="33"/>
      <c r="B81" s="14"/>
      <c r="E81" s="237"/>
      <c r="F81" s="283"/>
      <c r="G81" s="269"/>
      <c r="H81" s="255"/>
      <c r="I81" s="180"/>
      <c r="J81" s="22"/>
    </row>
    <row r="82" spans="1:10" s="23" customFormat="1" ht="12.2" hidden="1" customHeight="1">
      <c r="A82" s="248"/>
      <c r="B82" s="249"/>
      <c r="C82" s="307"/>
      <c r="D82" s="309"/>
      <c r="E82" s="314"/>
      <c r="F82" s="298"/>
      <c r="G82" s="184"/>
      <c r="H82" s="308"/>
      <c r="I82" s="184">
        <f t="shared" ref="I82" si="42">H82-G82</f>
        <v>0</v>
      </c>
      <c r="J82" s="22"/>
    </row>
    <row r="83" spans="1:10" s="23" customFormat="1" ht="12.2" hidden="1" customHeight="1">
      <c r="A83" s="33"/>
      <c r="B83" s="14"/>
      <c r="E83" s="237"/>
      <c r="F83" s="283"/>
      <c r="G83" s="269"/>
      <c r="H83" s="255"/>
      <c r="I83" s="180"/>
      <c r="J83" s="22"/>
    </row>
    <row r="84" spans="1:10" s="23" customFormat="1" ht="12.2" customHeight="1">
      <c r="A84" s="32" t="s">
        <v>23</v>
      </c>
      <c r="B84" s="33"/>
      <c r="C84" s="26"/>
      <c r="D84" s="26"/>
      <c r="E84" s="315"/>
      <c r="F84" s="283"/>
      <c r="G84" s="26"/>
      <c r="H84" s="254"/>
      <c r="I84" s="179"/>
      <c r="J84" s="22"/>
    </row>
    <row r="85" spans="1:10" s="23" customFormat="1" ht="12.2" customHeight="1">
      <c r="A85" s="29"/>
      <c r="B85" s="24"/>
      <c r="C85" s="35"/>
      <c r="D85" s="297"/>
      <c r="E85" s="316"/>
      <c r="F85" s="283"/>
      <c r="G85" s="297"/>
      <c r="H85" s="260"/>
      <c r="I85" s="184"/>
      <c r="J85" s="22"/>
    </row>
    <row r="86" spans="1:10" s="23" customFormat="1" ht="12.2" customHeight="1">
      <c r="A86" s="40" t="s">
        <v>133</v>
      </c>
      <c r="C86" s="35"/>
      <c r="D86" s="293"/>
      <c r="E86" s="35"/>
      <c r="F86" s="283"/>
      <c r="G86" s="297"/>
      <c r="H86" s="260"/>
      <c r="I86" s="184"/>
      <c r="J86" s="22"/>
    </row>
    <row r="87" spans="1:10" s="23" customFormat="1" ht="12.2" hidden="1" customHeight="1">
      <c r="A87" s="48" t="s">
        <v>595</v>
      </c>
      <c r="B87" s="34"/>
      <c r="C87" s="35"/>
      <c r="D87" s="293"/>
      <c r="E87" s="35"/>
      <c r="F87" s="283" t="str">
        <f>IFERROR(E87/G87,"")</f>
        <v/>
      </c>
      <c r="G87" s="297"/>
      <c r="H87" s="260"/>
      <c r="I87" s="184">
        <f t="shared" ref="I87" si="43">H87-G87</f>
        <v>0</v>
      </c>
      <c r="J87" s="22"/>
    </row>
    <row r="88" spans="1:10" s="23" customFormat="1" ht="12.2" hidden="1" customHeight="1">
      <c r="A88" s="48">
        <v>1000</v>
      </c>
      <c r="B88" s="34" t="s">
        <v>133</v>
      </c>
      <c r="C88" s="35">
        <v>0</v>
      </c>
      <c r="D88" s="293">
        <v>0</v>
      </c>
      <c r="E88" s="35">
        <v>0</v>
      </c>
      <c r="F88" s="283" t="str">
        <f t="shared" ref="F88:F101" si="44">IFERROR(E88/G88,"")</f>
        <v/>
      </c>
      <c r="G88" s="297">
        <v>0</v>
      </c>
      <c r="H88" s="260">
        <v>0</v>
      </c>
      <c r="I88" s="184">
        <f t="shared" ref="I88:I101" si="45">H88-G88</f>
        <v>0</v>
      </c>
      <c r="J88" s="22"/>
    </row>
    <row r="89" spans="1:10" s="23" customFormat="1" ht="12.2" hidden="1" customHeight="1">
      <c r="A89" s="48">
        <v>1400</v>
      </c>
      <c r="B89" s="34" t="s">
        <v>189</v>
      </c>
      <c r="C89" s="35">
        <v>0</v>
      </c>
      <c r="D89" s="293">
        <v>0</v>
      </c>
      <c r="E89" s="35">
        <v>0</v>
      </c>
      <c r="F89" s="283" t="str">
        <f t="shared" si="44"/>
        <v/>
      </c>
      <c r="G89" s="297">
        <v>0</v>
      </c>
      <c r="H89" s="260">
        <v>0</v>
      </c>
      <c r="I89" s="184">
        <f t="shared" si="45"/>
        <v>0</v>
      </c>
      <c r="J89" s="22"/>
    </row>
    <row r="90" spans="1:10" s="23" customFormat="1" ht="12.2" hidden="1" customHeight="1">
      <c r="A90" s="48">
        <v>1500</v>
      </c>
      <c r="B90" s="34" t="s">
        <v>190</v>
      </c>
      <c r="C90" s="35">
        <v>0</v>
      </c>
      <c r="D90" s="293">
        <v>0</v>
      </c>
      <c r="E90" s="35">
        <v>0</v>
      </c>
      <c r="F90" s="283" t="str">
        <f t="shared" si="44"/>
        <v/>
      </c>
      <c r="G90" s="297">
        <v>0</v>
      </c>
      <c r="H90" s="260">
        <v>0</v>
      </c>
      <c r="I90" s="184">
        <f t="shared" si="45"/>
        <v>0</v>
      </c>
      <c r="J90" s="22"/>
    </row>
    <row r="91" spans="1:10" s="23" customFormat="1" ht="12.2" hidden="1" customHeight="1">
      <c r="A91" s="48">
        <v>1600</v>
      </c>
      <c r="B91" s="34" t="s">
        <v>191</v>
      </c>
      <c r="C91" s="35">
        <v>0</v>
      </c>
      <c r="D91" s="293">
        <v>0</v>
      </c>
      <c r="E91" s="35">
        <v>0</v>
      </c>
      <c r="F91" s="283" t="str">
        <f t="shared" si="44"/>
        <v/>
      </c>
      <c r="G91" s="297">
        <v>0</v>
      </c>
      <c r="H91" s="260">
        <v>0</v>
      </c>
      <c r="I91" s="184">
        <f t="shared" si="45"/>
        <v>0</v>
      </c>
      <c r="J91" s="22"/>
    </row>
    <row r="92" spans="1:10" s="23" customFormat="1" ht="12.2" hidden="1" customHeight="1">
      <c r="A92" s="48">
        <v>1900</v>
      </c>
      <c r="B92" s="34" t="s">
        <v>192</v>
      </c>
      <c r="C92" s="35">
        <v>0</v>
      </c>
      <c r="D92" s="293">
        <v>0</v>
      </c>
      <c r="E92" s="35">
        <v>0</v>
      </c>
      <c r="F92" s="283" t="str">
        <f t="shared" si="44"/>
        <v/>
      </c>
      <c r="G92" s="297">
        <v>0</v>
      </c>
      <c r="H92" s="260">
        <v>0</v>
      </c>
      <c r="I92" s="184">
        <f t="shared" si="45"/>
        <v>0</v>
      </c>
      <c r="J92" s="22"/>
    </row>
    <row r="93" spans="1:10" s="23" customFormat="1" ht="12.2" hidden="1" customHeight="1">
      <c r="A93" s="48">
        <v>1910</v>
      </c>
      <c r="B93" s="34" t="s">
        <v>193</v>
      </c>
      <c r="C93" s="35">
        <v>0</v>
      </c>
      <c r="D93" s="293">
        <v>0</v>
      </c>
      <c r="E93" s="35">
        <v>0</v>
      </c>
      <c r="F93" s="283" t="str">
        <f t="shared" si="44"/>
        <v/>
      </c>
      <c r="G93" s="297">
        <v>0</v>
      </c>
      <c r="H93" s="260">
        <v>0</v>
      </c>
      <c r="I93" s="184">
        <f t="shared" si="45"/>
        <v>0</v>
      </c>
      <c r="J93" s="22"/>
    </row>
    <row r="94" spans="1:10" s="23" customFormat="1" ht="12.2" customHeight="1">
      <c r="A94" s="48">
        <v>1920</v>
      </c>
      <c r="B94" s="34" t="s">
        <v>194</v>
      </c>
      <c r="C94" s="35">
        <v>0</v>
      </c>
      <c r="D94" s="293">
        <v>137944.04</v>
      </c>
      <c r="E94" s="35">
        <v>12525</v>
      </c>
      <c r="F94" s="283">
        <f t="shared" si="44"/>
        <v>1</v>
      </c>
      <c r="G94" s="297">
        <v>12525</v>
      </c>
      <c r="H94" s="260">
        <v>10000</v>
      </c>
      <c r="I94" s="184">
        <f t="shared" si="45"/>
        <v>-2525</v>
      </c>
      <c r="J94" s="22"/>
    </row>
    <row r="95" spans="1:10" s="23" customFormat="1" ht="12.2" customHeight="1">
      <c r="A95" s="248"/>
      <c r="B95" s="249" t="s">
        <v>553</v>
      </c>
      <c r="C95" s="307"/>
      <c r="D95" s="309"/>
      <c r="E95" s="314"/>
      <c r="F95" s="298"/>
      <c r="G95" s="184">
        <v>12525</v>
      </c>
      <c r="H95" s="308">
        <v>10000</v>
      </c>
      <c r="I95" s="184">
        <f t="shared" si="45"/>
        <v>-2525</v>
      </c>
      <c r="J95" s="22"/>
    </row>
    <row r="96" spans="1:10" s="23" customFormat="1" ht="12.2" hidden="1" customHeight="1">
      <c r="A96" s="248"/>
      <c r="B96" s="249"/>
      <c r="C96" s="339"/>
      <c r="D96" s="340"/>
      <c r="E96" s="341"/>
      <c r="F96" s="342"/>
      <c r="G96" s="343"/>
      <c r="H96" s="344"/>
      <c r="I96" s="343">
        <f t="shared" si="45"/>
        <v>0</v>
      </c>
      <c r="J96" s="22"/>
    </row>
    <row r="97" spans="1:10" s="23" customFormat="1" ht="12.2" hidden="1" customHeight="1">
      <c r="A97" s="48">
        <v>1925</v>
      </c>
      <c r="B97" s="34" t="s">
        <v>195</v>
      </c>
      <c r="C97" s="35">
        <v>0</v>
      </c>
      <c r="D97" s="293">
        <v>0</v>
      </c>
      <c r="E97" s="35">
        <v>0</v>
      </c>
      <c r="F97" s="283" t="str">
        <f t="shared" si="44"/>
        <v/>
      </c>
      <c r="G97" s="297">
        <v>0</v>
      </c>
      <c r="H97" s="260">
        <v>0</v>
      </c>
      <c r="I97" s="184">
        <f t="shared" si="45"/>
        <v>0</v>
      </c>
      <c r="J97" s="22"/>
    </row>
    <row r="98" spans="1:10" s="23" customFormat="1" ht="12.2" hidden="1" customHeight="1">
      <c r="A98" s="48">
        <v>1930</v>
      </c>
      <c r="B98" s="34" t="s">
        <v>196</v>
      </c>
      <c r="C98" s="35">
        <v>0</v>
      </c>
      <c r="D98" s="293">
        <v>0</v>
      </c>
      <c r="E98" s="35">
        <v>0</v>
      </c>
      <c r="F98" s="283" t="str">
        <f t="shared" si="44"/>
        <v/>
      </c>
      <c r="G98" s="297">
        <v>0</v>
      </c>
      <c r="H98" s="260">
        <v>0</v>
      </c>
      <c r="I98" s="184">
        <f t="shared" si="45"/>
        <v>0</v>
      </c>
      <c r="J98" s="22"/>
    </row>
    <row r="99" spans="1:10" s="23" customFormat="1" ht="12.2" hidden="1" customHeight="1">
      <c r="A99" s="48">
        <v>1980</v>
      </c>
      <c r="B99" s="34" t="s">
        <v>197</v>
      </c>
      <c r="C99" s="35">
        <v>0</v>
      </c>
      <c r="D99" s="293">
        <v>0</v>
      </c>
      <c r="E99" s="35">
        <v>0</v>
      </c>
      <c r="F99" s="283" t="str">
        <f t="shared" si="44"/>
        <v/>
      </c>
      <c r="G99" s="297">
        <v>0</v>
      </c>
      <c r="H99" s="260">
        <v>0</v>
      </c>
      <c r="I99" s="184">
        <f t="shared" si="45"/>
        <v>0</v>
      </c>
      <c r="J99" s="22"/>
    </row>
    <row r="100" spans="1:10" s="23" customFormat="1" ht="12.2" hidden="1" customHeight="1">
      <c r="A100" s="48">
        <v>1990</v>
      </c>
      <c r="B100" s="34" t="s">
        <v>198</v>
      </c>
      <c r="C100" s="35">
        <v>100</v>
      </c>
      <c r="D100" s="293">
        <v>0</v>
      </c>
      <c r="E100" s="35">
        <v>231455.58</v>
      </c>
      <c r="F100" s="283" t="str">
        <f t="shared" si="44"/>
        <v/>
      </c>
      <c r="G100" s="297">
        <v>0</v>
      </c>
      <c r="H100" s="260">
        <v>0</v>
      </c>
      <c r="I100" s="184">
        <f t="shared" si="45"/>
        <v>0</v>
      </c>
      <c r="J100" s="22"/>
    </row>
    <row r="101" spans="1:10" s="23" customFormat="1" ht="12.2" hidden="1" customHeight="1">
      <c r="A101" s="48">
        <v>1991</v>
      </c>
      <c r="B101" s="34" t="s">
        <v>199</v>
      </c>
      <c r="C101" s="35">
        <v>0</v>
      </c>
      <c r="D101" s="293">
        <v>0</v>
      </c>
      <c r="E101" s="35">
        <v>0</v>
      </c>
      <c r="F101" s="283" t="str">
        <f t="shared" si="44"/>
        <v/>
      </c>
      <c r="G101" s="297">
        <v>0</v>
      </c>
      <c r="H101" s="260">
        <v>0</v>
      </c>
      <c r="I101" s="184">
        <f t="shared" si="45"/>
        <v>0</v>
      </c>
      <c r="J101" s="22"/>
    </row>
    <row r="102" spans="1:10" s="23" customFormat="1" ht="12.2" hidden="1" customHeight="1">
      <c r="A102" s="48"/>
      <c r="B102" s="34"/>
      <c r="C102" s="35"/>
      <c r="D102" s="293"/>
      <c r="E102" s="35"/>
      <c r="F102" s="279"/>
      <c r="G102" s="297"/>
      <c r="H102" s="260"/>
      <c r="I102" s="184"/>
      <c r="J102" s="22"/>
    </row>
    <row r="103" spans="1:10" s="23" customFormat="1" ht="12.2" customHeight="1">
      <c r="A103" s="41"/>
      <c r="B103" s="40" t="s">
        <v>596</v>
      </c>
      <c r="C103" s="36">
        <f>SUM(C87:C102)</f>
        <v>100</v>
      </c>
      <c r="D103" s="273">
        <f>SUM(D87:D102)</f>
        <v>137944.04</v>
      </c>
      <c r="E103" s="36">
        <f>SUMIF($A87:$A102,"&gt;0",E87:E102)</f>
        <v>243980.58</v>
      </c>
      <c r="F103" s="296">
        <f>IFERROR(E103/G103,"")</f>
        <v>19.479487425149699</v>
      </c>
      <c r="G103" s="36">
        <f>SUMIF($A87:$A102,"&gt;0",G87:G102)</f>
        <v>12525</v>
      </c>
      <c r="H103" s="261">
        <f>SUMIF($A87:$A102,"&gt;0",H87:H102)</f>
        <v>10000</v>
      </c>
      <c r="I103" s="185">
        <f t="shared" ref="I103" si="46">H103-G103</f>
        <v>-2525</v>
      </c>
      <c r="J103" s="22"/>
    </row>
    <row r="104" spans="1:10" s="23" customFormat="1" ht="12.2" customHeight="1">
      <c r="A104" s="41"/>
      <c r="B104" s="40"/>
      <c r="C104" s="38"/>
      <c r="D104" s="276"/>
      <c r="E104" s="38"/>
      <c r="F104" s="268"/>
      <c r="G104" s="294"/>
      <c r="H104" s="262"/>
      <c r="I104" s="186"/>
      <c r="J104" s="22"/>
    </row>
    <row r="105" spans="1:10" s="23" customFormat="1" ht="12.2" hidden="1" customHeight="1">
      <c r="A105" s="40" t="s">
        <v>139</v>
      </c>
      <c r="C105" s="35"/>
      <c r="D105" s="293"/>
      <c r="E105" s="35"/>
      <c r="F105" s="283"/>
      <c r="G105" s="297"/>
      <c r="H105" s="260"/>
      <c r="I105" s="184"/>
      <c r="J105" s="22"/>
    </row>
    <row r="106" spans="1:10" s="23" customFormat="1" ht="12.2" hidden="1" customHeight="1">
      <c r="A106" s="48" t="s">
        <v>595</v>
      </c>
      <c r="B106" s="34"/>
      <c r="C106" s="35"/>
      <c r="D106" s="293"/>
      <c r="E106" s="35"/>
      <c r="F106" s="283" t="str">
        <f>IFERROR(E106/G106,"")</f>
        <v/>
      </c>
      <c r="G106" s="297"/>
      <c r="H106" s="260"/>
      <c r="I106" s="184">
        <f t="shared" ref="I106" si="47">H106-G106</f>
        <v>0</v>
      </c>
      <c r="J106" s="22"/>
    </row>
    <row r="107" spans="1:10" s="23" customFormat="1" ht="12.2" hidden="1" customHeight="1">
      <c r="A107" s="48">
        <v>2000</v>
      </c>
      <c r="B107" s="34" t="s">
        <v>139</v>
      </c>
      <c r="C107" s="35">
        <v>0</v>
      </c>
      <c r="D107" s="293">
        <v>0</v>
      </c>
      <c r="E107" s="35">
        <v>0</v>
      </c>
      <c r="F107" s="283" t="str">
        <f t="shared" ref="F107:F110" si="48">IFERROR(E107/G107,"")</f>
        <v/>
      </c>
      <c r="G107" s="297">
        <v>0</v>
      </c>
      <c r="H107" s="260">
        <v>0</v>
      </c>
      <c r="I107" s="184">
        <f t="shared" ref="I107:I110" si="49">H107-G107</f>
        <v>0</v>
      </c>
      <c r="J107" s="22"/>
    </row>
    <row r="108" spans="1:10" s="23" customFormat="1" ht="12.2" hidden="1" customHeight="1">
      <c r="A108" s="48">
        <v>2100</v>
      </c>
      <c r="B108" s="34" t="s">
        <v>200</v>
      </c>
      <c r="C108" s="35">
        <v>0</v>
      </c>
      <c r="D108" s="293">
        <v>0</v>
      </c>
      <c r="E108" s="35">
        <v>0</v>
      </c>
      <c r="F108" s="283" t="str">
        <f t="shared" si="48"/>
        <v/>
      </c>
      <c r="G108" s="297">
        <v>0</v>
      </c>
      <c r="H108" s="260">
        <v>0</v>
      </c>
      <c r="I108" s="184">
        <f t="shared" si="49"/>
        <v>0</v>
      </c>
      <c r="J108" s="22"/>
    </row>
    <row r="109" spans="1:10" s="23" customFormat="1" ht="12.2" hidden="1" customHeight="1">
      <c r="A109" s="48">
        <v>2200</v>
      </c>
      <c r="B109" s="34" t="s">
        <v>201</v>
      </c>
      <c r="C109" s="35">
        <v>0</v>
      </c>
      <c r="D109" s="293">
        <v>0</v>
      </c>
      <c r="E109" s="35">
        <v>0</v>
      </c>
      <c r="F109" s="283" t="str">
        <f t="shared" si="48"/>
        <v/>
      </c>
      <c r="G109" s="297">
        <v>0</v>
      </c>
      <c r="H109" s="260">
        <v>0</v>
      </c>
      <c r="I109" s="184">
        <f t="shared" si="49"/>
        <v>0</v>
      </c>
      <c r="J109" s="22"/>
    </row>
    <row r="110" spans="1:10" s="23" customFormat="1" ht="12.2" hidden="1" customHeight="1">
      <c r="A110" s="48">
        <v>2800</v>
      </c>
      <c r="B110" s="34" t="s">
        <v>202</v>
      </c>
      <c r="C110" s="35">
        <v>0</v>
      </c>
      <c r="D110" s="293">
        <v>0</v>
      </c>
      <c r="E110" s="35">
        <v>0</v>
      </c>
      <c r="F110" s="283" t="str">
        <f t="shared" si="48"/>
        <v/>
      </c>
      <c r="G110" s="297">
        <v>0</v>
      </c>
      <c r="H110" s="260">
        <v>0</v>
      </c>
      <c r="I110" s="184">
        <f t="shared" si="49"/>
        <v>0</v>
      </c>
      <c r="J110" s="22"/>
    </row>
    <row r="111" spans="1:10" s="23" customFormat="1" ht="12.2" hidden="1" customHeight="1">
      <c r="A111" s="48"/>
      <c r="B111" s="34"/>
      <c r="C111" s="35"/>
      <c r="D111" s="293"/>
      <c r="E111" s="35"/>
      <c r="F111" s="279"/>
      <c r="G111" s="297"/>
      <c r="H111" s="260"/>
      <c r="I111" s="184"/>
      <c r="J111" s="22"/>
    </row>
    <row r="112" spans="1:10" s="23" customFormat="1" ht="12.2" hidden="1" customHeight="1">
      <c r="A112" s="41"/>
      <c r="B112" s="40" t="s">
        <v>597</v>
      </c>
      <c r="C112" s="36">
        <f>SUM(C106:C111)</f>
        <v>0</v>
      </c>
      <c r="D112" s="273">
        <f>SUM(D106:D111)</f>
        <v>0</v>
      </c>
      <c r="E112" s="36">
        <f>SUMIF($A106:$A111,"&gt;0",E106:E111)</f>
        <v>0</v>
      </c>
      <c r="F112" s="296" t="str">
        <f>IFERROR(E112/G112,"")</f>
        <v/>
      </c>
      <c r="G112" s="36">
        <f>SUMIF($A106:$A111,"&gt;0",G106:G111)</f>
        <v>0</v>
      </c>
      <c r="H112" s="261">
        <f>SUMIF($A106:$A111,"&gt;0",H106:H111)</f>
        <v>0</v>
      </c>
      <c r="I112" s="185">
        <f t="shared" ref="I112" si="50">H112-G112</f>
        <v>0</v>
      </c>
      <c r="J112" s="22"/>
    </row>
    <row r="113" spans="1:10" s="23" customFormat="1" ht="12.2" hidden="1" customHeight="1">
      <c r="A113" s="29"/>
      <c r="B113" s="37"/>
      <c r="C113" s="35"/>
      <c r="D113" s="293"/>
      <c r="E113" s="35"/>
      <c r="F113" s="286"/>
      <c r="G113" s="297"/>
      <c r="H113" s="260"/>
      <c r="I113" s="184"/>
      <c r="J113" s="22"/>
    </row>
    <row r="114" spans="1:10" s="23" customFormat="1" ht="12.2" customHeight="1">
      <c r="A114" s="40" t="s">
        <v>140</v>
      </c>
      <c r="C114" s="35"/>
      <c r="D114" s="293"/>
      <c r="E114" s="35"/>
      <c r="F114" s="283"/>
      <c r="G114" s="297"/>
      <c r="H114" s="260"/>
      <c r="I114" s="184"/>
      <c r="J114" s="22"/>
    </row>
    <row r="115" spans="1:10" s="23" customFormat="1" ht="12.2" hidden="1" customHeight="1">
      <c r="A115" s="48" t="s">
        <v>595</v>
      </c>
      <c r="B115" s="34"/>
      <c r="C115" s="35"/>
      <c r="D115" s="293"/>
      <c r="E115" s="35"/>
      <c r="F115" s="283" t="str">
        <f>IFERROR(E115/G115,"")</f>
        <v/>
      </c>
      <c r="G115" s="297"/>
      <c r="H115" s="260"/>
      <c r="I115" s="184">
        <f t="shared" ref="I115" si="51">H115-G115</f>
        <v>0</v>
      </c>
      <c r="J115" s="22"/>
    </row>
    <row r="116" spans="1:10" s="23" customFormat="1" ht="12.2" hidden="1" customHeight="1">
      <c r="A116" s="48">
        <v>3000</v>
      </c>
      <c r="B116" s="34" t="s">
        <v>140</v>
      </c>
      <c r="C116" s="35">
        <v>0</v>
      </c>
      <c r="D116" s="293">
        <v>0</v>
      </c>
      <c r="E116" s="35">
        <v>0</v>
      </c>
      <c r="F116" s="283" t="str">
        <f t="shared" ref="F116:F131" si="52">IFERROR(E116/G116,"")</f>
        <v/>
      </c>
      <c r="G116" s="297">
        <v>0</v>
      </c>
      <c r="H116" s="260">
        <v>0</v>
      </c>
      <c r="I116" s="184">
        <f t="shared" ref="I116:I131" si="53">H116-G116</f>
        <v>0</v>
      </c>
      <c r="J116" s="22"/>
    </row>
    <row r="117" spans="1:10" s="23" customFormat="1" ht="12.2" hidden="1" customHeight="1">
      <c r="A117" s="48">
        <v>3100</v>
      </c>
      <c r="B117" s="34" t="s">
        <v>203</v>
      </c>
      <c r="C117" s="35">
        <v>0</v>
      </c>
      <c r="D117" s="293">
        <v>0</v>
      </c>
      <c r="E117" s="35">
        <v>0</v>
      </c>
      <c r="F117" s="283" t="str">
        <f t="shared" si="52"/>
        <v/>
      </c>
      <c r="G117" s="297">
        <v>0</v>
      </c>
      <c r="H117" s="260">
        <v>0</v>
      </c>
      <c r="I117" s="184">
        <f t="shared" si="53"/>
        <v>0</v>
      </c>
      <c r="J117" s="22"/>
    </row>
    <row r="118" spans="1:10" s="23" customFormat="1" ht="12.2" hidden="1" customHeight="1">
      <c r="A118" s="48">
        <v>3110</v>
      </c>
      <c r="B118" s="34" t="s">
        <v>204</v>
      </c>
      <c r="C118" s="35">
        <v>0</v>
      </c>
      <c r="D118" s="293">
        <v>0</v>
      </c>
      <c r="E118" s="35">
        <v>0</v>
      </c>
      <c r="F118" s="283" t="str">
        <f t="shared" si="52"/>
        <v/>
      </c>
      <c r="G118" s="297">
        <v>0</v>
      </c>
      <c r="H118" s="260">
        <v>0</v>
      </c>
      <c r="I118" s="184">
        <f t="shared" si="53"/>
        <v>0</v>
      </c>
      <c r="J118" s="22" t="s">
        <v>408</v>
      </c>
    </row>
    <row r="119" spans="1:10" s="23" customFormat="1" ht="12.2" customHeight="1">
      <c r="A119" s="48">
        <v>3110.201</v>
      </c>
      <c r="B119" s="34" t="s">
        <v>169</v>
      </c>
      <c r="C119" s="35">
        <v>0</v>
      </c>
      <c r="D119" s="293">
        <v>0</v>
      </c>
      <c r="E119" s="35">
        <v>340280.83</v>
      </c>
      <c r="F119" s="283">
        <f t="shared" si="52"/>
        <v>0.33327629544340687</v>
      </c>
      <c r="G119" s="297">
        <v>1021017.2</v>
      </c>
      <c r="H119" s="260">
        <v>2187894</v>
      </c>
      <c r="I119" s="184">
        <f t="shared" si="53"/>
        <v>1166876.8</v>
      </c>
      <c r="J119" s="364" t="s">
        <v>619</v>
      </c>
    </row>
    <row r="120" spans="1:10" s="23" customFormat="1" ht="12.2" hidden="1" customHeight="1">
      <c r="A120" s="48">
        <v>3110.21</v>
      </c>
      <c r="B120" s="34" t="s">
        <v>557</v>
      </c>
      <c r="C120" s="35">
        <v>0</v>
      </c>
      <c r="D120" s="293">
        <v>0</v>
      </c>
      <c r="E120" s="35">
        <v>0</v>
      </c>
      <c r="F120" s="283" t="str">
        <f t="shared" si="52"/>
        <v/>
      </c>
      <c r="G120" s="297">
        <v>0</v>
      </c>
      <c r="H120" s="260">
        <v>0</v>
      </c>
      <c r="I120" s="184">
        <f t="shared" si="53"/>
        <v>0</v>
      </c>
      <c r="J120" s="22"/>
    </row>
    <row r="121" spans="1:10" s="23" customFormat="1" ht="12.2" hidden="1" customHeight="1">
      <c r="A121" s="48">
        <v>3110.2109999999998</v>
      </c>
      <c r="B121" s="34" t="s">
        <v>170</v>
      </c>
      <c r="C121" s="35">
        <v>0</v>
      </c>
      <c r="D121" s="293">
        <v>0</v>
      </c>
      <c r="E121" s="35">
        <v>0</v>
      </c>
      <c r="F121" s="283" t="str">
        <f t="shared" si="52"/>
        <v/>
      </c>
      <c r="G121" s="297">
        <v>0</v>
      </c>
      <c r="H121" s="260">
        <v>0</v>
      </c>
      <c r="I121" s="184">
        <f t="shared" si="53"/>
        <v>0</v>
      </c>
      <c r="J121" s="22"/>
    </row>
    <row r="122" spans="1:10" s="23" customFormat="1" ht="12.2" hidden="1" customHeight="1">
      <c r="A122" s="48">
        <v>3110.212</v>
      </c>
      <c r="B122" s="34" t="s">
        <v>205</v>
      </c>
      <c r="C122" s="35">
        <v>0</v>
      </c>
      <c r="D122" s="293">
        <v>0</v>
      </c>
      <c r="E122" s="35">
        <v>0</v>
      </c>
      <c r="F122" s="283" t="str">
        <f t="shared" si="52"/>
        <v/>
      </c>
      <c r="G122" s="297">
        <v>0</v>
      </c>
      <c r="H122" s="260">
        <v>0</v>
      </c>
      <c r="I122" s="184">
        <f t="shared" si="53"/>
        <v>0</v>
      </c>
      <c r="J122" s="22"/>
    </row>
    <row r="123" spans="1:10" s="23" customFormat="1" ht="12.2" hidden="1" customHeight="1">
      <c r="A123" s="48">
        <v>3110.2130000000002</v>
      </c>
      <c r="B123" s="34" t="s">
        <v>206</v>
      </c>
      <c r="C123" s="35">
        <v>0</v>
      </c>
      <c r="D123" s="293">
        <v>0</v>
      </c>
      <c r="E123" s="35">
        <v>0</v>
      </c>
      <c r="F123" s="283" t="str">
        <f t="shared" si="52"/>
        <v/>
      </c>
      <c r="G123" s="297">
        <v>0</v>
      </c>
      <c r="H123" s="260">
        <v>0</v>
      </c>
      <c r="I123" s="184">
        <f t="shared" si="53"/>
        <v>0</v>
      </c>
      <c r="J123" s="22"/>
    </row>
    <row r="124" spans="1:10" s="23" customFormat="1" ht="12.2" customHeight="1">
      <c r="A124" s="48">
        <v>3115</v>
      </c>
      <c r="B124" s="34" t="s">
        <v>558</v>
      </c>
      <c r="C124" s="35">
        <v>0</v>
      </c>
      <c r="D124" s="293">
        <v>0</v>
      </c>
      <c r="E124" s="35">
        <v>0</v>
      </c>
      <c r="F124" s="283" t="str">
        <f t="shared" si="52"/>
        <v/>
      </c>
      <c r="G124" s="297">
        <v>0</v>
      </c>
      <c r="H124" s="260">
        <v>0</v>
      </c>
      <c r="I124" s="184">
        <f t="shared" si="53"/>
        <v>0</v>
      </c>
      <c r="J124" s="22"/>
    </row>
    <row r="125" spans="1:10" s="23" customFormat="1" ht="12.2" hidden="1" customHeight="1">
      <c r="A125" s="48">
        <v>3200</v>
      </c>
      <c r="B125" s="34" t="s">
        <v>207</v>
      </c>
      <c r="C125" s="35">
        <v>0</v>
      </c>
      <c r="D125" s="293">
        <v>0</v>
      </c>
      <c r="E125" s="35">
        <v>0</v>
      </c>
      <c r="F125" s="283" t="str">
        <f t="shared" si="52"/>
        <v/>
      </c>
      <c r="G125" s="297">
        <v>0</v>
      </c>
      <c r="H125" s="260">
        <v>0</v>
      </c>
      <c r="I125" s="184">
        <f t="shared" si="53"/>
        <v>0</v>
      </c>
      <c r="J125" s="22"/>
    </row>
    <row r="126" spans="1:10" s="23" customFormat="1" ht="12.2" hidden="1" customHeight="1">
      <c r="A126" s="48">
        <v>3230</v>
      </c>
      <c r="B126" s="34" t="s">
        <v>208</v>
      </c>
      <c r="C126" s="35">
        <v>0</v>
      </c>
      <c r="D126" s="293">
        <v>0</v>
      </c>
      <c r="E126" s="35">
        <v>0</v>
      </c>
      <c r="F126" s="283" t="str">
        <f t="shared" si="52"/>
        <v/>
      </c>
      <c r="G126" s="297">
        <v>0</v>
      </c>
      <c r="H126" s="260">
        <v>0</v>
      </c>
      <c r="I126" s="184">
        <f t="shared" si="53"/>
        <v>0</v>
      </c>
      <c r="J126" s="22"/>
    </row>
    <row r="127" spans="1:10" s="23" customFormat="1" ht="12.2" customHeight="1">
      <c r="A127" s="48">
        <v>3254</v>
      </c>
      <c r="B127" s="34" t="s">
        <v>559</v>
      </c>
      <c r="C127" s="35">
        <v>0</v>
      </c>
      <c r="D127" s="293">
        <v>0</v>
      </c>
      <c r="E127" s="35">
        <v>0</v>
      </c>
      <c r="F127" s="283" t="str">
        <f>IFERROR(E127/G127,"")</f>
        <v/>
      </c>
      <c r="G127" s="297">
        <v>0</v>
      </c>
      <c r="H127" s="260">
        <v>102349.346587009</v>
      </c>
      <c r="I127" s="184">
        <f t="shared" si="53"/>
        <v>102349.346587009</v>
      </c>
      <c r="J127" s="364" t="s">
        <v>620</v>
      </c>
    </row>
    <row r="128" spans="1:10" s="23" customFormat="1" ht="12.2" customHeight="1">
      <c r="A128" s="48">
        <v>3255</v>
      </c>
      <c r="B128" s="34" t="s">
        <v>560</v>
      </c>
      <c r="C128" s="35">
        <v>0</v>
      </c>
      <c r="D128" s="293">
        <v>0</v>
      </c>
      <c r="E128" s="35">
        <v>0</v>
      </c>
      <c r="F128" s="283" t="str">
        <f>IFERROR(E128/G128,"")</f>
        <v/>
      </c>
      <c r="G128" s="297">
        <v>0</v>
      </c>
      <c r="H128" s="260">
        <v>26811.969628751998</v>
      </c>
      <c r="I128" s="184">
        <f t="shared" si="53"/>
        <v>26811.969628751998</v>
      </c>
      <c r="J128" s="364" t="s">
        <v>621</v>
      </c>
    </row>
    <row r="129" spans="1:10" s="23" customFormat="1" ht="12.2" hidden="1" customHeight="1">
      <c r="A129" s="48">
        <v>3256</v>
      </c>
      <c r="B129" s="34" t="s">
        <v>172</v>
      </c>
      <c r="C129" s="35">
        <v>0</v>
      </c>
      <c r="D129" s="293">
        <v>0</v>
      </c>
      <c r="E129" s="35">
        <v>0</v>
      </c>
      <c r="F129" s="283" t="str">
        <f>IFERROR(E129/G129,"")</f>
        <v/>
      </c>
      <c r="G129" s="297">
        <v>0</v>
      </c>
      <c r="H129" s="260">
        <v>0</v>
      </c>
      <c r="I129" s="184">
        <f t="shared" si="53"/>
        <v>0</v>
      </c>
      <c r="J129" s="22"/>
    </row>
    <row r="130" spans="1:10" s="23" customFormat="1" ht="12.2" customHeight="1">
      <c r="A130" s="48">
        <v>3270</v>
      </c>
      <c r="B130" s="34" t="s">
        <v>138</v>
      </c>
      <c r="C130" s="35">
        <v>0</v>
      </c>
      <c r="D130" s="293">
        <v>0</v>
      </c>
      <c r="E130" s="35">
        <v>0</v>
      </c>
      <c r="F130" s="283" t="str">
        <f>IFERROR(E130/G130,"")</f>
        <v/>
      </c>
      <c r="G130" s="297">
        <v>0</v>
      </c>
      <c r="H130" s="260">
        <v>60616.6</v>
      </c>
      <c r="I130" s="184">
        <f t="shared" si="53"/>
        <v>60616.6</v>
      </c>
      <c r="J130" s="364" t="s">
        <v>622</v>
      </c>
    </row>
    <row r="131" spans="1:10" s="23" customFormat="1" ht="12.2" hidden="1" customHeight="1">
      <c r="A131" s="48">
        <v>3800</v>
      </c>
      <c r="B131" s="34" t="s">
        <v>209</v>
      </c>
      <c r="C131" s="35">
        <v>0</v>
      </c>
      <c r="D131" s="293">
        <v>0</v>
      </c>
      <c r="E131" s="35">
        <v>0</v>
      </c>
      <c r="F131" s="283" t="str">
        <f t="shared" si="52"/>
        <v/>
      </c>
      <c r="G131" s="297">
        <v>0</v>
      </c>
      <c r="H131" s="260">
        <v>0</v>
      </c>
      <c r="I131" s="184">
        <f t="shared" si="53"/>
        <v>0</v>
      </c>
      <c r="J131" s="22"/>
    </row>
    <row r="132" spans="1:10" s="23" customFormat="1" ht="12.2" hidden="1" customHeight="1">
      <c r="A132" s="48"/>
      <c r="B132" s="34"/>
      <c r="C132" s="35"/>
      <c r="D132" s="293"/>
      <c r="E132" s="35"/>
      <c r="F132" s="279"/>
      <c r="G132" s="297"/>
      <c r="H132" s="260"/>
      <c r="I132" s="184"/>
      <c r="J132" s="22"/>
    </row>
    <row r="133" spans="1:10" s="23" customFormat="1" ht="12.2" customHeight="1">
      <c r="A133" s="29"/>
      <c r="B133" s="40" t="s">
        <v>598</v>
      </c>
      <c r="C133" s="36">
        <f>SUM(C115:C132)</f>
        <v>0</v>
      </c>
      <c r="D133" s="273">
        <f>SUM(D115:D132)</f>
        <v>0</v>
      </c>
      <c r="E133" s="36">
        <f>SUMIF($A115:$A132,"&gt;0",E115:E132)</f>
        <v>340280.83</v>
      </c>
      <c r="F133" s="296">
        <f>IFERROR(E133/G133,"")</f>
        <v>0.33327629544340687</v>
      </c>
      <c r="G133" s="36">
        <f>SUMIF($A115:$A132,"&gt;0",G115:G132)</f>
        <v>1021017.2</v>
      </c>
      <c r="H133" s="261">
        <f>SUMIF($A115:$A132,"&gt;0",H115:H132)</f>
        <v>2377671.9162157611</v>
      </c>
      <c r="I133" s="185">
        <f t="shared" ref="I133" si="54">H133-G133</f>
        <v>1356654.7162157611</v>
      </c>
      <c r="J133" s="22"/>
    </row>
    <row r="134" spans="1:10" s="23" customFormat="1" ht="12.2" customHeight="1">
      <c r="A134" s="29"/>
      <c r="B134" s="37"/>
      <c r="C134" s="35"/>
      <c r="D134" s="293"/>
      <c r="E134" s="35"/>
      <c r="F134" s="286"/>
      <c r="G134" s="297"/>
      <c r="H134" s="260"/>
      <c r="I134" s="184"/>
      <c r="J134" s="22"/>
    </row>
    <row r="135" spans="1:10" s="23" customFormat="1" ht="12.2" customHeight="1">
      <c r="A135" s="40" t="s">
        <v>141</v>
      </c>
      <c r="C135" s="35"/>
      <c r="D135" s="293"/>
      <c r="E135" s="35"/>
      <c r="F135" s="283"/>
      <c r="G135" s="297"/>
      <c r="H135" s="260"/>
      <c r="I135" s="184"/>
      <c r="J135" s="22"/>
    </row>
    <row r="136" spans="1:10" s="23" customFormat="1" ht="12.2" hidden="1" customHeight="1">
      <c r="A136" s="48" t="s">
        <v>595</v>
      </c>
      <c r="B136" s="34"/>
      <c r="C136" s="35"/>
      <c r="D136" s="293"/>
      <c r="E136" s="35"/>
      <c r="F136" s="283" t="str">
        <f>IFERROR(E136/G136,"")</f>
        <v/>
      </c>
      <c r="G136" s="297"/>
      <c r="H136" s="260"/>
      <c r="I136" s="184">
        <f t="shared" ref="I136" si="55">H136-G136</f>
        <v>0</v>
      </c>
      <c r="J136" s="22"/>
    </row>
    <row r="137" spans="1:10" s="23" customFormat="1" ht="12.2" hidden="1" customHeight="1">
      <c r="A137" s="48">
        <v>4000</v>
      </c>
      <c r="B137" s="34" t="s">
        <v>141</v>
      </c>
      <c r="C137" s="35">
        <v>0</v>
      </c>
      <c r="D137" s="293">
        <v>0</v>
      </c>
      <c r="E137" s="35">
        <v>0</v>
      </c>
      <c r="F137" s="283" t="str">
        <f t="shared" ref="F137:F173" si="56">IFERROR(E137/G137,"")</f>
        <v/>
      </c>
      <c r="G137" s="297">
        <v>0</v>
      </c>
      <c r="H137" s="260">
        <v>0</v>
      </c>
      <c r="I137" s="184">
        <f t="shared" ref="I137:I173" si="57">H137-G137</f>
        <v>0</v>
      </c>
      <c r="J137" s="22"/>
    </row>
    <row r="138" spans="1:10" s="23" customFormat="1" ht="12.2" hidden="1" customHeight="1">
      <c r="A138" s="48">
        <v>4100</v>
      </c>
      <c r="B138" s="34" t="s">
        <v>210</v>
      </c>
      <c r="C138" s="35">
        <v>0</v>
      </c>
      <c r="D138" s="293">
        <v>0</v>
      </c>
      <c r="E138" s="35">
        <v>0</v>
      </c>
      <c r="F138" s="283" t="str">
        <f t="shared" si="56"/>
        <v/>
      </c>
      <c r="G138" s="297">
        <v>0</v>
      </c>
      <c r="H138" s="260">
        <v>0</v>
      </c>
      <c r="I138" s="184">
        <f t="shared" si="57"/>
        <v>0</v>
      </c>
      <c r="J138" s="22"/>
    </row>
    <row r="139" spans="1:10" s="23" customFormat="1" ht="12.2" hidden="1" customHeight="1">
      <c r="A139" s="48">
        <v>4200</v>
      </c>
      <c r="B139" s="34" t="s">
        <v>211</v>
      </c>
      <c r="C139" s="35">
        <v>0</v>
      </c>
      <c r="D139" s="293">
        <v>0</v>
      </c>
      <c r="E139" s="35">
        <v>0</v>
      </c>
      <c r="F139" s="283" t="str">
        <f t="shared" si="56"/>
        <v/>
      </c>
      <c r="G139" s="297">
        <v>0</v>
      </c>
      <c r="H139" s="260">
        <v>0</v>
      </c>
      <c r="I139" s="184">
        <f t="shared" si="57"/>
        <v>0</v>
      </c>
      <c r="J139" s="22"/>
    </row>
    <row r="140" spans="1:10" s="23" customFormat="1" ht="12.2" hidden="1" customHeight="1">
      <c r="A140" s="48">
        <v>4300</v>
      </c>
      <c r="B140" s="34" t="s">
        <v>212</v>
      </c>
      <c r="C140" s="35">
        <v>0</v>
      </c>
      <c r="D140" s="293">
        <v>0</v>
      </c>
      <c r="E140" s="35">
        <v>0</v>
      </c>
      <c r="F140" s="283" t="str">
        <f t="shared" si="56"/>
        <v/>
      </c>
      <c r="G140" s="297">
        <v>0</v>
      </c>
      <c r="H140" s="260">
        <v>0</v>
      </c>
      <c r="I140" s="184">
        <f t="shared" si="57"/>
        <v>0</v>
      </c>
      <c r="J140" s="22"/>
    </row>
    <row r="141" spans="1:10" s="23" customFormat="1" ht="12.2" hidden="1" customHeight="1">
      <c r="A141" s="48">
        <v>4500</v>
      </c>
      <c r="B141" s="34" t="s">
        <v>213</v>
      </c>
      <c r="C141" s="35">
        <v>0</v>
      </c>
      <c r="D141" s="293">
        <v>0</v>
      </c>
      <c r="E141" s="35">
        <v>0</v>
      </c>
      <c r="F141" s="283" t="str">
        <f t="shared" si="56"/>
        <v/>
      </c>
      <c r="G141" s="297">
        <v>0</v>
      </c>
      <c r="H141" s="260">
        <v>0</v>
      </c>
      <c r="I141" s="184">
        <f t="shared" si="57"/>
        <v>0</v>
      </c>
      <c r="J141" s="22"/>
    </row>
    <row r="142" spans="1:10" s="23" customFormat="1" ht="12.2" hidden="1" customHeight="1">
      <c r="A142" s="48">
        <v>4500.34</v>
      </c>
      <c r="B142" s="34" t="s">
        <v>214</v>
      </c>
      <c r="C142" s="35">
        <v>0</v>
      </c>
      <c r="D142" s="293">
        <v>0</v>
      </c>
      <c r="E142" s="35">
        <v>0</v>
      </c>
      <c r="F142" s="283" t="str">
        <f t="shared" si="56"/>
        <v/>
      </c>
      <c r="G142" s="297">
        <v>0</v>
      </c>
      <c r="H142" s="260">
        <v>0</v>
      </c>
      <c r="I142" s="184">
        <f t="shared" si="57"/>
        <v>0</v>
      </c>
      <c r="J142" s="22"/>
    </row>
    <row r="143" spans="1:10" s="23" customFormat="1" ht="12.2" customHeight="1">
      <c r="A143" s="48">
        <v>4500.6329999999998</v>
      </c>
      <c r="B143" s="34" t="s">
        <v>215</v>
      </c>
      <c r="C143" s="35">
        <v>0</v>
      </c>
      <c r="D143" s="293">
        <v>0</v>
      </c>
      <c r="E143" s="35">
        <v>0</v>
      </c>
      <c r="F143" s="283">
        <f t="shared" si="56"/>
        <v>0</v>
      </c>
      <c r="G143" s="297">
        <v>58916.88</v>
      </c>
      <c r="H143" s="260">
        <v>126250.45714285701</v>
      </c>
      <c r="I143" s="184">
        <f t="shared" si="57"/>
        <v>67333.577142857015</v>
      </c>
      <c r="J143" s="22"/>
    </row>
    <row r="144" spans="1:10" s="23" customFormat="1" ht="12.2" customHeight="1">
      <c r="A144" s="48">
        <v>4500.6390000000001</v>
      </c>
      <c r="B144" s="34" t="s">
        <v>216</v>
      </c>
      <c r="C144" s="35">
        <v>0</v>
      </c>
      <c r="D144" s="293">
        <v>0</v>
      </c>
      <c r="E144" s="35">
        <v>0</v>
      </c>
      <c r="F144" s="283">
        <f t="shared" si="56"/>
        <v>0</v>
      </c>
      <c r="G144" s="297">
        <v>25002.32</v>
      </c>
      <c r="H144" s="260">
        <v>53414.047272727301</v>
      </c>
      <c r="I144" s="184">
        <f t="shared" si="57"/>
        <v>28411.727272727301</v>
      </c>
      <c r="J144" s="22"/>
    </row>
    <row r="145" spans="1:10" s="23" customFormat="1" ht="12.2" customHeight="1">
      <c r="A145" s="48">
        <v>4500.6580000000004</v>
      </c>
      <c r="B145" s="34" t="s">
        <v>217</v>
      </c>
      <c r="C145" s="35">
        <v>0</v>
      </c>
      <c r="D145" s="293">
        <v>0</v>
      </c>
      <c r="E145" s="35">
        <v>0</v>
      </c>
      <c r="F145" s="283">
        <f t="shared" si="56"/>
        <v>0</v>
      </c>
      <c r="G145" s="297">
        <v>10985.48</v>
      </c>
      <c r="H145" s="260">
        <v>23540.314285714299</v>
      </c>
      <c r="I145" s="184">
        <f t="shared" si="57"/>
        <v>12554.8342857143</v>
      </c>
      <c r="J145" s="22"/>
    </row>
    <row r="146" spans="1:10" s="23" customFormat="1" ht="12.2" hidden="1" customHeight="1">
      <c r="A146" s="48">
        <v>4500.6589999999997</v>
      </c>
      <c r="B146" s="34" t="s">
        <v>218</v>
      </c>
      <c r="C146" s="35">
        <v>0</v>
      </c>
      <c r="D146" s="293">
        <v>0</v>
      </c>
      <c r="E146" s="35">
        <v>0</v>
      </c>
      <c r="F146" s="283" t="str">
        <f t="shared" si="56"/>
        <v/>
      </c>
      <c r="G146" s="297">
        <v>0</v>
      </c>
      <c r="H146" s="260">
        <v>0</v>
      </c>
      <c r="I146" s="184">
        <f t="shared" si="57"/>
        <v>0</v>
      </c>
      <c r="J146" s="22"/>
    </row>
    <row r="147" spans="1:10" s="23" customFormat="1" ht="12.2" customHeight="1">
      <c r="A147" s="48">
        <v>4500.6610000000001</v>
      </c>
      <c r="B147" s="34" t="s">
        <v>219</v>
      </c>
      <c r="C147" s="35">
        <v>0</v>
      </c>
      <c r="D147" s="293">
        <v>405016.95</v>
      </c>
      <c r="E147" s="35">
        <v>-14138.26</v>
      </c>
      <c r="F147" s="283">
        <f t="shared" si="56"/>
        <v>-1.3936085445696215E-2</v>
      </c>
      <c r="G147" s="297">
        <v>1014507.27</v>
      </c>
      <c r="H147" s="260">
        <v>148759.42000000001</v>
      </c>
      <c r="I147" s="184">
        <f t="shared" si="57"/>
        <v>-865747.85</v>
      </c>
      <c r="J147" s="22"/>
    </row>
    <row r="148" spans="1:10" s="23" customFormat="1" ht="12.2" customHeight="1">
      <c r="A148" s="248"/>
      <c r="B148" s="249" t="s">
        <v>554</v>
      </c>
      <c r="C148" s="307"/>
      <c r="D148" s="309"/>
      <c r="E148" s="314"/>
      <c r="F148" s="298"/>
      <c r="G148" s="184">
        <v>953229.27</v>
      </c>
      <c r="H148" s="308">
        <v>210037.42</v>
      </c>
      <c r="I148" s="184">
        <f t="shared" si="57"/>
        <v>-743191.85</v>
      </c>
      <c r="J148" s="22"/>
    </row>
    <row r="149" spans="1:10" s="23" customFormat="1" ht="12.2" customHeight="1">
      <c r="A149" s="248"/>
      <c r="B149" s="249" t="s">
        <v>555</v>
      </c>
      <c r="C149" s="307"/>
      <c r="D149" s="309"/>
      <c r="E149" s="314"/>
      <c r="F149" s="298"/>
      <c r="G149" s="184">
        <v>61278</v>
      </c>
      <c r="H149" s="308">
        <v>-61278</v>
      </c>
      <c r="I149" s="184">
        <f t="shared" si="57"/>
        <v>-122556</v>
      </c>
      <c r="J149" s="22"/>
    </row>
    <row r="150" spans="1:10" s="23" customFormat="1" ht="12.2" hidden="1" customHeight="1">
      <c r="A150" s="248"/>
      <c r="B150" s="249"/>
      <c r="C150" s="339"/>
      <c r="D150" s="340"/>
      <c r="E150" s="341"/>
      <c r="F150" s="342"/>
      <c r="G150" s="343"/>
      <c r="H150" s="344"/>
      <c r="I150" s="343">
        <f t="shared" si="57"/>
        <v>0</v>
      </c>
      <c r="J150" s="22"/>
    </row>
    <row r="151" spans="1:10" s="23" customFormat="1" ht="12.2" hidden="1" customHeight="1">
      <c r="A151" s="48">
        <v>4500.6980000000003</v>
      </c>
      <c r="B151" s="34" t="s">
        <v>220</v>
      </c>
      <c r="C151" s="35">
        <v>0</v>
      </c>
      <c r="D151" s="293">
        <v>0</v>
      </c>
      <c r="E151" s="35">
        <v>0</v>
      </c>
      <c r="F151" s="283" t="str">
        <f t="shared" si="56"/>
        <v/>
      </c>
      <c r="G151" s="297">
        <v>0</v>
      </c>
      <c r="H151" s="260">
        <v>0</v>
      </c>
      <c r="I151" s="184">
        <f t="shared" si="57"/>
        <v>0</v>
      </c>
      <c r="J151" s="22"/>
    </row>
    <row r="152" spans="1:10" s="23" customFormat="1" ht="12.2" customHeight="1">
      <c r="A152" s="48">
        <v>4500.7089999999998</v>
      </c>
      <c r="B152" s="34" t="s">
        <v>221</v>
      </c>
      <c r="C152" s="35">
        <v>0</v>
      </c>
      <c r="D152" s="293">
        <v>0</v>
      </c>
      <c r="E152" s="35">
        <v>0</v>
      </c>
      <c r="F152" s="283">
        <f t="shared" si="56"/>
        <v>0</v>
      </c>
      <c r="G152" s="297">
        <v>18160.080000000002</v>
      </c>
      <c r="H152" s="260">
        <v>38914.4571428571</v>
      </c>
      <c r="I152" s="184">
        <f t="shared" si="57"/>
        <v>20754.377142857098</v>
      </c>
      <c r="J152" s="22"/>
    </row>
    <row r="153" spans="1:10" s="23" customFormat="1" ht="12.2" customHeight="1">
      <c r="A153" s="48">
        <v>4500.7150000000001</v>
      </c>
      <c r="B153" s="34" t="s">
        <v>222</v>
      </c>
      <c r="C153" s="35">
        <v>0</v>
      </c>
      <c r="D153" s="293">
        <v>0</v>
      </c>
      <c r="E153" s="35">
        <v>0</v>
      </c>
      <c r="F153" s="283">
        <f t="shared" si="56"/>
        <v>0</v>
      </c>
      <c r="G153" s="297">
        <v>4877.3900000000003</v>
      </c>
      <c r="H153" s="260">
        <v>15000</v>
      </c>
      <c r="I153" s="184">
        <f t="shared" si="57"/>
        <v>10122.61</v>
      </c>
      <c r="J153" s="22"/>
    </row>
    <row r="154" spans="1:10" s="23" customFormat="1" ht="12.2" hidden="1" customHeight="1">
      <c r="A154" s="48">
        <v>4500.7160000000003</v>
      </c>
      <c r="B154" s="34" t="s">
        <v>223</v>
      </c>
      <c r="C154" s="35">
        <v>0</v>
      </c>
      <c r="D154" s="293">
        <v>0</v>
      </c>
      <c r="E154" s="35">
        <v>0</v>
      </c>
      <c r="F154" s="283" t="str">
        <f t="shared" si="56"/>
        <v/>
      </c>
      <c r="G154" s="297">
        <v>0</v>
      </c>
      <c r="H154" s="260">
        <v>0</v>
      </c>
      <c r="I154" s="184">
        <f t="shared" si="57"/>
        <v>0</v>
      </c>
      <c r="J154" s="22"/>
    </row>
    <row r="155" spans="1:10" s="23" customFormat="1" ht="12.2" hidden="1" customHeight="1">
      <c r="A155" s="48">
        <v>4500.7169999999996</v>
      </c>
      <c r="B155" s="34" t="s">
        <v>224</v>
      </c>
      <c r="C155" s="35">
        <v>0</v>
      </c>
      <c r="D155" s="293">
        <v>0</v>
      </c>
      <c r="E155" s="35">
        <v>0</v>
      </c>
      <c r="F155" s="283" t="str">
        <f t="shared" si="56"/>
        <v/>
      </c>
      <c r="G155" s="297">
        <v>0</v>
      </c>
      <c r="H155" s="260">
        <v>0</v>
      </c>
      <c r="I155" s="184">
        <f t="shared" si="57"/>
        <v>0</v>
      </c>
      <c r="J155" s="22"/>
    </row>
    <row r="156" spans="1:10" s="23" customFormat="1" ht="12.2" hidden="1" customHeight="1">
      <c r="A156" s="48">
        <v>4500.74</v>
      </c>
      <c r="B156" s="34" t="s">
        <v>225</v>
      </c>
      <c r="C156" s="35">
        <v>0</v>
      </c>
      <c r="D156" s="293">
        <v>0</v>
      </c>
      <c r="E156" s="35">
        <v>0</v>
      </c>
      <c r="F156" s="283" t="str">
        <f t="shared" si="56"/>
        <v/>
      </c>
      <c r="G156" s="297">
        <v>0</v>
      </c>
      <c r="H156" s="260">
        <v>0</v>
      </c>
      <c r="I156" s="184">
        <f t="shared" si="57"/>
        <v>0</v>
      </c>
      <c r="J156" s="22"/>
    </row>
    <row r="157" spans="1:10" s="23" customFormat="1" ht="12.2" hidden="1" customHeight="1">
      <c r="A157" s="48">
        <v>4500.741</v>
      </c>
      <c r="B157" s="34" t="s">
        <v>226</v>
      </c>
      <c r="C157" s="35">
        <v>0</v>
      </c>
      <c r="D157" s="293">
        <v>0</v>
      </c>
      <c r="E157" s="35">
        <v>0</v>
      </c>
      <c r="F157" s="283" t="str">
        <f t="shared" si="56"/>
        <v/>
      </c>
      <c r="G157" s="297">
        <v>0</v>
      </c>
      <c r="H157" s="260">
        <v>0</v>
      </c>
      <c r="I157" s="184">
        <f t="shared" si="57"/>
        <v>0</v>
      </c>
      <c r="J157" s="22"/>
    </row>
    <row r="158" spans="1:10" s="23" customFormat="1" ht="12.2" customHeight="1">
      <c r="A158" s="48">
        <v>4500.7420000000002</v>
      </c>
      <c r="B158" s="34" t="s">
        <v>227</v>
      </c>
      <c r="C158" s="35">
        <v>0</v>
      </c>
      <c r="D158" s="293">
        <v>0</v>
      </c>
      <c r="E158" s="35">
        <v>0</v>
      </c>
      <c r="F158" s="283">
        <f t="shared" si="56"/>
        <v>0</v>
      </c>
      <c r="G158" s="297">
        <v>48192</v>
      </c>
      <c r="H158" s="260">
        <v>0</v>
      </c>
      <c r="I158" s="184">
        <f t="shared" si="57"/>
        <v>-48192</v>
      </c>
      <c r="J158" s="22"/>
    </row>
    <row r="159" spans="1:10" s="23" customFormat="1" ht="12.2" hidden="1" customHeight="1">
      <c r="A159" s="48">
        <v>4500.7439999999997</v>
      </c>
      <c r="B159" s="34" t="s">
        <v>228</v>
      </c>
      <c r="C159" s="35">
        <v>0</v>
      </c>
      <c r="D159" s="293">
        <v>0</v>
      </c>
      <c r="E159" s="35">
        <v>0</v>
      </c>
      <c r="F159" s="283" t="str">
        <f t="shared" si="56"/>
        <v/>
      </c>
      <c r="G159" s="297">
        <v>0</v>
      </c>
      <c r="H159" s="260">
        <v>0</v>
      </c>
      <c r="I159" s="184">
        <f t="shared" si="57"/>
        <v>0</v>
      </c>
      <c r="J159" s="22"/>
    </row>
    <row r="160" spans="1:10" s="23" customFormat="1" ht="12.2" hidden="1" customHeight="1">
      <c r="A160" s="48">
        <v>4500.7449999999999</v>
      </c>
      <c r="B160" s="34" t="s">
        <v>229</v>
      </c>
      <c r="C160" s="35">
        <v>0</v>
      </c>
      <c r="D160" s="293">
        <v>0</v>
      </c>
      <c r="E160" s="35">
        <v>0</v>
      </c>
      <c r="F160" s="283" t="str">
        <f t="shared" si="56"/>
        <v/>
      </c>
      <c r="G160" s="297">
        <v>0</v>
      </c>
      <c r="H160" s="260">
        <v>0</v>
      </c>
      <c r="I160" s="184">
        <f t="shared" si="57"/>
        <v>0</v>
      </c>
      <c r="J160" s="22"/>
    </row>
    <row r="161" spans="1:10" s="23" customFormat="1" ht="12.2" hidden="1" customHeight="1">
      <c r="A161" s="48">
        <v>4500.7460000000001</v>
      </c>
      <c r="B161" s="34" t="s">
        <v>230</v>
      </c>
      <c r="C161" s="35">
        <v>0</v>
      </c>
      <c r="D161" s="293">
        <v>0</v>
      </c>
      <c r="E161" s="35">
        <v>0</v>
      </c>
      <c r="F161" s="283" t="str">
        <f t="shared" si="56"/>
        <v/>
      </c>
      <c r="G161" s="297">
        <v>0</v>
      </c>
      <c r="H161" s="260">
        <v>0</v>
      </c>
      <c r="I161" s="184">
        <f t="shared" si="57"/>
        <v>0</v>
      </c>
      <c r="J161" s="22"/>
    </row>
    <row r="162" spans="1:10" s="23" customFormat="1" ht="12.2" hidden="1" customHeight="1">
      <c r="A162" s="48">
        <v>4500.7470000000003</v>
      </c>
      <c r="B162" s="34" t="s">
        <v>231</v>
      </c>
      <c r="C162" s="35">
        <v>0</v>
      </c>
      <c r="D162" s="293">
        <v>0</v>
      </c>
      <c r="E162" s="35">
        <v>0</v>
      </c>
      <c r="F162" s="283" t="str">
        <f t="shared" si="56"/>
        <v/>
      </c>
      <c r="G162" s="297">
        <v>0</v>
      </c>
      <c r="H162" s="260">
        <v>0</v>
      </c>
      <c r="I162" s="184">
        <f t="shared" si="57"/>
        <v>0</v>
      </c>
      <c r="J162" s="22"/>
    </row>
    <row r="163" spans="1:10" s="23" customFormat="1" ht="12.2" hidden="1" customHeight="1">
      <c r="A163" s="48">
        <v>4500.7479999999996</v>
      </c>
      <c r="B163" s="34" t="s">
        <v>232</v>
      </c>
      <c r="C163" s="35">
        <v>0</v>
      </c>
      <c r="D163" s="293">
        <v>0</v>
      </c>
      <c r="E163" s="35">
        <v>0</v>
      </c>
      <c r="F163" s="283" t="str">
        <f t="shared" si="56"/>
        <v/>
      </c>
      <c r="G163" s="297">
        <v>0</v>
      </c>
      <c r="H163" s="260">
        <v>0</v>
      </c>
      <c r="I163" s="184">
        <f t="shared" si="57"/>
        <v>0</v>
      </c>
      <c r="J163" s="22"/>
    </row>
    <row r="164" spans="1:10" s="23" customFormat="1" ht="12.2" hidden="1" customHeight="1">
      <c r="A164" s="48">
        <v>4500.7489999999998</v>
      </c>
      <c r="B164" s="34" t="s">
        <v>233</v>
      </c>
      <c r="C164" s="35">
        <v>0</v>
      </c>
      <c r="D164" s="293">
        <v>0</v>
      </c>
      <c r="E164" s="35">
        <v>0</v>
      </c>
      <c r="F164" s="283" t="str">
        <f t="shared" si="56"/>
        <v/>
      </c>
      <c r="G164" s="297">
        <v>0</v>
      </c>
      <c r="H164" s="260">
        <v>0</v>
      </c>
      <c r="I164" s="184">
        <f t="shared" si="57"/>
        <v>0</v>
      </c>
      <c r="J164" s="22"/>
    </row>
    <row r="165" spans="1:10" s="23" customFormat="1" ht="12.2" hidden="1" customHeight="1">
      <c r="A165" s="48">
        <v>4500.7569999999996</v>
      </c>
      <c r="B165" s="34" t="s">
        <v>234</v>
      </c>
      <c r="C165" s="35">
        <v>0</v>
      </c>
      <c r="D165" s="293">
        <v>0</v>
      </c>
      <c r="E165" s="35">
        <v>0</v>
      </c>
      <c r="F165" s="283" t="str">
        <f t="shared" si="56"/>
        <v/>
      </c>
      <c r="G165" s="297">
        <v>0</v>
      </c>
      <c r="H165" s="260">
        <v>0</v>
      </c>
      <c r="I165" s="184">
        <f t="shared" si="57"/>
        <v>0</v>
      </c>
      <c r="J165" s="22"/>
    </row>
    <row r="166" spans="1:10" s="23" customFormat="1" ht="12.2" customHeight="1">
      <c r="A166" s="48">
        <v>4500.8019999999997</v>
      </c>
      <c r="B166" s="34" t="s">
        <v>235</v>
      </c>
      <c r="C166" s="35">
        <v>0</v>
      </c>
      <c r="D166" s="293">
        <v>0</v>
      </c>
      <c r="E166" s="35">
        <v>0</v>
      </c>
      <c r="F166" s="283">
        <f t="shared" si="56"/>
        <v>0</v>
      </c>
      <c r="G166" s="297">
        <v>102200</v>
      </c>
      <c r="H166" s="260">
        <v>219000</v>
      </c>
      <c r="I166" s="184">
        <f t="shared" si="57"/>
        <v>116800</v>
      </c>
      <c r="J166" s="22"/>
    </row>
    <row r="167" spans="1:10" s="23" customFormat="1" ht="12.2" hidden="1" customHeight="1">
      <c r="A167" s="48">
        <v>4500.808</v>
      </c>
      <c r="B167" s="34" t="s">
        <v>236</v>
      </c>
      <c r="C167" s="35">
        <v>0</v>
      </c>
      <c r="D167" s="293">
        <v>0</v>
      </c>
      <c r="E167" s="35">
        <v>0</v>
      </c>
      <c r="F167" s="283" t="str">
        <f t="shared" si="56"/>
        <v/>
      </c>
      <c r="G167" s="297">
        <v>0</v>
      </c>
      <c r="H167" s="260">
        <v>0</v>
      </c>
      <c r="I167" s="184">
        <f t="shared" si="57"/>
        <v>0</v>
      </c>
      <c r="J167" s="22"/>
    </row>
    <row r="168" spans="1:10" s="23" customFormat="1" ht="12.2" hidden="1" customHeight="1">
      <c r="A168" s="48">
        <v>4500.8109999999997</v>
      </c>
      <c r="B168" s="34" t="s">
        <v>237</v>
      </c>
      <c r="C168" s="35">
        <v>0</v>
      </c>
      <c r="D168" s="293">
        <v>0</v>
      </c>
      <c r="E168" s="35">
        <v>0</v>
      </c>
      <c r="F168" s="283" t="str">
        <f t="shared" si="56"/>
        <v/>
      </c>
      <c r="G168" s="297">
        <v>0</v>
      </c>
      <c r="H168" s="260">
        <v>0</v>
      </c>
      <c r="I168" s="184">
        <f t="shared" si="57"/>
        <v>0</v>
      </c>
      <c r="J168" s="22"/>
    </row>
    <row r="169" spans="1:10" s="23" customFormat="1" ht="12.2" hidden="1" customHeight="1">
      <c r="A169" s="48">
        <v>4500.87</v>
      </c>
      <c r="B169" s="34" t="s">
        <v>238</v>
      </c>
      <c r="C169" s="35">
        <v>0</v>
      </c>
      <c r="D169" s="293">
        <v>0</v>
      </c>
      <c r="E169" s="35">
        <v>0</v>
      </c>
      <c r="F169" s="283" t="str">
        <f t="shared" si="56"/>
        <v/>
      </c>
      <c r="G169" s="297">
        <v>0</v>
      </c>
      <c r="H169" s="260">
        <v>0</v>
      </c>
      <c r="I169" s="184">
        <f t="shared" si="57"/>
        <v>0</v>
      </c>
      <c r="J169" s="22"/>
    </row>
    <row r="170" spans="1:10" s="23" customFormat="1" ht="12.2" hidden="1" customHeight="1">
      <c r="A170" s="48">
        <v>4700</v>
      </c>
      <c r="B170" s="34" t="s">
        <v>239</v>
      </c>
      <c r="C170" s="35">
        <v>0</v>
      </c>
      <c r="D170" s="293">
        <v>0</v>
      </c>
      <c r="E170" s="35">
        <v>0</v>
      </c>
      <c r="F170" s="283" t="str">
        <f t="shared" si="56"/>
        <v/>
      </c>
      <c r="G170" s="297">
        <v>0</v>
      </c>
      <c r="H170" s="260">
        <v>0</v>
      </c>
      <c r="I170" s="184">
        <f t="shared" si="57"/>
        <v>0</v>
      </c>
      <c r="J170" s="22"/>
    </row>
    <row r="171" spans="1:10" s="23" customFormat="1" ht="12.2" hidden="1" customHeight="1">
      <c r="A171" s="48">
        <v>4703</v>
      </c>
      <c r="B171" s="34" t="s">
        <v>240</v>
      </c>
      <c r="C171" s="35">
        <v>0</v>
      </c>
      <c r="D171" s="293">
        <v>0</v>
      </c>
      <c r="E171" s="35">
        <v>0</v>
      </c>
      <c r="F171" s="283" t="str">
        <f t="shared" si="56"/>
        <v/>
      </c>
      <c r="G171" s="297">
        <v>0</v>
      </c>
      <c r="H171" s="260">
        <v>0</v>
      </c>
      <c r="I171" s="184">
        <f t="shared" si="57"/>
        <v>0</v>
      </c>
      <c r="J171" s="22"/>
    </row>
    <row r="172" spans="1:10" s="23" customFormat="1" ht="12.2" hidden="1" customHeight="1">
      <c r="A172" s="48">
        <v>4800</v>
      </c>
      <c r="B172" s="34" t="s">
        <v>241</v>
      </c>
      <c r="C172" s="35">
        <v>0</v>
      </c>
      <c r="D172" s="293">
        <v>0</v>
      </c>
      <c r="E172" s="35">
        <v>0</v>
      </c>
      <c r="F172" s="283" t="str">
        <f t="shared" si="56"/>
        <v/>
      </c>
      <c r="G172" s="297">
        <v>0</v>
      </c>
      <c r="H172" s="260">
        <v>0</v>
      </c>
      <c r="I172" s="184">
        <f t="shared" si="57"/>
        <v>0</v>
      </c>
      <c r="J172" s="22"/>
    </row>
    <row r="173" spans="1:10" s="23" customFormat="1" ht="12.2" hidden="1" customHeight="1">
      <c r="A173" s="48">
        <v>4900</v>
      </c>
      <c r="B173" s="34" t="s">
        <v>242</v>
      </c>
      <c r="C173" s="35">
        <v>0</v>
      </c>
      <c r="D173" s="293">
        <v>0</v>
      </c>
      <c r="E173" s="35">
        <v>0</v>
      </c>
      <c r="F173" s="283" t="str">
        <f t="shared" si="56"/>
        <v/>
      </c>
      <c r="G173" s="297">
        <v>0</v>
      </c>
      <c r="H173" s="260">
        <v>0</v>
      </c>
      <c r="I173" s="184">
        <f t="shared" si="57"/>
        <v>0</v>
      </c>
      <c r="J173" s="22"/>
    </row>
    <row r="174" spans="1:10" s="23" customFormat="1" ht="12.2" hidden="1" customHeight="1">
      <c r="A174" s="48"/>
      <c r="B174" s="34"/>
      <c r="C174" s="35"/>
      <c r="D174" s="293"/>
      <c r="E174" s="35"/>
      <c r="F174" s="279"/>
      <c r="G174" s="297"/>
      <c r="H174" s="260"/>
      <c r="I174" s="184"/>
      <c r="J174" s="22"/>
    </row>
    <row r="175" spans="1:10" s="23" customFormat="1" ht="12.2" customHeight="1">
      <c r="A175" s="41"/>
      <c r="B175" s="40" t="s">
        <v>599</v>
      </c>
      <c r="C175" s="36">
        <f>SUM(C136:C174)</f>
        <v>0</v>
      </c>
      <c r="D175" s="273">
        <f>SUM(D136:D174)</f>
        <v>405016.95</v>
      </c>
      <c r="E175" s="36">
        <f>SUMIF($A136:$A174,"&gt;0",E136:E174)</f>
        <v>-14138.26</v>
      </c>
      <c r="F175" s="296">
        <f>IFERROR(E175/G175,"")</f>
        <v>-1.1021050442852088E-2</v>
      </c>
      <c r="G175" s="36">
        <f>SUMIF($A136:$A174,"&gt;0",G136:G174)</f>
        <v>1282841.42</v>
      </c>
      <c r="H175" s="261">
        <f>SUMIF($A136:$A174,"&gt;0",H136:H174)</f>
        <v>624878.69584415574</v>
      </c>
      <c r="I175" s="185">
        <f t="shared" ref="I175" si="58">H175-G175</f>
        <v>-657962.72415584419</v>
      </c>
      <c r="J175" s="22"/>
    </row>
    <row r="176" spans="1:10" s="23" customFormat="1" ht="12.2" customHeight="1">
      <c r="A176" s="41"/>
      <c r="B176" s="37"/>
      <c r="C176" s="35"/>
      <c r="D176" s="293"/>
      <c r="E176" s="35"/>
      <c r="F176" s="286"/>
      <c r="G176" s="297"/>
      <c r="H176" s="260"/>
      <c r="I176" s="184"/>
      <c r="J176" s="22"/>
    </row>
    <row r="177" spans="1:10" s="23" customFormat="1" ht="12.2" hidden="1" customHeight="1">
      <c r="A177" s="46" t="s">
        <v>134</v>
      </c>
      <c r="B177" s="24"/>
      <c r="C177" s="35"/>
      <c r="D177" s="293"/>
      <c r="E177" s="35"/>
      <c r="F177" s="283"/>
      <c r="G177" s="297"/>
      <c r="H177" s="260"/>
      <c r="I177" s="184"/>
      <c r="J177" s="22"/>
    </row>
    <row r="178" spans="1:10" s="23" customFormat="1" hidden="1">
      <c r="A178" s="48" t="s">
        <v>595</v>
      </c>
      <c r="C178" s="35"/>
      <c r="D178" s="293"/>
      <c r="E178" s="35"/>
      <c r="F178" s="283" t="str">
        <f>IFERROR(E178/G178,"")</f>
        <v/>
      </c>
      <c r="G178" s="297"/>
      <c r="H178" s="260"/>
      <c r="I178" s="184">
        <f t="shared" ref="I178" si="59">H178-G178</f>
        <v>0</v>
      </c>
      <c r="J178" s="22"/>
    </row>
    <row r="179" spans="1:10" s="23" customFormat="1" hidden="1">
      <c r="A179" s="48">
        <v>5000</v>
      </c>
      <c r="B179" s="23" t="s">
        <v>134</v>
      </c>
      <c r="C179" s="35">
        <v>0</v>
      </c>
      <c r="D179" s="293">
        <v>0</v>
      </c>
      <c r="E179" s="35">
        <v>0</v>
      </c>
      <c r="F179" s="283" t="str">
        <f t="shared" ref="F179:F181" si="60">IFERROR(E179/G179,"")</f>
        <v/>
      </c>
      <c r="G179" s="297">
        <v>0</v>
      </c>
      <c r="H179" s="260">
        <v>0</v>
      </c>
      <c r="I179" s="184">
        <f t="shared" ref="I179:I181" si="61">H179-G179</f>
        <v>0</v>
      </c>
      <c r="J179" s="22"/>
    </row>
    <row r="180" spans="1:10" s="23" customFormat="1" hidden="1">
      <c r="A180" s="48">
        <v>5200</v>
      </c>
      <c r="B180" s="23" t="s">
        <v>243</v>
      </c>
      <c r="C180" s="35">
        <v>0</v>
      </c>
      <c r="D180" s="293">
        <v>0</v>
      </c>
      <c r="E180" s="35">
        <v>0</v>
      </c>
      <c r="F180" s="283" t="str">
        <f t="shared" si="60"/>
        <v/>
      </c>
      <c r="G180" s="297">
        <v>0</v>
      </c>
      <c r="H180" s="260">
        <v>0</v>
      </c>
      <c r="I180" s="184">
        <f t="shared" si="61"/>
        <v>0</v>
      </c>
      <c r="J180" s="22"/>
    </row>
    <row r="181" spans="1:10" s="23" customFormat="1" hidden="1">
      <c r="A181" s="48">
        <v>5400</v>
      </c>
      <c r="B181" s="23" t="s">
        <v>244</v>
      </c>
      <c r="C181" s="35">
        <v>0</v>
      </c>
      <c r="D181" s="293">
        <v>0</v>
      </c>
      <c r="E181" s="35">
        <v>0</v>
      </c>
      <c r="F181" s="283" t="str">
        <f t="shared" si="60"/>
        <v/>
      </c>
      <c r="G181" s="297">
        <v>0</v>
      </c>
      <c r="H181" s="260">
        <v>0</v>
      </c>
      <c r="I181" s="184">
        <f t="shared" si="61"/>
        <v>0</v>
      </c>
      <c r="J181" s="22"/>
    </row>
    <row r="182" spans="1:10" s="23" customFormat="1" ht="12.2" hidden="1" customHeight="1">
      <c r="A182" s="48"/>
      <c r="B182" s="34"/>
      <c r="C182" s="35"/>
      <c r="D182" s="293"/>
      <c r="E182" s="35"/>
      <c r="F182" s="279"/>
      <c r="G182" s="297"/>
      <c r="H182" s="260"/>
      <c r="I182" s="184"/>
      <c r="J182" s="22"/>
    </row>
    <row r="183" spans="1:10" s="23" customFormat="1" ht="12.2" hidden="1" customHeight="1">
      <c r="A183" s="29"/>
      <c r="B183" s="40" t="s">
        <v>600</v>
      </c>
      <c r="C183" s="36">
        <f>SUM(C178:C182)</f>
        <v>0</v>
      </c>
      <c r="D183" s="273">
        <f>SUM(D178:D182)</f>
        <v>0</v>
      </c>
      <c r="E183" s="36">
        <f>SUMIF($A178:$A182,"&gt;0",E178:E182)</f>
        <v>0</v>
      </c>
      <c r="F183" s="296" t="str">
        <f>IFERROR(E183/G183,"")</f>
        <v/>
      </c>
      <c r="G183" s="36">
        <f>SUMIF($A178:$A182,"&gt;0",G178:G182)</f>
        <v>0</v>
      </c>
      <c r="H183" s="261">
        <f>SUMIF($A178:$A182,"&gt;0",H178:H182)</f>
        <v>0</v>
      </c>
      <c r="I183" s="185">
        <f t="shared" ref="I183" si="62">H183-G183</f>
        <v>0</v>
      </c>
      <c r="J183" s="22"/>
    </row>
    <row r="184" spans="1:10" s="23" customFormat="1" ht="12.2" hidden="1" customHeight="1">
      <c r="A184" s="41"/>
      <c r="B184" s="37"/>
      <c r="C184" s="35"/>
      <c r="D184" s="293"/>
      <c r="E184" s="35"/>
      <c r="F184" s="286"/>
      <c r="G184" s="297"/>
      <c r="H184" s="260"/>
      <c r="I184" s="184"/>
      <c r="J184" s="22"/>
    </row>
    <row r="185" spans="1:10" s="23" customFormat="1" ht="12.2" hidden="1" customHeight="1">
      <c r="A185" s="46" t="s">
        <v>135</v>
      </c>
      <c r="B185" s="24"/>
      <c r="C185" s="35"/>
      <c r="D185" s="293"/>
      <c r="E185" s="35"/>
      <c r="F185" s="283"/>
      <c r="G185" s="297"/>
      <c r="H185" s="260"/>
      <c r="I185" s="184"/>
      <c r="J185" s="22"/>
    </row>
    <row r="186" spans="1:10" s="23" customFormat="1" hidden="1">
      <c r="A186" s="48" t="s">
        <v>595</v>
      </c>
      <c r="B186" s="2"/>
      <c r="C186" s="247"/>
      <c r="D186" s="306"/>
      <c r="E186" s="247"/>
      <c r="F186" s="283" t="str">
        <f>IFERROR(E186/G186,"")</f>
        <v/>
      </c>
      <c r="G186" s="282"/>
      <c r="H186" s="263"/>
      <c r="I186" s="247">
        <f t="shared" ref="I186" si="63">H186-G186</f>
        <v>0</v>
      </c>
      <c r="J186" s="22"/>
    </row>
    <row r="187" spans="1:10" s="23" customFormat="1" hidden="1">
      <c r="A187" s="48">
        <v>6000</v>
      </c>
      <c r="B187" s="2" t="s">
        <v>135</v>
      </c>
      <c r="C187" s="247">
        <v>0</v>
      </c>
      <c r="D187" s="306">
        <v>0</v>
      </c>
      <c r="E187" s="247">
        <v>0</v>
      </c>
      <c r="F187" s="283" t="str">
        <f>IFERROR(E187/G187,"")</f>
        <v/>
      </c>
      <c r="G187" s="282">
        <v>0</v>
      </c>
      <c r="H187" s="263">
        <v>0</v>
      </c>
      <c r="I187" s="247">
        <f t="shared" ref="I187" si="64">H187-G187</f>
        <v>0</v>
      </c>
      <c r="J187" s="22"/>
    </row>
    <row r="188" spans="1:10" s="23" customFormat="1" ht="12.2" hidden="1" customHeight="1">
      <c r="A188" s="48"/>
      <c r="B188" s="34"/>
      <c r="C188" s="35"/>
      <c r="D188" s="293"/>
      <c r="E188" s="35"/>
      <c r="F188" s="279"/>
      <c r="G188" s="297"/>
      <c r="H188" s="260"/>
      <c r="I188" s="184"/>
      <c r="J188" s="22"/>
    </row>
    <row r="189" spans="1:10" s="23" customFormat="1" ht="12.2" hidden="1" customHeight="1">
      <c r="A189" s="29"/>
      <c r="B189" s="40" t="s">
        <v>601</v>
      </c>
      <c r="C189" s="36">
        <f>SUM(C186:C188)</f>
        <v>0</v>
      </c>
      <c r="D189" s="273">
        <f>SUM(D186:D188)</f>
        <v>0</v>
      </c>
      <c r="E189" s="36">
        <f>SUMIF($A186:$A188,"&gt;0",E186:E188)</f>
        <v>0</v>
      </c>
      <c r="F189" s="296" t="str">
        <f>IFERROR(E189/G189,"")</f>
        <v/>
      </c>
      <c r="G189" s="36">
        <f>SUMIF($A186:$A188,"&gt;0",G186:G188)</f>
        <v>0</v>
      </c>
      <c r="H189" s="261">
        <f>SUMIF($A186:$A188,"&gt;0",H186:H188)</f>
        <v>0</v>
      </c>
      <c r="I189" s="185">
        <f t="shared" ref="I189" si="65">H189-G189</f>
        <v>0</v>
      </c>
      <c r="J189" s="22"/>
    </row>
    <row r="190" spans="1:10" s="23" customFormat="1" ht="12.2" hidden="1" customHeight="1">
      <c r="A190" s="29"/>
      <c r="B190" s="37"/>
      <c r="C190" s="35"/>
      <c r="D190" s="293"/>
      <c r="E190" s="35"/>
      <c r="F190" s="283"/>
      <c r="G190" s="270"/>
      <c r="H190" s="260"/>
      <c r="I190" s="184"/>
      <c r="J190" s="22"/>
    </row>
    <row r="191" spans="1:10" s="24" customFormat="1" ht="12.2" customHeight="1">
      <c r="A191" s="41" t="s">
        <v>24</v>
      </c>
      <c r="B191" s="37"/>
      <c r="C191" s="36">
        <f>+C133+C103+C112+C175+C183+C189</f>
        <v>100</v>
      </c>
      <c r="D191" s="273">
        <f>+D133+D103+D112+D175+D183+D189</f>
        <v>542960.99</v>
      </c>
      <c r="E191" s="36">
        <f>+E133+E103+E112+E175+E183+E189</f>
        <v>570123.15</v>
      </c>
      <c r="F191" s="296">
        <f>IFERROR(E191/G191,"")</f>
        <v>0.24612639507440481</v>
      </c>
      <c r="G191" s="36">
        <f>+G133+G103+G112+G175+G183+G189</f>
        <v>2316383.62</v>
      </c>
      <c r="H191" s="261">
        <f>+H133+H103+H112+H175+H183+H189</f>
        <v>3012550.6120599168</v>
      </c>
      <c r="I191" s="36">
        <f>+I133+I103+I112+I175+I183+I189</f>
        <v>696166.99205991696</v>
      </c>
      <c r="J191" s="30"/>
    </row>
    <row r="192" spans="1:10" s="24" customFormat="1" ht="12.2" customHeight="1">
      <c r="A192" s="41"/>
      <c r="B192" s="37"/>
      <c r="C192" s="38"/>
      <c r="D192" s="276"/>
      <c r="E192" s="38"/>
      <c r="F192" s="287"/>
      <c r="G192" s="299"/>
      <c r="H192" s="264"/>
      <c r="I192" s="186"/>
      <c r="J192" s="30"/>
    </row>
    <row r="193" spans="1:10" s="24" customFormat="1" ht="12.2" customHeight="1">
      <c r="A193" s="41" t="s">
        <v>25</v>
      </c>
      <c r="B193" s="37"/>
      <c r="C193" s="38"/>
      <c r="D193" s="276"/>
      <c r="E193" s="38"/>
      <c r="F193" s="287"/>
      <c r="G193" s="300"/>
      <c r="H193" s="264"/>
      <c r="I193" s="186"/>
      <c r="J193" s="30"/>
    </row>
    <row r="194" spans="1:10" s="24" customFormat="1" ht="12.2" customHeight="1">
      <c r="A194" s="41"/>
      <c r="B194" s="37"/>
      <c r="C194" s="38"/>
      <c r="D194" s="276"/>
      <c r="E194" s="38"/>
      <c r="F194" s="287"/>
      <c r="G194" s="294"/>
      <c r="H194" s="262"/>
      <c r="I194" s="186"/>
      <c r="J194" s="30"/>
    </row>
    <row r="195" spans="1:10" s="23" customFormat="1" ht="12.2" customHeight="1">
      <c r="A195" s="40" t="s">
        <v>142</v>
      </c>
      <c r="C195" s="35"/>
      <c r="D195" s="293"/>
      <c r="E195" s="35"/>
      <c r="F195" s="283"/>
      <c r="G195" s="297"/>
      <c r="H195" s="260"/>
      <c r="I195" s="184"/>
      <c r="J195" s="22"/>
    </row>
    <row r="196" spans="1:10" s="23" customFormat="1" ht="12.2" hidden="1" customHeight="1">
      <c r="A196" s="48" t="s">
        <v>595</v>
      </c>
      <c r="B196" s="34"/>
      <c r="C196" s="35"/>
      <c r="D196" s="293"/>
      <c r="E196" s="35"/>
      <c r="F196" s="283" t="str">
        <f>IFERROR(E196/G196,"")</f>
        <v/>
      </c>
      <c r="G196" s="297"/>
      <c r="H196" s="260"/>
      <c r="I196" s="184">
        <f t="shared" ref="I196" si="66">H196-G196</f>
        <v>0</v>
      </c>
      <c r="J196" s="22"/>
    </row>
    <row r="197" spans="1:10" s="23" customFormat="1" ht="12.2" hidden="1" customHeight="1">
      <c r="A197" s="48">
        <v>100</v>
      </c>
      <c r="B197" s="34" t="s">
        <v>142</v>
      </c>
      <c r="C197" s="35">
        <v>0</v>
      </c>
      <c r="D197" s="293">
        <v>0</v>
      </c>
      <c r="E197" s="35">
        <v>0</v>
      </c>
      <c r="F197" s="283" t="str">
        <f t="shared" ref="F197:F252" si="67">IFERROR(E197/G197,"")</f>
        <v/>
      </c>
      <c r="G197" s="297">
        <v>0</v>
      </c>
      <c r="H197" s="260">
        <v>0</v>
      </c>
      <c r="I197" s="184">
        <f t="shared" ref="I197:I252" si="68">H197-G197</f>
        <v>0</v>
      </c>
      <c r="J197" s="22"/>
    </row>
    <row r="198" spans="1:10" s="23" customFormat="1" ht="12.2" customHeight="1">
      <c r="A198" s="48">
        <v>101</v>
      </c>
      <c r="B198" s="34" t="s">
        <v>245</v>
      </c>
      <c r="C198" s="35">
        <v>0</v>
      </c>
      <c r="D198" s="293">
        <v>0</v>
      </c>
      <c r="E198" s="35">
        <v>180334.49</v>
      </c>
      <c r="F198" s="283">
        <f t="shared" si="67"/>
        <v>0.32843615721223829</v>
      </c>
      <c r="G198" s="297">
        <v>549070.14967741899</v>
      </c>
      <c r="H198" s="260">
        <v>986753.86979999999</v>
      </c>
      <c r="I198" s="184">
        <f t="shared" si="68"/>
        <v>437683.720122581</v>
      </c>
      <c r="J198" s="22"/>
    </row>
    <row r="199" spans="1:10" s="23" customFormat="1" ht="12.2" customHeight="1">
      <c r="A199" s="48">
        <v>102</v>
      </c>
      <c r="B199" s="34" t="s">
        <v>246</v>
      </c>
      <c r="C199" s="35">
        <v>0</v>
      </c>
      <c r="D199" s="293">
        <v>0</v>
      </c>
      <c r="E199" s="35">
        <v>1700</v>
      </c>
      <c r="F199" s="283">
        <f t="shared" si="67"/>
        <v>8.0952380952380956E-2</v>
      </c>
      <c r="G199" s="297">
        <v>21000</v>
      </c>
      <c r="H199" s="260">
        <v>28490</v>
      </c>
      <c r="I199" s="184">
        <f t="shared" si="68"/>
        <v>7490</v>
      </c>
      <c r="J199" s="22"/>
    </row>
    <row r="200" spans="1:10" s="23" customFormat="1" ht="12.2" hidden="1" customHeight="1">
      <c r="A200" s="48">
        <v>103</v>
      </c>
      <c r="B200" s="34" t="s">
        <v>247</v>
      </c>
      <c r="C200" s="35">
        <v>0</v>
      </c>
      <c r="D200" s="293">
        <v>0</v>
      </c>
      <c r="E200" s="35">
        <v>0</v>
      </c>
      <c r="F200" s="283" t="str">
        <f t="shared" si="67"/>
        <v/>
      </c>
      <c r="G200" s="297">
        <v>0</v>
      </c>
      <c r="H200" s="260">
        <v>0</v>
      </c>
      <c r="I200" s="184">
        <f t="shared" si="68"/>
        <v>0</v>
      </c>
      <c r="J200" s="22"/>
    </row>
    <row r="201" spans="1:10" s="23" customFormat="1" ht="12.2" customHeight="1">
      <c r="A201" s="48">
        <v>104</v>
      </c>
      <c r="B201" s="34" t="s">
        <v>248</v>
      </c>
      <c r="C201" s="35">
        <v>0</v>
      </c>
      <c r="D201" s="293">
        <v>90000</v>
      </c>
      <c r="E201" s="35">
        <v>35250.03</v>
      </c>
      <c r="F201" s="283">
        <f t="shared" si="67"/>
        <v>0.37500031914893617</v>
      </c>
      <c r="G201" s="297">
        <v>94000</v>
      </c>
      <c r="H201" s="260">
        <v>95645</v>
      </c>
      <c r="I201" s="184">
        <f t="shared" si="68"/>
        <v>1645</v>
      </c>
      <c r="J201" s="22"/>
    </row>
    <row r="202" spans="1:10" s="23" customFormat="1" ht="12.2" customHeight="1">
      <c r="A202" s="48">
        <v>105</v>
      </c>
      <c r="B202" s="34" t="s">
        <v>249</v>
      </c>
      <c r="C202" s="35">
        <v>0</v>
      </c>
      <c r="D202" s="293">
        <v>90000</v>
      </c>
      <c r="E202" s="35">
        <v>31500</v>
      </c>
      <c r="F202" s="283">
        <f t="shared" si="67"/>
        <v>0.375</v>
      </c>
      <c r="G202" s="297">
        <v>84000</v>
      </c>
      <c r="H202" s="260">
        <v>85470</v>
      </c>
      <c r="I202" s="184">
        <f t="shared" si="68"/>
        <v>1470</v>
      </c>
      <c r="J202" s="22"/>
    </row>
    <row r="203" spans="1:10" s="23" customFormat="1" ht="12.2" customHeight="1">
      <c r="A203" s="48">
        <v>106</v>
      </c>
      <c r="B203" s="34" t="s">
        <v>250</v>
      </c>
      <c r="C203" s="35">
        <v>0</v>
      </c>
      <c r="D203" s="293">
        <v>0</v>
      </c>
      <c r="E203" s="35">
        <v>19833.38</v>
      </c>
      <c r="F203" s="283">
        <f t="shared" si="67"/>
        <v>0.29166666666666669</v>
      </c>
      <c r="G203" s="297">
        <v>68000.160000000003</v>
      </c>
      <c r="H203" s="260">
        <v>114190.16280000001</v>
      </c>
      <c r="I203" s="184">
        <f t="shared" si="68"/>
        <v>46190.002800000002</v>
      </c>
      <c r="J203" s="22"/>
    </row>
    <row r="204" spans="1:10" s="23" customFormat="1" ht="12.2" customHeight="1">
      <c r="A204" s="48">
        <v>107</v>
      </c>
      <c r="B204" s="34" t="s">
        <v>251</v>
      </c>
      <c r="C204" s="35">
        <v>0</v>
      </c>
      <c r="D204" s="293">
        <v>0</v>
      </c>
      <c r="E204" s="35">
        <v>12250</v>
      </c>
      <c r="F204" s="283">
        <f t="shared" si="67"/>
        <v>0.29166666666666669</v>
      </c>
      <c r="G204" s="297">
        <v>42000</v>
      </c>
      <c r="H204" s="260">
        <v>0</v>
      </c>
      <c r="I204" s="184">
        <f t="shared" si="68"/>
        <v>-42000</v>
      </c>
      <c r="J204" s="22"/>
    </row>
    <row r="205" spans="1:10" s="23" customFormat="1" ht="12.2" hidden="1" customHeight="1">
      <c r="A205" s="48">
        <v>108</v>
      </c>
      <c r="B205" s="34" t="s">
        <v>252</v>
      </c>
      <c r="C205" s="35">
        <v>0</v>
      </c>
      <c r="D205" s="293">
        <v>0</v>
      </c>
      <c r="E205" s="35">
        <v>0</v>
      </c>
      <c r="F205" s="283" t="str">
        <f t="shared" si="67"/>
        <v/>
      </c>
      <c r="G205" s="297">
        <v>0</v>
      </c>
      <c r="H205" s="260">
        <v>0</v>
      </c>
      <c r="I205" s="184">
        <f t="shared" si="68"/>
        <v>0</v>
      </c>
      <c r="J205" s="22"/>
    </row>
    <row r="206" spans="1:10" s="23" customFormat="1" ht="12.2" hidden="1" customHeight="1">
      <c r="A206" s="48">
        <v>110</v>
      </c>
      <c r="B206" s="34" t="s">
        <v>253</v>
      </c>
      <c r="C206" s="35">
        <v>0</v>
      </c>
      <c r="D206" s="293">
        <v>0</v>
      </c>
      <c r="E206" s="35">
        <v>0</v>
      </c>
      <c r="F206" s="283" t="str">
        <f t="shared" si="67"/>
        <v/>
      </c>
      <c r="G206" s="297">
        <v>0</v>
      </c>
      <c r="H206" s="260">
        <v>0</v>
      </c>
      <c r="I206" s="184">
        <f t="shared" si="68"/>
        <v>0</v>
      </c>
      <c r="J206" s="22"/>
    </row>
    <row r="207" spans="1:10" s="23" customFormat="1" ht="12.2" hidden="1" customHeight="1">
      <c r="A207" s="48">
        <v>112</v>
      </c>
      <c r="B207" s="34" t="s">
        <v>254</v>
      </c>
      <c r="C207" s="35">
        <v>0</v>
      </c>
      <c r="D207" s="293">
        <v>0</v>
      </c>
      <c r="E207" s="35">
        <v>0</v>
      </c>
      <c r="F207" s="283" t="str">
        <f t="shared" si="67"/>
        <v/>
      </c>
      <c r="G207" s="297">
        <v>0</v>
      </c>
      <c r="H207" s="260">
        <v>0</v>
      </c>
      <c r="I207" s="184">
        <f t="shared" si="68"/>
        <v>0</v>
      </c>
      <c r="J207" s="22"/>
    </row>
    <row r="208" spans="1:10" s="23" customFormat="1" ht="12.2" hidden="1" customHeight="1">
      <c r="A208" s="48">
        <v>113</v>
      </c>
      <c r="B208" s="34" t="s">
        <v>255</v>
      </c>
      <c r="C208" s="35">
        <v>0</v>
      </c>
      <c r="D208" s="293">
        <v>0</v>
      </c>
      <c r="E208" s="35">
        <v>0</v>
      </c>
      <c r="F208" s="283" t="str">
        <f t="shared" si="67"/>
        <v/>
      </c>
      <c r="G208" s="297">
        <v>0</v>
      </c>
      <c r="H208" s="260">
        <v>0</v>
      </c>
      <c r="I208" s="184">
        <f t="shared" si="68"/>
        <v>0</v>
      </c>
      <c r="J208" s="22"/>
    </row>
    <row r="209" spans="1:10" s="23" customFormat="1" ht="12.2" hidden="1" customHeight="1">
      <c r="A209" s="48">
        <v>114</v>
      </c>
      <c r="B209" s="34" t="s">
        <v>256</v>
      </c>
      <c r="C209" s="35">
        <v>0</v>
      </c>
      <c r="D209" s="293">
        <v>0</v>
      </c>
      <c r="E209" s="35">
        <v>0</v>
      </c>
      <c r="F209" s="283" t="str">
        <f t="shared" si="67"/>
        <v/>
      </c>
      <c r="G209" s="297">
        <v>0</v>
      </c>
      <c r="H209" s="260">
        <v>0</v>
      </c>
      <c r="I209" s="184">
        <f t="shared" si="68"/>
        <v>0</v>
      </c>
      <c r="J209" s="22"/>
    </row>
    <row r="210" spans="1:10" s="23" customFormat="1" ht="12.2" hidden="1" customHeight="1">
      <c r="A210" s="48">
        <v>115</v>
      </c>
      <c r="B210" s="34" t="s">
        <v>257</v>
      </c>
      <c r="C210" s="35">
        <v>0</v>
      </c>
      <c r="D210" s="293">
        <v>0</v>
      </c>
      <c r="E210" s="35">
        <v>0</v>
      </c>
      <c r="F210" s="283" t="str">
        <f t="shared" si="67"/>
        <v/>
      </c>
      <c r="G210" s="297">
        <v>0</v>
      </c>
      <c r="H210" s="260">
        <v>0</v>
      </c>
      <c r="I210" s="184">
        <f t="shared" si="68"/>
        <v>0</v>
      </c>
      <c r="J210" s="22"/>
    </row>
    <row r="211" spans="1:10" s="23" customFormat="1" ht="12.2" hidden="1" customHeight="1">
      <c r="A211" s="48">
        <v>120</v>
      </c>
      <c r="B211" s="34" t="s">
        <v>258</v>
      </c>
      <c r="C211" s="35">
        <v>0</v>
      </c>
      <c r="D211" s="293">
        <v>0</v>
      </c>
      <c r="E211" s="35">
        <v>0</v>
      </c>
      <c r="F211" s="283" t="str">
        <f t="shared" si="67"/>
        <v/>
      </c>
      <c r="G211" s="297">
        <v>0</v>
      </c>
      <c r="H211" s="260">
        <v>0</v>
      </c>
      <c r="I211" s="184">
        <f t="shared" si="68"/>
        <v>0</v>
      </c>
      <c r="J211" s="22"/>
    </row>
    <row r="212" spans="1:10" s="23" customFormat="1" ht="12.2" hidden="1" customHeight="1">
      <c r="A212" s="48">
        <v>121</v>
      </c>
      <c r="B212" s="34" t="s">
        <v>259</v>
      </c>
      <c r="C212" s="35">
        <v>0</v>
      </c>
      <c r="D212" s="293">
        <v>0</v>
      </c>
      <c r="E212" s="35">
        <v>0</v>
      </c>
      <c r="F212" s="283" t="str">
        <f t="shared" si="67"/>
        <v/>
      </c>
      <c r="G212" s="297">
        <v>0</v>
      </c>
      <c r="H212" s="260">
        <v>0</v>
      </c>
      <c r="I212" s="184">
        <f t="shared" si="68"/>
        <v>0</v>
      </c>
      <c r="J212" s="22"/>
    </row>
    <row r="213" spans="1:10" s="23" customFormat="1" ht="12.2" hidden="1" customHeight="1">
      <c r="A213" s="48">
        <v>122</v>
      </c>
      <c r="B213" s="34" t="s">
        <v>260</v>
      </c>
      <c r="C213" s="35">
        <v>0</v>
      </c>
      <c r="D213" s="293">
        <v>0</v>
      </c>
      <c r="E213" s="35">
        <v>0</v>
      </c>
      <c r="F213" s="283" t="str">
        <f t="shared" si="67"/>
        <v/>
      </c>
      <c r="G213" s="297">
        <v>0</v>
      </c>
      <c r="H213" s="260">
        <v>0</v>
      </c>
      <c r="I213" s="184">
        <f t="shared" si="68"/>
        <v>0</v>
      </c>
      <c r="J213" s="22"/>
    </row>
    <row r="214" spans="1:10" s="23" customFormat="1" ht="12.2" hidden="1" customHeight="1">
      <c r="A214" s="48">
        <v>123</v>
      </c>
      <c r="B214" s="34" t="s">
        <v>261</v>
      </c>
      <c r="C214" s="35">
        <v>0</v>
      </c>
      <c r="D214" s="293">
        <v>0</v>
      </c>
      <c r="E214" s="35">
        <v>0</v>
      </c>
      <c r="F214" s="283" t="str">
        <f t="shared" si="67"/>
        <v/>
      </c>
      <c r="G214" s="297">
        <v>0</v>
      </c>
      <c r="H214" s="260">
        <v>0</v>
      </c>
      <c r="I214" s="184">
        <f t="shared" si="68"/>
        <v>0</v>
      </c>
      <c r="J214" s="22"/>
    </row>
    <row r="215" spans="1:10" s="23" customFormat="1" ht="12.2" hidden="1" customHeight="1">
      <c r="A215" s="48">
        <v>124</v>
      </c>
      <c r="B215" s="34" t="s">
        <v>262</v>
      </c>
      <c r="C215" s="35">
        <v>0</v>
      </c>
      <c r="D215" s="293">
        <v>0</v>
      </c>
      <c r="E215" s="35">
        <v>0</v>
      </c>
      <c r="F215" s="283" t="str">
        <f t="shared" si="67"/>
        <v/>
      </c>
      <c r="G215" s="297">
        <v>0</v>
      </c>
      <c r="H215" s="260">
        <v>0</v>
      </c>
      <c r="I215" s="184">
        <f t="shared" si="68"/>
        <v>0</v>
      </c>
      <c r="J215" s="22"/>
    </row>
    <row r="216" spans="1:10" s="23" customFormat="1" ht="12.2" hidden="1" customHeight="1">
      <c r="A216" s="48">
        <v>125</v>
      </c>
      <c r="B216" s="34" t="s">
        <v>263</v>
      </c>
      <c r="C216" s="35">
        <v>0</v>
      </c>
      <c r="D216" s="293">
        <v>0</v>
      </c>
      <c r="E216" s="35">
        <v>0</v>
      </c>
      <c r="F216" s="283" t="str">
        <f t="shared" si="67"/>
        <v/>
      </c>
      <c r="G216" s="297">
        <v>0</v>
      </c>
      <c r="H216" s="260">
        <v>0</v>
      </c>
      <c r="I216" s="184">
        <f t="shared" si="68"/>
        <v>0</v>
      </c>
      <c r="J216" s="22"/>
    </row>
    <row r="217" spans="1:10" s="23" customFormat="1" ht="12.2" hidden="1" customHeight="1">
      <c r="A217" s="48">
        <v>126</v>
      </c>
      <c r="B217" s="34" t="s">
        <v>264</v>
      </c>
      <c r="C217" s="35">
        <v>0</v>
      </c>
      <c r="D217" s="293">
        <v>0</v>
      </c>
      <c r="E217" s="35">
        <v>0</v>
      </c>
      <c r="F217" s="283" t="str">
        <f t="shared" si="67"/>
        <v/>
      </c>
      <c r="G217" s="297">
        <v>0</v>
      </c>
      <c r="H217" s="260">
        <v>0</v>
      </c>
      <c r="I217" s="184">
        <f t="shared" si="68"/>
        <v>0</v>
      </c>
      <c r="J217" s="22"/>
    </row>
    <row r="218" spans="1:10" s="23" customFormat="1" ht="12.2" hidden="1" customHeight="1">
      <c r="A218" s="48">
        <v>127</v>
      </c>
      <c r="B218" s="34" t="s">
        <v>265</v>
      </c>
      <c r="C218" s="35">
        <v>0</v>
      </c>
      <c r="D218" s="293">
        <v>0</v>
      </c>
      <c r="E218" s="35">
        <v>0</v>
      </c>
      <c r="F218" s="283" t="str">
        <f t="shared" si="67"/>
        <v/>
      </c>
      <c r="G218" s="297">
        <v>0</v>
      </c>
      <c r="H218" s="260">
        <v>0</v>
      </c>
      <c r="I218" s="184">
        <f t="shared" si="68"/>
        <v>0</v>
      </c>
      <c r="J218" s="22"/>
    </row>
    <row r="219" spans="1:10" s="23" customFormat="1" ht="12.2" hidden="1" customHeight="1">
      <c r="A219" s="48">
        <v>128</v>
      </c>
      <c r="B219" s="34" t="s">
        <v>266</v>
      </c>
      <c r="C219" s="35">
        <v>0</v>
      </c>
      <c r="D219" s="293">
        <v>0</v>
      </c>
      <c r="E219" s="35">
        <v>0</v>
      </c>
      <c r="F219" s="283" t="str">
        <f t="shared" si="67"/>
        <v/>
      </c>
      <c r="G219" s="297">
        <v>0</v>
      </c>
      <c r="H219" s="260">
        <v>0</v>
      </c>
      <c r="I219" s="184">
        <f t="shared" si="68"/>
        <v>0</v>
      </c>
      <c r="J219" s="22"/>
    </row>
    <row r="220" spans="1:10" s="23" customFormat="1" ht="12.2" hidden="1" customHeight="1">
      <c r="A220" s="48">
        <v>130</v>
      </c>
      <c r="B220" s="34" t="s">
        <v>267</v>
      </c>
      <c r="C220" s="35">
        <v>0</v>
      </c>
      <c r="D220" s="293">
        <v>0</v>
      </c>
      <c r="E220" s="35">
        <v>0</v>
      </c>
      <c r="F220" s="283" t="str">
        <f t="shared" si="67"/>
        <v/>
      </c>
      <c r="G220" s="297">
        <v>0</v>
      </c>
      <c r="H220" s="260">
        <v>0</v>
      </c>
      <c r="I220" s="184">
        <f t="shared" si="68"/>
        <v>0</v>
      </c>
      <c r="J220" s="22"/>
    </row>
    <row r="221" spans="1:10" s="23" customFormat="1" ht="12.2" hidden="1" customHeight="1">
      <c r="A221" s="48">
        <v>131</v>
      </c>
      <c r="B221" s="34" t="s">
        <v>268</v>
      </c>
      <c r="C221" s="35">
        <v>0</v>
      </c>
      <c r="D221" s="293">
        <v>0</v>
      </c>
      <c r="E221" s="35">
        <v>0</v>
      </c>
      <c r="F221" s="283" t="str">
        <f t="shared" si="67"/>
        <v/>
      </c>
      <c r="G221" s="297">
        <v>0</v>
      </c>
      <c r="H221" s="260">
        <v>0</v>
      </c>
      <c r="I221" s="184">
        <f t="shared" si="68"/>
        <v>0</v>
      </c>
      <c r="J221" s="22"/>
    </row>
    <row r="222" spans="1:10" s="23" customFormat="1" ht="12.2" hidden="1" customHeight="1">
      <c r="A222" s="48">
        <v>132</v>
      </c>
      <c r="B222" s="34" t="s">
        <v>269</v>
      </c>
      <c r="C222" s="35">
        <v>0</v>
      </c>
      <c r="D222" s="293">
        <v>0</v>
      </c>
      <c r="E222" s="35">
        <v>0</v>
      </c>
      <c r="F222" s="283" t="str">
        <f t="shared" si="67"/>
        <v/>
      </c>
      <c r="G222" s="297">
        <v>0</v>
      </c>
      <c r="H222" s="260">
        <v>0</v>
      </c>
      <c r="I222" s="184">
        <f t="shared" si="68"/>
        <v>0</v>
      </c>
      <c r="J222" s="22"/>
    </row>
    <row r="223" spans="1:10" s="23" customFormat="1" ht="12.2" hidden="1" customHeight="1">
      <c r="A223" s="48">
        <v>133</v>
      </c>
      <c r="B223" s="34" t="s">
        <v>270</v>
      </c>
      <c r="C223" s="35">
        <v>0</v>
      </c>
      <c r="D223" s="293">
        <v>0</v>
      </c>
      <c r="E223" s="35">
        <v>0</v>
      </c>
      <c r="F223" s="283" t="str">
        <f t="shared" si="67"/>
        <v/>
      </c>
      <c r="G223" s="297">
        <v>0</v>
      </c>
      <c r="H223" s="260">
        <v>0</v>
      </c>
      <c r="I223" s="184">
        <f t="shared" si="68"/>
        <v>0</v>
      </c>
      <c r="J223" s="22"/>
    </row>
    <row r="224" spans="1:10" s="23" customFormat="1" ht="12.2" hidden="1" customHeight="1">
      <c r="A224" s="48">
        <v>134</v>
      </c>
      <c r="B224" s="34" t="s">
        <v>271</v>
      </c>
      <c r="C224" s="35">
        <v>0</v>
      </c>
      <c r="D224" s="293">
        <v>0</v>
      </c>
      <c r="E224" s="35">
        <v>0</v>
      </c>
      <c r="F224" s="283" t="str">
        <f t="shared" si="67"/>
        <v/>
      </c>
      <c r="G224" s="297">
        <v>0</v>
      </c>
      <c r="H224" s="260">
        <v>0</v>
      </c>
      <c r="I224" s="184">
        <f t="shared" si="68"/>
        <v>0</v>
      </c>
      <c r="J224" s="22"/>
    </row>
    <row r="225" spans="1:10" s="23" customFormat="1" ht="12.2" hidden="1" customHeight="1">
      <c r="A225" s="48">
        <v>135</v>
      </c>
      <c r="B225" s="34" t="s">
        <v>272</v>
      </c>
      <c r="C225" s="35">
        <v>0</v>
      </c>
      <c r="D225" s="293">
        <v>0</v>
      </c>
      <c r="E225" s="35">
        <v>0</v>
      </c>
      <c r="F225" s="283" t="str">
        <f t="shared" si="67"/>
        <v/>
      </c>
      <c r="G225" s="297">
        <v>0</v>
      </c>
      <c r="H225" s="260">
        <v>0</v>
      </c>
      <c r="I225" s="184">
        <f t="shared" si="68"/>
        <v>0</v>
      </c>
      <c r="J225" s="22"/>
    </row>
    <row r="226" spans="1:10" s="23" customFormat="1" ht="12.2" hidden="1" customHeight="1">
      <c r="A226" s="48">
        <v>136</v>
      </c>
      <c r="B226" s="34" t="s">
        <v>273</v>
      </c>
      <c r="C226" s="35">
        <v>0</v>
      </c>
      <c r="D226" s="293">
        <v>0</v>
      </c>
      <c r="E226" s="35">
        <v>0</v>
      </c>
      <c r="F226" s="283" t="str">
        <f t="shared" si="67"/>
        <v/>
      </c>
      <c r="G226" s="297">
        <v>0</v>
      </c>
      <c r="H226" s="260">
        <v>0</v>
      </c>
      <c r="I226" s="184">
        <f t="shared" si="68"/>
        <v>0</v>
      </c>
      <c r="J226" s="22"/>
    </row>
    <row r="227" spans="1:10" s="23" customFormat="1" ht="12.2" hidden="1" customHeight="1">
      <c r="A227" s="48">
        <v>137</v>
      </c>
      <c r="B227" s="34" t="s">
        <v>274</v>
      </c>
      <c r="C227" s="35">
        <v>0</v>
      </c>
      <c r="D227" s="293">
        <v>0</v>
      </c>
      <c r="E227" s="35">
        <v>0</v>
      </c>
      <c r="F227" s="283" t="str">
        <f t="shared" si="67"/>
        <v/>
      </c>
      <c r="G227" s="297">
        <v>0</v>
      </c>
      <c r="H227" s="260">
        <v>0</v>
      </c>
      <c r="I227" s="184">
        <f t="shared" si="68"/>
        <v>0</v>
      </c>
      <c r="J227" s="22"/>
    </row>
    <row r="228" spans="1:10" s="23" customFormat="1" ht="12.2" hidden="1" customHeight="1">
      <c r="A228" s="48">
        <v>140</v>
      </c>
      <c r="B228" s="34" t="s">
        <v>275</v>
      </c>
      <c r="C228" s="35">
        <v>0</v>
      </c>
      <c r="D228" s="293">
        <v>0</v>
      </c>
      <c r="E228" s="35">
        <v>0</v>
      </c>
      <c r="F228" s="283" t="str">
        <f t="shared" si="67"/>
        <v/>
      </c>
      <c r="G228" s="297">
        <v>0</v>
      </c>
      <c r="H228" s="260">
        <v>0</v>
      </c>
      <c r="I228" s="184">
        <f t="shared" si="68"/>
        <v>0</v>
      </c>
      <c r="J228" s="22"/>
    </row>
    <row r="229" spans="1:10" s="23" customFormat="1" ht="12.2" hidden="1" customHeight="1">
      <c r="A229" s="48">
        <v>141</v>
      </c>
      <c r="B229" s="34" t="s">
        <v>276</v>
      </c>
      <c r="C229" s="35">
        <v>0</v>
      </c>
      <c r="D229" s="293">
        <v>0</v>
      </c>
      <c r="E229" s="35">
        <v>0</v>
      </c>
      <c r="F229" s="283" t="str">
        <f t="shared" si="67"/>
        <v/>
      </c>
      <c r="G229" s="297">
        <v>0</v>
      </c>
      <c r="H229" s="260">
        <v>0</v>
      </c>
      <c r="I229" s="184">
        <f t="shared" si="68"/>
        <v>0</v>
      </c>
      <c r="J229" s="22"/>
    </row>
    <row r="230" spans="1:10" s="23" customFormat="1" ht="12.2" hidden="1" customHeight="1">
      <c r="A230" s="48">
        <v>142</v>
      </c>
      <c r="B230" s="34" t="s">
        <v>277</v>
      </c>
      <c r="C230" s="35">
        <v>0</v>
      </c>
      <c r="D230" s="293">
        <v>0</v>
      </c>
      <c r="E230" s="35">
        <v>0</v>
      </c>
      <c r="F230" s="283" t="str">
        <f t="shared" si="67"/>
        <v/>
      </c>
      <c r="G230" s="297">
        <v>0</v>
      </c>
      <c r="H230" s="260">
        <v>0</v>
      </c>
      <c r="I230" s="184">
        <f t="shared" si="68"/>
        <v>0</v>
      </c>
      <c r="J230" s="22"/>
    </row>
    <row r="231" spans="1:10" s="23" customFormat="1" ht="12.2" hidden="1" customHeight="1">
      <c r="A231" s="48">
        <v>143</v>
      </c>
      <c r="B231" s="34" t="s">
        <v>278</v>
      </c>
      <c r="C231" s="35">
        <v>0</v>
      </c>
      <c r="D231" s="293">
        <v>0</v>
      </c>
      <c r="E231" s="35">
        <v>0</v>
      </c>
      <c r="F231" s="283" t="str">
        <f t="shared" si="67"/>
        <v/>
      </c>
      <c r="G231" s="297">
        <v>0</v>
      </c>
      <c r="H231" s="260">
        <v>0</v>
      </c>
      <c r="I231" s="184">
        <f t="shared" si="68"/>
        <v>0</v>
      </c>
      <c r="J231" s="22"/>
    </row>
    <row r="232" spans="1:10" s="23" customFormat="1" ht="12.2" hidden="1" customHeight="1">
      <c r="A232" s="48">
        <v>144</v>
      </c>
      <c r="B232" s="34" t="s">
        <v>279</v>
      </c>
      <c r="C232" s="35">
        <v>0</v>
      </c>
      <c r="D232" s="293">
        <v>0</v>
      </c>
      <c r="E232" s="35">
        <v>0</v>
      </c>
      <c r="F232" s="283" t="str">
        <f t="shared" si="67"/>
        <v/>
      </c>
      <c r="G232" s="297">
        <v>0</v>
      </c>
      <c r="H232" s="260">
        <v>0</v>
      </c>
      <c r="I232" s="184">
        <f t="shared" si="68"/>
        <v>0</v>
      </c>
      <c r="J232" s="22"/>
    </row>
    <row r="233" spans="1:10" s="23" customFormat="1" ht="12.2" hidden="1" customHeight="1">
      <c r="A233" s="48">
        <v>145</v>
      </c>
      <c r="B233" s="34" t="s">
        <v>280</v>
      </c>
      <c r="C233" s="35">
        <v>0</v>
      </c>
      <c r="D233" s="293">
        <v>0</v>
      </c>
      <c r="E233" s="35">
        <v>0</v>
      </c>
      <c r="F233" s="283" t="str">
        <f t="shared" si="67"/>
        <v/>
      </c>
      <c r="G233" s="297">
        <v>0</v>
      </c>
      <c r="H233" s="260">
        <v>0</v>
      </c>
      <c r="I233" s="184">
        <f t="shared" si="68"/>
        <v>0</v>
      </c>
      <c r="J233" s="22"/>
    </row>
    <row r="234" spans="1:10" s="23" customFormat="1" ht="12.2" hidden="1" customHeight="1">
      <c r="A234" s="48">
        <v>146</v>
      </c>
      <c r="B234" s="34" t="s">
        <v>281</v>
      </c>
      <c r="C234" s="35">
        <v>0</v>
      </c>
      <c r="D234" s="293">
        <v>0</v>
      </c>
      <c r="E234" s="35">
        <v>0</v>
      </c>
      <c r="F234" s="283" t="str">
        <f t="shared" si="67"/>
        <v/>
      </c>
      <c r="G234" s="297">
        <v>0</v>
      </c>
      <c r="H234" s="260">
        <v>0</v>
      </c>
      <c r="I234" s="184">
        <f t="shared" si="68"/>
        <v>0</v>
      </c>
      <c r="J234" s="22"/>
    </row>
    <row r="235" spans="1:10" s="23" customFormat="1" ht="12.2" hidden="1" customHeight="1">
      <c r="A235" s="48">
        <v>147</v>
      </c>
      <c r="B235" s="34" t="s">
        <v>282</v>
      </c>
      <c r="C235" s="35">
        <v>0</v>
      </c>
      <c r="D235" s="293">
        <v>0</v>
      </c>
      <c r="E235" s="35">
        <v>0</v>
      </c>
      <c r="F235" s="283" t="str">
        <f t="shared" si="67"/>
        <v/>
      </c>
      <c r="G235" s="297">
        <v>0</v>
      </c>
      <c r="H235" s="260">
        <v>0</v>
      </c>
      <c r="I235" s="184">
        <f t="shared" si="68"/>
        <v>0</v>
      </c>
      <c r="J235" s="22"/>
    </row>
    <row r="236" spans="1:10" s="23" customFormat="1" ht="12.2" hidden="1" customHeight="1">
      <c r="A236" s="48">
        <v>150</v>
      </c>
      <c r="B236" s="34" t="s">
        <v>283</v>
      </c>
      <c r="C236" s="35">
        <v>0</v>
      </c>
      <c r="D236" s="293">
        <v>0</v>
      </c>
      <c r="E236" s="35">
        <v>0</v>
      </c>
      <c r="F236" s="283" t="str">
        <f t="shared" si="67"/>
        <v/>
      </c>
      <c r="G236" s="297">
        <v>0</v>
      </c>
      <c r="H236" s="260">
        <v>0</v>
      </c>
      <c r="I236" s="184">
        <f t="shared" si="68"/>
        <v>0</v>
      </c>
      <c r="J236" s="22"/>
    </row>
    <row r="237" spans="1:10" s="23" customFormat="1" ht="12.2" hidden="1" customHeight="1">
      <c r="A237" s="48">
        <v>151</v>
      </c>
      <c r="B237" s="34" t="s">
        <v>284</v>
      </c>
      <c r="C237" s="35">
        <v>0</v>
      </c>
      <c r="D237" s="293">
        <v>0</v>
      </c>
      <c r="E237" s="35">
        <v>0</v>
      </c>
      <c r="F237" s="283" t="str">
        <f t="shared" si="67"/>
        <v/>
      </c>
      <c r="G237" s="297">
        <v>0</v>
      </c>
      <c r="H237" s="260">
        <v>0</v>
      </c>
      <c r="I237" s="184">
        <f t="shared" si="68"/>
        <v>0</v>
      </c>
      <c r="J237" s="22"/>
    </row>
    <row r="238" spans="1:10" s="23" customFormat="1" ht="12.2" hidden="1" customHeight="1">
      <c r="A238" s="48">
        <v>152</v>
      </c>
      <c r="B238" s="34" t="s">
        <v>285</v>
      </c>
      <c r="C238" s="35">
        <v>0</v>
      </c>
      <c r="D238" s="293">
        <v>0</v>
      </c>
      <c r="E238" s="35">
        <v>0</v>
      </c>
      <c r="F238" s="283" t="str">
        <f t="shared" si="67"/>
        <v/>
      </c>
      <c r="G238" s="297">
        <v>0</v>
      </c>
      <c r="H238" s="260">
        <v>0</v>
      </c>
      <c r="I238" s="184">
        <f t="shared" si="68"/>
        <v>0</v>
      </c>
      <c r="J238" s="22"/>
    </row>
    <row r="239" spans="1:10" s="23" customFormat="1" ht="12.2" hidden="1" customHeight="1">
      <c r="A239" s="48">
        <v>153</v>
      </c>
      <c r="B239" s="34" t="s">
        <v>286</v>
      </c>
      <c r="C239" s="35">
        <v>0</v>
      </c>
      <c r="D239" s="293">
        <v>0</v>
      </c>
      <c r="E239" s="35">
        <v>0</v>
      </c>
      <c r="F239" s="283" t="str">
        <f t="shared" si="67"/>
        <v/>
      </c>
      <c r="G239" s="297">
        <v>0</v>
      </c>
      <c r="H239" s="260">
        <v>0</v>
      </c>
      <c r="I239" s="184">
        <f t="shared" si="68"/>
        <v>0</v>
      </c>
      <c r="J239" s="22"/>
    </row>
    <row r="240" spans="1:10" s="23" customFormat="1" ht="12.2" hidden="1" customHeight="1">
      <c r="A240" s="48">
        <v>154</v>
      </c>
      <c r="B240" s="34" t="s">
        <v>287</v>
      </c>
      <c r="C240" s="35">
        <v>0</v>
      </c>
      <c r="D240" s="293">
        <v>0</v>
      </c>
      <c r="E240" s="35">
        <v>0</v>
      </c>
      <c r="F240" s="283" t="str">
        <f t="shared" si="67"/>
        <v/>
      </c>
      <c r="G240" s="297">
        <v>0</v>
      </c>
      <c r="H240" s="260">
        <v>0</v>
      </c>
      <c r="I240" s="184">
        <f t="shared" si="68"/>
        <v>0</v>
      </c>
      <c r="J240" s="22"/>
    </row>
    <row r="241" spans="1:10" s="23" customFormat="1" ht="12.2" hidden="1" customHeight="1">
      <c r="A241" s="48">
        <v>155</v>
      </c>
      <c r="B241" s="34" t="s">
        <v>288</v>
      </c>
      <c r="C241" s="35">
        <v>0</v>
      </c>
      <c r="D241" s="293">
        <v>0</v>
      </c>
      <c r="E241" s="35">
        <v>0</v>
      </c>
      <c r="F241" s="283" t="str">
        <f t="shared" si="67"/>
        <v/>
      </c>
      <c r="G241" s="297">
        <v>0</v>
      </c>
      <c r="H241" s="260">
        <v>0</v>
      </c>
      <c r="I241" s="184">
        <f t="shared" si="68"/>
        <v>0</v>
      </c>
      <c r="J241" s="22"/>
    </row>
    <row r="242" spans="1:10" s="23" customFormat="1" ht="12.2" hidden="1" customHeight="1">
      <c r="A242" s="48">
        <v>156</v>
      </c>
      <c r="B242" s="34" t="s">
        <v>289</v>
      </c>
      <c r="C242" s="35">
        <v>0</v>
      </c>
      <c r="D242" s="293">
        <v>0</v>
      </c>
      <c r="E242" s="35">
        <v>0</v>
      </c>
      <c r="F242" s="283" t="str">
        <f t="shared" si="67"/>
        <v/>
      </c>
      <c r="G242" s="297">
        <v>0</v>
      </c>
      <c r="H242" s="260">
        <v>0</v>
      </c>
      <c r="I242" s="184">
        <f t="shared" si="68"/>
        <v>0</v>
      </c>
      <c r="J242" s="22"/>
    </row>
    <row r="243" spans="1:10" s="23" customFormat="1" ht="12.2" hidden="1" customHeight="1">
      <c r="A243" s="48">
        <v>157</v>
      </c>
      <c r="B243" s="34" t="s">
        <v>290</v>
      </c>
      <c r="C243" s="35">
        <v>0</v>
      </c>
      <c r="D243" s="293">
        <v>0</v>
      </c>
      <c r="E243" s="35">
        <v>0</v>
      </c>
      <c r="F243" s="283" t="str">
        <f t="shared" si="67"/>
        <v/>
      </c>
      <c r="G243" s="297">
        <v>0</v>
      </c>
      <c r="H243" s="260">
        <v>0</v>
      </c>
      <c r="I243" s="184">
        <f t="shared" si="68"/>
        <v>0</v>
      </c>
      <c r="J243" s="22"/>
    </row>
    <row r="244" spans="1:10" s="23" customFormat="1" ht="12.2" hidden="1" customHeight="1">
      <c r="A244" s="48">
        <v>160</v>
      </c>
      <c r="B244" s="34" t="s">
        <v>291</v>
      </c>
      <c r="C244" s="35">
        <v>0</v>
      </c>
      <c r="D244" s="293">
        <v>0</v>
      </c>
      <c r="E244" s="35">
        <v>0</v>
      </c>
      <c r="F244" s="283" t="str">
        <f t="shared" si="67"/>
        <v/>
      </c>
      <c r="G244" s="297">
        <v>0</v>
      </c>
      <c r="H244" s="260">
        <v>0</v>
      </c>
      <c r="I244" s="184">
        <f t="shared" si="68"/>
        <v>0</v>
      </c>
      <c r="J244" s="22"/>
    </row>
    <row r="245" spans="1:10" s="23" customFormat="1" ht="12.2" customHeight="1">
      <c r="A245" s="48">
        <v>161</v>
      </c>
      <c r="B245" s="34" t="s">
        <v>292</v>
      </c>
      <c r="C245" s="35">
        <v>0</v>
      </c>
      <c r="D245" s="293">
        <v>0</v>
      </c>
      <c r="E245" s="35">
        <v>0</v>
      </c>
      <c r="F245" s="283">
        <f t="shared" si="67"/>
        <v>0</v>
      </c>
      <c r="G245" s="297">
        <v>7200</v>
      </c>
      <c r="H245" s="260">
        <v>7326</v>
      </c>
      <c r="I245" s="184">
        <f t="shared" si="68"/>
        <v>126</v>
      </c>
      <c r="J245" s="22"/>
    </row>
    <row r="246" spans="1:10" s="23" customFormat="1" ht="12.2" hidden="1" customHeight="1">
      <c r="A246" s="48">
        <v>162</v>
      </c>
      <c r="B246" s="34" t="s">
        <v>293</v>
      </c>
      <c r="C246" s="35">
        <v>0</v>
      </c>
      <c r="D246" s="293">
        <v>0</v>
      </c>
      <c r="E246" s="35">
        <v>0</v>
      </c>
      <c r="F246" s="283" t="str">
        <f t="shared" si="67"/>
        <v/>
      </c>
      <c r="G246" s="297">
        <v>0</v>
      </c>
      <c r="H246" s="260">
        <v>0</v>
      </c>
      <c r="I246" s="184">
        <f t="shared" si="68"/>
        <v>0</v>
      </c>
      <c r="J246" s="22"/>
    </row>
    <row r="247" spans="1:10" s="23" customFormat="1" ht="12.2" hidden="1" customHeight="1">
      <c r="A247" s="48">
        <v>163</v>
      </c>
      <c r="B247" s="34" t="s">
        <v>294</v>
      </c>
      <c r="C247" s="35">
        <v>0</v>
      </c>
      <c r="D247" s="293">
        <v>0</v>
      </c>
      <c r="E247" s="35">
        <v>0</v>
      </c>
      <c r="F247" s="283" t="str">
        <f t="shared" si="67"/>
        <v/>
      </c>
      <c r="G247" s="297">
        <v>0</v>
      </c>
      <c r="H247" s="260">
        <v>0</v>
      </c>
      <c r="I247" s="184">
        <f t="shared" si="68"/>
        <v>0</v>
      </c>
      <c r="J247" s="22"/>
    </row>
    <row r="248" spans="1:10" s="23" customFormat="1" ht="12.2" hidden="1" customHeight="1">
      <c r="A248" s="48">
        <v>164</v>
      </c>
      <c r="B248" s="34" t="s">
        <v>295</v>
      </c>
      <c r="C248" s="35">
        <v>0</v>
      </c>
      <c r="D248" s="293">
        <v>0</v>
      </c>
      <c r="E248" s="35">
        <v>0</v>
      </c>
      <c r="F248" s="283" t="str">
        <f t="shared" si="67"/>
        <v/>
      </c>
      <c r="G248" s="297">
        <v>0</v>
      </c>
      <c r="H248" s="260">
        <v>0</v>
      </c>
      <c r="I248" s="184">
        <f t="shared" si="68"/>
        <v>0</v>
      </c>
      <c r="J248" s="22"/>
    </row>
    <row r="249" spans="1:10" s="23" customFormat="1" ht="12.2" hidden="1" customHeight="1">
      <c r="A249" s="48">
        <v>165</v>
      </c>
      <c r="B249" s="34" t="s">
        <v>296</v>
      </c>
      <c r="C249" s="35">
        <v>0</v>
      </c>
      <c r="D249" s="293">
        <v>0</v>
      </c>
      <c r="E249" s="35">
        <v>0</v>
      </c>
      <c r="F249" s="283" t="str">
        <f t="shared" si="67"/>
        <v/>
      </c>
      <c r="G249" s="297">
        <v>0</v>
      </c>
      <c r="H249" s="260">
        <v>0</v>
      </c>
      <c r="I249" s="184">
        <f t="shared" si="68"/>
        <v>0</v>
      </c>
      <c r="J249" s="22"/>
    </row>
    <row r="250" spans="1:10" s="23" customFormat="1" ht="12.2" hidden="1" customHeight="1">
      <c r="A250" s="48">
        <v>166</v>
      </c>
      <c r="B250" s="34" t="s">
        <v>297</v>
      </c>
      <c r="C250" s="35">
        <v>0</v>
      </c>
      <c r="D250" s="293">
        <v>0</v>
      </c>
      <c r="E250" s="35">
        <v>0</v>
      </c>
      <c r="F250" s="283" t="str">
        <f t="shared" si="67"/>
        <v/>
      </c>
      <c r="G250" s="297">
        <v>0</v>
      </c>
      <c r="H250" s="260">
        <v>0</v>
      </c>
      <c r="I250" s="184">
        <f t="shared" si="68"/>
        <v>0</v>
      </c>
      <c r="J250" s="22"/>
    </row>
    <row r="251" spans="1:10" s="23" customFormat="1" ht="12.2" hidden="1" customHeight="1">
      <c r="A251" s="48">
        <v>167</v>
      </c>
      <c r="B251" s="34" t="s">
        <v>298</v>
      </c>
      <c r="C251" s="35">
        <v>0</v>
      </c>
      <c r="D251" s="293">
        <v>0</v>
      </c>
      <c r="E251" s="35">
        <v>0</v>
      </c>
      <c r="F251" s="283" t="str">
        <f t="shared" si="67"/>
        <v/>
      </c>
      <c r="G251" s="297">
        <v>0</v>
      </c>
      <c r="H251" s="260">
        <v>0</v>
      </c>
      <c r="I251" s="184">
        <f t="shared" si="68"/>
        <v>0</v>
      </c>
      <c r="J251" s="22"/>
    </row>
    <row r="252" spans="1:10" s="23" customFormat="1" ht="12.2" hidden="1" customHeight="1">
      <c r="A252" s="48">
        <v>199</v>
      </c>
      <c r="B252" s="34" t="s">
        <v>299</v>
      </c>
      <c r="C252" s="35">
        <v>0</v>
      </c>
      <c r="D252" s="293">
        <v>0</v>
      </c>
      <c r="E252" s="35">
        <v>0</v>
      </c>
      <c r="F252" s="283" t="str">
        <f t="shared" si="67"/>
        <v/>
      </c>
      <c r="G252" s="297">
        <v>0</v>
      </c>
      <c r="H252" s="260">
        <v>0</v>
      </c>
      <c r="I252" s="184">
        <f t="shared" si="68"/>
        <v>0</v>
      </c>
      <c r="J252" s="22"/>
    </row>
    <row r="253" spans="1:10" s="23" customFormat="1" hidden="1">
      <c r="A253" s="48"/>
      <c r="B253" s="34"/>
      <c r="C253" s="35"/>
      <c r="D253" s="293"/>
      <c r="E253" s="35"/>
      <c r="F253" s="279"/>
      <c r="G253" s="297"/>
      <c r="H253" s="260"/>
      <c r="I253" s="184"/>
      <c r="J253" s="22"/>
    </row>
    <row r="254" spans="1:10" s="23" customFormat="1" ht="12.2" customHeight="1">
      <c r="A254" s="29"/>
      <c r="B254" s="40" t="s">
        <v>602</v>
      </c>
      <c r="C254" s="36">
        <f>SUM(C196:C253)</f>
        <v>0</v>
      </c>
      <c r="D254" s="273">
        <f>SUM(D196:D253)</f>
        <v>180000</v>
      </c>
      <c r="E254" s="36">
        <f>SUMIF($A196:$A253,"&gt;0",E196:E253)</f>
        <v>280867.89999999997</v>
      </c>
      <c r="F254" s="296">
        <f>IFERROR(E254/G254,"")</f>
        <v>0.32460133770764676</v>
      </c>
      <c r="G254" s="36">
        <f>SUMIF($A196:$A253,"&gt;0",G196:G253)</f>
        <v>865270.30967741902</v>
      </c>
      <c r="H254" s="261">
        <f>SUMIF($A196:$A253,"&gt;0",H196:H253)</f>
        <v>1317875.0326</v>
      </c>
      <c r="I254" s="185">
        <f t="shared" ref="I254" si="69">H254-G254</f>
        <v>452604.72292258102</v>
      </c>
      <c r="J254" s="22"/>
    </row>
    <row r="255" spans="1:10" s="23" customFormat="1" ht="12.2" customHeight="1">
      <c r="A255" s="29"/>
      <c r="B255" s="37"/>
      <c r="C255" s="35"/>
      <c r="D255" s="293"/>
      <c r="E255" s="35"/>
      <c r="F255" s="286"/>
      <c r="G255" s="297"/>
      <c r="H255" s="260"/>
      <c r="I255" s="184"/>
      <c r="J255" s="22"/>
    </row>
    <row r="256" spans="1:10" s="23" customFormat="1" ht="12.2" customHeight="1">
      <c r="A256" s="40" t="s">
        <v>137</v>
      </c>
      <c r="C256" s="35"/>
      <c r="D256" s="293"/>
      <c r="E256" s="35"/>
      <c r="F256" s="283"/>
      <c r="G256" s="297"/>
      <c r="H256" s="260"/>
      <c r="I256" s="184"/>
      <c r="J256" s="22"/>
    </row>
    <row r="257" spans="1:10" s="23" customFormat="1" ht="12.2" hidden="1" customHeight="1">
      <c r="A257" s="48" t="s">
        <v>595</v>
      </c>
      <c r="B257" s="34"/>
      <c r="C257" s="35"/>
      <c r="D257" s="293"/>
      <c r="E257" s="35"/>
      <c r="F257" s="283" t="str">
        <f>IFERROR(E257/G257,"")</f>
        <v/>
      </c>
      <c r="G257" s="297"/>
      <c r="H257" s="260"/>
      <c r="I257" s="184">
        <f t="shared" ref="I257" si="70">H257-G257</f>
        <v>0</v>
      </c>
      <c r="J257" s="22"/>
    </row>
    <row r="258" spans="1:10" s="23" customFormat="1" ht="12.2" customHeight="1">
      <c r="A258" s="48">
        <v>210</v>
      </c>
      <c r="B258" s="34" t="s">
        <v>300</v>
      </c>
      <c r="C258" s="35">
        <v>0</v>
      </c>
      <c r="D258" s="293">
        <v>10623.13</v>
      </c>
      <c r="E258" s="35">
        <v>28129.53</v>
      </c>
      <c r="F258" s="283">
        <f t="shared" ref="F258:F268" si="71">IFERROR(E258/G258,"")</f>
        <v>0.32519687861271673</v>
      </c>
      <c r="G258" s="297">
        <v>86500</v>
      </c>
      <c r="H258" s="260">
        <v>138600</v>
      </c>
      <c r="I258" s="184">
        <f t="shared" ref="I258:I270" si="72">H258-G258</f>
        <v>52100</v>
      </c>
      <c r="J258" s="22"/>
    </row>
    <row r="259" spans="1:10" s="23" customFormat="1" ht="12.2" customHeight="1">
      <c r="A259" s="48">
        <v>220</v>
      </c>
      <c r="B259" s="34" t="s">
        <v>301</v>
      </c>
      <c r="C259" s="35">
        <v>0</v>
      </c>
      <c r="D259" s="293">
        <v>11149.51</v>
      </c>
      <c r="E259" s="35">
        <v>0</v>
      </c>
      <c r="F259" s="283">
        <f t="shared" si="71"/>
        <v>0</v>
      </c>
      <c r="G259" s="297">
        <v>1364.6666666666699</v>
      </c>
      <c r="H259" s="260">
        <v>0</v>
      </c>
      <c r="I259" s="184">
        <f t="shared" si="72"/>
        <v>-1364.6666666666699</v>
      </c>
      <c r="J259" s="22"/>
    </row>
    <row r="260" spans="1:10" s="23" customFormat="1" ht="12.2" customHeight="1">
      <c r="A260" s="48">
        <v>230</v>
      </c>
      <c r="B260" s="34" t="s">
        <v>302</v>
      </c>
      <c r="C260" s="35">
        <v>0</v>
      </c>
      <c r="D260" s="293">
        <v>0</v>
      </c>
      <c r="E260" s="35">
        <v>41776.269999999997</v>
      </c>
      <c r="F260" s="283">
        <f t="shared" si="71"/>
        <v>0.28071223450593863</v>
      </c>
      <c r="G260" s="297">
        <v>148822.40552688201</v>
      </c>
      <c r="H260" s="260">
        <v>248904.058705</v>
      </c>
      <c r="I260" s="184">
        <f t="shared" si="72"/>
        <v>100081.65317811799</v>
      </c>
      <c r="J260" s="364" t="s">
        <v>623</v>
      </c>
    </row>
    <row r="261" spans="1:10" s="23" customFormat="1" ht="12.2" customHeight="1">
      <c r="A261" s="48">
        <v>240</v>
      </c>
      <c r="B261" s="34" t="s">
        <v>303</v>
      </c>
      <c r="C261" s="35">
        <v>0</v>
      </c>
      <c r="D261" s="293">
        <v>2607.4899999999998</v>
      </c>
      <c r="E261" s="35">
        <v>4071.55</v>
      </c>
      <c r="F261" s="283">
        <f t="shared" si="71"/>
        <v>0.32451887991952599</v>
      </c>
      <c r="G261" s="297">
        <v>12546.4194903226</v>
      </c>
      <c r="H261" s="260">
        <v>19109.187972700001</v>
      </c>
      <c r="I261" s="184">
        <f t="shared" si="72"/>
        <v>6562.7684823774016</v>
      </c>
      <c r="J261" s="22"/>
    </row>
    <row r="262" spans="1:10" s="23" customFormat="1" ht="12.2" customHeight="1">
      <c r="A262" s="48">
        <v>260</v>
      </c>
      <c r="B262" s="34" t="s">
        <v>304</v>
      </c>
      <c r="C262" s="35">
        <v>0</v>
      </c>
      <c r="D262" s="293">
        <v>4368</v>
      </c>
      <c r="E262" s="35">
        <v>6979.82</v>
      </c>
      <c r="F262" s="283">
        <f t="shared" si="71"/>
        <v>0.29183340495639448</v>
      </c>
      <c r="G262" s="297">
        <v>23917.138619010799</v>
      </c>
      <c r="H262" s="260">
        <v>30017.416799999999</v>
      </c>
      <c r="I262" s="184">
        <f t="shared" si="72"/>
        <v>6100.2781809892003</v>
      </c>
      <c r="J262" s="22"/>
    </row>
    <row r="263" spans="1:10" s="23" customFormat="1" ht="12.2" customHeight="1">
      <c r="A263" s="48">
        <v>270</v>
      </c>
      <c r="B263" s="34" t="s">
        <v>305</v>
      </c>
      <c r="C263" s="35">
        <v>0</v>
      </c>
      <c r="D263" s="293">
        <v>0</v>
      </c>
      <c r="E263" s="35">
        <v>0</v>
      </c>
      <c r="F263" s="283">
        <f t="shared" si="71"/>
        <v>0</v>
      </c>
      <c r="G263" s="297">
        <v>3301.17001995699</v>
      </c>
      <c r="H263" s="260">
        <v>4671.7143999999998</v>
      </c>
      <c r="I263" s="184">
        <f t="shared" si="72"/>
        <v>1370.5443800430098</v>
      </c>
      <c r="J263" s="22"/>
    </row>
    <row r="264" spans="1:10" s="23" customFormat="1" ht="12.2" hidden="1" customHeight="1">
      <c r="A264" s="48">
        <v>200</v>
      </c>
      <c r="B264" s="34" t="s">
        <v>306</v>
      </c>
      <c r="C264" s="35">
        <v>0</v>
      </c>
      <c r="D264" s="293">
        <v>0</v>
      </c>
      <c r="E264" s="35">
        <v>0</v>
      </c>
      <c r="F264" s="283" t="str">
        <f t="shared" si="71"/>
        <v/>
      </c>
      <c r="G264" s="297"/>
      <c r="H264" s="260"/>
      <c r="I264" s="184">
        <f t="shared" si="72"/>
        <v>0</v>
      </c>
      <c r="J264" s="22"/>
    </row>
    <row r="265" spans="1:10" s="23" customFormat="1" ht="12.2" hidden="1" customHeight="1">
      <c r="A265" s="48">
        <v>230.1</v>
      </c>
      <c r="B265" s="34" t="s">
        <v>307</v>
      </c>
      <c r="C265" s="35">
        <v>0</v>
      </c>
      <c r="D265" s="293">
        <v>0</v>
      </c>
      <c r="E265" s="35">
        <v>0</v>
      </c>
      <c r="F265" s="283" t="str">
        <f t="shared" si="71"/>
        <v/>
      </c>
      <c r="G265" s="297">
        <v>0</v>
      </c>
      <c r="H265" s="260">
        <v>0</v>
      </c>
      <c r="I265" s="184">
        <f t="shared" si="72"/>
        <v>0</v>
      </c>
      <c r="J265" s="22"/>
    </row>
    <row r="266" spans="1:10" s="23" customFormat="1" ht="12.2" hidden="1" customHeight="1">
      <c r="A266" s="48">
        <v>250</v>
      </c>
      <c r="B266" s="34" t="s">
        <v>308</v>
      </c>
      <c r="C266" s="35">
        <v>0</v>
      </c>
      <c r="D266" s="293">
        <v>0</v>
      </c>
      <c r="E266" s="35">
        <v>0</v>
      </c>
      <c r="F266" s="283" t="str">
        <f t="shared" si="71"/>
        <v/>
      </c>
      <c r="G266" s="297">
        <v>0</v>
      </c>
      <c r="H266" s="260">
        <v>0</v>
      </c>
      <c r="I266" s="184">
        <f t="shared" si="72"/>
        <v>0</v>
      </c>
      <c r="J266" s="22"/>
    </row>
    <row r="267" spans="1:10" s="23" customFormat="1" ht="12.2" hidden="1" customHeight="1">
      <c r="A267" s="48">
        <v>280</v>
      </c>
      <c r="B267" s="34" t="s">
        <v>309</v>
      </c>
      <c r="C267" s="35">
        <v>0</v>
      </c>
      <c r="D267" s="293">
        <v>0</v>
      </c>
      <c r="E267" s="35">
        <v>0</v>
      </c>
      <c r="F267" s="283" t="str">
        <f t="shared" si="71"/>
        <v/>
      </c>
      <c r="G267" s="297">
        <v>0</v>
      </c>
      <c r="H267" s="260">
        <v>0</v>
      </c>
      <c r="I267" s="184">
        <f t="shared" si="72"/>
        <v>0</v>
      </c>
      <c r="J267" s="22"/>
    </row>
    <row r="268" spans="1:10" s="23" customFormat="1" ht="12.2" hidden="1" customHeight="1">
      <c r="A268" s="48">
        <v>290</v>
      </c>
      <c r="B268" s="34" t="s">
        <v>310</v>
      </c>
      <c r="C268" s="35">
        <v>0</v>
      </c>
      <c r="D268" s="293">
        <v>0</v>
      </c>
      <c r="E268" s="35">
        <v>0</v>
      </c>
      <c r="F268" s="283" t="str">
        <f t="shared" si="71"/>
        <v/>
      </c>
      <c r="G268" s="297">
        <v>0</v>
      </c>
      <c r="H268" s="260">
        <v>0</v>
      </c>
      <c r="I268" s="184">
        <f t="shared" si="72"/>
        <v>0</v>
      </c>
      <c r="J268" s="22"/>
    </row>
    <row r="269" spans="1:10" s="23" customFormat="1" ht="12.2" customHeight="1">
      <c r="A269" s="248"/>
      <c r="B269" s="249" t="s">
        <v>472</v>
      </c>
      <c r="C269" s="307"/>
      <c r="D269" s="309"/>
      <c r="E269" s="314"/>
      <c r="F269" s="298"/>
      <c r="G269" s="184">
        <v>0</v>
      </c>
      <c r="H269" s="308">
        <v>0</v>
      </c>
      <c r="I269" s="184">
        <f t="shared" si="72"/>
        <v>0</v>
      </c>
      <c r="J269" s="22"/>
    </row>
    <row r="270" spans="1:10" s="23" customFormat="1" ht="12.2" hidden="1" customHeight="1">
      <c r="A270" s="248"/>
      <c r="B270" s="249"/>
      <c r="C270" s="339"/>
      <c r="D270" s="340"/>
      <c r="E270" s="341"/>
      <c r="F270" s="342"/>
      <c r="G270" s="343"/>
      <c r="H270" s="344"/>
      <c r="I270" s="343">
        <f t="shared" si="72"/>
        <v>0</v>
      </c>
      <c r="J270" s="22"/>
    </row>
    <row r="271" spans="1:10" s="23" customFormat="1" ht="12.2" hidden="1" customHeight="1">
      <c r="A271" s="48"/>
      <c r="B271" s="34"/>
      <c r="C271" s="35"/>
      <c r="D271" s="293"/>
      <c r="E271" s="35"/>
      <c r="F271" s="279"/>
      <c r="G271" s="297"/>
      <c r="H271" s="260"/>
      <c r="I271" s="184"/>
      <c r="J271" s="22"/>
    </row>
    <row r="272" spans="1:10" s="24" customFormat="1" ht="12.2" customHeight="1">
      <c r="A272" s="29"/>
      <c r="B272" s="40" t="s">
        <v>603</v>
      </c>
      <c r="C272" s="36">
        <f>SUM(C257:C271)</f>
        <v>0</v>
      </c>
      <c r="D272" s="273">
        <f>SUM(D257:D271)</f>
        <v>28748.129999999997</v>
      </c>
      <c r="E272" s="36">
        <f>SUMIF($A257:$A271,"&gt;0",E257:E271)</f>
        <v>80957.169999999984</v>
      </c>
      <c r="F272" s="296">
        <f>IFERROR(E272/G272,"")</f>
        <v>0.29284370695165884</v>
      </c>
      <c r="G272" s="36">
        <f>SUMIF($A257:$A271,"&gt;0",G257:G271)</f>
        <v>276451.80032283906</v>
      </c>
      <c r="H272" s="261">
        <f>SUMIF($A257:$A271,"&gt;0",H257:H271)</f>
        <v>441302.37787769997</v>
      </c>
      <c r="I272" s="185">
        <f t="shared" ref="I272" si="73">H272-G272</f>
        <v>164850.57755486091</v>
      </c>
      <c r="J272" s="30"/>
    </row>
    <row r="273" spans="1:10" s="23" customFormat="1" ht="12.2" customHeight="1">
      <c r="A273" s="29"/>
      <c r="B273" s="34"/>
      <c r="C273" s="35"/>
      <c r="D273" s="293"/>
      <c r="E273" s="35"/>
      <c r="F273" s="286"/>
      <c r="G273" s="297"/>
      <c r="H273" s="260"/>
      <c r="I273" s="184"/>
      <c r="J273" s="22"/>
    </row>
    <row r="274" spans="1:10" s="23" customFormat="1" ht="12.2" customHeight="1">
      <c r="A274" s="40" t="s">
        <v>143</v>
      </c>
      <c r="C274" s="35"/>
      <c r="D274" s="293"/>
      <c r="E274" s="35"/>
      <c r="F274" s="283"/>
      <c r="G274" s="297"/>
      <c r="H274" s="260"/>
      <c r="I274" s="184"/>
      <c r="J274" s="22"/>
    </row>
    <row r="275" spans="1:10" s="23" customFormat="1" ht="12.2" hidden="1" customHeight="1">
      <c r="A275" s="48" t="s">
        <v>595</v>
      </c>
      <c r="B275" s="34"/>
      <c r="C275" s="35"/>
      <c r="D275" s="293"/>
      <c r="E275" s="35"/>
      <c r="F275" s="283"/>
      <c r="G275" s="297"/>
      <c r="H275" s="260"/>
      <c r="I275" s="184">
        <f t="shared" ref="I275" si="74">H275-G275</f>
        <v>0</v>
      </c>
      <c r="J275" s="22"/>
    </row>
    <row r="276" spans="1:10" s="23" customFormat="1" ht="12.2" hidden="1" customHeight="1">
      <c r="A276" s="48">
        <v>300</v>
      </c>
      <c r="B276" s="34" t="s">
        <v>143</v>
      </c>
      <c r="C276" s="35">
        <v>0</v>
      </c>
      <c r="D276" s="293">
        <v>0</v>
      </c>
      <c r="E276" s="35">
        <v>0</v>
      </c>
      <c r="F276" s="283"/>
      <c r="G276" s="297">
        <v>0</v>
      </c>
      <c r="H276" s="260">
        <v>0</v>
      </c>
      <c r="I276" s="184">
        <f t="shared" ref="I276:I331" si="75">H276-G276</f>
        <v>0</v>
      </c>
      <c r="J276" s="22"/>
    </row>
    <row r="277" spans="1:10" s="23" customFormat="1" ht="12.2" customHeight="1">
      <c r="A277" s="48">
        <v>310</v>
      </c>
      <c r="B277" s="34" t="s">
        <v>311</v>
      </c>
      <c r="C277" s="35">
        <v>0</v>
      </c>
      <c r="D277" s="293">
        <v>1097.0999999999999</v>
      </c>
      <c r="E277" s="35">
        <v>843.65</v>
      </c>
      <c r="F277" s="283"/>
      <c r="G277" s="297">
        <v>3733.0645161290199</v>
      </c>
      <c r="H277" s="260">
        <v>4973.3870967741996</v>
      </c>
      <c r="I277" s="184">
        <f t="shared" si="75"/>
        <v>1240.3225806451796</v>
      </c>
      <c r="J277" s="22"/>
    </row>
    <row r="278" spans="1:10" s="23" customFormat="1" ht="12.2" customHeight="1">
      <c r="A278" s="248"/>
      <c r="B278" s="249" t="s">
        <v>473</v>
      </c>
      <c r="C278" s="307"/>
      <c r="D278" s="309"/>
      <c r="E278" s="314"/>
      <c r="F278" s="298"/>
      <c r="G278" s="184">
        <v>200</v>
      </c>
      <c r="H278" s="308">
        <v>200</v>
      </c>
      <c r="I278" s="184">
        <f t="shared" si="75"/>
        <v>0</v>
      </c>
      <c r="J278" s="22"/>
    </row>
    <row r="279" spans="1:10" s="23" customFormat="1" ht="12.2" customHeight="1">
      <c r="A279" s="248"/>
      <c r="B279" s="249" t="s">
        <v>474</v>
      </c>
      <c r="C279" s="307"/>
      <c r="D279" s="309"/>
      <c r="E279" s="314"/>
      <c r="F279" s="298"/>
      <c r="G279" s="184">
        <v>626.61290322580498</v>
      </c>
      <c r="H279" s="308">
        <v>373.38709677419502</v>
      </c>
      <c r="I279" s="184">
        <f t="shared" si="75"/>
        <v>-253.22580645160997</v>
      </c>
      <c r="J279" s="22"/>
    </row>
    <row r="280" spans="1:10" s="23" customFormat="1" ht="12.2" customHeight="1">
      <c r="A280" s="248"/>
      <c r="B280" s="249" t="s">
        <v>475</v>
      </c>
      <c r="C280" s="307"/>
      <c r="D280" s="309"/>
      <c r="E280" s="314"/>
      <c r="F280" s="298"/>
      <c r="G280" s="184">
        <v>2906.4516129032199</v>
      </c>
      <c r="H280" s="308">
        <v>4400</v>
      </c>
      <c r="I280" s="184">
        <f t="shared" si="75"/>
        <v>1493.5483870967801</v>
      </c>
      <c r="J280" s="22"/>
    </row>
    <row r="281" spans="1:10" s="23" customFormat="1" ht="12.2" hidden="1" customHeight="1">
      <c r="A281" s="248"/>
      <c r="B281" s="249"/>
      <c r="C281" s="339"/>
      <c r="D281" s="340"/>
      <c r="E281" s="341"/>
      <c r="F281" s="342"/>
      <c r="G281" s="343"/>
      <c r="H281" s="344"/>
      <c r="I281" s="343">
        <f t="shared" si="75"/>
        <v>0</v>
      </c>
      <c r="J281" s="22"/>
    </row>
    <row r="282" spans="1:10" s="23" customFormat="1" ht="12.2" customHeight="1">
      <c r="A282" s="48">
        <v>320</v>
      </c>
      <c r="B282" s="34" t="s">
        <v>312</v>
      </c>
      <c r="C282" s="35">
        <v>0</v>
      </c>
      <c r="D282" s="293">
        <v>66716.67</v>
      </c>
      <c r="E282" s="35">
        <v>31207</v>
      </c>
      <c r="F282" s="283"/>
      <c r="G282" s="297">
        <v>70234.59</v>
      </c>
      <c r="H282" s="260">
        <v>100576</v>
      </c>
      <c r="I282" s="184">
        <f t="shared" si="75"/>
        <v>30341.410000000003</v>
      </c>
      <c r="J282" s="22"/>
    </row>
    <row r="283" spans="1:10" s="23" customFormat="1" ht="12.2" customHeight="1">
      <c r="A283" s="248"/>
      <c r="B283" s="249" t="s">
        <v>476</v>
      </c>
      <c r="C283" s="307"/>
      <c r="D283" s="309"/>
      <c r="E283" s="314"/>
      <c r="F283" s="298"/>
      <c r="G283" s="184">
        <v>33000</v>
      </c>
      <c r="H283" s="308">
        <v>70500</v>
      </c>
      <c r="I283" s="184">
        <f t="shared" si="75"/>
        <v>37500</v>
      </c>
      <c r="J283" s="22"/>
    </row>
    <row r="284" spans="1:10" s="23" customFormat="1" ht="12.2" customHeight="1">
      <c r="A284" s="248"/>
      <c r="B284" s="249" t="s">
        <v>477</v>
      </c>
      <c r="C284" s="307"/>
      <c r="D284" s="309"/>
      <c r="E284" s="314"/>
      <c r="F284" s="298"/>
      <c r="G284" s="184">
        <v>10204.59</v>
      </c>
      <c r="H284" s="308">
        <v>0</v>
      </c>
      <c r="I284" s="184">
        <f t="shared" si="75"/>
        <v>-10204.59</v>
      </c>
      <c r="J284" s="22"/>
    </row>
    <row r="285" spans="1:10" s="23" customFormat="1" ht="12.2" customHeight="1">
      <c r="A285" s="248"/>
      <c r="B285" s="249" t="s">
        <v>478</v>
      </c>
      <c r="C285" s="307"/>
      <c r="D285" s="309"/>
      <c r="E285" s="314"/>
      <c r="F285" s="298"/>
      <c r="G285" s="184">
        <v>6750</v>
      </c>
      <c r="H285" s="308">
        <v>21775</v>
      </c>
      <c r="I285" s="184">
        <f t="shared" si="75"/>
        <v>15025</v>
      </c>
      <c r="J285" s="22"/>
    </row>
    <row r="286" spans="1:10" s="23" customFormat="1" ht="12.2" customHeight="1">
      <c r="A286" s="248"/>
      <c r="B286" s="249" t="s">
        <v>479</v>
      </c>
      <c r="C286" s="307"/>
      <c r="D286" s="309"/>
      <c r="E286" s="314"/>
      <c r="F286" s="298"/>
      <c r="G286" s="184">
        <v>5280</v>
      </c>
      <c r="H286" s="308">
        <v>8301</v>
      </c>
      <c r="I286" s="184">
        <f t="shared" si="75"/>
        <v>3021</v>
      </c>
      <c r="J286" s="22"/>
    </row>
    <row r="287" spans="1:10" s="23" customFormat="1" ht="12.2" customHeight="1">
      <c r="A287" s="248"/>
      <c r="B287" s="249" t="s">
        <v>579</v>
      </c>
      <c r="C287" s="307"/>
      <c r="D287" s="309"/>
      <c r="E287" s="314"/>
      <c r="F287" s="298"/>
      <c r="G287" s="184">
        <v>0</v>
      </c>
      <c r="H287" s="308">
        <v>0</v>
      </c>
      <c r="I287" s="184">
        <f t="shared" si="75"/>
        <v>0</v>
      </c>
      <c r="J287" s="22"/>
    </row>
    <row r="288" spans="1:10" s="23" customFormat="1" ht="12.2" customHeight="1">
      <c r="A288" s="248"/>
      <c r="B288" s="249" t="s">
        <v>480</v>
      </c>
      <c r="C288" s="307"/>
      <c r="D288" s="309"/>
      <c r="E288" s="314"/>
      <c r="F288" s="298"/>
      <c r="G288" s="184">
        <v>15000</v>
      </c>
      <c r="H288" s="308">
        <v>0</v>
      </c>
      <c r="I288" s="184">
        <f t="shared" si="75"/>
        <v>-15000</v>
      </c>
      <c r="J288" s="22"/>
    </row>
    <row r="289" spans="1:10" s="23" customFormat="1" ht="12.2" hidden="1" customHeight="1">
      <c r="A289" s="248"/>
      <c r="B289" s="249"/>
      <c r="C289" s="339"/>
      <c r="D289" s="340"/>
      <c r="E289" s="341"/>
      <c r="F289" s="342"/>
      <c r="G289" s="343"/>
      <c r="H289" s="344"/>
      <c r="I289" s="343">
        <f t="shared" si="75"/>
        <v>0</v>
      </c>
      <c r="J289" s="22"/>
    </row>
    <row r="290" spans="1:10" s="23" customFormat="1" ht="12.2" hidden="1" customHeight="1">
      <c r="A290" s="48">
        <v>330</v>
      </c>
      <c r="B290" s="34" t="s">
        <v>313</v>
      </c>
      <c r="C290" s="35">
        <v>0</v>
      </c>
      <c r="D290" s="293">
        <v>0</v>
      </c>
      <c r="E290" s="35">
        <v>0</v>
      </c>
      <c r="F290" s="283"/>
      <c r="G290" s="297">
        <v>0</v>
      </c>
      <c r="H290" s="260">
        <v>0</v>
      </c>
      <c r="I290" s="184">
        <f t="shared" si="75"/>
        <v>0</v>
      </c>
      <c r="J290" s="22"/>
    </row>
    <row r="291" spans="1:10" s="23" customFormat="1" ht="12.2" customHeight="1">
      <c r="A291" s="48">
        <v>331</v>
      </c>
      <c r="B291" s="34" t="s">
        <v>314</v>
      </c>
      <c r="C291" s="35">
        <v>0</v>
      </c>
      <c r="D291" s="293">
        <v>4397.32</v>
      </c>
      <c r="E291" s="35">
        <v>0</v>
      </c>
      <c r="F291" s="283"/>
      <c r="G291" s="297">
        <v>130</v>
      </c>
      <c r="H291" s="260">
        <v>1000</v>
      </c>
      <c r="I291" s="184">
        <f t="shared" si="75"/>
        <v>870</v>
      </c>
      <c r="J291" s="22"/>
    </row>
    <row r="292" spans="1:10" s="23" customFormat="1" ht="12.2" customHeight="1">
      <c r="A292" s="248"/>
      <c r="B292" s="249" t="s">
        <v>481</v>
      </c>
      <c r="C292" s="307"/>
      <c r="D292" s="309"/>
      <c r="E292" s="314"/>
      <c r="F292" s="298"/>
      <c r="G292" s="184">
        <v>130</v>
      </c>
      <c r="H292" s="308">
        <v>1000</v>
      </c>
      <c r="I292" s="184">
        <f t="shared" si="75"/>
        <v>870</v>
      </c>
      <c r="J292" s="22"/>
    </row>
    <row r="293" spans="1:10" s="23" customFormat="1" ht="12.2" hidden="1" customHeight="1">
      <c r="A293" s="248"/>
      <c r="B293" s="249"/>
      <c r="C293" s="339"/>
      <c r="D293" s="340"/>
      <c r="E293" s="341"/>
      <c r="F293" s="342"/>
      <c r="G293" s="343"/>
      <c r="H293" s="344"/>
      <c r="I293" s="343">
        <f t="shared" si="75"/>
        <v>0</v>
      </c>
      <c r="J293" s="22"/>
    </row>
    <row r="294" spans="1:10" s="23" customFormat="1" ht="12.2" hidden="1" customHeight="1">
      <c r="A294" s="48">
        <v>332</v>
      </c>
      <c r="B294" s="34" t="s">
        <v>315</v>
      </c>
      <c r="C294" s="35">
        <v>0</v>
      </c>
      <c r="D294" s="293">
        <v>0</v>
      </c>
      <c r="E294" s="35">
        <v>0</v>
      </c>
      <c r="F294" s="283"/>
      <c r="G294" s="297">
        <v>0</v>
      </c>
      <c r="H294" s="260">
        <v>0</v>
      </c>
      <c r="I294" s="184">
        <f t="shared" si="75"/>
        <v>0</v>
      </c>
      <c r="J294" s="22"/>
    </row>
    <row r="295" spans="1:10" s="23" customFormat="1" ht="12.2" hidden="1" customHeight="1">
      <c r="A295" s="48">
        <v>333</v>
      </c>
      <c r="B295" s="34" t="s">
        <v>316</v>
      </c>
      <c r="C295" s="35">
        <v>0</v>
      </c>
      <c r="D295" s="293">
        <v>0</v>
      </c>
      <c r="E295" s="35">
        <v>0</v>
      </c>
      <c r="F295" s="283"/>
      <c r="G295" s="297">
        <v>0</v>
      </c>
      <c r="H295" s="260">
        <v>0</v>
      </c>
      <c r="I295" s="184">
        <f t="shared" si="75"/>
        <v>0</v>
      </c>
      <c r="J295" s="22"/>
    </row>
    <row r="296" spans="1:10" s="23" customFormat="1" ht="12.2" hidden="1" customHeight="1">
      <c r="A296" s="48">
        <v>334</v>
      </c>
      <c r="B296" s="34" t="s">
        <v>317</v>
      </c>
      <c r="C296" s="35">
        <v>0</v>
      </c>
      <c r="D296" s="293">
        <v>450</v>
      </c>
      <c r="E296" s="35">
        <v>0</v>
      </c>
      <c r="F296" s="283"/>
      <c r="G296" s="297">
        <v>0</v>
      </c>
      <c r="H296" s="260">
        <v>0</v>
      </c>
      <c r="I296" s="184">
        <f t="shared" si="75"/>
        <v>0</v>
      </c>
      <c r="J296" s="22"/>
    </row>
    <row r="297" spans="1:10" s="23" customFormat="1" ht="12.2" hidden="1" customHeight="1">
      <c r="A297" s="48">
        <v>335</v>
      </c>
      <c r="B297" s="34" t="s">
        <v>318</v>
      </c>
      <c r="C297" s="35">
        <v>0</v>
      </c>
      <c r="D297" s="293">
        <v>2232.63</v>
      </c>
      <c r="E297" s="35">
        <v>0</v>
      </c>
      <c r="F297" s="283"/>
      <c r="G297" s="297">
        <v>0</v>
      </c>
      <c r="H297" s="260">
        <v>0</v>
      </c>
      <c r="I297" s="184">
        <f t="shared" si="75"/>
        <v>0</v>
      </c>
      <c r="J297" s="22"/>
    </row>
    <row r="298" spans="1:10" s="23" customFormat="1" ht="12.2" hidden="1" customHeight="1">
      <c r="A298" s="48">
        <v>336</v>
      </c>
      <c r="B298" s="34" t="s">
        <v>319</v>
      </c>
      <c r="C298" s="35">
        <v>0</v>
      </c>
      <c r="D298" s="293">
        <v>0</v>
      </c>
      <c r="E298" s="35">
        <v>0</v>
      </c>
      <c r="F298" s="283"/>
      <c r="G298" s="297">
        <v>0</v>
      </c>
      <c r="H298" s="260">
        <v>0</v>
      </c>
      <c r="I298" s="184">
        <f t="shared" si="75"/>
        <v>0</v>
      </c>
      <c r="J298" s="22"/>
    </row>
    <row r="299" spans="1:10" s="23" customFormat="1" ht="12.2" hidden="1" customHeight="1">
      <c r="A299" s="48">
        <v>337</v>
      </c>
      <c r="B299" s="34" t="s">
        <v>320</v>
      </c>
      <c r="C299" s="35">
        <v>0</v>
      </c>
      <c r="D299" s="293">
        <v>0</v>
      </c>
      <c r="E299" s="35">
        <v>0</v>
      </c>
      <c r="F299" s="283"/>
      <c r="G299" s="297">
        <v>0</v>
      </c>
      <c r="H299" s="260">
        <v>0</v>
      </c>
      <c r="I299" s="184">
        <f t="shared" si="75"/>
        <v>0</v>
      </c>
      <c r="J299" s="22"/>
    </row>
    <row r="300" spans="1:10" s="23" customFormat="1" ht="12.2" customHeight="1">
      <c r="A300" s="248"/>
      <c r="B300" s="249"/>
      <c r="C300" s="307"/>
      <c r="D300" s="309"/>
      <c r="E300" s="314"/>
      <c r="F300" s="298"/>
      <c r="G300" s="184">
        <v>0</v>
      </c>
      <c r="H300" s="308">
        <v>0</v>
      </c>
      <c r="I300" s="184">
        <f t="shared" si="75"/>
        <v>0</v>
      </c>
      <c r="J300" s="22"/>
    </row>
    <row r="301" spans="1:10" s="23" customFormat="1" ht="12.2" hidden="1" customHeight="1">
      <c r="A301" s="248"/>
      <c r="B301" s="249"/>
      <c r="C301" s="339"/>
      <c r="D301" s="340"/>
      <c r="E301" s="341"/>
      <c r="F301" s="342"/>
      <c r="G301" s="343"/>
      <c r="H301" s="344"/>
      <c r="I301" s="343">
        <f t="shared" si="75"/>
        <v>0</v>
      </c>
      <c r="J301" s="22"/>
    </row>
    <row r="302" spans="1:10" s="23" customFormat="1" ht="12.2" hidden="1" customHeight="1">
      <c r="A302" s="48">
        <v>338</v>
      </c>
      <c r="B302" s="34" t="s">
        <v>321</v>
      </c>
      <c r="C302" s="35">
        <v>0</v>
      </c>
      <c r="D302" s="293">
        <v>0</v>
      </c>
      <c r="E302" s="35">
        <v>0</v>
      </c>
      <c r="F302" s="283"/>
      <c r="G302" s="297">
        <v>0</v>
      </c>
      <c r="H302" s="260">
        <v>0</v>
      </c>
      <c r="I302" s="184">
        <f t="shared" si="75"/>
        <v>0</v>
      </c>
      <c r="J302" s="22"/>
    </row>
    <row r="303" spans="1:10" s="23" customFormat="1" ht="12.2" hidden="1" customHeight="1">
      <c r="A303" s="48">
        <v>339</v>
      </c>
      <c r="B303" s="34" t="s">
        <v>322</v>
      </c>
      <c r="C303" s="35">
        <v>0</v>
      </c>
      <c r="D303" s="293">
        <v>0</v>
      </c>
      <c r="E303" s="35">
        <v>0</v>
      </c>
      <c r="F303" s="283"/>
      <c r="G303" s="297">
        <v>0</v>
      </c>
      <c r="H303" s="260">
        <v>0</v>
      </c>
      <c r="I303" s="184">
        <f t="shared" si="75"/>
        <v>0</v>
      </c>
      <c r="J303" s="22"/>
    </row>
    <row r="304" spans="1:10" s="23" customFormat="1" ht="12.2" customHeight="1">
      <c r="A304" s="48">
        <v>340</v>
      </c>
      <c r="B304" s="34" t="s">
        <v>323</v>
      </c>
      <c r="C304" s="35">
        <v>0</v>
      </c>
      <c r="D304" s="293">
        <v>28081.24</v>
      </c>
      <c r="E304" s="35">
        <v>21079.51</v>
      </c>
      <c r="F304" s="283"/>
      <c r="G304" s="297">
        <v>25802</v>
      </c>
      <c r="H304" s="260">
        <v>19000</v>
      </c>
      <c r="I304" s="184">
        <f t="shared" si="75"/>
        <v>-6802</v>
      </c>
      <c r="J304" s="22"/>
    </row>
    <row r="305" spans="1:10" s="23" customFormat="1" ht="12.2" customHeight="1">
      <c r="A305" s="248"/>
      <c r="B305" s="249" t="s">
        <v>482</v>
      </c>
      <c r="C305" s="307"/>
      <c r="D305" s="309"/>
      <c r="E305" s="314"/>
      <c r="F305" s="298"/>
      <c r="G305" s="184">
        <v>14000</v>
      </c>
      <c r="H305" s="308">
        <v>14000</v>
      </c>
      <c r="I305" s="184">
        <f t="shared" si="75"/>
        <v>0</v>
      </c>
      <c r="J305" s="22"/>
    </row>
    <row r="306" spans="1:10" s="23" customFormat="1" ht="12.2" customHeight="1">
      <c r="A306" s="248"/>
      <c r="B306" s="249" t="s">
        <v>483</v>
      </c>
      <c r="C306" s="307"/>
      <c r="D306" s="309"/>
      <c r="E306" s="314"/>
      <c r="F306" s="298"/>
      <c r="G306" s="184">
        <v>5000</v>
      </c>
      <c r="H306" s="308">
        <v>5000</v>
      </c>
      <c r="I306" s="184">
        <f t="shared" si="75"/>
        <v>0</v>
      </c>
      <c r="J306" s="22"/>
    </row>
    <row r="307" spans="1:10" s="23" customFormat="1" ht="12.2" customHeight="1">
      <c r="A307" s="248"/>
      <c r="B307" s="249" t="s">
        <v>484</v>
      </c>
      <c r="C307" s="307"/>
      <c r="D307" s="309"/>
      <c r="E307" s="314"/>
      <c r="F307" s="298"/>
      <c r="G307" s="184">
        <v>1302</v>
      </c>
      <c r="H307" s="308">
        <v>0</v>
      </c>
      <c r="I307" s="184">
        <f t="shared" si="75"/>
        <v>-1302</v>
      </c>
      <c r="J307" s="22"/>
    </row>
    <row r="308" spans="1:10" s="23" customFormat="1" ht="12.2" customHeight="1">
      <c r="A308" s="248"/>
      <c r="B308" s="249" t="s">
        <v>485</v>
      </c>
      <c r="C308" s="307"/>
      <c r="D308" s="309"/>
      <c r="E308" s="314"/>
      <c r="F308" s="298"/>
      <c r="G308" s="184">
        <v>5500</v>
      </c>
      <c r="H308" s="308">
        <v>0</v>
      </c>
      <c r="I308" s="184">
        <f t="shared" si="75"/>
        <v>-5500</v>
      </c>
      <c r="J308" s="22"/>
    </row>
    <row r="309" spans="1:10" s="23" customFormat="1" ht="12.2" customHeight="1">
      <c r="A309" s="248"/>
      <c r="B309" s="249" t="s">
        <v>486</v>
      </c>
      <c r="C309" s="307"/>
      <c r="D309" s="309"/>
      <c r="E309" s="314"/>
      <c r="F309" s="298"/>
      <c r="G309" s="184">
        <v>0</v>
      </c>
      <c r="H309" s="308">
        <v>0</v>
      </c>
      <c r="I309" s="184">
        <f t="shared" si="75"/>
        <v>0</v>
      </c>
      <c r="J309" s="22"/>
    </row>
    <row r="310" spans="1:10" s="23" customFormat="1" ht="12.2" hidden="1" customHeight="1">
      <c r="A310" s="248"/>
      <c r="B310" s="249"/>
      <c r="C310" s="339"/>
      <c r="D310" s="340"/>
      <c r="E310" s="341"/>
      <c r="F310" s="342"/>
      <c r="G310" s="343"/>
      <c r="H310" s="344"/>
      <c r="I310" s="343">
        <f t="shared" si="75"/>
        <v>0</v>
      </c>
      <c r="J310" s="22"/>
    </row>
    <row r="311" spans="1:10" s="23" customFormat="1" ht="12.2" customHeight="1">
      <c r="A311" s="48">
        <v>340.1</v>
      </c>
      <c r="B311" s="34" t="s">
        <v>324</v>
      </c>
      <c r="C311" s="35">
        <v>0</v>
      </c>
      <c r="D311" s="293">
        <v>24000</v>
      </c>
      <c r="E311" s="35">
        <v>24375</v>
      </c>
      <c r="F311" s="283"/>
      <c r="G311" s="297">
        <v>58500</v>
      </c>
      <c r="H311" s="260">
        <v>65000</v>
      </c>
      <c r="I311" s="184">
        <f t="shared" si="75"/>
        <v>6500</v>
      </c>
      <c r="J311" s="22"/>
    </row>
    <row r="312" spans="1:10" s="23" customFormat="1" ht="12.2" customHeight="1">
      <c r="A312" s="48">
        <v>345</v>
      </c>
      <c r="B312" s="34" t="s">
        <v>325</v>
      </c>
      <c r="C312" s="35">
        <v>0</v>
      </c>
      <c r="D312" s="293">
        <v>315.89999999999998</v>
      </c>
      <c r="E312" s="35">
        <v>0</v>
      </c>
      <c r="F312" s="283"/>
      <c r="G312" s="297">
        <v>2000</v>
      </c>
      <c r="H312" s="260">
        <v>3600</v>
      </c>
      <c r="I312" s="184">
        <f t="shared" si="75"/>
        <v>1600</v>
      </c>
      <c r="J312" s="22"/>
    </row>
    <row r="313" spans="1:10" s="23" customFormat="1" ht="12.2" customHeight="1">
      <c r="A313" s="248"/>
      <c r="B313" s="249" t="s">
        <v>487</v>
      </c>
      <c r="C313" s="307"/>
      <c r="D313" s="309"/>
      <c r="E313" s="314"/>
      <c r="F313" s="298"/>
      <c r="G313" s="184">
        <v>2000</v>
      </c>
      <c r="H313" s="308">
        <v>2000</v>
      </c>
      <c r="I313" s="184">
        <f t="shared" si="75"/>
        <v>0</v>
      </c>
      <c r="J313" s="22"/>
    </row>
    <row r="314" spans="1:10" s="23" customFormat="1" ht="12.2" customHeight="1">
      <c r="A314" s="248"/>
      <c r="B314" s="249" t="s">
        <v>488</v>
      </c>
      <c r="C314" s="307"/>
      <c r="D314" s="309"/>
      <c r="E314" s="314"/>
      <c r="F314" s="298"/>
      <c r="G314" s="184">
        <v>5821.63</v>
      </c>
      <c r="H314" s="308">
        <v>1600</v>
      </c>
      <c r="I314" s="184">
        <f t="shared" si="75"/>
        <v>-4221.63</v>
      </c>
      <c r="J314" s="22"/>
    </row>
    <row r="315" spans="1:10" s="23" customFormat="1" ht="12.2" customHeight="1">
      <c r="A315" s="248"/>
      <c r="B315" s="249" t="s">
        <v>489</v>
      </c>
      <c r="C315" s="307"/>
      <c r="D315" s="309"/>
      <c r="E315" s="314"/>
      <c r="F315" s="298"/>
      <c r="G315" s="184">
        <v>-1302</v>
      </c>
      <c r="H315" s="308">
        <v>0</v>
      </c>
      <c r="I315" s="184">
        <f t="shared" si="75"/>
        <v>1302</v>
      </c>
      <c r="J315" s="22"/>
    </row>
    <row r="316" spans="1:10" s="23" customFormat="1" ht="12.2" customHeight="1">
      <c r="A316" s="248"/>
      <c r="B316" s="249" t="s">
        <v>490</v>
      </c>
      <c r="C316" s="307"/>
      <c r="D316" s="309"/>
      <c r="E316" s="314"/>
      <c r="F316" s="298"/>
      <c r="G316" s="184">
        <v>-4519.63</v>
      </c>
      <c r="H316" s="308">
        <v>0</v>
      </c>
      <c r="I316" s="184">
        <f t="shared" si="75"/>
        <v>4519.63</v>
      </c>
      <c r="J316" s="22"/>
    </row>
    <row r="317" spans="1:10" s="23" customFormat="1" ht="12.2" hidden="1" customHeight="1">
      <c r="A317" s="248"/>
      <c r="B317" s="249"/>
      <c r="C317" s="339"/>
      <c r="D317" s="340"/>
      <c r="E317" s="341"/>
      <c r="F317" s="342"/>
      <c r="G317" s="343"/>
      <c r="H317" s="344"/>
      <c r="I317" s="343">
        <f t="shared" si="75"/>
        <v>0</v>
      </c>
      <c r="J317" s="22"/>
    </row>
    <row r="318" spans="1:10" s="23" customFormat="1" ht="12.2" customHeight="1">
      <c r="A318" s="48">
        <v>350</v>
      </c>
      <c r="B318" s="34" t="s">
        <v>326</v>
      </c>
      <c r="C318" s="35">
        <v>0</v>
      </c>
      <c r="D318" s="293">
        <v>200</v>
      </c>
      <c r="E318" s="35">
        <v>10614.5</v>
      </c>
      <c r="F318" s="283"/>
      <c r="G318" s="297">
        <v>10614.5</v>
      </c>
      <c r="H318" s="260">
        <v>0</v>
      </c>
      <c r="I318" s="184">
        <f t="shared" si="75"/>
        <v>-10614.5</v>
      </c>
      <c r="J318" s="22"/>
    </row>
    <row r="319" spans="1:10" s="23" customFormat="1" ht="12.2" customHeight="1">
      <c r="A319" s="248"/>
      <c r="B319" s="249" t="s">
        <v>491</v>
      </c>
      <c r="C319" s="307"/>
      <c r="D319" s="309"/>
      <c r="E319" s="314"/>
      <c r="F319" s="298"/>
      <c r="G319" s="184">
        <v>9800</v>
      </c>
      <c r="H319" s="308">
        <v>0</v>
      </c>
      <c r="I319" s="184">
        <f t="shared" si="75"/>
        <v>-9800</v>
      </c>
      <c r="J319" s="22"/>
    </row>
    <row r="320" spans="1:10" s="23" customFormat="1" ht="12.2" customHeight="1">
      <c r="A320" s="248"/>
      <c r="B320" s="249" t="s">
        <v>580</v>
      </c>
      <c r="C320" s="307"/>
      <c r="D320" s="309"/>
      <c r="E320" s="314"/>
      <c r="F320" s="298"/>
      <c r="G320" s="184">
        <v>814.5</v>
      </c>
      <c r="H320" s="308">
        <v>0</v>
      </c>
      <c r="I320" s="184">
        <f t="shared" si="75"/>
        <v>-814.5</v>
      </c>
      <c r="J320" s="22"/>
    </row>
    <row r="321" spans="1:10" s="23" customFormat="1" ht="12.2" hidden="1" customHeight="1">
      <c r="A321" s="248"/>
      <c r="B321" s="249"/>
      <c r="C321" s="339"/>
      <c r="D321" s="340"/>
      <c r="E321" s="341"/>
      <c r="F321" s="342"/>
      <c r="G321" s="343"/>
      <c r="H321" s="344"/>
      <c r="I321" s="343">
        <f t="shared" si="75"/>
        <v>0</v>
      </c>
      <c r="J321" s="22"/>
    </row>
    <row r="322" spans="1:10" s="23" customFormat="1" ht="12.2" customHeight="1">
      <c r="A322" s="48">
        <v>351</v>
      </c>
      <c r="B322" s="34" t="s">
        <v>327</v>
      </c>
      <c r="C322" s="35">
        <v>0</v>
      </c>
      <c r="D322" s="293">
        <v>1500</v>
      </c>
      <c r="E322" s="35">
        <v>28925</v>
      </c>
      <c r="F322" s="283"/>
      <c r="G322" s="297">
        <v>33125</v>
      </c>
      <c r="H322" s="260">
        <v>15600</v>
      </c>
      <c r="I322" s="184">
        <f t="shared" si="75"/>
        <v>-17525</v>
      </c>
      <c r="J322" s="22"/>
    </row>
    <row r="323" spans="1:10" s="23" customFormat="1" ht="12.2" customHeight="1">
      <c r="A323" s="248"/>
      <c r="B323" s="249" t="s">
        <v>492</v>
      </c>
      <c r="C323" s="307"/>
      <c r="D323" s="309"/>
      <c r="E323" s="314"/>
      <c r="F323" s="298"/>
      <c r="G323" s="184">
        <v>4200</v>
      </c>
      <c r="H323" s="308">
        <v>9000</v>
      </c>
      <c r="I323" s="184">
        <f t="shared" si="75"/>
        <v>4800</v>
      </c>
      <c r="J323" s="22"/>
    </row>
    <row r="324" spans="1:10" s="23" customFormat="1" ht="12.2" customHeight="1">
      <c r="A324" s="248"/>
      <c r="B324" s="249" t="s">
        <v>493</v>
      </c>
      <c r="C324" s="307"/>
      <c r="D324" s="309"/>
      <c r="E324" s="314"/>
      <c r="F324" s="298"/>
      <c r="G324" s="184">
        <v>28925</v>
      </c>
      <c r="H324" s="308">
        <v>0</v>
      </c>
      <c r="I324" s="184">
        <f t="shared" si="75"/>
        <v>-28925</v>
      </c>
      <c r="J324" s="22"/>
    </row>
    <row r="325" spans="1:10" s="23" customFormat="1" ht="12.2" customHeight="1">
      <c r="A325" s="248"/>
      <c r="B325" s="249" t="s">
        <v>494</v>
      </c>
      <c r="C325" s="307"/>
      <c r="D325" s="309"/>
      <c r="E325" s="314"/>
      <c r="F325" s="298"/>
      <c r="G325" s="184">
        <v>0</v>
      </c>
      <c r="H325" s="308">
        <v>0</v>
      </c>
      <c r="I325" s="184">
        <f t="shared" si="75"/>
        <v>0</v>
      </c>
      <c r="J325" s="22"/>
    </row>
    <row r="326" spans="1:10" s="23" customFormat="1" ht="12.2" customHeight="1">
      <c r="A326" s="248"/>
      <c r="B326" s="249" t="s">
        <v>581</v>
      </c>
      <c r="C326" s="307"/>
      <c r="D326" s="309"/>
      <c r="E326" s="314"/>
      <c r="F326" s="298"/>
      <c r="G326" s="184">
        <v>0</v>
      </c>
      <c r="H326" s="308">
        <v>6600</v>
      </c>
      <c r="I326" s="184">
        <f t="shared" si="75"/>
        <v>6600</v>
      </c>
      <c r="J326" s="22"/>
    </row>
    <row r="327" spans="1:10" s="23" customFormat="1" ht="12.2" hidden="1" customHeight="1">
      <c r="A327" s="248"/>
      <c r="B327" s="249"/>
      <c r="C327" s="339"/>
      <c r="D327" s="340"/>
      <c r="E327" s="341"/>
      <c r="F327" s="342"/>
      <c r="G327" s="343"/>
      <c r="H327" s="344"/>
      <c r="I327" s="343">
        <f t="shared" si="75"/>
        <v>0</v>
      </c>
      <c r="J327" s="22"/>
    </row>
    <row r="328" spans="1:10" s="23" customFormat="1" ht="12.2" customHeight="1">
      <c r="A328" s="48">
        <v>352</v>
      </c>
      <c r="B328" s="34" t="s">
        <v>328</v>
      </c>
      <c r="C328" s="35">
        <v>0</v>
      </c>
      <c r="D328" s="293">
        <v>0</v>
      </c>
      <c r="E328" s="35">
        <v>0</v>
      </c>
      <c r="F328" s="283"/>
      <c r="G328" s="297">
        <v>5000</v>
      </c>
      <c r="H328" s="260">
        <v>19200</v>
      </c>
      <c r="I328" s="184">
        <f t="shared" si="75"/>
        <v>14200</v>
      </c>
      <c r="J328" s="22"/>
    </row>
    <row r="329" spans="1:10" s="23" customFormat="1" ht="12.2" customHeight="1">
      <c r="A329" s="248"/>
      <c r="B329" s="249" t="s">
        <v>495</v>
      </c>
      <c r="C329" s="307"/>
      <c r="D329" s="309"/>
      <c r="E329" s="314"/>
      <c r="F329" s="298"/>
      <c r="G329" s="184">
        <v>5000</v>
      </c>
      <c r="H329" s="308">
        <v>19200</v>
      </c>
      <c r="I329" s="184">
        <f t="shared" si="75"/>
        <v>14200</v>
      </c>
      <c r="J329" s="22"/>
    </row>
    <row r="330" spans="1:10" s="23" customFormat="1" ht="12.2" hidden="1" customHeight="1">
      <c r="A330" s="248"/>
      <c r="B330" s="249"/>
      <c r="C330" s="339"/>
      <c r="D330" s="340"/>
      <c r="E330" s="341"/>
      <c r="F330" s="342"/>
      <c r="G330" s="343"/>
      <c r="H330" s="344"/>
      <c r="I330" s="343">
        <f t="shared" si="75"/>
        <v>0</v>
      </c>
      <c r="J330" s="22"/>
    </row>
    <row r="331" spans="1:10" s="23" customFormat="1" ht="12.2" hidden="1" customHeight="1">
      <c r="A331" s="48">
        <v>360</v>
      </c>
      <c r="B331" s="34" t="s">
        <v>329</v>
      </c>
      <c r="C331" s="35">
        <v>0</v>
      </c>
      <c r="D331" s="293">
        <v>0</v>
      </c>
      <c r="E331" s="35">
        <v>0</v>
      </c>
      <c r="F331" s="283"/>
      <c r="G331" s="297">
        <v>0</v>
      </c>
      <c r="H331" s="260">
        <v>0</v>
      </c>
      <c r="I331" s="184">
        <f t="shared" si="75"/>
        <v>0</v>
      </c>
      <c r="J331" s="22"/>
    </row>
    <row r="332" spans="1:10" s="23" customFormat="1" ht="12.2" hidden="1" customHeight="1">
      <c r="A332" s="48"/>
      <c r="B332" s="34"/>
      <c r="C332" s="35"/>
      <c r="D332" s="293"/>
      <c r="E332" s="35"/>
      <c r="F332" s="283"/>
      <c r="G332" s="297"/>
      <c r="H332" s="260"/>
      <c r="I332" s="184"/>
      <c r="J332" s="22"/>
    </row>
    <row r="333" spans="1:10" s="24" customFormat="1" ht="12.2" customHeight="1">
      <c r="A333" s="29"/>
      <c r="B333" s="40" t="s">
        <v>604</v>
      </c>
      <c r="C333" s="36">
        <f>SUM(C275:C332)</f>
        <v>0</v>
      </c>
      <c r="D333" s="273">
        <f>SUM(D275:D332)</f>
        <v>128990.86</v>
      </c>
      <c r="E333" s="36">
        <f>SUMIF($A275:$A332,"&gt;0",E275:E332)</f>
        <v>117044.66</v>
      </c>
      <c r="F333" s="296">
        <f>IFERROR(E333/G333,"")</f>
        <v>0.55964967569462665</v>
      </c>
      <c r="G333" s="36">
        <f>SUMIF($A275:$A332,"&gt;0",G275:G332)</f>
        <v>209139.154516129</v>
      </c>
      <c r="H333" s="261">
        <f>SUMIF($A275:$A332,"&gt;0",H275:H332)</f>
        <v>228949.38709677418</v>
      </c>
      <c r="I333" s="185">
        <f t="shared" ref="I333" si="76">H333-G333</f>
        <v>19810.232580645184</v>
      </c>
      <c r="J333" s="30"/>
    </row>
    <row r="334" spans="1:10" s="23" customFormat="1" ht="12.2" customHeight="1">
      <c r="A334" s="29"/>
      <c r="B334" s="37"/>
      <c r="C334" s="35"/>
      <c r="D334" s="293"/>
      <c r="E334" s="35"/>
      <c r="F334" s="283"/>
      <c r="G334" s="297"/>
      <c r="H334" s="260"/>
      <c r="I334" s="184"/>
      <c r="J334" s="22"/>
    </row>
    <row r="335" spans="1:10" s="23" customFormat="1" ht="12.2" customHeight="1">
      <c r="A335" s="40" t="s">
        <v>144</v>
      </c>
      <c r="C335" s="35"/>
      <c r="D335" s="293"/>
      <c r="E335" s="35"/>
      <c r="F335" s="283"/>
      <c r="G335" s="297"/>
      <c r="H335" s="260"/>
      <c r="I335" s="184"/>
      <c r="J335" s="22"/>
    </row>
    <row r="336" spans="1:10" s="23" customFormat="1" ht="12.2" hidden="1" customHeight="1">
      <c r="A336" s="48" t="s">
        <v>595</v>
      </c>
      <c r="B336" s="34"/>
      <c r="C336" s="35"/>
      <c r="D336" s="293"/>
      <c r="E336" s="35"/>
      <c r="F336" s="283" t="str">
        <f>IFERROR(E336/G336,"")</f>
        <v/>
      </c>
      <c r="G336" s="297"/>
      <c r="H336" s="260"/>
      <c r="I336" s="184">
        <f t="shared" ref="I336" si="77">H336-G336</f>
        <v>0</v>
      </c>
      <c r="J336" s="22"/>
    </row>
    <row r="337" spans="1:10" s="23" customFormat="1" ht="12.2" hidden="1" customHeight="1">
      <c r="A337" s="48">
        <v>400</v>
      </c>
      <c r="B337" s="34" t="s">
        <v>144</v>
      </c>
      <c r="C337" s="35">
        <v>0</v>
      </c>
      <c r="D337" s="293">
        <v>0</v>
      </c>
      <c r="E337" s="35">
        <v>0</v>
      </c>
      <c r="F337" s="283" t="str">
        <f t="shared" ref="F337:F372" si="78">IFERROR(E337/G337,"")</f>
        <v/>
      </c>
      <c r="G337" s="297">
        <v>0</v>
      </c>
      <c r="H337" s="260">
        <v>0</v>
      </c>
      <c r="I337" s="184">
        <f t="shared" ref="I337:I372" si="79">H337-G337</f>
        <v>0</v>
      </c>
      <c r="J337" s="22"/>
    </row>
    <row r="338" spans="1:10" s="23" customFormat="1" ht="12.2" customHeight="1">
      <c r="A338" s="48">
        <v>410</v>
      </c>
      <c r="B338" s="34" t="s">
        <v>330</v>
      </c>
      <c r="C338" s="35">
        <v>0</v>
      </c>
      <c r="D338" s="293">
        <v>0</v>
      </c>
      <c r="E338" s="35">
        <v>1712.91</v>
      </c>
      <c r="F338" s="283">
        <f t="shared" si="78"/>
        <v>4.7726664809139036E-2</v>
      </c>
      <c r="G338" s="297">
        <v>35890</v>
      </c>
      <c r="H338" s="260">
        <v>47374.8</v>
      </c>
      <c r="I338" s="184">
        <f t="shared" si="79"/>
        <v>11484.800000000003</v>
      </c>
      <c r="J338" s="22"/>
    </row>
    <row r="339" spans="1:10" s="23" customFormat="1" ht="12.2" customHeight="1">
      <c r="A339" s="248"/>
      <c r="B339" s="249" t="s">
        <v>583</v>
      </c>
      <c r="C339" s="307"/>
      <c r="D339" s="309"/>
      <c r="E339" s="314"/>
      <c r="F339" s="298"/>
      <c r="G339" s="184">
        <v>18000</v>
      </c>
      <c r="H339" s="308">
        <v>23760</v>
      </c>
      <c r="I339" s="184">
        <f t="shared" si="79"/>
        <v>5760</v>
      </c>
      <c r="J339" s="22" t="s">
        <v>582</v>
      </c>
    </row>
    <row r="340" spans="1:10" s="23" customFormat="1" ht="12.2" customHeight="1">
      <c r="A340" s="248"/>
      <c r="B340" s="249" t="s">
        <v>584</v>
      </c>
      <c r="C340" s="307"/>
      <c r="D340" s="309"/>
      <c r="E340" s="314"/>
      <c r="F340" s="298"/>
      <c r="G340" s="184">
        <v>14890</v>
      </c>
      <c r="H340" s="308">
        <v>19654.8</v>
      </c>
      <c r="I340" s="184">
        <f t="shared" si="79"/>
        <v>4764.7999999999993</v>
      </c>
      <c r="J340" s="22" t="s">
        <v>585</v>
      </c>
    </row>
    <row r="341" spans="1:10" s="23" customFormat="1" ht="12.2" customHeight="1">
      <c r="A341" s="248"/>
      <c r="B341" s="249" t="s">
        <v>586</v>
      </c>
      <c r="C341" s="307"/>
      <c r="D341" s="309"/>
      <c r="E341" s="314"/>
      <c r="F341" s="298"/>
      <c r="G341" s="184">
        <v>3000</v>
      </c>
      <c r="H341" s="308">
        <v>3960</v>
      </c>
      <c r="I341" s="184">
        <f t="shared" si="79"/>
        <v>960</v>
      </c>
      <c r="J341" s="22" t="s">
        <v>587</v>
      </c>
    </row>
    <row r="342" spans="1:10" s="23" customFormat="1" ht="12.2" hidden="1" customHeight="1">
      <c r="A342" s="248"/>
      <c r="B342" s="249"/>
      <c r="C342" s="339"/>
      <c r="D342" s="340"/>
      <c r="E342" s="341"/>
      <c r="F342" s="342"/>
      <c r="G342" s="343"/>
      <c r="H342" s="344"/>
      <c r="I342" s="343">
        <f t="shared" si="79"/>
        <v>0</v>
      </c>
      <c r="J342" s="22"/>
    </row>
    <row r="343" spans="1:10" s="23" customFormat="1" ht="12.2" hidden="1" customHeight="1">
      <c r="A343" s="48">
        <v>411</v>
      </c>
      <c r="B343" s="34" t="s">
        <v>331</v>
      </c>
      <c r="C343" s="35">
        <v>0</v>
      </c>
      <c r="D343" s="293">
        <v>0</v>
      </c>
      <c r="E343" s="35">
        <v>0</v>
      </c>
      <c r="F343" s="283" t="str">
        <f t="shared" si="78"/>
        <v/>
      </c>
      <c r="G343" s="297">
        <v>0</v>
      </c>
      <c r="H343" s="260">
        <v>0</v>
      </c>
      <c r="I343" s="184">
        <f t="shared" si="79"/>
        <v>0</v>
      </c>
      <c r="J343" s="22"/>
    </row>
    <row r="344" spans="1:10" s="23" customFormat="1" ht="12.2" hidden="1" customHeight="1">
      <c r="A344" s="48">
        <v>420</v>
      </c>
      <c r="B344" s="34" t="s">
        <v>332</v>
      </c>
      <c r="C344" s="35">
        <v>0</v>
      </c>
      <c r="D344" s="293">
        <v>0</v>
      </c>
      <c r="E344" s="35">
        <v>0</v>
      </c>
      <c r="F344" s="283" t="str">
        <f t="shared" si="78"/>
        <v/>
      </c>
      <c r="G344" s="297">
        <v>0</v>
      </c>
      <c r="H344" s="260">
        <v>0</v>
      </c>
      <c r="I344" s="184">
        <f t="shared" si="79"/>
        <v>0</v>
      </c>
      <c r="J344" s="22"/>
    </row>
    <row r="345" spans="1:10" s="23" customFormat="1" ht="12.2" hidden="1" customHeight="1">
      <c r="A345" s="48">
        <v>421</v>
      </c>
      <c r="B345" s="34" t="s">
        <v>333</v>
      </c>
      <c r="C345" s="35">
        <v>0</v>
      </c>
      <c r="D345" s="293">
        <v>0</v>
      </c>
      <c r="E345" s="35">
        <v>0</v>
      </c>
      <c r="F345" s="283" t="str">
        <f t="shared" si="78"/>
        <v/>
      </c>
      <c r="G345" s="297">
        <v>0</v>
      </c>
      <c r="H345" s="260">
        <v>0</v>
      </c>
      <c r="I345" s="184">
        <f t="shared" si="79"/>
        <v>0</v>
      </c>
      <c r="J345" s="22"/>
    </row>
    <row r="346" spans="1:10" s="23" customFormat="1" ht="12.2" customHeight="1">
      <c r="A346" s="48">
        <v>422</v>
      </c>
      <c r="B346" s="34" t="s">
        <v>334</v>
      </c>
      <c r="C346" s="35">
        <v>0</v>
      </c>
      <c r="D346" s="293">
        <v>0</v>
      </c>
      <c r="E346" s="35">
        <v>17827.43</v>
      </c>
      <c r="F346" s="283">
        <f t="shared" si="78"/>
        <v>0.4952063888888889</v>
      </c>
      <c r="G346" s="297">
        <v>36000</v>
      </c>
      <c r="H346" s="260">
        <v>36000</v>
      </c>
      <c r="I346" s="184">
        <f t="shared" si="79"/>
        <v>0</v>
      </c>
      <c r="J346" s="22" t="s">
        <v>564</v>
      </c>
    </row>
    <row r="347" spans="1:10" s="23" customFormat="1" ht="12.2" customHeight="1">
      <c r="A347" s="48">
        <v>430</v>
      </c>
      <c r="B347" s="34" t="s">
        <v>335</v>
      </c>
      <c r="C347" s="35">
        <v>0</v>
      </c>
      <c r="D347" s="293">
        <v>0</v>
      </c>
      <c r="E347" s="35">
        <v>4053</v>
      </c>
      <c r="F347" s="283">
        <f t="shared" si="78"/>
        <v>0.2969230769230769</v>
      </c>
      <c r="G347" s="297">
        <v>13650</v>
      </c>
      <c r="H347" s="260">
        <v>15826</v>
      </c>
      <c r="I347" s="184">
        <f t="shared" si="79"/>
        <v>2176</v>
      </c>
      <c r="J347" s="22"/>
    </row>
    <row r="348" spans="1:10" s="23" customFormat="1" ht="12.2" customHeight="1">
      <c r="A348" s="248"/>
      <c r="B348" s="249" t="s">
        <v>496</v>
      </c>
      <c r="C348" s="307"/>
      <c r="D348" s="309"/>
      <c r="E348" s="314"/>
      <c r="F348" s="298"/>
      <c r="G348" s="184">
        <v>2200</v>
      </c>
      <c r="H348" s="308">
        <v>2196</v>
      </c>
      <c r="I348" s="184">
        <f t="shared" si="79"/>
        <v>-4</v>
      </c>
      <c r="J348" s="22"/>
    </row>
    <row r="349" spans="1:10" s="23" customFormat="1" ht="12.2" customHeight="1">
      <c r="A349" s="248"/>
      <c r="B349" s="249" t="s">
        <v>497</v>
      </c>
      <c r="C349" s="307"/>
      <c r="D349" s="309"/>
      <c r="E349" s="314"/>
      <c r="F349" s="298"/>
      <c r="G349" s="184">
        <v>2900</v>
      </c>
      <c r="H349" s="308">
        <v>3480</v>
      </c>
      <c r="I349" s="184">
        <f t="shared" si="79"/>
        <v>580</v>
      </c>
      <c r="J349" s="22"/>
    </row>
    <row r="350" spans="1:10" s="23" customFormat="1" ht="12.2" customHeight="1">
      <c r="A350" s="248"/>
      <c r="B350" s="249" t="s">
        <v>498</v>
      </c>
      <c r="C350" s="307"/>
      <c r="D350" s="309"/>
      <c r="E350" s="314"/>
      <c r="F350" s="298"/>
      <c r="G350" s="184">
        <v>5000</v>
      </c>
      <c r="H350" s="308">
        <v>6600</v>
      </c>
      <c r="I350" s="184">
        <f t="shared" si="79"/>
        <v>1600</v>
      </c>
      <c r="J350" s="22" t="s">
        <v>588</v>
      </c>
    </row>
    <row r="351" spans="1:10" s="23" customFormat="1" ht="12.2" customHeight="1">
      <c r="A351" s="248"/>
      <c r="B351" s="249" t="s">
        <v>499</v>
      </c>
      <c r="C351" s="307"/>
      <c r="D351" s="309"/>
      <c r="E351" s="314"/>
      <c r="F351" s="298"/>
      <c r="G351" s="184">
        <v>1950</v>
      </c>
      <c r="H351" s="308">
        <v>1950</v>
      </c>
      <c r="I351" s="184">
        <f t="shared" si="79"/>
        <v>0</v>
      </c>
      <c r="J351" s="22"/>
    </row>
    <row r="352" spans="1:10" s="23" customFormat="1" ht="12.2" customHeight="1">
      <c r="A352" s="248"/>
      <c r="B352" s="249" t="s">
        <v>500</v>
      </c>
      <c r="C352" s="307"/>
      <c r="D352" s="309"/>
      <c r="E352" s="314"/>
      <c r="F352" s="298"/>
      <c r="G352" s="184">
        <v>1600</v>
      </c>
      <c r="H352" s="308">
        <v>1600</v>
      </c>
      <c r="I352" s="184">
        <f t="shared" si="79"/>
        <v>0</v>
      </c>
      <c r="J352" s="22"/>
    </row>
    <row r="353" spans="1:10" s="23" customFormat="1" ht="12.2" customHeight="1">
      <c r="A353" s="248"/>
      <c r="B353" s="249" t="s">
        <v>501</v>
      </c>
      <c r="C353" s="307"/>
      <c r="D353" s="309"/>
      <c r="E353" s="314"/>
      <c r="F353" s="298"/>
      <c r="G353" s="184">
        <v>0</v>
      </c>
      <c r="H353" s="308">
        <v>0</v>
      </c>
      <c r="I353" s="184">
        <f t="shared" si="79"/>
        <v>0</v>
      </c>
      <c r="J353" s="22"/>
    </row>
    <row r="354" spans="1:10" s="23" customFormat="1" ht="12.2" hidden="1" customHeight="1">
      <c r="A354" s="248"/>
      <c r="B354" s="249"/>
      <c r="C354" s="339"/>
      <c r="D354" s="340"/>
      <c r="E354" s="341"/>
      <c r="F354" s="342"/>
      <c r="G354" s="343"/>
      <c r="H354" s="344"/>
      <c r="I354" s="343">
        <f t="shared" si="79"/>
        <v>0</v>
      </c>
      <c r="J354" s="22"/>
    </row>
    <row r="355" spans="1:10" s="23" customFormat="1" ht="12.2" hidden="1" customHeight="1">
      <c r="A355" s="48">
        <v>431</v>
      </c>
      <c r="B355" s="34" t="s">
        <v>336</v>
      </c>
      <c r="C355" s="35">
        <v>0</v>
      </c>
      <c r="D355" s="293">
        <v>0</v>
      </c>
      <c r="E355" s="35">
        <v>0</v>
      </c>
      <c r="F355" s="283" t="str">
        <f t="shared" si="78"/>
        <v/>
      </c>
      <c r="G355" s="297">
        <v>0</v>
      </c>
      <c r="H355" s="260">
        <v>0</v>
      </c>
      <c r="I355" s="184">
        <f t="shared" si="79"/>
        <v>0</v>
      </c>
      <c r="J355" s="22"/>
    </row>
    <row r="356" spans="1:10" s="23" customFormat="1" ht="12.2" hidden="1" customHeight="1">
      <c r="A356" s="48">
        <v>432</v>
      </c>
      <c r="B356" s="34" t="s">
        <v>337</v>
      </c>
      <c r="C356" s="35">
        <v>0</v>
      </c>
      <c r="D356" s="293">
        <v>0</v>
      </c>
      <c r="E356" s="35">
        <v>0</v>
      </c>
      <c r="F356" s="283" t="str">
        <f t="shared" si="78"/>
        <v/>
      </c>
      <c r="G356" s="297">
        <v>0</v>
      </c>
      <c r="H356" s="260">
        <v>0</v>
      </c>
      <c r="I356" s="184">
        <f t="shared" si="79"/>
        <v>0</v>
      </c>
      <c r="J356" s="22"/>
    </row>
    <row r="357" spans="1:10" s="23" customFormat="1" ht="12.2" hidden="1" customHeight="1">
      <c r="A357" s="48">
        <v>440</v>
      </c>
      <c r="B357" s="34" t="s">
        <v>338</v>
      </c>
      <c r="C357" s="35">
        <v>0</v>
      </c>
      <c r="D357" s="293">
        <v>0</v>
      </c>
      <c r="E357" s="35">
        <v>0</v>
      </c>
      <c r="F357" s="283" t="str">
        <f t="shared" si="78"/>
        <v/>
      </c>
      <c r="G357" s="297">
        <v>0</v>
      </c>
      <c r="H357" s="260">
        <v>0</v>
      </c>
      <c r="I357" s="184">
        <f t="shared" si="79"/>
        <v>0</v>
      </c>
      <c r="J357" s="22"/>
    </row>
    <row r="358" spans="1:10" s="23" customFormat="1" ht="12.2" customHeight="1">
      <c r="A358" s="48">
        <v>441</v>
      </c>
      <c r="B358" s="34" t="s">
        <v>339</v>
      </c>
      <c r="C358" s="35">
        <v>0</v>
      </c>
      <c r="D358" s="293">
        <v>270</v>
      </c>
      <c r="E358" s="35">
        <v>45000</v>
      </c>
      <c r="F358" s="283">
        <f t="shared" si="78"/>
        <v>0.24324324324324326</v>
      </c>
      <c r="G358" s="297">
        <v>185000</v>
      </c>
      <c r="H358" s="260">
        <v>333184.09999999998</v>
      </c>
      <c r="I358" s="184">
        <f t="shared" si="79"/>
        <v>148184.09999999998</v>
      </c>
      <c r="J358" s="22"/>
    </row>
    <row r="359" spans="1:10" s="23" customFormat="1" ht="12.2" customHeight="1">
      <c r="A359" s="248"/>
      <c r="B359" s="249" t="s">
        <v>502</v>
      </c>
      <c r="C359" s="307"/>
      <c r="D359" s="309"/>
      <c r="E359" s="314"/>
      <c r="F359" s="298"/>
      <c r="G359" s="184">
        <v>5000</v>
      </c>
      <c r="H359" s="308">
        <v>5000</v>
      </c>
      <c r="I359" s="184">
        <f t="shared" si="79"/>
        <v>0</v>
      </c>
      <c r="J359" s="22"/>
    </row>
    <row r="360" spans="1:10" s="23" customFormat="1" ht="12.2" customHeight="1">
      <c r="A360" s="248"/>
      <c r="B360" s="249" t="s">
        <v>503</v>
      </c>
      <c r="C360" s="307"/>
      <c r="D360" s="309"/>
      <c r="E360" s="314"/>
      <c r="F360" s="298"/>
      <c r="G360" s="184">
        <v>159687.69</v>
      </c>
      <c r="H360" s="308">
        <v>0</v>
      </c>
      <c r="I360" s="184">
        <f t="shared" si="79"/>
        <v>-159687.69</v>
      </c>
      <c r="J360" s="22"/>
    </row>
    <row r="361" spans="1:10" s="23" customFormat="1" ht="12.2" customHeight="1">
      <c r="A361" s="248"/>
      <c r="B361" s="249" t="s">
        <v>504</v>
      </c>
      <c r="C361" s="307"/>
      <c r="D361" s="309"/>
      <c r="E361" s="314"/>
      <c r="F361" s="298"/>
      <c r="G361" s="184">
        <v>20312.310000000001</v>
      </c>
      <c r="H361" s="308">
        <v>0</v>
      </c>
      <c r="I361" s="184">
        <f t="shared" si="79"/>
        <v>-20312.310000000001</v>
      </c>
      <c r="J361" s="22"/>
    </row>
    <row r="362" spans="1:10" s="23" customFormat="1" ht="12.2" customHeight="1">
      <c r="A362" s="248"/>
      <c r="B362" s="249" t="s">
        <v>589</v>
      </c>
      <c r="C362" s="307"/>
      <c r="D362" s="309"/>
      <c r="E362" s="314"/>
      <c r="F362" s="298"/>
      <c r="G362" s="184">
        <v>0</v>
      </c>
      <c r="H362" s="308">
        <v>328184.09999999998</v>
      </c>
      <c r="I362" s="184">
        <f t="shared" si="79"/>
        <v>328184.09999999998</v>
      </c>
      <c r="J362" s="22"/>
    </row>
    <row r="363" spans="1:10" s="23" customFormat="1" ht="12.2" customHeight="1">
      <c r="A363" s="248"/>
      <c r="B363" s="249" t="s">
        <v>505</v>
      </c>
      <c r="C363" s="307"/>
      <c r="D363" s="309"/>
      <c r="E363" s="314"/>
      <c r="F363" s="298"/>
      <c r="G363" s="184">
        <v>0</v>
      </c>
      <c r="H363" s="308">
        <v>0</v>
      </c>
      <c r="I363" s="184">
        <f t="shared" si="79"/>
        <v>0</v>
      </c>
      <c r="J363" s="22"/>
    </row>
    <row r="364" spans="1:10" s="23" customFormat="1" ht="12.2" customHeight="1">
      <c r="A364" s="248"/>
      <c r="B364" s="249" t="s">
        <v>506</v>
      </c>
      <c r="C364" s="307"/>
      <c r="D364" s="309"/>
      <c r="E364" s="314"/>
      <c r="F364" s="298"/>
      <c r="G364" s="184">
        <v>0</v>
      </c>
      <c r="H364" s="308">
        <v>0</v>
      </c>
      <c r="I364" s="184">
        <f t="shared" si="79"/>
        <v>0</v>
      </c>
      <c r="J364" s="22"/>
    </row>
    <row r="365" spans="1:10" s="23" customFormat="1" ht="12.2" hidden="1" customHeight="1">
      <c r="A365" s="248"/>
      <c r="B365" s="249"/>
      <c r="C365" s="339"/>
      <c r="D365" s="340"/>
      <c r="E365" s="341"/>
      <c r="F365" s="342"/>
      <c r="G365" s="343"/>
      <c r="H365" s="344"/>
      <c r="I365" s="343">
        <f t="shared" si="79"/>
        <v>0</v>
      </c>
      <c r="J365" s="22"/>
    </row>
    <row r="366" spans="1:10" s="23" customFormat="1" ht="12.2" hidden="1" customHeight="1">
      <c r="A366" s="48">
        <v>442</v>
      </c>
      <c r="B366" s="34" t="s">
        <v>340</v>
      </c>
      <c r="C366" s="35">
        <v>0</v>
      </c>
      <c r="D366" s="293">
        <v>417.69</v>
      </c>
      <c r="E366" s="35">
        <v>0</v>
      </c>
      <c r="F366" s="283" t="str">
        <f t="shared" si="78"/>
        <v/>
      </c>
      <c r="G366" s="297">
        <v>0</v>
      </c>
      <c r="H366" s="260">
        <v>0</v>
      </c>
      <c r="I366" s="184">
        <f t="shared" si="79"/>
        <v>0</v>
      </c>
      <c r="J366" s="22"/>
    </row>
    <row r="367" spans="1:10" s="23" customFormat="1" ht="12.2" customHeight="1">
      <c r="A367" s="48">
        <v>443</v>
      </c>
      <c r="B367" s="34" t="s">
        <v>341</v>
      </c>
      <c r="C367" s="35">
        <v>0</v>
      </c>
      <c r="D367" s="293">
        <v>0</v>
      </c>
      <c r="E367" s="35">
        <v>1827.98</v>
      </c>
      <c r="F367" s="283">
        <f t="shared" si="78"/>
        <v>0.19869347826086955</v>
      </c>
      <c r="G367" s="297">
        <v>9200</v>
      </c>
      <c r="H367" s="260">
        <v>12000</v>
      </c>
      <c r="I367" s="184">
        <f t="shared" si="79"/>
        <v>2800</v>
      </c>
      <c r="J367" s="22"/>
    </row>
    <row r="368" spans="1:10" s="23" customFormat="1" ht="12.2" customHeight="1">
      <c r="A368" s="248"/>
      <c r="B368" s="249" t="s">
        <v>590</v>
      </c>
      <c r="C368" s="307"/>
      <c r="D368" s="309"/>
      <c r="E368" s="314"/>
      <c r="F368" s="298"/>
      <c r="G368" s="184">
        <v>9200</v>
      </c>
      <c r="H368" s="308">
        <v>12000</v>
      </c>
      <c r="I368" s="184">
        <f t="shared" si="79"/>
        <v>2800</v>
      </c>
      <c r="J368" s="22"/>
    </row>
    <row r="369" spans="1:10" s="23" customFormat="1" ht="12.2" hidden="1" customHeight="1">
      <c r="A369" s="248"/>
      <c r="B369" s="249"/>
      <c r="C369" s="339"/>
      <c r="D369" s="340"/>
      <c r="E369" s="341"/>
      <c r="F369" s="342"/>
      <c r="G369" s="343"/>
      <c r="H369" s="344"/>
      <c r="I369" s="343">
        <f t="shared" si="79"/>
        <v>0</v>
      </c>
      <c r="J369" s="22"/>
    </row>
    <row r="370" spans="1:10" s="23" customFormat="1" ht="12.2" hidden="1" customHeight="1">
      <c r="A370" s="48">
        <v>444</v>
      </c>
      <c r="B370" s="34" t="s">
        <v>342</v>
      </c>
      <c r="C370" s="35">
        <v>0</v>
      </c>
      <c r="D370" s="293">
        <v>0</v>
      </c>
      <c r="E370" s="35">
        <v>0</v>
      </c>
      <c r="F370" s="283" t="str">
        <f t="shared" si="78"/>
        <v/>
      </c>
      <c r="G370" s="297">
        <v>0</v>
      </c>
      <c r="H370" s="260">
        <v>0</v>
      </c>
      <c r="I370" s="184">
        <f t="shared" si="79"/>
        <v>0</v>
      </c>
      <c r="J370" s="22"/>
    </row>
    <row r="371" spans="1:10" s="23" customFormat="1" ht="12.2" hidden="1" customHeight="1">
      <c r="A371" s="48">
        <v>450</v>
      </c>
      <c r="B371" s="34" t="s">
        <v>343</v>
      </c>
      <c r="C371" s="35">
        <v>0</v>
      </c>
      <c r="D371" s="293">
        <v>0</v>
      </c>
      <c r="E371" s="35">
        <v>0</v>
      </c>
      <c r="F371" s="283" t="str">
        <f t="shared" si="78"/>
        <v/>
      </c>
      <c r="G371" s="297">
        <v>0</v>
      </c>
      <c r="H371" s="260">
        <v>0</v>
      </c>
      <c r="I371" s="184">
        <f t="shared" si="79"/>
        <v>0</v>
      </c>
      <c r="J371" s="22"/>
    </row>
    <row r="372" spans="1:10" s="23" customFormat="1" ht="12.2" hidden="1" customHeight="1">
      <c r="A372" s="48">
        <v>490</v>
      </c>
      <c r="B372" s="34" t="s">
        <v>344</v>
      </c>
      <c r="C372" s="35">
        <v>0</v>
      </c>
      <c r="D372" s="293">
        <v>0</v>
      </c>
      <c r="E372" s="35">
        <v>0</v>
      </c>
      <c r="F372" s="283" t="str">
        <f t="shared" si="78"/>
        <v/>
      </c>
      <c r="G372" s="297">
        <v>0</v>
      </c>
      <c r="H372" s="260">
        <v>0</v>
      </c>
      <c r="I372" s="184">
        <f t="shared" si="79"/>
        <v>0</v>
      </c>
      <c r="J372" s="22"/>
    </row>
    <row r="373" spans="1:10" s="23" customFormat="1" ht="12.2" hidden="1" customHeight="1">
      <c r="A373" s="48"/>
      <c r="B373" s="34"/>
      <c r="C373" s="35"/>
      <c r="D373" s="293"/>
      <c r="E373" s="35"/>
      <c r="F373" s="283"/>
      <c r="G373" s="297"/>
      <c r="H373" s="260"/>
      <c r="I373" s="184"/>
      <c r="J373" s="22"/>
    </row>
    <row r="374" spans="1:10" s="24" customFormat="1" ht="12.2" customHeight="1">
      <c r="A374" s="29"/>
      <c r="B374" s="40" t="s">
        <v>605</v>
      </c>
      <c r="C374" s="36">
        <f>SUM(C336:C373)</f>
        <v>0</v>
      </c>
      <c r="D374" s="273">
        <f>SUM(D336:D373)</f>
        <v>687.69</v>
      </c>
      <c r="E374" s="36">
        <f>SUMIF($A336:$A373,"&gt;0",E336:E373)</f>
        <v>70421.319999999992</v>
      </c>
      <c r="F374" s="296">
        <f>IFERROR(E374/G374,"")</f>
        <v>0.25173847143776362</v>
      </c>
      <c r="G374" s="36">
        <f>SUMIF($A336:$A373,"&gt;0",G336:G373)</f>
        <v>279740</v>
      </c>
      <c r="H374" s="261">
        <f>SUMIF($A336:$A373,"&gt;0",H336:H373)</f>
        <v>444384.89999999997</v>
      </c>
      <c r="I374" s="185">
        <f t="shared" ref="I374" si="80">H374-G374</f>
        <v>164644.89999999997</v>
      </c>
      <c r="J374" s="30"/>
    </row>
    <row r="375" spans="1:10" s="23" customFormat="1" ht="12.2" customHeight="1">
      <c r="A375" s="29"/>
      <c r="B375" s="37"/>
      <c r="C375" s="35"/>
      <c r="D375" s="293"/>
      <c r="E375" s="35"/>
      <c r="F375" s="283"/>
      <c r="G375" s="297"/>
      <c r="H375" s="260"/>
      <c r="I375" s="184"/>
      <c r="J375" s="22"/>
    </row>
    <row r="376" spans="1:10" s="23" customFormat="1" ht="12.2" customHeight="1">
      <c r="A376" s="40" t="s">
        <v>145</v>
      </c>
      <c r="C376" s="35"/>
      <c r="D376" s="293"/>
      <c r="E376" s="35"/>
      <c r="F376" s="283"/>
      <c r="G376" s="297"/>
      <c r="H376" s="260"/>
      <c r="I376" s="184"/>
      <c r="J376" s="22"/>
    </row>
    <row r="377" spans="1:10" s="23" customFormat="1" ht="12.2" hidden="1" customHeight="1">
      <c r="A377" s="48" t="s">
        <v>595</v>
      </c>
      <c r="B377" s="34"/>
      <c r="C377" s="35"/>
      <c r="D377" s="293"/>
      <c r="E377" s="35"/>
      <c r="F377" s="283" t="str">
        <f>IFERROR(E377/G377,"")</f>
        <v/>
      </c>
      <c r="G377" s="297"/>
      <c r="H377" s="260"/>
      <c r="I377" s="184">
        <f t="shared" ref="I377" si="81">H377-G377</f>
        <v>0</v>
      </c>
      <c r="J377" s="22"/>
    </row>
    <row r="378" spans="1:10" s="23" customFormat="1" ht="12.2" hidden="1" customHeight="1">
      <c r="A378" s="48">
        <v>500</v>
      </c>
      <c r="B378" s="34" t="s">
        <v>145</v>
      </c>
      <c r="C378" s="35">
        <v>0</v>
      </c>
      <c r="D378" s="293">
        <v>0</v>
      </c>
      <c r="E378" s="35">
        <v>0</v>
      </c>
      <c r="F378" s="283" t="str">
        <f t="shared" ref="F378:F425" si="82">IFERROR(E378/G378,"")</f>
        <v/>
      </c>
      <c r="G378" s="297">
        <v>0</v>
      </c>
      <c r="H378" s="260">
        <v>0</v>
      </c>
      <c r="I378" s="184">
        <f t="shared" ref="I378:I425" si="83">H378-G378</f>
        <v>0</v>
      </c>
      <c r="J378" s="22"/>
    </row>
    <row r="379" spans="1:10" s="23" customFormat="1" ht="12.2" hidden="1" customHeight="1">
      <c r="A379" s="48">
        <v>510</v>
      </c>
      <c r="B379" s="34" t="s">
        <v>345</v>
      </c>
      <c r="C379" s="35">
        <v>0</v>
      </c>
      <c r="D379" s="293">
        <v>0</v>
      </c>
      <c r="E379" s="35">
        <v>0</v>
      </c>
      <c r="F379" s="283" t="str">
        <f t="shared" si="82"/>
        <v/>
      </c>
      <c r="G379" s="297">
        <v>0</v>
      </c>
      <c r="H379" s="260">
        <v>0</v>
      </c>
      <c r="I379" s="184">
        <f t="shared" si="83"/>
        <v>0</v>
      </c>
      <c r="J379" s="22"/>
    </row>
    <row r="380" spans="1:10" s="23" customFormat="1" ht="12.2" customHeight="1">
      <c r="A380" s="48">
        <v>519</v>
      </c>
      <c r="B380" s="34" t="s">
        <v>346</v>
      </c>
      <c r="C380" s="35">
        <v>0</v>
      </c>
      <c r="D380" s="293">
        <v>0</v>
      </c>
      <c r="E380" s="35">
        <v>0</v>
      </c>
      <c r="F380" s="283">
        <f t="shared" si="82"/>
        <v>0</v>
      </c>
      <c r="G380" s="297">
        <v>1500</v>
      </c>
      <c r="H380" s="260">
        <v>1500</v>
      </c>
      <c r="I380" s="184">
        <f t="shared" si="83"/>
        <v>0</v>
      </c>
      <c r="J380" s="22"/>
    </row>
    <row r="381" spans="1:10" s="23" customFormat="1" ht="12.2" customHeight="1">
      <c r="A381" s="248"/>
      <c r="B381" s="249" t="s">
        <v>556</v>
      </c>
      <c r="C381" s="307"/>
      <c r="D381" s="309"/>
      <c r="E381" s="314"/>
      <c r="F381" s="298"/>
      <c r="G381" s="184">
        <v>1500</v>
      </c>
      <c r="H381" s="308">
        <v>1500</v>
      </c>
      <c r="I381" s="184">
        <f t="shared" si="83"/>
        <v>0</v>
      </c>
      <c r="J381" s="22"/>
    </row>
    <row r="382" spans="1:10" s="23" customFormat="1" ht="12.2" hidden="1" customHeight="1">
      <c r="A382" s="248"/>
      <c r="B382" s="249"/>
      <c r="C382" s="339"/>
      <c r="D382" s="340"/>
      <c r="E382" s="341"/>
      <c r="F382" s="342"/>
      <c r="G382" s="343"/>
      <c r="H382" s="344"/>
      <c r="I382" s="343">
        <f t="shared" si="83"/>
        <v>0</v>
      </c>
      <c r="J382" s="22"/>
    </row>
    <row r="383" spans="1:10" s="23" customFormat="1" ht="12.2" hidden="1" customHeight="1">
      <c r="A383" s="48">
        <v>520</v>
      </c>
      <c r="B383" s="34" t="s">
        <v>347</v>
      </c>
      <c r="C383" s="35">
        <v>0</v>
      </c>
      <c r="D383" s="293">
        <v>0</v>
      </c>
      <c r="E383" s="35">
        <v>0</v>
      </c>
      <c r="F383" s="283" t="str">
        <f t="shared" si="82"/>
        <v/>
      </c>
      <c r="G383" s="297">
        <v>0</v>
      </c>
      <c r="H383" s="260">
        <v>0</v>
      </c>
      <c r="I383" s="184">
        <f t="shared" si="83"/>
        <v>0</v>
      </c>
      <c r="J383" s="22"/>
    </row>
    <row r="384" spans="1:10" s="23" customFormat="1" ht="12.2" hidden="1" customHeight="1">
      <c r="A384" s="48">
        <v>521</v>
      </c>
      <c r="B384" s="34" t="s">
        <v>348</v>
      </c>
      <c r="C384" s="35">
        <v>0</v>
      </c>
      <c r="D384" s="293">
        <v>0</v>
      </c>
      <c r="E384" s="35">
        <v>0</v>
      </c>
      <c r="F384" s="283" t="str">
        <f t="shared" si="82"/>
        <v/>
      </c>
      <c r="G384" s="297">
        <v>0</v>
      </c>
      <c r="H384" s="260">
        <v>0</v>
      </c>
      <c r="I384" s="184">
        <f t="shared" si="83"/>
        <v>0</v>
      </c>
      <c r="J384" s="22"/>
    </row>
    <row r="385" spans="1:10" s="23" customFormat="1" ht="12.2" customHeight="1">
      <c r="A385" s="48">
        <v>522</v>
      </c>
      <c r="B385" s="34" t="s">
        <v>349</v>
      </c>
      <c r="C385" s="35">
        <v>0</v>
      </c>
      <c r="D385" s="293">
        <v>0</v>
      </c>
      <c r="E385" s="35">
        <v>24932</v>
      </c>
      <c r="F385" s="283">
        <f t="shared" si="82"/>
        <v>1</v>
      </c>
      <c r="G385" s="297">
        <v>24932</v>
      </c>
      <c r="H385" s="260">
        <v>27217.8</v>
      </c>
      <c r="I385" s="184">
        <f t="shared" si="83"/>
        <v>2285.7999999999993</v>
      </c>
      <c r="J385" s="22"/>
    </row>
    <row r="386" spans="1:10" s="23" customFormat="1" ht="12.2" customHeight="1">
      <c r="A386" s="248"/>
      <c r="B386" s="249" t="s">
        <v>507</v>
      </c>
      <c r="C386" s="307"/>
      <c r="D386" s="309"/>
      <c r="E386" s="314"/>
      <c r="F386" s="298"/>
      <c r="G386" s="184">
        <v>22858</v>
      </c>
      <c r="H386" s="308">
        <v>25143.8</v>
      </c>
      <c r="I386" s="184">
        <f t="shared" si="83"/>
        <v>2285.7999999999993</v>
      </c>
      <c r="J386" s="22"/>
    </row>
    <row r="387" spans="1:10" s="23" customFormat="1" ht="12.2" customHeight="1">
      <c r="A387" s="248"/>
      <c r="B387" s="249" t="s">
        <v>591</v>
      </c>
      <c r="C387" s="307"/>
      <c r="D387" s="309"/>
      <c r="E387" s="314"/>
      <c r="F387" s="298"/>
      <c r="G387" s="184">
        <v>2074</v>
      </c>
      <c r="H387" s="308">
        <v>2074</v>
      </c>
      <c r="I387" s="184">
        <f t="shared" si="83"/>
        <v>0</v>
      </c>
      <c r="J387" s="22"/>
    </row>
    <row r="388" spans="1:10" s="23" customFormat="1" ht="12.2" hidden="1" customHeight="1">
      <c r="A388" s="248"/>
      <c r="B388" s="249"/>
      <c r="C388" s="339"/>
      <c r="D388" s="340"/>
      <c r="E388" s="341"/>
      <c r="F388" s="342"/>
      <c r="G388" s="343"/>
      <c r="H388" s="344"/>
      <c r="I388" s="343">
        <f t="shared" si="83"/>
        <v>0</v>
      </c>
      <c r="J388" s="22"/>
    </row>
    <row r="389" spans="1:10" s="23" customFormat="1" ht="12.2" hidden="1" customHeight="1">
      <c r="A389" s="48">
        <v>523</v>
      </c>
      <c r="B389" s="34" t="s">
        <v>350</v>
      </c>
      <c r="C389" s="35">
        <v>0</v>
      </c>
      <c r="D389" s="293">
        <v>0</v>
      </c>
      <c r="E389" s="35">
        <v>0</v>
      </c>
      <c r="F389" s="283" t="str">
        <f t="shared" si="82"/>
        <v/>
      </c>
      <c r="G389" s="297">
        <v>0</v>
      </c>
      <c r="H389" s="260">
        <v>0</v>
      </c>
      <c r="I389" s="184">
        <f t="shared" si="83"/>
        <v>0</v>
      </c>
      <c r="J389" s="22"/>
    </row>
    <row r="390" spans="1:10" s="23" customFormat="1" ht="12.2" hidden="1" customHeight="1">
      <c r="A390" s="48">
        <v>530</v>
      </c>
      <c r="B390" s="34" t="s">
        <v>351</v>
      </c>
      <c r="C390" s="35">
        <v>0</v>
      </c>
      <c r="D390" s="293">
        <v>0</v>
      </c>
      <c r="E390" s="35">
        <v>0</v>
      </c>
      <c r="F390" s="283" t="str">
        <f t="shared" si="82"/>
        <v/>
      </c>
      <c r="G390" s="297">
        <v>0</v>
      </c>
      <c r="H390" s="260">
        <v>0</v>
      </c>
      <c r="I390" s="184">
        <f t="shared" si="83"/>
        <v>0</v>
      </c>
      <c r="J390" s="22"/>
    </row>
    <row r="391" spans="1:10" s="23" customFormat="1" ht="12.2" customHeight="1">
      <c r="A391" s="48">
        <v>531</v>
      </c>
      <c r="B391" s="34" t="s">
        <v>352</v>
      </c>
      <c r="C391" s="35">
        <v>0</v>
      </c>
      <c r="D391" s="293">
        <v>48.74</v>
      </c>
      <c r="E391" s="35">
        <v>38.06</v>
      </c>
      <c r="F391" s="283">
        <f t="shared" si="82"/>
        <v>2.7185714285714289E-2</v>
      </c>
      <c r="G391" s="297">
        <v>1400</v>
      </c>
      <c r="H391" s="260">
        <v>3000</v>
      </c>
      <c r="I391" s="184">
        <f t="shared" si="83"/>
        <v>1600</v>
      </c>
      <c r="J391" s="22"/>
    </row>
    <row r="392" spans="1:10" s="23" customFormat="1" ht="12.2" hidden="1" customHeight="1">
      <c r="A392" s="48">
        <v>532</v>
      </c>
      <c r="B392" s="34" t="s">
        <v>353</v>
      </c>
      <c r="C392" s="35">
        <v>0</v>
      </c>
      <c r="D392" s="293">
        <v>0</v>
      </c>
      <c r="E392" s="35">
        <v>0</v>
      </c>
      <c r="F392" s="283" t="str">
        <f t="shared" si="82"/>
        <v/>
      </c>
      <c r="G392" s="297">
        <v>0</v>
      </c>
      <c r="H392" s="260">
        <v>0</v>
      </c>
      <c r="I392" s="184">
        <f t="shared" si="83"/>
        <v>0</v>
      </c>
      <c r="J392" s="22"/>
    </row>
    <row r="393" spans="1:10" s="23" customFormat="1" ht="12.2" hidden="1" customHeight="1">
      <c r="A393" s="48">
        <v>533</v>
      </c>
      <c r="B393" s="34" t="s">
        <v>354</v>
      </c>
      <c r="C393" s="35">
        <v>0</v>
      </c>
      <c r="D393" s="293">
        <v>0</v>
      </c>
      <c r="E393" s="35">
        <v>0</v>
      </c>
      <c r="F393" s="283" t="str">
        <f t="shared" si="82"/>
        <v/>
      </c>
      <c r="G393" s="297">
        <v>0</v>
      </c>
      <c r="H393" s="260">
        <v>0</v>
      </c>
      <c r="I393" s="184">
        <f t="shared" si="83"/>
        <v>0</v>
      </c>
      <c r="J393" s="22"/>
    </row>
    <row r="394" spans="1:10" s="23" customFormat="1" ht="12.2" hidden="1" customHeight="1">
      <c r="A394" s="48">
        <v>534</v>
      </c>
      <c r="B394" s="34" t="s">
        <v>355</v>
      </c>
      <c r="C394" s="35">
        <v>0</v>
      </c>
      <c r="D394" s="293">
        <v>0</v>
      </c>
      <c r="E394" s="35">
        <v>0</v>
      </c>
      <c r="F394" s="283" t="str">
        <f t="shared" si="82"/>
        <v/>
      </c>
      <c r="G394" s="297">
        <v>0</v>
      </c>
      <c r="H394" s="260">
        <v>0</v>
      </c>
      <c r="I394" s="184">
        <f t="shared" si="83"/>
        <v>0</v>
      </c>
      <c r="J394" s="22"/>
    </row>
    <row r="395" spans="1:10" s="23" customFormat="1" ht="12.2" customHeight="1">
      <c r="A395" s="48">
        <v>535</v>
      </c>
      <c r="B395" s="34" t="s">
        <v>356</v>
      </c>
      <c r="C395" s="35">
        <v>0</v>
      </c>
      <c r="D395" s="293">
        <v>0</v>
      </c>
      <c r="E395" s="35">
        <v>2412.0300000000002</v>
      </c>
      <c r="F395" s="283">
        <f t="shared" si="82"/>
        <v>0.60300750000000003</v>
      </c>
      <c r="G395" s="297">
        <v>4000</v>
      </c>
      <c r="H395" s="260">
        <v>10560</v>
      </c>
      <c r="I395" s="184">
        <f t="shared" si="83"/>
        <v>6560</v>
      </c>
      <c r="J395" s="22"/>
    </row>
    <row r="396" spans="1:10" s="23" customFormat="1" ht="12.2" customHeight="1">
      <c r="A396" s="248"/>
      <c r="B396" s="249" t="s">
        <v>508</v>
      </c>
      <c r="C396" s="307"/>
      <c r="D396" s="309"/>
      <c r="E396" s="314"/>
      <c r="F396" s="298"/>
      <c r="G396" s="184">
        <v>4000</v>
      </c>
      <c r="H396" s="308">
        <v>10560</v>
      </c>
      <c r="I396" s="184">
        <f t="shared" si="83"/>
        <v>6560</v>
      </c>
      <c r="J396" s="22"/>
    </row>
    <row r="397" spans="1:10" s="23" customFormat="1" ht="12.2" hidden="1" customHeight="1">
      <c r="A397" s="248"/>
      <c r="B397" s="249"/>
      <c r="C397" s="339"/>
      <c r="D397" s="340"/>
      <c r="E397" s="341"/>
      <c r="F397" s="342"/>
      <c r="G397" s="343"/>
      <c r="H397" s="344"/>
      <c r="I397" s="343">
        <f t="shared" si="83"/>
        <v>0</v>
      </c>
      <c r="J397" s="22"/>
    </row>
    <row r="398" spans="1:10" s="23" customFormat="1" ht="12.2" hidden="1" customHeight="1">
      <c r="A398" s="48">
        <v>536</v>
      </c>
      <c r="B398" s="34" t="s">
        <v>357</v>
      </c>
      <c r="C398" s="35">
        <v>0</v>
      </c>
      <c r="D398" s="293">
        <v>0</v>
      </c>
      <c r="E398" s="35">
        <v>0</v>
      </c>
      <c r="F398" s="283" t="str">
        <f t="shared" si="82"/>
        <v/>
      </c>
      <c r="G398" s="297">
        <v>0</v>
      </c>
      <c r="H398" s="260">
        <v>0</v>
      </c>
      <c r="I398" s="184">
        <f t="shared" si="83"/>
        <v>0</v>
      </c>
      <c r="J398" s="22"/>
    </row>
    <row r="399" spans="1:10" s="23" customFormat="1" ht="12.2" customHeight="1">
      <c r="A399" s="48">
        <v>540</v>
      </c>
      <c r="B399" s="34" t="s">
        <v>358</v>
      </c>
      <c r="C399" s="35">
        <v>0</v>
      </c>
      <c r="D399" s="293">
        <v>12789</v>
      </c>
      <c r="E399" s="35">
        <v>7528.48</v>
      </c>
      <c r="F399" s="283">
        <f t="shared" si="82"/>
        <v>0.55153376390468034</v>
      </c>
      <c r="G399" s="297">
        <v>13650.08</v>
      </c>
      <c r="H399" s="260">
        <v>6130.08</v>
      </c>
      <c r="I399" s="184">
        <f t="shared" si="83"/>
        <v>-7520</v>
      </c>
      <c r="J399" s="22"/>
    </row>
    <row r="400" spans="1:10" s="23" customFormat="1" ht="12.2" customHeight="1">
      <c r="A400" s="248"/>
      <c r="B400" s="249" t="s">
        <v>509</v>
      </c>
      <c r="C400" s="307"/>
      <c r="D400" s="309"/>
      <c r="E400" s="314"/>
      <c r="F400" s="298"/>
      <c r="G400" s="184">
        <v>4520</v>
      </c>
      <c r="H400" s="308">
        <v>0</v>
      </c>
      <c r="I400" s="184">
        <f t="shared" si="83"/>
        <v>-4520</v>
      </c>
      <c r="J400" s="22"/>
    </row>
    <row r="401" spans="1:10" s="23" customFormat="1" ht="12.2" customHeight="1">
      <c r="A401" s="248"/>
      <c r="B401" s="249" t="s">
        <v>510</v>
      </c>
      <c r="C401" s="307"/>
      <c r="D401" s="309"/>
      <c r="E401" s="314"/>
      <c r="F401" s="298"/>
      <c r="G401" s="184">
        <v>3000</v>
      </c>
      <c r="H401" s="308">
        <v>0</v>
      </c>
      <c r="I401" s="184">
        <f t="shared" si="83"/>
        <v>-3000</v>
      </c>
      <c r="J401" s="22"/>
    </row>
    <row r="402" spans="1:10" s="23" customFormat="1" ht="12.2" customHeight="1">
      <c r="A402" s="248"/>
      <c r="B402" s="249" t="s">
        <v>511</v>
      </c>
      <c r="C402" s="307"/>
      <c r="D402" s="309"/>
      <c r="E402" s="314"/>
      <c r="F402" s="298"/>
      <c r="G402" s="184">
        <v>6130.08</v>
      </c>
      <c r="H402" s="308">
        <v>6130.08</v>
      </c>
      <c r="I402" s="184">
        <f t="shared" si="83"/>
        <v>0</v>
      </c>
      <c r="J402" s="22"/>
    </row>
    <row r="403" spans="1:10" s="23" customFormat="1" ht="12.2" hidden="1" customHeight="1">
      <c r="A403" s="248"/>
      <c r="B403" s="249"/>
      <c r="C403" s="339"/>
      <c r="D403" s="340"/>
      <c r="E403" s="341"/>
      <c r="F403" s="342"/>
      <c r="G403" s="343"/>
      <c r="H403" s="344"/>
      <c r="I403" s="343">
        <f t="shared" si="83"/>
        <v>0</v>
      </c>
      <c r="J403" s="22"/>
    </row>
    <row r="404" spans="1:10" s="23" customFormat="1" ht="12.2" customHeight="1">
      <c r="A404" s="48">
        <v>550</v>
      </c>
      <c r="B404" s="34" t="s">
        <v>359</v>
      </c>
      <c r="C404" s="35">
        <v>0</v>
      </c>
      <c r="D404" s="293">
        <v>4923.51</v>
      </c>
      <c r="E404" s="35">
        <v>7899.08</v>
      </c>
      <c r="F404" s="283">
        <f t="shared" si="82"/>
        <v>0.98728873934791361</v>
      </c>
      <c r="G404" s="297">
        <v>8000.78</v>
      </c>
      <c r="H404" s="260">
        <v>3000</v>
      </c>
      <c r="I404" s="184">
        <f t="shared" si="83"/>
        <v>-5000.78</v>
      </c>
      <c r="J404" s="22"/>
    </row>
    <row r="405" spans="1:10" s="23" customFormat="1" ht="12.2" customHeight="1">
      <c r="A405" s="248"/>
      <c r="B405" s="249" t="s">
        <v>512</v>
      </c>
      <c r="C405" s="307"/>
      <c r="D405" s="309"/>
      <c r="E405" s="314"/>
      <c r="F405" s="298"/>
      <c r="G405" s="184">
        <v>5000.78</v>
      </c>
      <c r="H405" s="308">
        <v>3000</v>
      </c>
      <c r="I405" s="184">
        <f t="shared" si="83"/>
        <v>-2000.7799999999997</v>
      </c>
      <c r="J405" s="22"/>
    </row>
    <row r="406" spans="1:10" s="23" customFormat="1" ht="12.2" customHeight="1">
      <c r="A406" s="248"/>
      <c r="B406" s="249" t="s">
        <v>592</v>
      </c>
      <c r="C406" s="307"/>
      <c r="D406" s="309"/>
      <c r="E406" s="314"/>
      <c r="F406" s="298"/>
      <c r="G406" s="184">
        <v>3000</v>
      </c>
      <c r="H406" s="308">
        <v>0</v>
      </c>
      <c r="I406" s="184">
        <f t="shared" si="83"/>
        <v>-3000</v>
      </c>
      <c r="J406" s="22"/>
    </row>
    <row r="407" spans="1:10" s="23" customFormat="1" ht="12.2" hidden="1" customHeight="1">
      <c r="A407" s="248"/>
      <c r="B407" s="249"/>
      <c r="C407" s="339"/>
      <c r="D407" s="340"/>
      <c r="E407" s="341"/>
      <c r="F407" s="342"/>
      <c r="G407" s="343"/>
      <c r="H407" s="344"/>
      <c r="I407" s="343">
        <f t="shared" si="83"/>
        <v>0</v>
      </c>
      <c r="J407" s="22"/>
    </row>
    <row r="408" spans="1:10" s="23" customFormat="1" ht="12.2" customHeight="1">
      <c r="A408" s="48">
        <v>570</v>
      </c>
      <c r="B408" s="34" t="s">
        <v>360</v>
      </c>
      <c r="C408" s="35">
        <v>0</v>
      </c>
      <c r="D408" s="293">
        <v>0</v>
      </c>
      <c r="E408" s="35">
        <v>500</v>
      </c>
      <c r="F408" s="283">
        <f t="shared" si="82"/>
        <v>1.6490765171503958E-2</v>
      </c>
      <c r="G408" s="297">
        <v>30320</v>
      </c>
      <c r="H408" s="260">
        <v>3900</v>
      </c>
      <c r="I408" s="184">
        <f t="shared" si="83"/>
        <v>-26420</v>
      </c>
      <c r="J408" s="22"/>
    </row>
    <row r="409" spans="1:10" s="23" customFormat="1" ht="12.2" customHeight="1">
      <c r="A409" s="248"/>
      <c r="B409" s="249" t="s">
        <v>513</v>
      </c>
      <c r="C409" s="307"/>
      <c r="D409" s="309"/>
      <c r="E409" s="314"/>
      <c r="F409" s="298"/>
      <c r="G409" s="184">
        <v>1820</v>
      </c>
      <c r="H409" s="308">
        <v>3900</v>
      </c>
      <c r="I409" s="184">
        <f t="shared" si="83"/>
        <v>2080</v>
      </c>
      <c r="J409" s="22"/>
    </row>
    <row r="410" spans="1:10" s="23" customFormat="1" ht="12.2" customHeight="1">
      <c r="A410" s="248"/>
      <c r="B410" s="249" t="s">
        <v>514</v>
      </c>
      <c r="C410" s="307"/>
      <c r="D410" s="309"/>
      <c r="E410" s="314"/>
      <c r="F410" s="298"/>
      <c r="G410" s="184">
        <v>28500</v>
      </c>
      <c r="H410" s="308">
        <v>0</v>
      </c>
      <c r="I410" s="184">
        <f t="shared" si="83"/>
        <v>-28500</v>
      </c>
      <c r="J410" s="22" t="s">
        <v>515</v>
      </c>
    </row>
    <row r="411" spans="1:10" s="23" customFormat="1" ht="12.2" hidden="1" customHeight="1">
      <c r="A411" s="248"/>
      <c r="B411" s="249"/>
      <c r="C411" s="339"/>
      <c r="D411" s="340"/>
      <c r="E411" s="341"/>
      <c r="F411" s="342"/>
      <c r="G411" s="343"/>
      <c r="H411" s="344"/>
      <c r="I411" s="343">
        <f t="shared" si="83"/>
        <v>0</v>
      </c>
      <c r="J411" s="22"/>
    </row>
    <row r="412" spans="1:10" s="23" customFormat="1" ht="12.2" customHeight="1">
      <c r="A412" s="48">
        <v>580</v>
      </c>
      <c r="B412" s="34" t="s">
        <v>361</v>
      </c>
      <c r="C412" s="35">
        <v>0</v>
      </c>
      <c r="D412" s="293">
        <v>441.92</v>
      </c>
      <c r="E412" s="35">
        <v>830.45</v>
      </c>
      <c r="F412" s="283">
        <f t="shared" si="82"/>
        <v>0.99933814681107103</v>
      </c>
      <c r="G412" s="297">
        <v>831</v>
      </c>
      <c r="H412" s="260">
        <v>1000</v>
      </c>
      <c r="I412" s="184">
        <f t="shared" si="83"/>
        <v>169</v>
      </c>
      <c r="J412" s="22"/>
    </row>
    <row r="413" spans="1:10" s="23" customFormat="1" ht="12.2" customHeight="1">
      <c r="A413" s="248"/>
      <c r="B413" s="249" t="s">
        <v>517</v>
      </c>
      <c r="C413" s="307"/>
      <c r="D413" s="309"/>
      <c r="E413" s="314"/>
      <c r="F413" s="298"/>
      <c r="G413" s="184">
        <v>831</v>
      </c>
      <c r="H413" s="308">
        <v>1000</v>
      </c>
      <c r="I413" s="184">
        <f t="shared" si="83"/>
        <v>169</v>
      </c>
      <c r="J413" s="22" t="s">
        <v>516</v>
      </c>
    </row>
    <row r="414" spans="1:10" s="23" customFormat="1" ht="12.2" hidden="1" customHeight="1">
      <c r="A414" s="248"/>
      <c r="B414" s="249"/>
      <c r="C414" s="339"/>
      <c r="D414" s="340"/>
      <c r="E414" s="341"/>
      <c r="F414" s="342"/>
      <c r="G414" s="343"/>
      <c r="H414" s="344"/>
      <c r="I414" s="343">
        <f t="shared" si="83"/>
        <v>0</v>
      </c>
      <c r="J414" s="22"/>
    </row>
    <row r="415" spans="1:10" s="23" customFormat="1" ht="12.2" hidden="1" customHeight="1">
      <c r="A415" s="48">
        <v>581</v>
      </c>
      <c r="B415" s="34" t="s">
        <v>362</v>
      </c>
      <c r="C415" s="35">
        <v>0</v>
      </c>
      <c r="D415" s="293">
        <v>0</v>
      </c>
      <c r="E415" s="35">
        <v>0</v>
      </c>
      <c r="F415" s="283" t="str">
        <f t="shared" si="82"/>
        <v/>
      </c>
      <c r="G415" s="297">
        <v>0</v>
      </c>
      <c r="H415" s="260">
        <v>0</v>
      </c>
      <c r="I415" s="184">
        <f t="shared" si="83"/>
        <v>0</v>
      </c>
      <c r="J415" s="22"/>
    </row>
    <row r="416" spans="1:10" s="23" customFormat="1" ht="12.2" hidden="1" customHeight="1">
      <c r="A416" s="48">
        <v>582</v>
      </c>
      <c r="B416" s="34" t="s">
        <v>363</v>
      </c>
      <c r="C416" s="35">
        <v>0</v>
      </c>
      <c r="D416" s="293">
        <v>0</v>
      </c>
      <c r="E416" s="35">
        <v>0</v>
      </c>
      <c r="F416" s="283" t="str">
        <f t="shared" si="82"/>
        <v/>
      </c>
      <c r="G416" s="297">
        <v>0</v>
      </c>
      <c r="H416" s="260">
        <v>0</v>
      </c>
      <c r="I416" s="184">
        <f t="shared" si="83"/>
        <v>0</v>
      </c>
      <c r="J416" s="22"/>
    </row>
    <row r="417" spans="1:10" s="23" customFormat="1" ht="12.2" hidden="1" customHeight="1">
      <c r="A417" s="48">
        <v>583</v>
      </c>
      <c r="B417" s="34" t="s">
        <v>364</v>
      </c>
      <c r="C417" s="35">
        <v>0</v>
      </c>
      <c r="D417" s="293">
        <v>0</v>
      </c>
      <c r="E417" s="35">
        <v>0</v>
      </c>
      <c r="F417" s="283" t="str">
        <f t="shared" si="82"/>
        <v/>
      </c>
      <c r="G417" s="297">
        <v>0</v>
      </c>
      <c r="H417" s="260">
        <v>0</v>
      </c>
      <c r="I417" s="184">
        <f t="shared" si="83"/>
        <v>0</v>
      </c>
      <c r="J417" s="22"/>
    </row>
    <row r="418" spans="1:10" s="23" customFormat="1" ht="12.2" hidden="1" customHeight="1">
      <c r="A418" s="48">
        <v>584</v>
      </c>
      <c r="B418" s="34" t="s">
        <v>365</v>
      </c>
      <c r="C418" s="35">
        <v>0</v>
      </c>
      <c r="D418" s="293">
        <v>0</v>
      </c>
      <c r="E418" s="35">
        <v>0</v>
      </c>
      <c r="F418" s="283" t="str">
        <f t="shared" si="82"/>
        <v/>
      </c>
      <c r="G418" s="297">
        <v>0</v>
      </c>
      <c r="H418" s="260">
        <v>0</v>
      </c>
      <c r="I418" s="184">
        <f t="shared" si="83"/>
        <v>0</v>
      </c>
      <c r="J418" s="22"/>
    </row>
    <row r="419" spans="1:10" s="23" customFormat="1" ht="12.2" hidden="1" customHeight="1">
      <c r="A419" s="48">
        <v>585</v>
      </c>
      <c r="B419" s="34" t="s">
        <v>366</v>
      </c>
      <c r="C419" s="35">
        <v>0</v>
      </c>
      <c r="D419" s="293">
        <v>0</v>
      </c>
      <c r="E419" s="35">
        <v>0</v>
      </c>
      <c r="F419" s="283" t="str">
        <f t="shared" si="82"/>
        <v/>
      </c>
      <c r="G419" s="297">
        <v>0</v>
      </c>
      <c r="H419" s="260">
        <v>0</v>
      </c>
      <c r="I419" s="184">
        <f t="shared" si="83"/>
        <v>0</v>
      </c>
      <c r="J419" s="22"/>
    </row>
    <row r="420" spans="1:10" s="23" customFormat="1" ht="12.2" hidden="1" customHeight="1">
      <c r="A420" s="48">
        <v>586</v>
      </c>
      <c r="B420" s="34" t="s">
        <v>367</v>
      </c>
      <c r="C420" s="35">
        <v>0</v>
      </c>
      <c r="D420" s="293">
        <v>0</v>
      </c>
      <c r="E420" s="35">
        <v>0</v>
      </c>
      <c r="F420" s="283" t="str">
        <f t="shared" si="82"/>
        <v/>
      </c>
      <c r="G420" s="297">
        <v>0</v>
      </c>
      <c r="H420" s="260">
        <v>0</v>
      </c>
      <c r="I420" s="184">
        <f t="shared" si="83"/>
        <v>0</v>
      </c>
      <c r="J420" s="22"/>
    </row>
    <row r="421" spans="1:10" s="23" customFormat="1" ht="12.2" hidden="1" customHeight="1">
      <c r="A421" s="48">
        <v>587</v>
      </c>
      <c r="B421" s="34" t="s">
        <v>368</v>
      </c>
      <c r="C421" s="35">
        <v>0</v>
      </c>
      <c r="D421" s="293">
        <v>0</v>
      </c>
      <c r="E421" s="35">
        <v>0</v>
      </c>
      <c r="F421" s="283" t="str">
        <f t="shared" si="82"/>
        <v/>
      </c>
      <c r="G421" s="297">
        <v>0</v>
      </c>
      <c r="H421" s="260">
        <v>0</v>
      </c>
      <c r="I421" s="184">
        <f t="shared" si="83"/>
        <v>0</v>
      </c>
      <c r="J421" s="22"/>
    </row>
    <row r="422" spans="1:10" s="23" customFormat="1" ht="12.2" hidden="1" customHeight="1">
      <c r="A422" s="48">
        <v>588</v>
      </c>
      <c r="B422" s="34" t="s">
        <v>369</v>
      </c>
      <c r="C422" s="35">
        <v>0</v>
      </c>
      <c r="D422" s="293">
        <v>0</v>
      </c>
      <c r="E422" s="35">
        <v>0</v>
      </c>
      <c r="F422" s="283" t="str">
        <f t="shared" si="82"/>
        <v/>
      </c>
      <c r="G422" s="297">
        <v>0</v>
      </c>
      <c r="H422" s="260">
        <v>0</v>
      </c>
      <c r="I422" s="184">
        <f t="shared" si="83"/>
        <v>0</v>
      </c>
      <c r="J422" s="22"/>
    </row>
    <row r="423" spans="1:10" s="23" customFormat="1" ht="12.2" hidden="1" customHeight="1">
      <c r="A423" s="48">
        <v>589</v>
      </c>
      <c r="B423" s="34" t="s">
        <v>370</v>
      </c>
      <c r="C423" s="35">
        <v>0</v>
      </c>
      <c r="D423" s="293">
        <v>0</v>
      </c>
      <c r="E423" s="35">
        <v>0</v>
      </c>
      <c r="F423" s="283" t="str">
        <f t="shared" si="82"/>
        <v/>
      </c>
      <c r="G423" s="297">
        <v>0</v>
      </c>
      <c r="H423" s="260">
        <v>0</v>
      </c>
      <c r="I423" s="184">
        <f t="shared" si="83"/>
        <v>0</v>
      </c>
      <c r="J423" s="22"/>
    </row>
    <row r="424" spans="1:10" s="23" customFormat="1" ht="12.2" customHeight="1">
      <c r="A424" s="48">
        <v>591</v>
      </c>
      <c r="B424" s="34" t="s">
        <v>371</v>
      </c>
      <c r="C424" s="35">
        <v>0</v>
      </c>
      <c r="D424" s="293">
        <v>0</v>
      </c>
      <c r="E424" s="35">
        <v>2790.05</v>
      </c>
      <c r="F424" s="283">
        <f t="shared" si="82"/>
        <v>0.21860944164309867</v>
      </c>
      <c r="G424" s="297">
        <v>12762.715</v>
      </c>
      <c r="H424" s="260">
        <v>27348.674999999999</v>
      </c>
      <c r="I424" s="184">
        <f t="shared" si="83"/>
        <v>14585.96</v>
      </c>
      <c r="J424" s="22"/>
    </row>
    <row r="425" spans="1:10" s="23" customFormat="1" ht="12.2" hidden="1" customHeight="1">
      <c r="A425" s="48">
        <v>595</v>
      </c>
      <c r="B425" s="34" t="s">
        <v>199</v>
      </c>
      <c r="C425" s="35">
        <v>0</v>
      </c>
      <c r="D425" s="293">
        <v>0</v>
      </c>
      <c r="E425" s="35">
        <v>0</v>
      </c>
      <c r="F425" s="283" t="str">
        <f t="shared" si="82"/>
        <v/>
      </c>
      <c r="G425" s="297">
        <v>0</v>
      </c>
      <c r="H425" s="260">
        <v>0</v>
      </c>
      <c r="I425" s="184">
        <f t="shared" si="83"/>
        <v>0</v>
      </c>
      <c r="J425" s="22"/>
    </row>
    <row r="426" spans="1:10" s="23" customFormat="1" ht="12.2" hidden="1" customHeight="1">
      <c r="A426" s="48"/>
      <c r="B426" s="34"/>
      <c r="C426" s="35"/>
      <c r="D426" s="293"/>
      <c r="E426" s="35"/>
      <c r="F426" s="283"/>
      <c r="G426" s="297"/>
      <c r="H426" s="260"/>
      <c r="I426" s="184"/>
      <c r="J426" s="22"/>
    </row>
    <row r="427" spans="1:10" s="24" customFormat="1" ht="12.2" customHeight="1">
      <c r="A427" s="29"/>
      <c r="B427" s="40" t="s">
        <v>606</v>
      </c>
      <c r="C427" s="36">
        <f>SUM(C377:C426)</f>
        <v>0</v>
      </c>
      <c r="D427" s="273">
        <f>SUM(D377:D426)</f>
        <v>18203.169999999998</v>
      </c>
      <c r="E427" s="36">
        <f>SUMIF($A377:$A426,"&gt;0",E377:E426)</f>
        <v>46930.15</v>
      </c>
      <c r="F427" s="296">
        <f>IFERROR(E427/G427,"")</f>
        <v>0.48184599920479754</v>
      </c>
      <c r="G427" s="36">
        <f>SUMIF($A377:$A426,"&gt;0",G377:G426)</f>
        <v>97396.574999999997</v>
      </c>
      <c r="H427" s="261">
        <f>SUMIF($A377:$A426,"&gt;0",H377:H426)</f>
        <v>83656.555000000008</v>
      </c>
      <c r="I427" s="185">
        <f t="shared" ref="I427" si="84">H427-G427</f>
        <v>-13740.01999999999</v>
      </c>
      <c r="J427" s="30"/>
    </row>
    <row r="428" spans="1:10" s="23" customFormat="1" ht="12.2" customHeight="1">
      <c r="A428" s="29"/>
      <c r="B428" s="37"/>
      <c r="C428" s="35"/>
      <c r="D428" s="293"/>
      <c r="E428" s="35"/>
      <c r="F428" s="283"/>
      <c r="G428" s="297"/>
      <c r="H428" s="260"/>
      <c r="I428" s="184"/>
      <c r="J428" s="22"/>
    </row>
    <row r="429" spans="1:10" s="23" customFormat="1" ht="12.2" customHeight="1">
      <c r="A429" s="40" t="s">
        <v>136</v>
      </c>
      <c r="C429" s="35"/>
      <c r="D429" s="293"/>
      <c r="E429" s="35"/>
      <c r="F429" s="283"/>
      <c r="G429" s="297"/>
      <c r="H429" s="260"/>
      <c r="I429" s="184"/>
      <c r="J429" s="22"/>
    </row>
    <row r="430" spans="1:10" s="23" customFormat="1" ht="12.2" hidden="1" customHeight="1">
      <c r="A430" s="48" t="s">
        <v>595</v>
      </c>
      <c r="B430" s="34"/>
      <c r="C430" s="35"/>
      <c r="D430" s="293"/>
      <c r="E430" s="35"/>
      <c r="F430" s="283" t="str">
        <f>IFERROR(E430/G430,"")</f>
        <v/>
      </c>
      <c r="G430" s="297"/>
      <c r="H430" s="260"/>
      <c r="I430" s="184">
        <f t="shared" ref="I430" si="85">H430-G430</f>
        <v>0</v>
      </c>
      <c r="J430" s="22"/>
    </row>
    <row r="431" spans="1:10" s="23" customFormat="1" ht="12.2" hidden="1" customHeight="1">
      <c r="A431" s="48">
        <v>600</v>
      </c>
      <c r="B431" s="34" t="s">
        <v>136</v>
      </c>
      <c r="C431" s="35">
        <v>0</v>
      </c>
      <c r="D431" s="293">
        <v>0</v>
      </c>
      <c r="E431" s="35">
        <v>0</v>
      </c>
      <c r="F431" s="283" t="str">
        <f t="shared" ref="F431:F479" si="86">IFERROR(E431/G431,"")</f>
        <v/>
      </c>
      <c r="G431" s="297">
        <v>0</v>
      </c>
      <c r="H431" s="260">
        <v>0</v>
      </c>
      <c r="I431" s="184">
        <f t="shared" ref="I431:I483" si="87">H431-G431</f>
        <v>0</v>
      </c>
      <c r="J431" s="22"/>
    </row>
    <row r="432" spans="1:10" s="23" customFormat="1" ht="12.2" customHeight="1">
      <c r="A432" s="48">
        <v>610</v>
      </c>
      <c r="B432" s="34" t="s">
        <v>372</v>
      </c>
      <c r="C432" s="35">
        <v>0</v>
      </c>
      <c r="D432" s="293">
        <v>5778.45</v>
      </c>
      <c r="E432" s="35">
        <v>31096.03</v>
      </c>
      <c r="F432" s="283">
        <f t="shared" si="86"/>
        <v>0.47469371612355704</v>
      </c>
      <c r="G432" s="297">
        <v>65507.566129032297</v>
      </c>
      <c r="H432" s="260">
        <v>57850</v>
      </c>
      <c r="I432" s="184">
        <f t="shared" si="87"/>
        <v>-7657.5661290322969</v>
      </c>
      <c r="J432" s="22"/>
    </row>
    <row r="433" spans="1:10" s="23" customFormat="1" ht="12.2" customHeight="1">
      <c r="A433" s="248"/>
      <c r="B433" s="249" t="s">
        <v>518</v>
      </c>
      <c r="C433" s="307"/>
      <c r="D433" s="309"/>
      <c r="E433" s="314"/>
      <c r="F433" s="298"/>
      <c r="G433" s="184">
        <v>2100</v>
      </c>
      <c r="H433" s="308">
        <v>4500</v>
      </c>
      <c r="I433" s="184">
        <f t="shared" si="87"/>
        <v>2400</v>
      </c>
      <c r="J433" s="22"/>
    </row>
    <row r="434" spans="1:10" s="23" customFormat="1" ht="12.2" customHeight="1">
      <c r="A434" s="248"/>
      <c r="B434" s="249" t="s">
        <v>519</v>
      </c>
      <c r="C434" s="307"/>
      <c r="D434" s="309"/>
      <c r="E434" s="314"/>
      <c r="F434" s="298"/>
      <c r="G434" s="184">
        <v>14548</v>
      </c>
      <c r="H434" s="308">
        <v>10000</v>
      </c>
      <c r="I434" s="184">
        <f t="shared" si="87"/>
        <v>-4548</v>
      </c>
      <c r="J434" s="22"/>
    </row>
    <row r="435" spans="1:10" s="23" customFormat="1" ht="12.2" customHeight="1">
      <c r="A435" s="248"/>
      <c r="B435" s="249" t="s">
        <v>520</v>
      </c>
      <c r="C435" s="307"/>
      <c r="D435" s="309"/>
      <c r="E435" s="314"/>
      <c r="F435" s="298"/>
      <c r="G435" s="184">
        <v>14300</v>
      </c>
      <c r="H435" s="308">
        <v>0</v>
      </c>
      <c r="I435" s="184">
        <f t="shared" si="87"/>
        <v>-14300</v>
      </c>
      <c r="J435" s="22"/>
    </row>
    <row r="436" spans="1:10" s="23" customFormat="1" ht="12.2" customHeight="1">
      <c r="A436" s="248"/>
      <c r="B436" s="249" t="s">
        <v>521</v>
      </c>
      <c r="C436" s="307"/>
      <c r="D436" s="309"/>
      <c r="E436" s="314"/>
      <c r="F436" s="298"/>
      <c r="G436" s="184">
        <v>0</v>
      </c>
      <c r="H436" s="308">
        <v>6000</v>
      </c>
      <c r="I436" s="184">
        <f t="shared" si="87"/>
        <v>6000</v>
      </c>
      <c r="J436" s="22"/>
    </row>
    <row r="437" spans="1:10" s="23" customFormat="1" ht="12.2" customHeight="1">
      <c r="A437" s="248"/>
      <c r="B437" s="249" t="s">
        <v>522</v>
      </c>
      <c r="C437" s="307"/>
      <c r="D437" s="309"/>
      <c r="E437" s="314"/>
      <c r="F437" s="298"/>
      <c r="G437" s="184">
        <v>11738.7096774194</v>
      </c>
      <c r="H437" s="308">
        <v>20400</v>
      </c>
      <c r="I437" s="184">
        <f t="shared" si="87"/>
        <v>8661.2903225806003</v>
      </c>
      <c r="J437" s="22"/>
    </row>
    <row r="438" spans="1:10" s="23" customFormat="1" ht="12.2" customHeight="1">
      <c r="A438" s="248"/>
      <c r="B438" s="249" t="s">
        <v>523</v>
      </c>
      <c r="C438" s="307"/>
      <c r="D438" s="309"/>
      <c r="E438" s="314"/>
      <c r="F438" s="298"/>
      <c r="G438" s="184">
        <v>4200</v>
      </c>
      <c r="H438" s="308">
        <v>4800</v>
      </c>
      <c r="I438" s="184">
        <f t="shared" si="87"/>
        <v>600</v>
      </c>
      <c r="J438" s="22"/>
    </row>
    <row r="439" spans="1:10" s="23" customFormat="1" ht="12.2" customHeight="1">
      <c r="A439" s="248"/>
      <c r="B439" s="249" t="s">
        <v>524</v>
      </c>
      <c r="C439" s="307"/>
      <c r="D439" s="309"/>
      <c r="E439" s="314"/>
      <c r="F439" s="298"/>
      <c r="G439" s="184">
        <v>500</v>
      </c>
      <c r="H439" s="308">
        <v>500</v>
      </c>
      <c r="I439" s="184">
        <f t="shared" si="87"/>
        <v>0</v>
      </c>
      <c r="J439" s="22"/>
    </row>
    <row r="440" spans="1:10" s="23" customFormat="1" ht="12.2" customHeight="1">
      <c r="A440" s="248"/>
      <c r="B440" s="249" t="s">
        <v>525</v>
      </c>
      <c r="C440" s="307"/>
      <c r="D440" s="309"/>
      <c r="E440" s="314"/>
      <c r="F440" s="298"/>
      <c r="G440" s="184">
        <v>0</v>
      </c>
      <c r="H440" s="308">
        <v>4500</v>
      </c>
      <c r="I440" s="184">
        <f t="shared" si="87"/>
        <v>4500</v>
      </c>
      <c r="J440" s="22"/>
    </row>
    <row r="441" spans="1:10" s="23" customFormat="1" ht="12.2" customHeight="1">
      <c r="A441" s="248"/>
      <c r="B441" s="249" t="s">
        <v>526</v>
      </c>
      <c r="C441" s="307"/>
      <c r="D441" s="309"/>
      <c r="E441" s="314"/>
      <c r="F441" s="298"/>
      <c r="G441" s="184">
        <v>0</v>
      </c>
      <c r="H441" s="308">
        <v>1500</v>
      </c>
      <c r="I441" s="184">
        <f t="shared" si="87"/>
        <v>1500</v>
      </c>
      <c r="J441" s="22"/>
    </row>
    <row r="442" spans="1:10" s="23" customFormat="1" ht="12.2" customHeight="1">
      <c r="A442" s="248"/>
      <c r="B442" s="249" t="s">
        <v>527</v>
      </c>
      <c r="C442" s="307"/>
      <c r="D442" s="309"/>
      <c r="E442" s="314"/>
      <c r="F442" s="298"/>
      <c r="G442" s="184">
        <v>700</v>
      </c>
      <c r="H442" s="308">
        <v>1500</v>
      </c>
      <c r="I442" s="184">
        <f t="shared" si="87"/>
        <v>800</v>
      </c>
      <c r="J442" s="22"/>
    </row>
    <row r="443" spans="1:10" s="23" customFormat="1" ht="12.2" customHeight="1">
      <c r="A443" s="248"/>
      <c r="B443" s="249" t="s">
        <v>528</v>
      </c>
      <c r="C443" s="307"/>
      <c r="D443" s="309"/>
      <c r="E443" s="314"/>
      <c r="F443" s="298"/>
      <c r="G443" s="184">
        <v>363.30645161290198</v>
      </c>
      <c r="H443" s="308">
        <v>550</v>
      </c>
      <c r="I443" s="184">
        <f t="shared" si="87"/>
        <v>186.69354838709802</v>
      </c>
      <c r="J443" s="22"/>
    </row>
    <row r="444" spans="1:10" s="23" customFormat="1" ht="12.2" customHeight="1">
      <c r="A444" s="248"/>
      <c r="B444" s="249" t="s">
        <v>529</v>
      </c>
      <c r="C444" s="307"/>
      <c r="D444" s="309"/>
      <c r="E444" s="314"/>
      <c r="F444" s="298"/>
      <c r="G444" s="184">
        <v>3600</v>
      </c>
      <c r="H444" s="308">
        <v>3600</v>
      </c>
      <c r="I444" s="184">
        <f t="shared" si="87"/>
        <v>0</v>
      </c>
      <c r="J444" s="22"/>
    </row>
    <row r="445" spans="1:10" s="23" customFormat="1" ht="12.2" customHeight="1">
      <c r="A445" s="248"/>
      <c r="B445" s="249" t="s">
        <v>530</v>
      </c>
      <c r="C445" s="307"/>
      <c r="D445" s="309"/>
      <c r="E445" s="314"/>
      <c r="F445" s="298"/>
      <c r="G445" s="184">
        <v>13457.55</v>
      </c>
      <c r="H445" s="308">
        <v>0</v>
      </c>
      <c r="I445" s="184">
        <f t="shared" si="87"/>
        <v>-13457.55</v>
      </c>
      <c r="J445" s="22"/>
    </row>
    <row r="446" spans="1:10" s="23" customFormat="1" ht="12.2" hidden="1" customHeight="1">
      <c r="A446" s="248"/>
      <c r="B446" s="249"/>
      <c r="C446" s="339"/>
      <c r="D446" s="340"/>
      <c r="E446" s="341"/>
      <c r="F446" s="342"/>
      <c r="G446" s="343"/>
      <c r="H446" s="344"/>
      <c r="I446" s="343">
        <f t="shared" si="87"/>
        <v>0</v>
      </c>
      <c r="J446" s="22"/>
    </row>
    <row r="447" spans="1:10" s="23" customFormat="1" ht="12.2" customHeight="1">
      <c r="A447" s="48">
        <v>612</v>
      </c>
      <c r="B447" s="34" t="s">
        <v>373</v>
      </c>
      <c r="C447" s="35">
        <v>0</v>
      </c>
      <c r="D447" s="293">
        <v>3138.67</v>
      </c>
      <c r="E447" s="35">
        <v>32771.919999999998</v>
      </c>
      <c r="F447" s="283">
        <f t="shared" si="86"/>
        <v>0.31332804298566824</v>
      </c>
      <c r="G447" s="297">
        <v>104593</v>
      </c>
      <c r="H447" s="260">
        <v>55060</v>
      </c>
      <c r="I447" s="184">
        <f t="shared" si="87"/>
        <v>-49533</v>
      </c>
      <c r="J447" s="22"/>
    </row>
    <row r="448" spans="1:10" s="23" customFormat="1" ht="12.2" customHeight="1">
      <c r="A448" s="248"/>
      <c r="B448" s="249" t="s">
        <v>531</v>
      </c>
      <c r="C448" s="307"/>
      <c r="D448" s="309"/>
      <c r="E448" s="314"/>
      <c r="F448" s="298"/>
      <c r="G448" s="184">
        <v>0</v>
      </c>
      <c r="H448" s="308">
        <v>1800</v>
      </c>
      <c r="I448" s="184">
        <f t="shared" si="87"/>
        <v>1800</v>
      </c>
      <c r="J448" s="22"/>
    </row>
    <row r="449" spans="1:10" s="23" customFormat="1" ht="12.2" customHeight="1">
      <c r="A449" s="248"/>
      <c r="B449" s="249" t="s">
        <v>532</v>
      </c>
      <c r="C449" s="307"/>
      <c r="D449" s="309"/>
      <c r="E449" s="314"/>
      <c r="F449" s="298"/>
      <c r="G449" s="184">
        <v>6000</v>
      </c>
      <c r="H449" s="308">
        <v>0</v>
      </c>
      <c r="I449" s="184">
        <f t="shared" si="87"/>
        <v>-6000</v>
      </c>
      <c r="J449" s="22"/>
    </row>
    <row r="450" spans="1:10" s="23" customFormat="1" ht="12.2" customHeight="1">
      <c r="A450" s="248"/>
      <c r="B450" s="249" t="s">
        <v>533</v>
      </c>
      <c r="C450" s="307"/>
      <c r="D450" s="309"/>
      <c r="E450" s="314"/>
      <c r="F450" s="298"/>
      <c r="G450" s="184">
        <v>38095</v>
      </c>
      <c r="H450" s="308">
        <v>0</v>
      </c>
      <c r="I450" s="184">
        <f t="shared" si="87"/>
        <v>-38095</v>
      </c>
      <c r="J450" s="22"/>
    </row>
    <row r="451" spans="1:10" s="23" customFormat="1" ht="12.2" customHeight="1">
      <c r="A451" s="248"/>
      <c r="B451" s="249" t="s">
        <v>534</v>
      </c>
      <c r="C451" s="307"/>
      <c r="D451" s="309"/>
      <c r="E451" s="314"/>
      <c r="F451" s="298"/>
      <c r="G451" s="184">
        <v>32700</v>
      </c>
      <c r="H451" s="308">
        <v>15410</v>
      </c>
      <c r="I451" s="184">
        <f t="shared" si="87"/>
        <v>-17290</v>
      </c>
      <c r="J451" s="22"/>
    </row>
    <row r="452" spans="1:10" s="23" customFormat="1" ht="12.2" customHeight="1">
      <c r="A452" s="248"/>
      <c r="B452" s="249" t="s">
        <v>535</v>
      </c>
      <c r="C452" s="307"/>
      <c r="D452" s="309"/>
      <c r="E452" s="314"/>
      <c r="F452" s="298"/>
      <c r="G452" s="184">
        <v>27798</v>
      </c>
      <c r="H452" s="308">
        <v>37850</v>
      </c>
      <c r="I452" s="184">
        <f t="shared" si="87"/>
        <v>10052</v>
      </c>
      <c r="J452" s="22"/>
    </row>
    <row r="453" spans="1:10" s="23" customFormat="1" ht="12.2" hidden="1" customHeight="1">
      <c r="A453" s="248"/>
      <c r="B453" s="249"/>
      <c r="C453" s="339"/>
      <c r="D453" s="340"/>
      <c r="E453" s="341"/>
      <c r="F453" s="342"/>
      <c r="G453" s="343"/>
      <c r="H453" s="344"/>
      <c r="I453" s="343">
        <f t="shared" si="87"/>
        <v>0</v>
      </c>
      <c r="J453" s="22"/>
    </row>
    <row r="454" spans="1:10" s="23" customFormat="1" ht="12.2" hidden="1" customHeight="1">
      <c r="A454" s="48">
        <v>626</v>
      </c>
      <c r="B454" s="34" t="s">
        <v>374</v>
      </c>
      <c r="C454" s="35">
        <v>0</v>
      </c>
      <c r="D454" s="293">
        <v>0</v>
      </c>
      <c r="E454" s="35">
        <v>0</v>
      </c>
      <c r="F454" s="283" t="str">
        <f t="shared" si="86"/>
        <v/>
      </c>
      <c r="G454" s="297">
        <v>0</v>
      </c>
      <c r="H454" s="260">
        <v>0</v>
      </c>
      <c r="I454" s="184">
        <f t="shared" si="87"/>
        <v>0</v>
      </c>
      <c r="J454" s="22"/>
    </row>
    <row r="455" spans="1:10" s="23" customFormat="1" ht="12.2" hidden="1" customHeight="1">
      <c r="A455" s="48">
        <v>629</v>
      </c>
      <c r="B455" s="34" t="s">
        <v>375</v>
      </c>
      <c r="C455" s="35">
        <v>0</v>
      </c>
      <c r="D455" s="293">
        <v>0</v>
      </c>
      <c r="E455" s="35">
        <v>0</v>
      </c>
      <c r="F455" s="283" t="str">
        <f t="shared" si="86"/>
        <v/>
      </c>
      <c r="G455" s="297">
        <v>0</v>
      </c>
      <c r="H455" s="260">
        <v>0</v>
      </c>
      <c r="I455" s="184">
        <f t="shared" si="87"/>
        <v>0</v>
      </c>
      <c r="J455" s="22"/>
    </row>
    <row r="456" spans="1:10" s="23" customFormat="1" ht="12.2" customHeight="1">
      <c r="A456" s="48">
        <v>630</v>
      </c>
      <c r="B456" s="34" t="s">
        <v>376</v>
      </c>
      <c r="C456" s="35">
        <v>0</v>
      </c>
      <c r="D456" s="293">
        <v>1066.49</v>
      </c>
      <c r="E456" s="35">
        <v>546.01</v>
      </c>
      <c r="F456" s="283">
        <f t="shared" si="86"/>
        <v>5.3425636007827784E-3</v>
      </c>
      <c r="G456" s="297">
        <v>102200</v>
      </c>
      <c r="H456" s="260">
        <v>219000</v>
      </c>
      <c r="I456" s="184">
        <f t="shared" si="87"/>
        <v>116800</v>
      </c>
      <c r="J456" s="22"/>
    </row>
    <row r="457" spans="1:10" s="23" customFormat="1" ht="12.2" customHeight="1">
      <c r="A457" s="248"/>
      <c r="B457" s="249" t="s">
        <v>536</v>
      </c>
      <c r="C457" s="307"/>
      <c r="D457" s="309"/>
      <c r="E457" s="314"/>
      <c r="F457" s="298"/>
      <c r="G457" s="184">
        <v>102200</v>
      </c>
      <c r="H457" s="308">
        <v>219000</v>
      </c>
      <c r="I457" s="184">
        <f t="shared" si="87"/>
        <v>116800</v>
      </c>
      <c r="J457" s="22"/>
    </row>
    <row r="458" spans="1:10" s="23" customFormat="1" ht="12.2" customHeight="1">
      <c r="A458" s="248"/>
      <c r="B458" s="249" t="s">
        <v>537</v>
      </c>
      <c r="C458" s="307"/>
      <c r="D458" s="309"/>
      <c r="E458" s="314"/>
      <c r="F458" s="298"/>
      <c r="G458" s="184">
        <v>0</v>
      </c>
      <c r="H458" s="308">
        <v>0</v>
      </c>
      <c r="I458" s="184">
        <f t="shared" si="87"/>
        <v>0</v>
      </c>
      <c r="J458" s="22"/>
    </row>
    <row r="459" spans="1:10" s="23" customFormat="1" ht="12.2" hidden="1" customHeight="1">
      <c r="A459" s="248"/>
      <c r="B459" s="249"/>
      <c r="C459" s="339"/>
      <c r="D459" s="340"/>
      <c r="E459" s="341"/>
      <c r="F459" s="342"/>
      <c r="G459" s="343"/>
      <c r="H459" s="344"/>
      <c r="I459" s="343">
        <f t="shared" si="87"/>
        <v>0</v>
      </c>
      <c r="J459" s="22"/>
    </row>
    <row r="460" spans="1:10" s="23" customFormat="1" ht="12.2" customHeight="1">
      <c r="A460" s="48">
        <v>640</v>
      </c>
      <c r="B460" s="34" t="s">
        <v>377</v>
      </c>
      <c r="C460" s="35">
        <v>0</v>
      </c>
      <c r="D460" s="293">
        <v>200.37</v>
      </c>
      <c r="E460" s="35">
        <v>21690.7</v>
      </c>
      <c r="F460" s="283">
        <f t="shared" si="86"/>
        <v>0.66536644741059947</v>
      </c>
      <c r="G460" s="297">
        <v>32599.63</v>
      </c>
      <c r="H460" s="260">
        <v>4000</v>
      </c>
      <c r="I460" s="184">
        <f t="shared" si="87"/>
        <v>-28599.63</v>
      </c>
      <c r="J460" s="22"/>
    </row>
    <row r="461" spans="1:10" s="23" customFormat="1" ht="12.2" customHeight="1">
      <c r="A461" s="248"/>
      <c r="B461" s="249" t="s">
        <v>538</v>
      </c>
      <c r="C461" s="307"/>
      <c r="D461" s="309"/>
      <c r="E461" s="314"/>
      <c r="F461" s="298"/>
      <c r="G461" s="184">
        <v>0</v>
      </c>
      <c r="H461" s="308">
        <v>4000</v>
      </c>
      <c r="I461" s="184">
        <f t="shared" si="87"/>
        <v>4000</v>
      </c>
      <c r="J461" s="22"/>
    </row>
    <row r="462" spans="1:10" s="23" customFormat="1" ht="12.2" customHeight="1">
      <c r="A462" s="248"/>
      <c r="B462" s="249" t="s">
        <v>539</v>
      </c>
      <c r="C462" s="307"/>
      <c r="D462" s="309"/>
      <c r="E462" s="314"/>
      <c r="F462" s="298"/>
      <c r="G462" s="184">
        <v>32599.63</v>
      </c>
      <c r="H462" s="308">
        <v>0</v>
      </c>
      <c r="I462" s="184">
        <f t="shared" si="87"/>
        <v>-32599.63</v>
      </c>
      <c r="J462" s="22"/>
    </row>
    <row r="463" spans="1:10" s="23" customFormat="1" ht="12.2" hidden="1" customHeight="1">
      <c r="A463" s="248"/>
      <c r="B463" s="249"/>
      <c r="C463" s="339"/>
      <c r="D463" s="340"/>
      <c r="E463" s="341"/>
      <c r="F463" s="342"/>
      <c r="G463" s="343"/>
      <c r="H463" s="344"/>
      <c r="I463" s="343">
        <f t="shared" si="87"/>
        <v>0</v>
      </c>
      <c r="J463" s="22"/>
    </row>
    <row r="464" spans="1:10" s="23" customFormat="1" ht="12.2" customHeight="1">
      <c r="A464" s="48">
        <v>641</v>
      </c>
      <c r="B464" s="34" t="s">
        <v>378</v>
      </c>
      <c r="C464" s="35">
        <v>0</v>
      </c>
      <c r="D464" s="293">
        <v>0</v>
      </c>
      <c r="E464" s="35">
        <v>0</v>
      </c>
      <c r="F464" s="283">
        <f t="shared" si="86"/>
        <v>0</v>
      </c>
      <c r="G464" s="297">
        <v>45000</v>
      </c>
      <c r="H464" s="260">
        <v>36000</v>
      </c>
      <c r="I464" s="184">
        <f t="shared" si="87"/>
        <v>-9000</v>
      </c>
      <c r="J464" s="22"/>
    </row>
    <row r="465" spans="1:10" s="23" customFormat="1" ht="12.2" customHeight="1">
      <c r="A465" s="248"/>
      <c r="B465" s="249" t="s">
        <v>540</v>
      </c>
      <c r="C465" s="307"/>
      <c r="D465" s="309"/>
      <c r="E465" s="314"/>
      <c r="F465" s="298"/>
      <c r="G465" s="184">
        <v>45000</v>
      </c>
      <c r="H465" s="308">
        <v>36000</v>
      </c>
      <c r="I465" s="184">
        <f t="shared" si="87"/>
        <v>-9000</v>
      </c>
      <c r="J465" s="22"/>
    </row>
    <row r="466" spans="1:10" s="23" customFormat="1" ht="12.2" customHeight="1">
      <c r="A466" s="248"/>
      <c r="B466" s="249" t="s">
        <v>541</v>
      </c>
      <c r="C466" s="307"/>
      <c r="D466" s="309"/>
      <c r="E466" s="314"/>
      <c r="F466" s="298"/>
      <c r="G466" s="184">
        <v>0</v>
      </c>
      <c r="H466" s="308">
        <v>0</v>
      </c>
      <c r="I466" s="184">
        <f t="shared" si="87"/>
        <v>0</v>
      </c>
      <c r="J466" s="22"/>
    </row>
    <row r="467" spans="1:10" s="23" customFormat="1" ht="12.2" hidden="1" customHeight="1">
      <c r="A467" s="248"/>
      <c r="B467" s="249"/>
      <c r="C467" s="339"/>
      <c r="D467" s="340"/>
      <c r="E467" s="341"/>
      <c r="F467" s="342"/>
      <c r="G467" s="343"/>
      <c r="H467" s="344"/>
      <c r="I467" s="343">
        <f t="shared" si="87"/>
        <v>0</v>
      </c>
      <c r="J467" s="22"/>
    </row>
    <row r="468" spans="1:10" s="23" customFormat="1" ht="12.2" customHeight="1">
      <c r="A468" s="48">
        <v>650</v>
      </c>
      <c r="B468" s="34" t="s">
        <v>379</v>
      </c>
      <c r="C468" s="35">
        <v>0</v>
      </c>
      <c r="D468" s="293">
        <v>5394.77</v>
      </c>
      <c r="E468" s="35">
        <v>13474.66</v>
      </c>
      <c r="F468" s="283">
        <f t="shared" si="86"/>
        <v>7.1003009338909739E-2</v>
      </c>
      <c r="G468" s="297">
        <v>189775.9</v>
      </c>
      <c r="H468" s="260">
        <v>78876</v>
      </c>
      <c r="I468" s="184">
        <f t="shared" si="87"/>
        <v>-110899.9</v>
      </c>
      <c r="J468" s="22"/>
    </row>
    <row r="469" spans="1:10" s="23" customFormat="1" ht="12.2" customHeight="1">
      <c r="A469" s="248"/>
      <c r="B469" s="249" t="s">
        <v>542</v>
      </c>
      <c r="C469" s="307"/>
      <c r="D469" s="309"/>
      <c r="E469" s="314"/>
      <c r="F469" s="298"/>
      <c r="G469" s="184">
        <v>0</v>
      </c>
      <c r="H469" s="308">
        <v>0</v>
      </c>
      <c r="I469" s="184">
        <f t="shared" si="87"/>
        <v>0</v>
      </c>
      <c r="J469" s="22"/>
    </row>
    <row r="470" spans="1:10" s="23" customFormat="1" ht="12.2" customHeight="1">
      <c r="A470" s="248"/>
      <c r="B470" s="249" t="s">
        <v>543</v>
      </c>
      <c r="C470" s="307"/>
      <c r="D470" s="309"/>
      <c r="E470" s="314"/>
      <c r="F470" s="298"/>
      <c r="G470" s="184">
        <v>63775.9</v>
      </c>
      <c r="H470" s="308">
        <v>36876</v>
      </c>
      <c r="I470" s="184">
        <f t="shared" si="87"/>
        <v>-26899.9</v>
      </c>
      <c r="J470" s="22"/>
    </row>
    <row r="471" spans="1:10" s="23" customFormat="1" ht="12.2" customHeight="1">
      <c r="A471" s="248"/>
      <c r="B471" s="249" t="s">
        <v>544</v>
      </c>
      <c r="C471" s="307"/>
      <c r="D471" s="309"/>
      <c r="E471" s="314"/>
      <c r="F471" s="298"/>
      <c r="G471" s="184">
        <v>126000</v>
      </c>
      <c r="H471" s="308">
        <v>42000</v>
      </c>
      <c r="I471" s="184">
        <f t="shared" si="87"/>
        <v>-84000</v>
      </c>
      <c r="J471" s="22"/>
    </row>
    <row r="472" spans="1:10" s="23" customFormat="1" ht="12.2" hidden="1" customHeight="1">
      <c r="A472" s="248"/>
      <c r="B472" s="249"/>
      <c r="C472" s="339"/>
      <c r="D472" s="340"/>
      <c r="E472" s="341"/>
      <c r="F472" s="342"/>
      <c r="G472" s="343"/>
      <c r="H472" s="344"/>
      <c r="I472" s="343">
        <f t="shared" si="87"/>
        <v>0</v>
      </c>
      <c r="J472" s="22"/>
    </row>
    <row r="473" spans="1:10" s="23" customFormat="1" ht="12.2" customHeight="1">
      <c r="A473" s="48">
        <v>651</v>
      </c>
      <c r="B473" s="34" t="s">
        <v>380</v>
      </c>
      <c r="C473" s="35">
        <v>0</v>
      </c>
      <c r="D473" s="293">
        <v>967.16</v>
      </c>
      <c r="E473" s="35">
        <v>0</v>
      </c>
      <c r="F473" s="283">
        <f t="shared" si="86"/>
        <v>0</v>
      </c>
      <c r="G473" s="297">
        <v>-0.32999999999992702</v>
      </c>
      <c r="H473" s="260">
        <v>2000</v>
      </c>
      <c r="I473" s="184">
        <f t="shared" si="87"/>
        <v>2000.33</v>
      </c>
      <c r="J473" s="22"/>
    </row>
    <row r="474" spans="1:10" s="23" customFormat="1" ht="12.2" customHeight="1">
      <c r="A474" s="248"/>
      <c r="B474" s="249" t="s">
        <v>545</v>
      </c>
      <c r="C474" s="307"/>
      <c r="D474" s="309"/>
      <c r="E474" s="314"/>
      <c r="F474" s="298"/>
      <c r="G474" s="184">
        <v>0</v>
      </c>
      <c r="H474" s="308">
        <v>2000</v>
      </c>
      <c r="I474" s="184">
        <f t="shared" si="87"/>
        <v>2000</v>
      </c>
      <c r="J474" s="22"/>
    </row>
    <row r="475" spans="1:10" s="23" customFormat="1" ht="12.2" customHeight="1">
      <c r="A475" s="248"/>
      <c r="B475" s="249" t="s">
        <v>546</v>
      </c>
      <c r="C475" s="307"/>
      <c r="D475" s="309"/>
      <c r="E475" s="314"/>
      <c r="F475" s="298"/>
      <c r="G475" s="184">
        <v>3642.67</v>
      </c>
      <c r="H475" s="308">
        <v>0</v>
      </c>
      <c r="I475" s="184">
        <f t="shared" si="87"/>
        <v>-3642.67</v>
      </c>
      <c r="J475" s="22"/>
    </row>
    <row r="476" spans="1:10" s="23" customFormat="1" ht="12.2" customHeight="1">
      <c r="A476" s="248"/>
      <c r="B476" s="249" t="s">
        <v>547</v>
      </c>
      <c r="C476" s="307"/>
      <c r="D476" s="309"/>
      <c r="E476" s="314"/>
      <c r="F476" s="298"/>
      <c r="G476" s="184">
        <v>-3643</v>
      </c>
      <c r="H476" s="308">
        <v>0</v>
      </c>
      <c r="I476" s="184">
        <f t="shared" si="87"/>
        <v>3643</v>
      </c>
      <c r="J476" s="22"/>
    </row>
    <row r="477" spans="1:10" s="23" customFormat="1" ht="12.2" hidden="1" customHeight="1">
      <c r="A477" s="248"/>
      <c r="B477" s="249"/>
      <c r="C477" s="339"/>
      <c r="D477" s="340"/>
      <c r="E477" s="341"/>
      <c r="F477" s="342"/>
      <c r="G477" s="343"/>
      <c r="H477" s="344"/>
      <c r="I477" s="343">
        <f t="shared" si="87"/>
        <v>0</v>
      </c>
      <c r="J477" s="22"/>
    </row>
    <row r="478" spans="1:10" s="23" customFormat="1" ht="12.2" hidden="1" customHeight="1">
      <c r="A478" s="48">
        <v>652</v>
      </c>
      <c r="B478" s="34" t="s">
        <v>381</v>
      </c>
      <c r="C478" s="35">
        <v>0</v>
      </c>
      <c r="D478" s="293">
        <v>0</v>
      </c>
      <c r="E478" s="35">
        <v>0</v>
      </c>
      <c r="F478" s="283" t="str">
        <f t="shared" si="86"/>
        <v/>
      </c>
      <c r="G478" s="297">
        <v>0</v>
      </c>
      <c r="H478" s="260">
        <v>0</v>
      </c>
      <c r="I478" s="184">
        <f t="shared" si="87"/>
        <v>0</v>
      </c>
      <c r="J478" s="22"/>
    </row>
    <row r="479" spans="1:10" s="23" customFormat="1" ht="12.2" customHeight="1">
      <c r="A479" s="48">
        <v>653</v>
      </c>
      <c r="B479" s="34" t="s">
        <v>382</v>
      </c>
      <c r="C479" s="35">
        <v>0</v>
      </c>
      <c r="D479" s="293">
        <v>990.17</v>
      </c>
      <c r="E479" s="35">
        <v>9499.39</v>
      </c>
      <c r="F479" s="283">
        <f t="shared" si="86"/>
        <v>0.81414038395611921</v>
      </c>
      <c r="G479" s="297">
        <v>11668</v>
      </c>
      <c r="H479" s="260">
        <v>3000</v>
      </c>
      <c r="I479" s="184">
        <f t="shared" si="87"/>
        <v>-8668</v>
      </c>
      <c r="J479" s="22"/>
    </row>
    <row r="480" spans="1:10" s="23" customFormat="1" ht="12.2" customHeight="1">
      <c r="A480" s="248"/>
      <c r="B480" s="249" t="s">
        <v>548</v>
      </c>
      <c r="C480" s="307"/>
      <c r="D480" s="309"/>
      <c r="E480" s="314"/>
      <c r="F480" s="298"/>
      <c r="G480" s="184">
        <v>10</v>
      </c>
      <c r="H480" s="308">
        <v>3000</v>
      </c>
      <c r="I480" s="184">
        <f t="shared" si="87"/>
        <v>2990</v>
      </c>
      <c r="J480" s="22"/>
    </row>
    <row r="481" spans="1:10" s="23" customFormat="1" ht="12.2" customHeight="1">
      <c r="A481" s="248"/>
      <c r="B481" s="249" t="s">
        <v>549</v>
      </c>
      <c r="C481" s="307"/>
      <c r="D481" s="309"/>
      <c r="E481" s="314"/>
      <c r="F481" s="298"/>
      <c r="G481" s="184">
        <v>3643</v>
      </c>
      <c r="H481" s="308">
        <v>0</v>
      </c>
      <c r="I481" s="184">
        <f t="shared" si="87"/>
        <v>-3643</v>
      </c>
      <c r="J481" s="22"/>
    </row>
    <row r="482" spans="1:10" s="23" customFormat="1" ht="12.2" customHeight="1">
      <c r="A482" s="248"/>
      <c r="B482" s="249" t="s">
        <v>550</v>
      </c>
      <c r="C482" s="307"/>
      <c r="D482" s="309"/>
      <c r="E482" s="314"/>
      <c r="F482" s="298"/>
      <c r="G482" s="184">
        <v>8015</v>
      </c>
      <c r="H482" s="308">
        <v>0</v>
      </c>
      <c r="I482" s="184">
        <f t="shared" si="87"/>
        <v>-8015</v>
      </c>
      <c r="J482" s="22"/>
    </row>
    <row r="483" spans="1:10" s="23" customFormat="1" ht="12.2" hidden="1" customHeight="1">
      <c r="A483" s="248"/>
      <c r="B483" s="249"/>
      <c r="C483" s="339"/>
      <c r="D483" s="340"/>
      <c r="E483" s="341"/>
      <c r="F483" s="342"/>
      <c r="G483" s="343"/>
      <c r="H483" s="344"/>
      <c r="I483" s="343">
        <f t="shared" si="87"/>
        <v>0</v>
      </c>
      <c r="J483" s="22"/>
    </row>
    <row r="484" spans="1:10" s="23" customFormat="1" ht="12.2" hidden="1" customHeight="1">
      <c r="A484" s="48"/>
      <c r="B484" s="34"/>
      <c r="C484" s="35"/>
      <c r="D484" s="293"/>
      <c r="E484" s="35"/>
      <c r="F484" s="283"/>
      <c r="G484" s="297"/>
      <c r="H484" s="260"/>
      <c r="I484" s="184"/>
      <c r="J484" s="22"/>
    </row>
    <row r="485" spans="1:10" s="24" customFormat="1" ht="12.2" customHeight="1">
      <c r="A485" s="29"/>
      <c r="B485" s="40" t="s">
        <v>607</v>
      </c>
      <c r="C485" s="36">
        <f>SUM(C430:C484)</f>
        <v>0</v>
      </c>
      <c r="D485" s="273">
        <f>SUM(D430:D484)</f>
        <v>17536.079999999998</v>
      </c>
      <c r="E485" s="36">
        <f>SUMIF($A430:$A484,"&gt;0",E430:E484)</f>
        <v>109078.71</v>
      </c>
      <c r="F485" s="296">
        <f>IFERROR(E485/G485,"")</f>
        <v>0.19784155857213781</v>
      </c>
      <c r="G485" s="36">
        <f>SUMIF($A430:$A484,"&gt;0",G430:G484)</f>
        <v>551343.76612903236</v>
      </c>
      <c r="H485" s="261">
        <f>SUMIF($A430:$A484,"&gt;0",H430:H484)</f>
        <v>455786</v>
      </c>
      <c r="I485" s="185">
        <f t="shared" ref="I485" si="88">H485-G485</f>
        <v>-95557.766129032359</v>
      </c>
      <c r="J485" s="30"/>
    </row>
    <row r="486" spans="1:10" s="23" customFormat="1" ht="12.2" customHeight="1">
      <c r="A486" s="29"/>
      <c r="B486" s="37"/>
      <c r="C486" s="35"/>
      <c r="D486" s="293"/>
      <c r="E486" s="35"/>
      <c r="F486" s="283"/>
      <c r="G486" s="297"/>
      <c r="H486" s="260"/>
      <c r="I486" s="184"/>
      <c r="J486" s="22"/>
    </row>
    <row r="487" spans="1:10" s="23" customFormat="1" ht="12.2" customHeight="1">
      <c r="A487" s="40" t="s">
        <v>154</v>
      </c>
      <c r="C487" s="35"/>
      <c r="D487" s="293"/>
      <c r="E487" s="35"/>
      <c r="F487" s="283"/>
      <c r="G487" s="297"/>
      <c r="H487" s="260"/>
      <c r="I487" s="184"/>
      <c r="J487" s="22"/>
    </row>
    <row r="488" spans="1:10" s="23" customFormat="1" ht="12.2" hidden="1" customHeight="1">
      <c r="A488" s="48" t="s">
        <v>595</v>
      </c>
      <c r="B488" s="34"/>
      <c r="C488" s="35"/>
      <c r="D488" s="293"/>
      <c r="E488" s="35"/>
      <c r="F488" s="283" t="str">
        <f>IFERROR(E488/G488,"")</f>
        <v/>
      </c>
      <c r="G488" s="297"/>
      <c r="H488" s="260"/>
      <c r="I488" s="184">
        <f t="shared" ref="I488" si="89">H488-G488</f>
        <v>0</v>
      </c>
      <c r="J488" s="22"/>
    </row>
    <row r="489" spans="1:10" s="23" customFormat="1" ht="12.2" hidden="1" customHeight="1">
      <c r="A489" s="48">
        <v>700</v>
      </c>
      <c r="B489" s="34" t="s">
        <v>383</v>
      </c>
      <c r="C489" s="35">
        <v>0</v>
      </c>
      <c r="D489" s="293">
        <v>0</v>
      </c>
      <c r="E489" s="35">
        <v>0</v>
      </c>
      <c r="F489" s="283" t="str">
        <f t="shared" ref="F489:F501" si="90">IFERROR(E489/G489,"")</f>
        <v/>
      </c>
      <c r="G489" s="297">
        <v>0</v>
      </c>
      <c r="H489" s="260">
        <v>0</v>
      </c>
      <c r="I489" s="184">
        <f t="shared" ref="I489:I501" si="91">H489-G489</f>
        <v>0</v>
      </c>
      <c r="J489" s="22"/>
    </row>
    <row r="490" spans="1:10" s="23" customFormat="1" ht="12.2" hidden="1" customHeight="1">
      <c r="A490" s="48">
        <v>710</v>
      </c>
      <c r="B490" s="34" t="s">
        <v>384</v>
      </c>
      <c r="C490" s="35">
        <v>0</v>
      </c>
      <c r="D490" s="293">
        <v>0</v>
      </c>
      <c r="E490" s="35">
        <v>0</v>
      </c>
      <c r="F490" s="283" t="str">
        <f t="shared" si="90"/>
        <v/>
      </c>
      <c r="G490" s="297">
        <v>0</v>
      </c>
      <c r="H490" s="260">
        <v>0</v>
      </c>
      <c r="I490" s="184">
        <f t="shared" si="91"/>
        <v>0</v>
      </c>
      <c r="J490" s="22"/>
    </row>
    <row r="491" spans="1:10" s="23" customFormat="1" ht="12.2" hidden="1" customHeight="1">
      <c r="A491" s="48">
        <v>720</v>
      </c>
      <c r="B491" s="34" t="s">
        <v>385</v>
      </c>
      <c r="C491" s="35">
        <v>0</v>
      </c>
      <c r="D491" s="293">
        <v>0</v>
      </c>
      <c r="E491" s="35">
        <v>5250</v>
      </c>
      <c r="F491" s="283" t="str">
        <f t="shared" si="90"/>
        <v/>
      </c>
      <c r="G491" s="297">
        <v>0</v>
      </c>
      <c r="H491" s="260">
        <v>0</v>
      </c>
      <c r="I491" s="184">
        <f t="shared" si="91"/>
        <v>0</v>
      </c>
      <c r="J491" s="22"/>
    </row>
    <row r="492" spans="1:10" s="23" customFormat="1" ht="12.2" hidden="1" customHeight="1">
      <c r="A492" s="48">
        <v>730</v>
      </c>
      <c r="B492" s="34" t="s">
        <v>386</v>
      </c>
      <c r="C492" s="35">
        <v>0</v>
      </c>
      <c r="D492" s="293">
        <v>0</v>
      </c>
      <c r="E492" s="35">
        <v>0</v>
      </c>
      <c r="F492" s="283" t="str">
        <f t="shared" si="90"/>
        <v/>
      </c>
      <c r="G492" s="297">
        <v>0</v>
      </c>
      <c r="H492" s="260">
        <v>0</v>
      </c>
      <c r="I492" s="184">
        <f t="shared" si="91"/>
        <v>0</v>
      </c>
      <c r="J492" s="22"/>
    </row>
    <row r="493" spans="1:10" s="23" customFormat="1" ht="12.2" hidden="1" customHeight="1">
      <c r="A493" s="48">
        <v>732</v>
      </c>
      <c r="B493" s="34" t="s">
        <v>387</v>
      </c>
      <c r="C493" s="35">
        <v>0</v>
      </c>
      <c r="D493" s="293">
        <v>0</v>
      </c>
      <c r="E493" s="35">
        <v>0</v>
      </c>
      <c r="F493" s="283" t="str">
        <f t="shared" si="90"/>
        <v/>
      </c>
      <c r="G493" s="297">
        <v>0</v>
      </c>
      <c r="H493" s="260">
        <v>0</v>
      </c>
      <c r="I493" s="184">
        <f t="shared" si="91"/>
        <v>0</v>
      </c>
      <c r="J493" s="22"/>
    </row>
    <row r="494" spans="1:10" s="23" customFormat="1" ht="12.2" hidden="1" customHeight="1">
      <c r="A494" s="48">
        <v>733</v>
      </c>
      <c r="B494" s="34" t="s">
        <v>388</v>
      </c>
      <c r="C494" s="35">
        <v>0</v>
      </c>
      <c r="D494" s="293">
        <v>0</v>
      </c>
      <c r="E494" s="35">
        <v>0</v>
      </c>
      <c r="F494" s="283" t="str">
        <f t="shared" si="90"/>
        <v/>
      </c>
      <c r="G494" s="297">
        <v>0</v>
      </c>
      <c r="H494" s="260">
        <v>0</v>
      </c>
      <c r="I494" s="184">
        <f t="shared" si="91"/>
        <v>0</v>
      </c>
      <c r="J494" s="22"/>
    </row>
    <row r="495" spans="1:10" s="23" customFormat="1" ht="12.2" hidden="1" customHeight="1">
      <c r="A495" s="48">
        <v>734</v>
      </c>
      <c r="B495" s="34" t="s">
        <v>389</v>
      </c>
      <c r="C495" s="35">
        <v>0</v>
      </c>
      <c r="D495" s="293">
        <v>0</v>
      </c>
      <c r="E495" s="35">
        <v>0</v>
      </c>
      <c r="F495" s="283" t="str">
        <f t="shared" si="90"/>
        <v/>
      </c>
      <c r="G495" s="297">
        <v>0</v>
      </c>
      <c r="H495" s="260">
        <v>0</v>
      </c>
      <c r="I495" s="184">
        <f t="shared" si="91"/>
        <v>0</v>
      </c>
      <c r="J495" s="22"/>
    </row>
    <row r="496" spans="1:10" s="23" customFormat="1" ht="12.2" hidden="1" customHeight="1">
      <c r="A496" s="48">
        <v>735</v>
      </c>
      <c r="B496" s="34" t="s">
        <v>390</v>
      </c>
      <c r="C496" s="35">
        <v>0</v>
      </c>
      <c r="D496" s="293">
        <v>0</v>
      </c>
      <c r="E496" s="35">
        <v>0</v>
      </c>
      <c r="F496" s="283" t="str">
        <f t="shared" si="90"/>
        <v/>
      </c>
      <c r="G496" s="297">
        <v>0</v>
      </c>
      <c r="H496" s="260">
        <v>0</v>
      </c>
      <c r="I496" s="184">
        <f t="shared" si="91"/>
        <v>0</v>
      </c>
      <c r="J496" s="22"/>
    </row>
    <row r="497" spans="1:10" s="23" customFormat="1" ht="12.2" hidden="1" customHeight="1">
      <c r="A497" s="48">
        <v>739</v>
      </c>
      <c r="B497" s="34" t="s">
        <v>391</v>
      </c>
      <c r="C497" s="35">
        <v>0</v>
      </c>
      <c r="D497" s="293">
        <v>0</v>
      </c>
      <c r="E497" s="35">
        <v>0</v>
      </c>
      <c r="F497" s="283" t="str">
        <f t="shared" si="90"/>
        <v/>
      </c>
      <c r="G497" s="297">
        <v>0</v>
      </c>
      <c r="H497" s="260">
        <v>0</v>
      </c>
      <c r="I497" s="184">
        <f t="shared" si="91"/>
        <v>0</v>
      </c>
      <c r="J497" s="22"/>
    </row>
    <row r="498" spans="1:10" s="23" customFormat="1" ht="12.2" hidden="1" customHeight="1">
      <c r="A498" s="48">
        <v>772</v>
      </c>
      <c r="B498" s="34" t="s">
        <v>561</v>
      </c>
      <c r="C498" s="35">
        <v>0</v>
      </c>
      <c r="D498" s="293">
        <v>0</v>
      </c>
      <c r="E498" s="35">
        <v>0</v>
      </c>
      <c r="F498" s="283" t="str">
        <f t="shared" si="90"/>
        <v/>
      </c>
      <c r="G498" s="297">
        <v>0</v>
      </c>
      <c r="H498" s="260">
        <v>0</v>
      </c>
      <c r="I498" s="184">
        <f t="shared" si="91"/>
        <v>0</v>
      </c>
      <c r="J498" s="22"/>
    </row>
    <row r="499" spans="1:10" s="23" customFormat="1" ht="12.2" hidden="1" customHeight="1">
      <c r="A499" s="48">
        <v>774</v>
      </c>
      <c r="B499" s="34" t="s">
        <v>562</v>
      </c>
      <c r="C499" s="35">
        <v>0</v>
      </c>
      <c r="D499" s="293">
        <v>0</v>
      </c>
      <c r="E499" s="35">
        <v>0</v>
      </c>
      <c r="F499" s="283" t="str">
        <f t="shared" si="90"/>
        <v/>
      </c>
      <c r="G499" s="297">
        <v>0</v>
      </c>
      <c r="H499" s="260">
        <v>0</v>
      </c>
      <c r="I499" s="184">
        <f t="shared" si="91"/>
        <v>0</v>
      </c>
      <c r="J499" s="22"/>
    </row>
    <row r="500" spans="1:10" s="23" customFormat="1" ht="12.2" hidden="1" customHeight="1">
      <c r="A500" s="48">
        <v>776</v>
      </c>
      <c r="B500" s="34" t="s">
        <v>563</v>
      </c>
      <c r="C500" s="35">
        <v>0</v>
      </c>
      <c r="D500" s="293">
        <v>0</v>
      </c>
      <c r="E500" s="35">
        <v>0</v>
      </c>
      <c r="F500" s="283" t="str">
        <f t="shared" si="90"/>
        <v/>
      </c>
      <c r="G500" s="297">
        <v>0</v>
      </c>
      <c r="H500" s="260">
        <v>0</v>
      </c>
      <c r="I500" s="184">
        <f t="shared" si="91"/>
        <v>0</v>
      </c>
      <c r="J500" s="22"/>
    </row>
    <row r="501" spans="1:10" s="23" customFormat="1" ht="12.2" customHeight="1">
      <c r="A501" s="48">
        <v>790</v>
      </c>
      <c r="B501" s="34" t="s">
        <v>392</v>
      </c>
      <c r="C501" s="35">
        <v>0</v>
      </c>
      <c r="D501" s="293">
        <v>0</v>
      </c>
      <c r="E501" s="35">
        <v>0</v>
      </c>
      <c r="F501" s="283">
        <f t="shared" si="90"/>
        <v>0</v>
      </c>
      <c r="G501" s="297">
        <v>4375</v>
      </c>
      <c r="H501" s="260">
        <v>5250</v>
      </c>
      <c r="I501" s="184">
        <f t="shared" si="91"/>
        <v>875</v>
      </c>
      <c r="J501" s="22"/>
    </row>
    <row r="502" spans="1:10" s="23" customFormat="1" ht="12.2" hidden="1" customHeight="1">
      <c r="A502" s="48"/>
      <c r="B502" s="34"/>
      <c r="C502" s="35"/>
      <c r="D502" s="293"/>
      <c r="E502" s="35"/>
      <c r="F502" s="283"/>
      <c r="G502" s="297"/>
      <c r="H502" s="260"/>
      <c r="I502" s="184"/>
      <c r="J502" s="22"/>
    </row>
    <row r="503" spans="1:10" s="24" customFormat="1" ht="12.2" customHeight="1">
      <c r="A503" s="29"/>
      <c r="B503" s="40" t="s">
        <v>608</v>
      </c>
      <c r="C503" s="36">
        <f>SUM(C488:C502)</f>
        <v>0</v>
      </c>
      <c r="D503" s="273">
        <f>SUM(D488:D502)</f>
        <v>0</v>
      </c>
      <c r="E503" s="36">
        <f>SUMIF($A488:$A502,"&gt;0",E488:E502)</f>
        <v>5250</v>
      </c>
      <c r="F503" s="296">
        <f>IFERROR(E503/G503,"")</f>
        <v>1.2</v>
      </c>
      <c r="G503" s="36">
        <f>SUMIF($A488:$A502,"&gt;0",G488:G502)</f>
        <v>4375</v>
      </c>
      <c r="H503" s="261">
        <f>SUMIF($A488:$A502,"&gt;0",H488:H502)</f>
        <v>5250</v>
      </c>
      <c r="I503" s="185">
        <f t="shared" ref="I503" si="92">H503-G503</f>
        <v>875</v>
      </c>
      <c r="J503" s="30"/>
    </row>
    <row r="504" spans="1:10" s="23" customFormat="1" ht="12.2" customHeight="1">
      <c r="A504" s="29"/>
      <c r="B504" s="37"/>
      <c r="C504" s="35"/>
      <c r="D504" s="293"/>
      <c r="E504" s="35"/>
      <c r="F504" s="283"/>
      <c r="G504" s="297"/>
      <c r="H504" s="260"/>
      <c r="I504" s="184"/>
      <c r="J504" s="22"/>
    </row>
    <row r="505" spans="1:10" s="23" customFormat="1" ht="12.2" customHeight="1">
      <c r="A505" s="40" t="s">
        <v>146</v>
      </c>
      <c r="C505" s="35"/>
      <c r="D505" s="293"/>
      <c r="E505" s="35"/>
      <c r="F505" s="283"/>
      <c r="G505" s="297"/>
      <c r="H505" s="260"/>
      <c r="I505" s="184"/>
      <c r="J505" s="22"/>
    </row>
    <row r="506" spans="1:10" s="23" customFormat="1" ht="12.2" hidden="1" customHeight="1">
      <c r="A506" s="48" t="s">
        <v>595</v>
      </c>
      <c r="B506" s="34"/>
      <c r="C506" s="35"/>
      <c r="D506" s="293"/>
      <c r="E506" s="35"/>
      <c r="F506" s="283" t="str">
        <f>IFERROR(E506/G506,"")</f>
        <v/>
      </c>
      <c r="G506" s="297">
        <v>0</v>
      </c>
      <c r="H506" s="260">
        <v>0</v>
      </c>
      <c r="I506" s="184"/>
      <c r="J506" s="22"/>
    </row>
    <row r="507" spans="1:10" s="23" customFormat="1" ht="12.2" hidden="1" customHeight="1">
      <c r="A507" s="48">
        <v>800</v>
      </c>
      <c r="B507" s="34" t="s">
        <v>146</v>
      </c>
      <c r="C507" s="35">
        <v>0</v>
      </c>
      <c r="D507" s="293">
        <v>0</v>
      </c>
      <c r="E507" s="35">
        <v>0</v>
      </c>
      <c r="F507" s="283" t="str">
        <f t="shared" ref="F507:F522" si="93">IFERROR(E507/G507,"")</f>
        <v/>
      </c>
      <c r="G507" s="297">
        <v>0</v>
      </c>
      <c r="H507" s="260">
        <v>0</v>
      </c>
      <c r="I507" s="184"/>
      <c r="J507" s="22"/>
    </row>
    <row r="508" spans="1:10" s="23" customFormat="1" ht="12.2" customHeight="1">
      <c r="A508" s="48">
        <v>810</v>
      </c>
      <c r="B508" s="34" t="s">
        <v>393</v>
      </c>
      <c r="C508" s="35">
        <v>0</v>
      </c>
      <c r="D508" s="293">
        <v>1030</v>
      </c>
      <c r="E508" s="35">
        <v>0</v>
      </c>
      <c r="F508" s="283">
        <f t="shared" si="93"/>
        <v>0</v>
      </c>
      <c r="G508" s="297">
        <v>1089.91935483871</v>
      </c>
      <c r="H508" s="260">
        <v>1650</v>
      </c>
      <c r="I508" s="184"/>
      <c r="J508" s="22" t="s">
        <v>409</v>
      </c>
    </row>
    <row r="509" spans="1:10" s="23" customFormat="1" ht="12.2" hidden="1" customHeight="1">
      <c r="A509" s="48">
        <v>830</v>
      </c>
      <c r="B509" s="34" t="s">
        <v>394</v>
      </c>
      <c r="C509" s="35">
        <v>0</v>
      </c>
      <c r="D509" s="293">
        <v>0</v>
      </c>
      <c r="E509" s="35">
        <v>0</v>
      </c>
      <c r="F509" s="283" t="str">
        <f t="shared" si="93"/>
        <v/>
      </c>
      <c r="G509" s="297">
        <v>0</v>
      </c>
      <c r="H509" s="260">
        <v>0</v>
      </c>
      <c r="I509" s="184"/>
      <c r="J509" s="22"/>
    </row>
    <row r="510" spans="1:10" s="23" customFormat="1" ht="12.2" customHeight="1">
      <c r="A510" s="48">
        <v>832</v>
      </c>
      <c r="B510" s="34" t="s">
        <v>395</v>
      </c>
      <c r="C510" s="35">
        <v>0</v>
      </c>
      <c r="D510" s="293">
        <v>0</v>
      </c>
      <c r="E510" s="35">
        <v>4789.22</v>
      </c>
      <c r="F510" s="283">
        <f t="shared" si="93"/>
        <v>0.28507261904761905</v>
      </c>
      <c r="G510" s="297">
        <v>16800</v>
      </c>
      <c r="H510" s="260">
        <v>16800</v>
      </c>
      <c r="I510" s="184"/>
      <c r="J510" s="22" t="s">
        <v>410</v>
      </c>
    </row>
    <row r="511" spans="1:10" s="23" customFormat="1" ht="12.2" customHeight="1">
      <c r="A511" s="248"/>
      <c r="B511" s="249" t="s">
        <v>551</v>
      </c>
      <c r="C511" s="307"/>
      <c r="D511" s="309"/>
      <c r="E511" s="314"/>
      <c r="F511" s="298"/>
      <c r="G511" s="184">
        <v>1800</v>
      </c>
      <c r="H511" s="308">
        <v>1800</v>
      </c>
      <c r="I511" s="184">
        <f t="shared" ref="I511:I513" si="94">H511-G511</f>
        <v>0</v>
      </c>
      <c r="J511" s="22"/>
    </row>
    <row r="512" spans="1:10" s="23" customFormat="1" ht="12.2" customHeight="1">
      <c r="A512" s="248"/>
      <c r="B512" s="249" t="s">
        <v>552</v>
      </c>
      <c r="C512" s="307"/>
      <c r="D512" s="309"/>
      <c r="E512" s="314"/>
      <c r="F512" s="298"/>
      <c r="G512" s="184">
        <v>15000</v>
      </c>
      <c r="H512" s="308">
        <v>15000</v>
      </c>
      <c r="I512" s="184">
        <f t="shared" si="94"/>
        <v>0</v>
      </c>
      <c r="J512" s="22"/>
    </row>
    <row r="513" spans="1:10" s="23" customFormat="1" ht="12.2" hidden="1" customHeight="1">
      <c r="A513" s="248"/>
      <c r="B513" s="249"/>
      <c r="C513" s="339"/>
      <c r="D513" s="340"/>
      <c r="E513" s="341"/>
      <c r="F513" s="342"/>
      <c r="G513" s="343"/>
      <c r="H513" s="344"/>
      <c r="I513" s="343">
        <f t="shared" si="94"/>
        <v>0</v>
      </c>
      <c r="J513" s="22"/>
    </row>
    <row r="514" spans="1:10" s="23" customFormat="1" ht="12.2" hidden="1" customHeight="1">
      <c r="A514" s="48">
        <v>832.1</v>
      </c>
      <c r="B514" s="34" t="s">
        <v>396</v>
      </c>
      <c r="C514" s="35">
        <v>0</v>
      </c>
      <c r="D514" s="293">
        <v>0</v>
      </c>
      <c r="E514" s="35">
        <v>0</v>
      </c>
      <c r="F514" s="283" t="str">
        <f t="shared" si="93"/>
        <v/>
      </c>
      <c r="G514" s="297">
        <v>0</v>
      </c>
      <c r="H514" s="260">
        <v>0</v>
      </c>
      <c r="I514" s="184"/>
      <c r="J514" s="22"/>
    </row>
    <row r="515" spans="1:10" s="23" customFormat="1" ht="12.2" hidden="1" customHeight="1">
      <c r="A515" s="48">
        <v>832.2</v>
      </c>
      <c r="B515" s="34" t="s">
        <v>397</v>
      </c>
      <c r="C515" s="35">
        <v>0</v>
      </c>
      <c r="D515" s="293">
        <v>0</v>
      </c>
      <c r="E515" s="35">
        <v>0</v>
      </c>
      <c r="F515" s="283" t="str">
        <f t="shared" si="93"/>
        <v/>
      </c>
      <c r="G515" s="297">
        <v>0</v>
      </c>
      <c r="H515" s="260">
        <v>0</v>
      </c>
      <c r="I515" s="184"/>
      <c r="J515" s="22"/>
    </row>
    <row r="516" spans="1:10" s="23" customFormat="1" ht="12.2" hidden="1" customHeight="1">
      <c r="A516" s="48">
        <v>890</v>
      </c>
      <c r="B516" s="34" t="s">
        <v>398</v>
      </c>
      <c r="C516" s="35">
        <v>0</v>
      </c>
      <c r="D516" s="293">
        <v>0</v>
      </c>
      <c r="E516" s="35">
        <v>0</v>
      </c>
      <c r="F516" s="283" t="str">
        <f t="shared" si="93"/>
        <v/>
      </c>
      <c r="G516" s="297">
        <v>0</v>
      </c>
      <c r="H516" s="260">
        <v>0</v>
      </c>
      <c r="I516" s="184"/>
      <c r="J516" s="22"/>
    </row>
    <row r="517" spans="1:10" s="23" customFormat="1" ht="12.2" hidden="1" customHeight="1">
      <c r="A517" s="48">
        <v>890.1</v>
      </c>
      <c r="B517" s="34" t="s">
        <v>399</v>
      </c>
      <c r="C517" s="35">
        <v>0</v>
      </c>
      <c r="D517" s="293">
        <v>0</v>
      </c>
      <c r="E517" s="35">
        <v>0</v>
      </c>
      <c r="F517" s="283" t="str">
        <f t="shared" si="93"/>
        <v/>
      </c>
      <c r="G517" s="297">
        <v>0</v>
      </c>
      <c r="H517" s="260">
        <v>0</v>
      </c>
      <c r="I517" s="184"/>
      <c r="J517" s="22"/>
    </row>
    <row r="518" spans="1:10" s="23" customFormat="1" ht="12.2" hidden="1" customHeight="1">
      <c r="A518" s="48">
        <v>892</v>
      </c>
      <c r="B518" s="34" t="s">
        <v>400</v>
      </c>
      <c r="C518" s="35">
        <v>0</v>
      </c>
      <c r="D518" s="293">
        <v>0</v>
      </c>
      <c r="E518" s="35">
        <v>0</v>
      </c>
      <c r="F518" s="283" t="str">
        <f t="shared" si="93"/>
        <v/>
      </c>
      <c r="G518" s="297">
        <v>0</v>
      </c>
      <c r="H518" s="260">
        <v>0</v>
      </c>
      <c r="I518" s="184"/>
      <c r="J518" s="22"/>
    </row>
    <row r="519" spans="1:10" s="23" customFormat="1" ht="12.2" hidden="1" customHeight="1">
      <c r="A519" s="48">
        <v>893</v>
      </c>
      <c r="B519" s="34" t="s">
        <v>401</v>
      </c>
      <c r="C519" s="35">
        <v>0</v>
      </c>
      <c r="D519" s="293">
        <v>0</v>
      </c>
      <c r="E519" s="35">
        <v>0</v>
      </c>
      <c r="F519" s="283" t="str">
        <f t="shared" si="93"/>
        <v/>
      </c>
      <c r="G519" s="297">
        <v>0</v>
      </c>
      <c r="H519" s="260">
        <v>0</v>
      </c>
      <c r="I519" s="184"/>
      <c r="J519" s="22"/>
    </row>
    <row r="520" spans="1:10" s="23" customFormat="1" ht="12.2" hidden="1" customHeight="1">
      <c r="A520" s="48">
        <v>894</v>
      </c>
      <c r="B520" s="34" t="s">
        <v>402</v>
      </c>
      <c r="C520" s="35">
        <v>0</v>
      </c>
      <c r="D520" s="293">
        <v>0</v>
      </c>
      <c r="E520" s="35">
        <v>0</v>
      </c>
      <c r="F520" s="283" t="str">
        <f t="shared" si="93"/>
        <v/>
      </c>
      <c r="G520" s="297">
        <v>0</v>
      </c>
      <c r="H520" s="260">
        <v>0</v>
      </c>
      <c r="I520" s="184"/>
      <c r="J520" s="22"/>
    </row>
    <row r="521" spans="1:10" s="23" customFormat="1" ht="12.2" hidden="1" customHeight="1">
      <c r="A521" s="48">
        <v>898</v>
      </c>
      <c r="B521" s="34" t="s">
        <v>403</v>
      </c>
      <c r="C521" s="35">
        <v>0</v>
      </c>
      <c r="D521" s="293">
        <v>0</v>
      </c>
      <c r="E521" s="35">
        <v>7346.75</v>
      </c>
      <c r="F521" s="283" t="str">
        <f t="shared" si="93"/>
        <v/>
      </c>
      <c r="G521" s="297"/>
      <c r="H521" s="260"/>
      <c r="I521" s="184"/>
      <c r="J521" s="22"/>
    </row>
    <row r="522" spans="1:10" s="23" customFormat="1" ht="12.2" hidden="1" customHeight="1">
      <c r="A522" s="48">
        <v>899</v>
      </c>
      <c r="B522" s="34" t="s">
        <v>404</v>
      </c>
      <c r="C522" s="35">
        <v>0</v>
      </c>
      <c r="D522" s="293">
        <v>0</v>
      </c>
      <c r="E522" s="35">
        <v>0</v>
      </c>
      <c r="F522" s="283" t="str">
        <f t="shared" si="93"/>
        <v/>
      </c>
      <c r="G522" s="297">
        <v>0</v>
      </c>
      <c r="H522" s="260">
        <v>0</v>
      </c>
      <c r="I522" s="184"/>
      <c r="J522" s="22"/>
    </row>
    <row r="523" spans="1:10" s="23" customFormat="1" ht="12.2" hidden="1" customHeight="1">
      <c r="A523" s="48"/>
      <c r="B523" s="34"/>
      <c r="C523" s="35"/>
      <c r="D523" s="293"/>
      <c r="E523" s="35"/>
      <c r="F523" s="283"/>
      <c r="G523" s="297"/>
      <c r="H523" s="260"/>
      <c r="I523" s="184"/>
      <c r="J523" s="22"/>
    </row>
    <row r="524" spans="1:10" s="24" customFormat="1" ht="12.2" customHeight="1">
      <c r="A524" s="29"/>
      <c r="B524" s="40" t="s">
        <v>609</v>
      </c>
      <c r="C524" s="36">
        <f>SUM(C506:C523)</f>
        <v>0</v>
      </c>
      <c r="D524" s="273">
        <f>SUM(D506:D523)</f>
        <v>1030</v>
      </c>
      <c r="E524" s="36">
        <f>SUMIF($A506:$A523,"&gt;0",E506:E523)</f>
        <v>12135.970000000001</v>
      </c>
      <c r="F524" s="296">
        <f>IFERROR(E524/G524,"")</f>
        <v>0.67836918430364923</v>
      </c>
      <c r="G524" s="36">
        <f>SUMIF($A506:$A523,"&gt;0",G506:G523)</f>
        <v>17889.919354838708</v>
      </c>
      <c r="H524" s="261">
        <f>SUMIF($A506:$A523,"&gt;0",H506:H523)</f>
        <v>18450</v>
      </c>
      <c r="I524" s="185">
        <f t="shared" ref="I524" si="95">H524-G524</f>
        <v>560.08064516129161</v>
      </c>
      <c r="J524" s="30"/>
    </row>
    <row r="525" spans="1:10" s="23" customFormat="1" ht="12.2" customHeight="1">
      <c r="A525" s="29"/>
      <c r="B525" s="37"/>
      <c r="C525" s="35"/>
      <c r="D525" s="293"/>
      <c r="E525" s="35"/>
      <c r="F525" s="283"/>
      <c r="G525" s="297"/>
      <c r="H525" s="260"/>
      <c r="I525" s="184"/>
      <c r="J525" s="22"/>
    </row>
    <row r="526" spans="1:10" s="23" customFormat="1" ht="12.2" customHeight="1">
      <c r="A526" s="40" t="s">
        <v>147</v>
      </c>
      <c r="C526" s="35"/>
      <c r="D526" s="293"/>
      <c r="E526" s="35"/>
      <c r="F526" s="283"/>
      <c r="G526" s="297"/>
      <c r="H526" s="260"/>
      <c r="I526" s="184"/>
      <c r="J526" s="22"/>
    </row>
    <row r="527" spans="1:10" s="23" customFormat="1" ht="12.2" hidden="1" customHeight="1">
      <c r="A527" s="48" t="s">
        <v>595</v>
      </c>
      <c r="B527" s="34"/>
      <c r="C527" s="35"/>
      <c r="D527" s="293"/>
      <c r="E527" s="35"/>
      <c r="F527" s="283" t="str">
        <f>IFERROR(E527/G527,"")</f>
        <v/>
      </c>
      <c r="G527" s="297">
        <v>0</v>
      </c>
      <c r="H527" s="260">
        <v>0</v>
      </c>
      <c r="I527" s="184"/>
      <c r="J527" s="22"/>
    </row>
    <row r="528" spans="1:10" s="23" customFormat="1" ht="12.2" hidden="1" customHeight="1">
      <c r="A528" s="48">
        <v>900</v>
      </c>
      <c r="B528" s="34" t="s">
        <v>147</v>
      </c>
      <c r="C528" s="35">
        <v>0</v>
      </c>
      <c r="D528" s="293">
        <v>0</v>
      </c>
      <c r="E528" s="35">
        <v>0</v>
      </c>
      <c r="F528" s="283" t="str">
        <f t="shared" ref="F528:F531" si="96">IFERROR(E528/G528,"")</f>
        <v/>
      </c>
      <c r="G528" s="297">
        <v>0</v>
      </c>
      <c r="H528" s="260">
        <v>0</v>
      </c>
      <c r="I528" s="184"/>
      <c r="J528" s="22"/>
    </row>
    <row r="529" spans="1:10" s="23" customFormat="1" ht="12.2" hidden="1" customHeight="1">
      <c r="A529" s="48">
        <v>910</v>
      </c>
      <c r="B529" s="34" t="s">
        <v>405</v>
      </c>
      <c r="C529" s="35">
        <v>0</v>
      </c>
      <c r="D529" s="293">
        <v>0</v>
      </c>
      <c r="E529" s="35">
        <v>0</v>
      </c>
      <c r="F529" s="283" t="str">
        <f t="shared" si="96"/>
        <v/>
      </c>
      <c r="G529" s="297">
        <v>0</v>
      </c>
      <c r="H529" s="260">
        <v>0</v>
      </c>
      <c r="I529" s="184"/>
      <c r="J529" s="22"/>
    </row>
    <row r="530" spans="1:10" s="23" customFormat="1" ht="12.2" hidden="1" customHeight="1">
      <c r="A530" s="48">
        <v>940</v>
      </c>
      <c r="B530" s="34" t="s">
        <v>406</v>
      </c>
      <c r="C530" s="35">
        <v>0</v>
      </c>
      <c r="D530" s="293">
        <v>0</v>
      </c>
      <c r="E530" s="35">
        <v>0</v>
      </c>
      <c r="F530" s="283" t="str">
        <f t="shared" si="96"/>
        <v/>
      </c>
      <c r="G530" s="297">
        <v>0</v>
      </c>
      <c r="H530" s="260">
        <v>0</v>
      </c>
      <c r="I530" s="184"/>
      <c r="J530" s="22"/>
    </row>
    <row r="531" spans="1:10" s="23" customFormat="1" ht="12.2" hidden="1" customHeight="1">
      <c r="A531" s="48">
        <v>999.1</v>
      </c>
      <c r="B531" s="34" t="s">
        <v>407</v>
      </c>
      <c r="C531" s="35">
        <v>0</v>
      </c>
      <c r="D531" s="293">
        <v>0</v>
      </c>
      <c r="E531" s="35">
        <v>0</v>
      </c>
      <c r="F531" s="283" t="str">
        <f t="shared" si="96"/>
        <v/>
      </c>
      <c r="G531" s="297">
        <v>0</v>
      </c>
      <c r="H531" s="260">
        <v>0</v>
      </c>
      <c r="I531" s="184"/>
      <c r="J531" s="22"/>
    </row>
    <row r="532" spans="1:10" s="23" customFormat="1" ht="12.2" hidden="1" customHeight="1">
      <c r="A532" s="48"/>
      <c r="B532" s="34"/>
      <c r="C532" s="35"/>
      <c r="D532" s="293"/>
      <c r="E532" s="35"/>
      <c r="F532" s="283"/>
      <c r="G532" s="297"/>
      <c r="H532" s="260"/>
      <c r="I532" s="184"/>
      <c r="J532" s="22"/>
    </row>
    <row r="533" spans="1:10" s="24" customFormat="1" ht="12.2" customHeight="1">
      <c r="A533" s="29"/>
      <c r="B533" s="40" t="s">
        <v>610</v>
      </c>
      <c r="C533" s="36">
        <f>SUM(C527:C532)</f>
        <v>0</v>
      </c>
      <c r="D533" s="273">
        <f>SUM(D527:D532)</f>
        <v>0</v>
      </c>
      <c r="E533" s="36">
        <f>SUMIF($A527:$A532,"&gt;0",E527:E532)</f>
        <v>0</v>
      </c>
      <c r="F533" s="296" t="str">
        <f>IFERROR(E533/G533,"")</f>
        <v/>
      </c>
      <c r="G533" s="36">
        <f>SUMIF($A527:$A532,"&gt;0",G527:G532)</f>
        <v>0</v>
      </c>
      <c r="H533" s="261">
        <f>SUMIF($A527:$A532,"&gt;0",H527:H532)</f>
        <v>0</v>
      </c>
      <c r="I533" s="185">
        <f t="shared" ref="I533" si="97">H533-G533</f>
        <v>0</v>
      </c>
      <c r="J533" s="30"/>
    </row>
    <row r="534" spans="1:10" s="23" customFormat="1" ht="12.2" customHeight="1">
      <c r="A534" s="29"/>
      <c r="B534" s="37"/>
      <c r="C534" s="35"/>
      <c r="D534" s="293"/>
      <c r="E534" s="35"/>
      <c r="F534" s="283"/>
      <c r="G534" s="297"/>
      <c r="H534" s="260"/>
      <c r="I534" s="184"/>
      <c r="J534" s="22"/>
    </row>
    <row r="535" spans="1:10" s="24" customFormat="1" ht="12.2" customHeight="1">
      <c r="A535" s="41" t="s">
        <v>28</v>
      </c>
      <c r="B535" s="37"/>
      <c r="C535" s="36">
        <f>C254+C272+C333+C374+C427+C485+C503+C524+C533</f>
        <v>0</v>
      </c>
      <c r="D535" s="273">
        <f>D254+D272+D333+D374+D427+D485+D503+D524+D533</f>
        <v>375195.93</v>
      </c>
      <c r="E535" s="36">
        <f>E254+E272+E333+E374+E427+E485+E503+E524+E533</f>
        <v>722685.87999999989</v>
      </c>
      <c r="F535" s="296">
        <f>IFERROR(E535/G535,"")</f>
        <v>0.31399193222217631</v>
      </c>
      <c r="G535" s="36">
        <f>G254+G272+G333+G374+G427+G485+G503+G524+G533</f>
        <v>2301606.5250002583</v>
      </c>
      <c r="H535" s="261">
        <f>H254+H272+H333+H374+H427+H485+H503+H524+H533</f>
        <v>2995654.2525744741</v>
      </c>
      <c r="I535" s="36">
        <f>I254+I272+I333+I374+I427+I485+I503+I524+I533</f>
        <v>694047.72757421597</v>
      </c>
      <c r="J535" s="30"/>
    </row>
    <row r="536" spans="1:10" s="24" customFormat="1">
      <c r="A536" s="41"/>
      <c r="B536" s="28"/>
      <c r="C536" s="28"/>
      <c r="D536" s="28"/>
      <c r="E536" s="28"/>
      <c r="F536" s="28"/>
      <c r="I536" s="187"/>
      <c r="J536" s="30"/>
    </row>
    <row r="537" spans="1:10">
      <c r="C537" s="39"/>
      <c r="D537" s="39"/>
      <c r="E537" s="39"/>
      <c r="F537" s="39"/>
      <c r="J537" s="22"/>
    </row>
    <row r="538" spans="1:10">
      <c r="J538" s="22"/>
    </row>
  </sheetData>
  <sheetProtection selectLockedCells="1"/>
  <dataConsolidate/>
  <mergeCells count="5">
    <mergeCell ref="J6:J7"/>
    <mergeCell ref="I6:I7"/>
    <mergeCell ref="D6:D7"/>
    <mergeCell ref="C6:C7"/>
    <mergeCell ref="F6:F7"/>
  </mergeCells>
  <phoneticPr fontId="56" type="noConversion"/>
  <conditionalFormatting sqref="I11:I16 I19:I28 I534 I536 I190 I31:I80 I82:I183 I192:I524">
    <cfRule type="cellIs" dxfId="4" priority="379" operator="lessThan">
      <formula>0</formula>
    </cfRule>
  </conditionalFormatting>
  <conditionalFormatting sqref="I184:I189">
    <cfRule type="cellIs" dxfId="3" priority="226" operator="lessThan">
      <formula>0</formula>
    </cfRule>
  </conditionalFormatting>
  <conditionalFormatting sqref="I525:I533">
    <cfRule type="cellIs" dxfId="2" priority="225" operator="lessThan">
      <formula>0</formula>
    </cfRule>
  </conditionalFormatting>
  <conditionalFormatting sqref="I81">
    <cfRule type="cellIs" dxfId="1" priority="120" operator="lessThan">
      <formula>0</formula>
    </cfRule>
  </conditionalFormatting>
  <pageMargins left="0.25" right="0.25" top="0.75" bottom="0.75" header="0.3" footer="0.3"/>
  <pageSetup scale="93" fitToHeight="0" orientation="landscape" horizontalDpi="300" verticalDpi="300" r:id="rId1"/>
  <headerFooter alignWithMargins="0"/>
  <rowBreaks count="3" manualBreakCount="3">
    <brk id="46" max="13" man="1"/>
    <brk id="83" max="13" man="1"/>
    <brk id="192" max="13" man="1"/>
  </rowBreaks>
  <ignoredErrors>
    <ignoredError sqref="I533 I524:I527 I8:I9 I10:I63 F12:F30 I68:I80 I502:I506 F271:F274 F532:F535 F523:F527 F502:F506 F484:F488 I484:I488 I426:I430 F426:F430 F373:F377 I373:I377 I332:I336 F332:F336 I271:I275 I253:I257 F253:F257 F188:F196 I188:I196 I182:I186 F182:F186 F174:F178 I174:I178 I132:I136 F132:F136 F111:F115 I111:I115 I102:I106 F103:F106 I83:I87" formula="1"/>
    <ignoredError sqref="I64:I67" formula="1" formulaRange="1"/>
    <ignoredError sqref="G64:H6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3448-4C71-4F09-A54C-F8820E9AA30E}">
  <sheetPr codeName="Sheet8">
    <tabColor rgb="FF0070C0"/>
    <pageSetUpPr fitToPage="1"/>
  </sheetPr>
  <dimension ref="A1:CC146"/>
  <sheetViews>
    <sheetView showGridLines="0" zoomScaleNormal="100" workbookViewId="0">
      <pane xSplit="14" ySplit="8" topLeftCell="O9" activePane="bottomRight" state="frozen"/>
      <selection pane="topRight" activeCell="O1" sqref="O1"/>
      <selection pane="bottomLeft" activeCell="A9" sqref="A9"/>
      <selection pane="bottomRight" activeCell="O9" sqref="O9"/>
    </sheetView>
  </sheetViews>
  <sheetFormatPr defaultColWidth="9.140625" defaultRowHeight="12.2" customHeight="1" outlineLevelRow="1" outlineLevelCol="1"/>
  <cols>
    <col min="1" max="1" width="5.85546875" style="60" customWidth="1" collapsed="1"/>
    <col min="2" max="2" width="30.28515625" style="60" bestFit="1" customWidth="1" collapsed="1"/>
    <col min="3" max="3" width="15.85546875" style="60" customWidth="1" outlineLevel="1" collapsed="1"/>
    <col min="4" max="4" width="32" style="60" customWidth="1" outlineLevel="1" collapsed="1"/>
    <col min="5" max="5" width="10" style="60" customWidth="1"/>
    <col min="6" max="6" width="10" style="60" hidden="1" customWidth="1" outlineLevel="1" collapsed="1"/>
    <col min="7" max="7" width="19.28515625" style="60" hidden="1" customWidth="1" outlineLevel="1" collapsed="1"/>
    <col min="8" max="8" width="28.85546875" style="60" hidden="1" customWidth="1" outlineLevel="1" collapsed="1"/>
    <col min="9" max="9" width="10" style="60" hidden="1" customWidth="1" outlineLevel="1" collapsed="1"/>
    <col min="10" max="10" width="2.140625" style="60" customWidth="1" collapsed="1"/>
    <col min="11" max="11" width="9.140625" style="60" hidden="1" customWidth="1" outlineLevel="1" collapsed="1"/>
    <col min="12" max="12" width="7.140625" style="60" hidden="1" customWidth="1" outlineLevel="1" collapsed="1"/>
    <col min="13" max="14" width="6.85546875" style="60" hidden="1" customWidth="1" outlineLevel="1" collapsed="1"/>
    <col min="15" max="15" width="10.5703125" style="60" customWidth="1" collapsed="1"/>
    <col min="16" max="17" width="10.5703125" style="60" hidden="1" customWidth="1" outlineLevel="1" collapsed="1"/>
    <col min="18" max="18" width="8.42578125" style="60" customWidth="1" collapsed="1"/>
    <col min="19" max="19" width="9.140625" style="60" hidden="1" customWidth="1" outlineLevel="1" collapsed="1"/>
    <col min="20" max="20" width="7.140625" style="60" hidden="1" customWidth="1" outlineLevel="1" collapsed="1"/>
    <col min="21" max="22" width="6.85546875" style="60" hidden="1" customWidth="1" outlineLevel="1" collapsed="1"/>
    <col min="23" max="23" width="11.5703125" style="60" customWidth="1" collapsed="1"/>
    <col min="24" max="25" width="10.5703125" style="60" hidden="1" customWidth="1" outlineLevel="1" collapsed="1"/>
    <col min="26" max="26" width="8.42578125" style="60" customWidth="1" collapsed="1"/>
    <col min="27" max="27" width="9.140625" style="60" collapsed="1"/>
    <col min="28" max="81" width="9.140625" style="60"/>
    <col min="82" max="16384" width="9.140625" style="60" collapsed="1"/>
  </cols>
  <sheetData>
    <row r="1" spans="1:27" ht="15.75" outlineLevel="1">
      <c r="A1" s="127" t="s">
        <v>593</v>
      </c>
      <c r="B1" s="127"/>
      <c r="C1" s="127"/>
      <c r="D1" s="127"/>
      <c r="E1" s="127"/>
      <c r="F1" s="127"/>
      <c r="G1" s="127"/>
      <c r="H1" s="127"/>
      <c r="I1" s="127"/>
      <c r="J1" s="127"/>
      <c r="K1" s="67"/>
      <c r="L1" s="67"/>
      <c r="M1" s="67"/>
      <c r="N1" s="67"/>
      <c r="S1" s="67"/>
      <c r="T1" s="67"/>
      <c r="U1" s="67"/>
      <c r="V1" s="67"/>
    </row>
    <row r="2" spans="1:27" ht="12.2" customHeight="1" outlineLevel="1">
      <c r="A2" s="128" t="s">
        <v>46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27" ht="12.75" outlineLevel="1">
      <c r="A3" s="128" t="s">
        <v>594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27" ht="15" customHeight="1">
      <c r="A4" s="67"/>
      <c r="B4" s="67"/>
      <c r="C4" s="67"/>
      <c r="D4" s="67"/>
      <c r="E4" s="67"/>
      <c r="F4" s="67"/>
      <c r="G4" s="67"/>
      <c r="H4" s="67"/>
      <c r="I4" s="67"/>
      <c r="J4" s="219"/>
      <c r="K4" s="378" t="s">
        <v>611</v>
      </c>
      <c r="L4" s="379"/>
      <c r="M4" s="379"/>
      <c r="N4" s="379"/>
      <c r="O4" s="379"/>
      <c r="P4" s="379"/>
      <c r="Q4" s="379"/>
      <c r="R4" s="380"/>
      <c r="S4" s="378" t="s">
        <v>616</v>
      </c>
      <c r="T4" s="379"/>
      <c r="U4" s="379"/>
      <c r="V4" s="379"/>
      <c r="W4" s="379"/>
      <c r="X4" s="379"/>
      <c r="Y4" s="379"/>
      <c r="Z4" s="380"/>
    </row>
    <row r="5" spans="1:27" ht="15" customHeight="1">
      <c r="A5" s="52" t="s">
        <v>47</v>
      </c>
      <c r="B5" s="116"/>
      <c r="C5" s="116"/>
      <c r="D5" s="116"/>
      <c r="E5" s="116"/>
      <c r="F5" s="116"/>
      <c r="G5" s="116"/>
      <c r="H5" s="116"/>
      <c r="I5" s="116"/>
      <c r="J5" s="55"/>
      <c r="K5" s="381" t="s">
        <v>612</v>
      </c>
      <c r="L5" s="382"/>
      <c r="M5" s="382"/>
      <c r="N5" s="382"/>
      <c r="O5" s="382"/>
      <c r="P5" s="382"/>
      <c r="Q5" s="382"/>
      <c r="R5" s="383"/>
      <c r="S5" s="381" t="s">
        <v>618</v>
      </c>
      <c r="T5" s="382"/>
      <c r="U5" s="382"/>
      <c r="V5" s="382"/>
      <c r="W5" s="382"/>
      <c r="X5" s="382"/>
      <c r="Y5" s="382"/>
      <c r="Z5" s="383"/>
      <c r="AA5" s="65"/>
    </row>
    <row r="6" spans="1:27" s="72" customFormat="1" ht="36">
      <c r="A6" s="73" t="s">
        <v>40</v>
      </c>
      <c r="B6" s="74" t="s">
        <v>41</v>
      </c>
      <c r="C6" s="74" t="s">
        <v>42</v>
      </c>
      <c r="D6" s="74" t="s">
        <v>43</v>
      </c>
      <c r="E6" s="75" t="s">
        <v>44</v>
      </c>
      <c r="F6" s="75" t="s">
        <v>48</v>
      </c>
      <c r="G6" s="77" t="s">
        <v>85</v>
      </c>
      <c r="H6" s="192" t="s">
        <v>86</v>
      </c>
      <c r="I6" s="192" t="s">
        <v>87</v>
      </c>
      <c r="J6" s="76"/>
      <c r="K6" s="195" t="s">
        <v>45</v>
      </c>
      <c r="L6" s="77" t="s">
        <v>88</v>
      </c>
      <c r="M6" s="77" t="s">
        <v>89</v>
      </c>
      <c r="N6" s="77" t="s">
        <v>90</v>
      </c>
      <c r="O6" s="75" t="s">
        <v>49</v>
      </c>
      <c r="P6" s="76" t="s">
        <v>163</v>
      </c>
      <c r="Q6" s="323" t="s">
        <v>164</v>
      </c>
      <c r="R6" s="76" t="s">
        <v>50</v>
      </c>
      <c r="S6" s="320" t="s">
        <v>45</v>
      </c>
      <c r="T6" s="75" t="s">
        <v>88</v>
      </c>
      <c r="U6" s="75" t="s">
        <v>89</v>
      </c>
      <c r="V6" s="75" t="s">
        <v>90</v>
      </c>
      <c r="W6" s="75" t="s">
        <v>49</v>
      </c>
      <c r="X6" s="76" t="s">
        <v>163</v>
      </c>
      <c r="Y6" s="323" t="s">
        <v>164</v>
      </c>
      <c r="Z6" s="76" t="s">
        <v>50</v>
      </c>
      <c r="AA6" s="120"/>
    </row>
    <row r="7" spans="1:27" ht="12.75" hidden="1" customHeight="1">
      <c r="A7" s="196"/>
      <c r="B7" s="197"/>
      <c r="C7" s="197"/>
      <c r="D7" s="197"/>
      <c r="E7" s="198"/>
      <c r="F7" s="197"/>
      <c r="G7" s="197"/>
      <c r="H7" s="197"/>
      <c r="I7" s="197"/>
      <c r="J7" s="201"/>
      <c r="K7" s="198"/>
      <c r="L7" s="198"/>
      <c r="M7" s="198"/>
      <c r="N7" s="198"/>
      <c r="O7" s="61"/>
      <c r="P7" s="199"/>
      <c r="Q7" s="324"/>
      <c r="R7" s="199"/>
      <c r="S7" s="198"/>
      <c r="T7" s="198"/>
      <c r="U7" s="198"/>
      <c r="V7" s="198"/>
      <c r="W7" s="61"/>
      <c r="X7" s="199"/>
      <c r="Y7" s="324"/>
      <c r="Z7" s="199"/>
      <c r="AA7" s="65"/>
    </row>
    <row r="8" spans="1:27" ht="3.75" hidden="1" customHeight="1">
      <c r="A8" s="200" t="s">
        <v>411</v>
      </c>
      <c r="B8" s="87"/>
      <c r="C8" s="87"/>
      <c r="D8" s="87"/>
      <c r="E8" s="146"/>
      <c r="F8" s="87"/>
      <c r="G8" s="87"/>
      <c r="H8" s="87"/>
      <c r="I8" s="87"/>
      <c r="J8" s="202"/>
      <c r="K8" s="176"/>
      <c r="L8" s="176"/>
      <c r="M8" s="176"/>
      <c r="N8" s="176"/>
      <c r="O8" s="89"/>
      <c r="P8" s="321"/>
      <c r="Q8" s="325"/>
      <c r="R8" s="90"/>
      <c r="S8" s="176"/>
      <c r="T8" s="176"/>
      <c r="U8" s="176"/>
      <c r="V8" s="176"/>
      <c r="W8" s="89"/>
      <c r="X8" s="321"/>
      <c r="Y8" s="325"/>
      <c r="Z8" s="90"/>
      <c r="AA8" s="65"/>
    </row>
    <row r="9" spans="1:27" ht="12.2" customHeight="1">
      <c r="A9" s="86">
        <v>1</v>
      </c>
      <c r="B9" s="87" t="s">
        <v>565</v>
      </c>
      <c r="C9" s="87" t="s">
        <v>424</v>
      </c>
      <c r="D9" s="87" t="s">
        <v>421</v>
      </c>
      <c r="E9" s="146">
        <v>101</v>
      </c>
      <c r="F9" s="88">
        <v>44743</v>
      </c>
      <c r="G9" s="203" t="s">
        <v>423</v>
      </c>
      <c r="H9" s="203" t="s">
        <v>422</v>
      </c>
      <c r="I9" s="88"/>
      <c r="J9" s="221"/>
      <c r="K9" s="193">
        <v>46122</v>
      </c>
      <c r="L9" s="205">
        <v>0</v>
      </c>
      <c r="M9" s="176">
        <v>0</v>
      </c>
      <c r="N9" s="176">
        <v>0</v>
      </c>
      <c r="O9" s="89">
        <v>14878.064516128999</v>
      </c>
      <c r="P9" s="321">
        <v>7365.0300645161296</v>
      </c>
      <c r="Q9" s="325">
        <f t="shared" ref="Q9:Q62" si="0">O9+P9</f>
        <v>22243.094580645127</v>
      </c>
      <c r="R9" s="90">
        <v>0.32258064516128998</v>
      </c>
      <c r="S9" s="193">
        <v>0</v>
      </c>
      <c r="T9" s="205">
        <v>0</v>
      </c>
      <c r="U9" s="176">
        <v>0</v>
      </c>
      <c r="V9" s="176">
        <v>0</v>
      </c>
      <c r="W9" s="89">
        <v>0</v>
      </c>
      <c r="X9" s="321">
        <v>0</v>
      </c>
      <c r="Y9" s="325">
        <f t="shared" ref="Y9:Y62" si="1">W9+X9</f>
        <v>0</v>
      </c>
      <c r="Z9" s="90">
        <v>0</v>
      </c>
      <c r="AA9" s="65"/>
    </row>
    <row r="10" spans="1:27" ht="12.2" customHeight="1">
      <c r="A10" s="86">
        <v>1</v>
      </c>
      <c r="B10" s="87" t="s">
        <v>426</v>
      </c>
      <c r="C10" s="87" t="s">
        <v>427</v>
      </c>
      <c r="D10" s="87" t="s">
        <v>425</v>
      </c>
      <c r="E10" s="146">
        <v>101</v>
      </c>
      <c r="F10" s="88">
        <v>44743</v>
      </c>
      <c r="G10" s="203" t="s">
        <v>423</v>
      </c>
      <c r="H10" s="203" t="s">
        <v>422</v>
      </c>
      <c r="I10" s="88"/>
      <c r="J10" s="221"/>
      <c r="K10" s="193">
        <v>60916</v>
      </c>
      <c r="L10" s="205">
        <v>0</v>
      </c>
      <c r="M10" s="176">
        <v>0</v>
      </c>
      <c r="N10" s="176">
        <v>0</v>
      </c>
      <c r="O10" s="89">
        <v>60916</v>
      </c>
      <c r="P10" s="321">
        <v>26781.011999999999</v>
      </c>
      <c r="Q10" s="325">
        <f t="shared" si="0"/>
        <v>87697.012000000002</v>
      </c>
      <c r="R10" s="90">
        <v>1</v>
      </c>
      <c r="S10" s="193">
        <v>61982.03</v>
      </c>
      <c r="T10" s="205">
        <v>0</v>
      </c>
      <c r="U10" s="176">
        <v>0</v>
      </c>
      <c r="V10" s="176">
        <v>0</v>
      </c>
      <c r="W10" s="89">
        <v>61982.03</v>
      </c>
      <c r="X10" s="321">
        <v>29554.866285</v>
      </c>
      <c r="Y10" s="325">
        <f t="shared" si="1"/>
        <v>91536.896284999995</v>
      </c>
      <c r="Z10" s="90">
        <v>1</v>
      </c>
      <c r="AA10" s="65"/>
    </row>
    <row r="11" spans="1:27" ht="12.2" customHeight="1">
      <c r="A11" s="86">
        <v>1</v>
      </c>
      <c r="B11" s="87" t="s">
        <v>429</v>
      </c>
      <c r="C11" s="87" t="s">
        <v>424</v>
      </c>
      <c r="D11" s="87" t="s">
        <v>428</v>
      </c>
      <c r="E11" s="146">
        <v>101</v>
      </c>
      <c r="F11" s="88">
        <v>44743</v>
      </c>
      <c r="G11" s="203" t="s">
        <v>150</v>
      </c>
      <c r="H11" s="203" t="s">
        <v>422</v>
      </c>
      <c r="I11" s="88"/>
      <c r="J11" s="221"/>
      <c r="K11" s="193">
        <v>66000</v>
      </c>
      <c r="L11" s="205">
        <v>0</v>
      </c>
      <c r="M11" s="176">
        <v>0</v>
      </c>
      <c r="N11" s="176">
        <v>0</v>
      </c>
      <c r="O11" s="89">
        <v>66000</v>
      </c>
      <c r="P11" s="321">
        <v>18962.22</v>
      </c>
      <c r="Q11" s="325">
        <f t="shared" si="0"/>
        <v>84962.22</v>
      </c>
      <c r="R11" s="90">
        <v>1</v>
      </c>
      <c r="S11" s="193">
        <v>67155</v>
      </c>
      <c r="T11" s="205">
        <v>0</v>
      </c>
      <c r="U11" s="176">
        <v>0</v>
      </c>
      <c r="V11" s="176">
        <v>0</v>
      </c>
      <c r="W11" s="89">
        <v>67155</v>
      </c>
      <c r="X11" s="321">
        <v>20618.0193</v>
      </c>
      <c r="Y11" s="325">
        <f t="shared" si="1"/>
        <v>87773.0193</v>
      </c>
      <c r="Z11" s="90">
        <v>1</v>
      </c>
      <c r="AA11" s="65"/>
    </row>
    <row r="12" spans="1:27" ht="12.2" customHeight="1">
      <c r="A12" s="86">
        <v>1</v>
      </c>
      <c r="B12" s="87" t="s">
        <v>430</v>
      </c>
      <c r="C12" s="87" t="s">
        <v>424</v>
      </c>
      <c r="D12" s="87" t="s">
        <v>431</v>
      </c>
      <c r="E12" s="146">
        <v>101</v>
      </c>
      <c r="F12" s="88">
        <v>44743</v>
      </c>
      <c r="G12" s="203" t="s">
        <v>150</v>
      </c>
      <c r="H12" s="203" t="s">
        <v>422</v>
      </c>
      <c r="I12" s="88"/>
      <c r="J12" s="221"/>
      <c r="K12" s="193">
        <v>55000.08</v>
      </c>
      <c r="L12" s="205">
        <v>0</v>
      </c>
      <c r="M12" s="176">
        <v>0</v>
      </c>
      <c r="N12" s="176">
        <v>0</v>
      </c>
      <c r="O12" s="89">
        <v>55000.08</v>
      </c>
      <c r="P12" s="321">
        <v>17097.733560000001</v>
      </c>
      <c r="Q12" s="325">
        <f t="shared" si="0"/>
        <v>72097.81356000001</v>
      </c>
      <c r="R12" s="90">
        <v>1</v>
      </c>
      <c r="S12" s="193">
        <v>55962.581400000003</v>
      </c>
      <c r="T12" s="205">
        <v>0</v>
      </c>
      <c r="U12" s="176">
        <v>0</v>
      </c>
      <c r="V12" s="176">
        <v>0</v>
      </c>
      <c r="W12" s="89">
        <v>55962.581400000003</v>
      </c>
      <c r="X12" s="321">
        <v>18497.055975300002</v>
      </c>
      <c r="Y12" s="325">
        <f t="shared" si="1"/>
        <v>74459.637375300008</v>
      </c>
      <c r="Z12" s="90">
        <v>1</v>
      </c>
      <c r="AA12" s="65"/>
    </row>
    <row r="13" spans="1:27" ht="12.2" customHeight="1">
      <c r="A13" s="86">
        <v>1</v>
      </c>
      <c r="B13" s="87" t="s">
        <v>433</v>
      </c>
      <c r="C13" s="87" t="s">
        <v>432</v>
      </c>
      <c r="D13" s="87" t="s">
        <v>434</v>
      </c>
      <c r="E13" s="146">
        <v>101</v>
      </c>
      <c r="F13" s="88">
        <v>44743</v>
      </c>
      <c r="G13" s="203" t="s">
        <v>150</v>
      </c>
      <c r="H13" s="203" t="s">
        <v>422</v>
      </c>
      <c r="I13" s="88"/>
      <c r="J13" s="221"/>
      <c r="K13" s="193">
        <v>58000.08</v>
      </c>
      <c r="L13" s="205">
        <v>0</v>
      </c>
      <c r="M13" s="176">
        <v>0</v>
      </c>
      <c r="N13" s="176">
        <v>0</v>
      </c>
      <c r="O13" s="89">
        <v>58000.08</v>
      </c>
      <c r="P13" s="321">
        <v>17606.233560000001</v>
      </c>
      <c r="Q13" s="325">
        <f t="shared" si="0"/>
        <v>75606.31356000001</v>
      </c>
      <c r="R13" s="90">
        <v>1</v>
      </c>
      <c r="S13" s="193">
        <v>59015.081400000003</v>
      </c>
      <c r="T13" s="205">
        <v>0</v>
      </c>
      <c r="U13" s="176">
        <v>0</v>
      </c>
      <c r="V13" s="176">
        <v>0</v>
      </c>
      <c r="W13" s="89">
        <v>59015.081400000003</v>
      </c>
      <c r="X13" s="321">
        <v>19075.504725300001</v>
      </c>
      <c r="Y13" s="325">
        <f t="shared" si="1"/>
        <v>78090.586125300004</v>
      </c>
      <c r="Z13" s="90">
        <v>1</v>
      </c>
      <c r="AA13" s="65"/>
    </row>
    <row r="14" spans="1:27" ht="12.2" customHeight="1">
      <c r="A14" s="86">
        <v>1</v>
      </c>
      <c r="B14" s="87" t="s">
        <v>435</v>
      </c>
      <c r="C14" s="87" t="s">
        <v>424</v>
      </c>
      <c r="D14" s="87" t="s">
        <v>428</v>
      </c>
      <c r="E14" s="146">
        <v>101</v>
      </c>
      <c r="F14" s="88">
        <v>44743</v>
      </c>
      <c r="G14" s="203" t="s">
        <v>150</v>
      </c>
      <c r="H14" s="203" t="s">
        <v>422</v>
      </c>
      <c r="I14" s="88"/>
      <c r="J14" s="221"/>
      <c r="K14" s="193">
        <v>54500.160000000003</v>
      </c>
      <c r="L14" s="205">
        <v>0</v>
      </c>
      <c r="M14" s="176">
        <v>0</v>
      </c>
      <c r="N14" s="176">
        <v>0</v>
      </c>
      <c r="O14" s="89">
        <v>54500.160000000003</v>
      </c>
      <c r="P14" s="321">
        <v>17012.99712</v>
      </c>
      <c r="Q14" s="325">
        <f t="shared" si="0"/>
        <v>71513.157120000003</v>
      </c>
      <c r="R14" s="90">
        <v>1</v>
      </c>
      <c r="S14" s="193">
        <v>55453.912799999998</v>
      </c>
      <c r="T14" s="205">
        <v>0</v>
      </c>
      <c r="U14" s="176">
        <v>0</v>
      </c>
      <c r="V14" s="176">
        <v>0</v>
      </c>
      <c r="W14" s="89">
        <v>55453.912799999998</v>
      </c>
      <c r="X14" s="321">
        <v>18400.6632756</v>
      </c>
      <c r="Y14" s="325">
        <f t="shared" si="1"/>
        <v>73854.576075599995</v>
      </c>
      <c r="Z14" s="90">
        <v>1</v>
      </c>
      <c r="AA14" s="65"/>
    </row>
    <row r="15" spans="1:27" ht="12.2" customHeight="1">
      <c r="A15" s="86">
        <v>1</v>
      </c>
      <c r="B15" s="87" t="s">
        <v>566</v>
      </c>
      <c r="C15" s="87" t="s">
        <v>424</v>
      </c>
      <c r="D15" s="87" t="s">
        <v>436</v>
      </c>
      <c r="E15" s="146">
        <v>101</v>
      </c>
      <c r="F15" s="88">
        <v>44743</v>
      </c>
      <c r="G15" s="203" t="s">
        <v>150</v>
      </c>
      <c r="H15" s="203" t="s">
        <v>422</v>
      </c>
      <c r="I15" s="88"/>
      <c r="J15" s="221"/>
      <c r="K15" s="193">
        <v>57500.160000000003</v>
      </c>
      <c r="L15" s="205">
        <v>0</v>
      </c>
      <c r="M15" s="176">
        <v>0</v>
      </c>
      <c r="N15" s="176">
        <v>0</v>
      </c>
      <c r="O15" s="89">
        <v>26431.525161290301</v>
      </c>
      <c r="P15" s="321">
        <v>8764.7156376774201</v>
      </c>
      <c r="Q15" s="325">
        <f t="shared" si="0"/>
        <v>35196.240798967723</v>
      </c>
      <c r="R15" s="90">
        <v>0.45967741935483902</v>
      </c>
      <c r="S15" s="193">
        <v>0</v>
      </c>
      <c r="T15" s="205">
        <v>0</v>
      </c>
      <c r="U15" s="176">
        <v>0</v>
      </c>
      <c r="V15" s="176">
        <v>0</v>
      </c>
      <c r="W15" s="89">
        <v>0</v>
      </c>
      <c r="X15" s="321">
        <v>0</v>
      </c>
      <c r="Y15" s="325">
        <f t="shared" si="1"/>
        <v>0</v>
      </c>
      <c r="Z15" s="90">
        <v>0</v>
      </c>
      <c r="AA15" s="65"/>
    </row>
    <row r="16" spans="1:27" ht="12.2" customHeight="1">
      <c r="A16" s="86">
        <v>1</v>
      </c>
      <c r="B16" s="87" t="s">
        <v>437</v>
      </c>
      <c r="C16" s="87" t="s">
        <v>567</v>
      </c>
      <c r="D16" s="87" t="s">
        <v>438</v>
      </c>
      <c r="E16" s="146">
        <v>105</v>
      </c>
      <c r="F16" s="88">
        <v>44789</v>
      </c>
      <c r="G16" s="203" t="s">
        <v>150</v>
      </c>
      <c r="H16" s="203" t="s">
        <v>422</v>
      </c>
      <c r="I16" s="88"/>
      <c r="J16" s="221"/>
      <c r="K16" s="193">
        <v>84000</v>
      </c>
      <c r="L16" s="205">
        <v>0</v>
      </c>
      <c r="M16" s="176">
        <v>0</v>
      </c>
      <c r="N16" s="176">
        <v>0</v>
      </c>
      <c r="O16" s="89">
        <v>73612.903225806498</v>
      </c>
      <c r="P16" s="321">
        <v>19252.607096774202</v>
      </c>
      <c r="Q16" s="325">
        <f t="shared" si="0"/>
        <v>92865.510322580696</v>
      </c>
      <c r="R16" s="90">
        <v>0.87634408602150504</v>
      </c>
      <c r="S16" s="193">
        <v>85470</v>
      </c>
      <c r="T16" s="205">
        <v>0</v>
      </c>
      <c r="U16" s="176">
        <v>0</v>
      </c>
      <c r="V16" s="176">
        <v>0</v>
      </c>
      <c r="W16" s="89">
        <v>85470</v>
      </c>
      <c r="X16" s="321">
        <v>24088.711800000001</v>
      </c>
      <c r="Y16" s="325">
        <f t="shared" si="1"/>
        <v>109558.7118</v>
      </c>
      <c r="Z16" s="90">
        <v>1</v>
      </c>
      <c r="AA16" s="65"/>
    </row>
    <row r="17" spans="1:27" ht="12.2" customHeight="1">
      <c r="A17" s="86">
        <v>1</v>
      </c>
      <c r="B17" s="87" t="s">
        <v>439</v>
      </c>
      <c r="C17" s="87" t="s">
        <v>424</v>
      </c>
      <c r="D17" s="87" t="s">
        <v>421</v>
      </c>
      <c r="E17" s="146">
        <v>101</v>
      </c>
      <c r="F17" s="88">
        <v>44743</v>
      </c>
      <c r="G17" s="203" t="s">
        <v>150</v>
      </c>
      <c r="H17" s="203" t="s">
        <v>422</v>
      </c>
      <c r="I17" s="88"/>
      <c r="J17" s="221"/>
      <c r="K17" s="193">
        <v>53000.160000000003</v>
      </c>
      <c r="L17" s="205">
        <v>0</v>
      </c>
      <c r="M17" s="176">
        <v>0</v>
      </c>
      <c r="N17" s="176">
        <v>0</v>
      </c>
      <c r="O17" s="89">
        <v>53000.160000000003</v>
      </c>
      <c r="P17" s="321">
        <v>16758.74712</v>
      </c>
      <c r="Q17" s="325">
        <f t="shared" si="0"/>
        <v>69758.907120000003</v>
      </c>
      <c r="R17" s="90">
        <v>1</v>
      </c>
      <c r="S17" s="193">
        <v>53927.662799999998</v>
      </c>
      <c r="T17" s="205">
        <v>0</v>
      </c>
      <c r="U17" s="176">
        <v>0</v>
      </c>
      <c r="V17" s="176">
        <v>0</v>
      </c>
      <c r="W17" s="89">
        <v>53927.662799999998</v>
      </c>
      <c r="X17" s="321">
        <v>18111.438900599998</v>
      </c>
      <c r="Y17" s="325">
        <f t="shared" si="1"/>
        <v>72039.101700600004</v>
      </c>
      <c r="Z17" s="90">
        <v>1</v>
      </c>
      <c r="AA17" s="65"/>
    </row>
    <row r="18" spans="1:27" ht="12.2" customHeight="1">
      <c r="A18" s="86">
        <v>1</v>
      </c>
      <c r="B18" s="87" t="s">
        <v>441</v>
      </c>
      <c r="C18" s="87" t="s">
        <v>432</v>
      </c>
      <c r="D18" s="87" t="s">
        <v>440</v>
      </c>
      <c r="E18" s="146">
        <v>101</v>
      </c>
      <c r="F18" s="88">
        <v>44743</v>
      </c>
      <c r="G18" s="203" t="s">
        <v>150</v>
      </c>
      <c r="H18" s="203" t="s">
        <v>422</v>
      </c>
      <c r="I18" s="88"/>
      <c r="J18" s="221"/>
      <c r="K18" s="193">
        <v>51000</v>
      </c>
      <c r="L18" s="205">
        <v>0</v>
      </c>
      <c r="M18" s="176">
        <v>0</v>
      </c>
      <c r="N18" s="176">
        <v>0</v>
      </c>
      <c r="O18" s="89">
        <v>51000</v>
      </c>
      <c r="P18" s="321">
        <v>16419.72</v>
      </c>
      <c r="Q18" s="325">
        <f t="shared" si="0"/>
        <v>67419.72</v>
      </c>
      <c r="R18" s="90">
        <v>1</v>
      </c>
      <c r="S18" s="193">
        <v>0</v>
      </c>
      <c r="T18" s="205">
        <v>0</v>
      </c>
      <c r="U18" s="176">
        <v>0</v>
      </c>
      <c r="V18" s="176">
        <v>0</v>
      </c>
      <c r="W18" s="89">
        <v>0</v>
      </c>
      <c r="X18" s="321">
        <v>0</v>
      </c>
      <c r="Y18" s="325">
        <f t="shared" si="1"/>
        <v>0</v>
      </c>
      <c r="Z18" s="90">
        <v>0</v>
      </c>
      <c r="AA18" s="65"/>
    </row>
    <row r="19" spans="1:27" ht="12.2" customHeight="1">
      <c r="A19" s="86">
        <v>1</v>
      </c>
      <c r="B19" s="87" t="s">
        <v>568</v>
      </c>
      <c r="C19" s="87" t="s">
        <v>452</v>
      </c>
      <c r="D19" s="87" t="s">
        <v>453</v>
      </c>
      <c r="E19" s="146">
        <v>102</v>
      </c>
      <c r="F19" s="88">
        <v>44866</v>
      </c>
      <c r="G19" s="203" t="s">
        <v>150</v>
      </c>
      <c r="H19" s="203" t="s">
        <v>422</v>
      </c>
      <c r="I19" s="88"/>
      <c r="J19" s="221"/>
      <c r="K19" s="193"/>
      <c r="L19" s="205">
        <v>20</v>
      </c>
      <c r="M19" s="176">
        <v>40</v>
      </c>
      <c r="N19" s="176">
        <v>35</v>
      </c>
      <c r="O19" s="89">
        <v>21000</v>
      </c>
      <c r="P19" s="321">
        <v>8580.1</v>
      </c>
      <c r="Q19" s="325">
        <f t="shared" si="0"/>
        <v>29580.1</v>
      </c>
      <c r="R19" s="90">
        <v>0.75</v>
      </c>
      <c r="S19" s="193">
        <v>0</v>
      </c>
      <c r="T19" s="205">
        <v>20.350000000000001</v>
      </c>
      <c r="U19" s="176">
        <v>40</v>
      </c>
      <c r="V19" s="176">
        <v>35</v>
      </c>
      <c r="W19" s="89">
        <v>28490</v>
      </c>
      <c r="X19" s="321">
        <v>12909.68</v>
      </c>
      <c r="Y19" s="325">
        <f t="shared" si="1"/>
        <v>41399.68</v>
      </c>
      <c r="Z19" s="90">
        <v>1</v>
      </c>
      <c r="AA19" s="65"/>
    </row>
    <row r="20" spans="1:27" ht="12.2" customHeight="1">
      <c r="A20" s="86">
        <v>1</v>
      </c>
      <c r="B20" s="87" t="s">
        <v>443</v>
      </c>
      <c r="C20" s="87" t="s">
        <v>424</v>
      </c>
      <c r="D20" s="87" t="s">
        <v>442</v>
      </c>
      <c r="E20" s="146">
        <v>101</v>
      </c>
      <c r="F20" s="88">
        <v>44743</v>
      </c>
      <c r="G20" s="203" t="s">
        <v>423</v>
      </c>
      <c r="H20" s="203" t="s">
        <v>422</v>
      </c>
      <c r="I20" s="88"/>
      <c r="J20" s="221"/>
      <c r="K20" s="193">
        <v>51344</v>
      </c>
      <c r="L20" s="205">
        <v>0</v>
      </c>
      <c r="M20" s="176">
        <v>0</v>
      </c>
      <c r="N20" s="176">
        <v>0</v>
      </c>
      <c r="O20" s="89">
        <v>51344</v>
      </c>
      <c r="P20" s="321">
        <v>23794.547999999999</v>
      </c>
      <c r="Q20" s="325">
        <f t="shared" si="0"/>
        <v>75138.547999999995</v>
      </c>
      <c r="R20" s="90">
        <v>1</v>
      </c>
      <c r="S20" s="193">
        <v>52242.52</v>
      </c>
      <c r="T20" s="205">
        <v>0</v>
      </c>
      <c r="U20" s="176">
        <v>0</v>
      </c>
      <c r="V20" s="176">
        <v>0</v>
      </c>
      <c r="W20" s="89">
        <v>52242.52</v>
      </c>
      <c r="X20" s="321">
        <v>26150.90754</v>
      </c>
      <c r="Y20" s="325">
        <f t="shared" si="1"/>
        <v>78393.427540000004</v>
      </c>
      <c r="Z20" s="90">
        <v>1</v>
      </c>
      <c r="AA20" s="65"/>
    </row>
    <row r="21" spans="1:27" ht="12.2" customHeight="1">
      <c r="A21" s="86">
        <v>1</v>
      </c>
      <c r="B21" s="87" t="s">
        <v>445</v>
      </c>
      <c r="C21" s="87" t="s">
        <v>432</v>
      </c>
      <c r="D21" s="87" t="s">
        <v>444</v>
      </c>
      <c r="E21" s="146">
        <v>107</v>
      </c>
      <c r="F21" s="88">
        <v>44743</v>
      </c>
      <c r="G21" s="203" t="s">
        <v>150</v>
      </c>
      <c r="H21" s="203" t="s">
        <v>422</v>
      </c>
      <c r="I21" s="88"/>
      <c r="J21" s="221"/>
      <c r="K21" s="193">
        <v>42000</v>
      </c>
      <c r="L21" s="205">
        <v>0</v>
      </c>
      <c r="M21" s="176">
        <v>0</v>
      </c>
      <c r="N21" s="176">
        <v>0</v>
      </c>
      <c r="O21" s="89">
        <v>42000</v>
      </c>
      <c r="P21" s="321">
        <v>14894.22</v>
      </c>
      <c r="Q21" s="325">
        <f t="shared" si="0"/>
        <v>56894.22</v>
      </c>
      <c r="R21" s="90">
        <v>1</v>
      </c>
      <c r="S21" s="193">
        <v>0</v>
      </c>
      <c r="T21" s="205">
        <v>0</v>
      </c>
      <c r="U21" s="176">
        <v>0</v>
      </c>
      <c r="V21" s="176">
        <v>0</v>
      </c>
      <c r="W21" s="89">
        <v>0</v>
      </c>
      <c r="X21" s="321">
        <v>0</v>
      </c>
      <c r="Y21" s="325">
        <f t="shared" si="1"/>
        <v>0</v>
      </c>
      <c r="Z21" s="90">
        <v>0</v>
      </c>
      <c r="AA21" s="65"/>
    </row>
    <row r="22" spans="1:27" ht="12.2" customHeight="1">
      <c r="A22" s="86">
        <v>1</v>
      </c>
      <c r="B22" s="87" t="s">
        <v>446</v>
      </c>
      <c r="C22" s="87" t="s">
        <v>424</v>
      </c>
      <c r="D22" s="87" t="s">
        <v>569</v>
      </c>
      <c r="E22" s="146">
        <v>104</v>
      </c>
      <c r="F22" s="88">
        <v>44789</v>
      </c>
      <c r="G22" s="203" t="s">
        <v>150</v>
      </c>
      <c r="H22" s="203" t="s">
        <v>422</v>
      </c>
      <c r="I22" s="88"/>
      <c r="J22" s="221"/>
      <c r="K22" s="193">
        <v>94000</v>
      </c>
      <c r="L22" s="205">
        <v>0</v>
      </c>
      <c r="M22" s="176">
        <v>0</v>
      </c>
      <c r="N22" s="176">
        <v>0</v>
      </c>
      <c r="O22" s="89">
        <v>82376.344086021505</v>
      </c>
      <c r="P22" s="321">
        <v>20738.010322580601</v>
      </c>
      <c r="Q22" s="325">
        <f t="shared" si="0"/>
        <v>103114.35440860211</v>
      </c>
      <c r="R22" s="90">
        <v>0.87634408602150504</v>
      </c>
      <c r="S22" s="193">
        <v>95645</v>
      </c>
      <c r="T22" s="205">
        <v>0</v>
      </c>
      <c r="U22" s="176">
        <v>0</v>
      </c>
      <c r="V22" s="176">
        <v>0</v>
      </c>
      <c r="W22" s="89">
        <v>95645</v>
      </c>
      <c r="X22" s="321">
        <v>26016.874299999999</v>
      </c>
      <c r="Y22" s="325">
        <f t="shared" si="1"/>
        <v>121661.8743</v>
      </c>
      <c r="Z22" s="90">
        <v>1</v>
      </c>
      <c r="AA22" s="65"/>
    </row>
    <row r="23" spans="1:27" ht="12.2" customHeight="1">
      <c r="A23" s="86">
        <v>1</v>
      </c>
      <c r="B23" s="87" t="s">
        <v>447</v>
      </c>
      <c r="C23" s="87" t="s">
        <v>449</v>
      </c>
      <c r="D23" s="87" t="s">
        <v>448</v>
      </c>
      <c r="E23" s="146">
        <v>106</v>
      </c>
      <c r="F23" s="88">
        <v>44774</v>
      </c>
      <c r="G23" s="203" t="s">
        <v>150</v>
      </c>
      <c r="H23" s="203" t="s">
        <v>422</v>
      </c>
      <c r="I23" s="88"/>
      <c r="J23" s="221"/>
      <c r="K23" s="193">
        <v>68000.160000000003</v>
      </c>
      <c r="L23" s="205">
        <v>0</v>
      </c>
      <c r="M23" s="176">
        <v>0</v>
      </c>
      <c r="N23" s="176">
        <v>0</v>
      </c>
      <c r="O23" s="89">
        <v>68000.160000000003</v>
      </c>
      <c r="P23" s="321">
        <v>18801.24712</v>
      </c>
      <c r="Q23" s="325">
        <f t="shared" si="0"/>
        <v>86801.407120000003</v>
      </c>
      <c r="R23" s="90">
        <v>1</v>
      </c>
      <c r="S23" s="193">
        <v>69190.162800000006</v>
      </c>
      <c r="T23" s="205">
        <v>0</v>
      </c>
      <c r="U23" s="176">
        <v>0</v>
      </c>
      <c r="V23" s="176">
        <v>0</v>
      </c>
      <c r="W23" s="89">
        <v>69190.162800000006</v>
      </c>
      <c r="X23" s="321">
        <v>21003.6826506</v>
      </c>
      <c r="Y23" s="325">
        <f t="shared" si="1"/>
        <v>90193.845450599998</v>
      </c>
      <c r="Z23" s="90">
        <v>1</v>
      </c>
      <c r="AA23" s="65"/>
    </row>
    <row r="24" spans="1:27" ht="12.2" customHeight="1">
      <c r="A24" s="86">
        <v>1</v>
      </c>
      <c r="B24" s="87" t="s">
        <v>450</v>
      </c>
      <c r="C24" s="87" t="s">
        <v>432</v>
      </c>
      <c r="D24" s="87" t="s">
        <v>451</v>
      </c>
      <c r="E24" s="146">
        <v>101</v>
      </c>
      <c r="F24" s="88">
        <v>44743</v>
      </c>
      <c r="G24" s="203" t="s">
        <v>150</v>
      </c>
      <c r="H24" s="203" t="s">
        <v>422</v>
      </c>
      <c r="I24" s="88"/>
      <c r="J24" s="221"/>
      <c r="K24" s="193">
        <v>58000.08</v>
      </c>
      <c r="L24" s="205">
        <v>0</v>
      </c>
      <c r="M24" s="176">
        <v>0</v>
      </c>
      <c r="N24" s="176">
        <v>0</v>
      </c>
      <c r="O24" s="89">
        <v>58000.08</v>
      </c>
      <c r="P24" s="321">
        <v>17606.233560000001</v>
      </c>
      <c r="Q24" s="325">
        <f t="shared" si="0"/>
        <v>75606.31356000001</v>
      </c>
      <c r="R24" s="90">
        <v>1</v>
      </c>
      <c r="S24" s="193">
        <v>59015.081400000003</v>
      </c>
      <c r="T24" s="205">
        <v>0</v>
      </c>
      <c r="U24" s="176">
        <v>0</v>
      </c>
      <c r="V24" s="176">
        <v>0</v>
      </c>
      <c r="W24" s="89">
        <v>59015.081400000003</v>
      </c>
      <c r="X24" s="321">
        <v>19075.504725300001</v>
      </c>
      <c r="Y24" s="325">
        <f t="shared" si="1"/>
        <v>78090.586125300004</v>
      </c>
      <c r="Z24" s="90">
        <v>1</v>
      </c>
      <c r="AA24" s="65"/>
    </row>
    <row r="25" spans="1:27" ht="12.2" customHeight="1">
      <c r="A25" s="86">
        <v>1</v>
      </c>
      <c r="B25" s="87" t="s">
        <v>570</v>
      </c>
      <c r="C25" s="87" t="s">
        <v>432</v>
      </c>
      <c r="D25" s="87" t="s">
        <v>438</v>
      </c>
      <c r="E25" s="146">
        <v>105</v>
      </c>
      <c r="F25" s="88">
        <v>44743</v>
      </c>
      <c r="G25" s="203"/>
      <c r="H25" s="203" t="s">
        <v>422</v>
      </c>
      <c r="I25" s="88"/>
      <c r="J25" s="221"/>
      <c r="K25" s="193">
        <v>84000</v>
      </c>
      <c r="L25" s="205"/>
      <c r="M25" s="176"/>
      <c r="N25" s="176"/>
      <c r="O25" s="89">
        <v>10387.0967741935</v>
      </c>
      <c r="P25" s="321">
        <v>2299.4258064516098</v>
      </c>
      <c r="Q25" s="325">
        <f t="shared" si="0"/>
        <v>12686.522580645109</v>
      </c>
      <c r="R25" s="90">
        <v>0.123655913978495</v>
      </c>
      <c r="S25" s="193">
        <v>0</v>
      </c>
      <c r="T25" s="205">
        <v>0</v>
      </c>
      <c r="U25" s="176">
        <v>0</v>
      </c>
      <c r="V25" s="176">
        <v>0</v>
      </c>
      <c r="W25" s="89">
        <v>0</v>
      </c>
      <c r="X25" s="321">
        <v>0</v>
      </c>
      <c r="Y25" s="325">
        <f t="shared" si="1"/>
        <v>0</v>
      </c>
      <c r="Z25" s="90">
        <v>0</v>
      </c>
      <c r="AA25" s="65"/>
    </row>
    <row r="26" spans="1:27" ht="12.2" customHeight="1">
      <c r="A26" s="86">
        <v>1</v>
      </c>
      <c r="B26" s="87" t="s">
        <v>571</v>
      </c>
      <c r="C26" s="87" t="s">
        <v>432</v>
      </c>
      <c r="D26" s="87" t="s">
        <v>569</v>
      </c>
      <c r="E26" s="146">
        <v>104</v>
      </c>
      <c r="F26" s="88">
        <v>44743</v>
      </c>
      <c r="G26" s="203"/>
      <c r="H26" s="203" t="s">
        <v>422</v>
      </c>
      <c r="I26" s="88"/>
      <c r="J26" s="221"/>
      <c r="K26" s="193">
        <v>94000</v>
      </c>
      <c r="L26" s="205"/>
      <c r="M26" s="176"/>
      <c r="N26" s="176"/>
      <c r="O26" s="89">
        <v>11623.6559139785</v>
      </c>
      <c r="P26" s="321">
        <v>2454.11935483871</v>
      </c>
      <c r="Q26" s="325">
        <f t="shared" si="0"/>
        <v>14077.775268817211</v>
      </c>
      <c r="R26" s="90">
        <v>0.123655913978495</v>
      </c>
      <c r="S26" s="193">
        <v>0</v>
      </c>
      <c r="T26" s="205">
        <v>0</v>
      </c>
      <c r="U26" s="176">
        <v>0</v>
      </c>
      <c r="V26" s="176">
        <v>0</v>
      </c>
      <c r="W26" s="89">
        <v>0</v>
      </c>
      <c r="X26" s="321">
        <v>0</v>
      </c>
      <c r="Y26" s="325">
        <f t="shared" si="1"/>
        <v>0</v>
      </c>
      <c r="Z26" s="90">
        <v>0</v>
      </c>
      <c r="AA26" s="65"/>
    </row>
    <row r="27" spans="1:27" ht="12.2" hidden="1" customHeight="1">
      <c r="A27" s="86"/>
      <c r="B27" s="87"/>
      <c r="C27" s="87"/>
      <c r="D27" s="87"/>
      <c r="E27" s="146"/>
      <c r="F27" s="88"/>
      <c r="G27" s="203"/>
      <c r="H27" s="203"/>
      <c r="I27" s="88"/>
      <c r="J27" s="221"/>
      <c r="K27" s="193"/>
      <c r="L27" s="205">
        <v>0</v>
      </c>
      <c r="M27" s="176">
        <v>0</v>
      </c>
      <c r="N27" s="176">
        <v>0</v>
      </c>
      <c r="O27" s="89">
        <v>0</v>
      </c>
      <c r="P27" s="321">
        <v>0</v>
      </c>
      <c r="Q27" s="325">
        <f t="shared" si="0"/>
        <v>0</v>
      </c>
      <c r="R27" s="90">
        <v>0</v>
      </c>
      <c r="S27" s="193">
        <v>0</v>
      </c>
      <c r="T27" s="205">
        <v>0</v>
      </c>
      <c r="U27" s="176">
        <v>0</v>
      </c>
      <c r="V27" s="176">
        <v>0</v>
      </c>
      <c r="W27" s="89">
        <v>0</v>
      </c>
      <c r="X27" s="321">
        <v>0</v>
      </c>
      <c r="Y27" s="325">
        <f t="shared" si="1"/>
        <v>0</v>
      </c>
      <c r="Z27" s="90">
        <v>0</v>
      </c>
      <c r="AA27" s="65"/>
    </row>
    <row r="28" spans="1:27" ht="12.2" customHeight="1">
      <c r="A28" s="345">
        <v>1</v>
      </c>
      <c r="B28" s="346" t="s">
        <v>454</v>
      </c>
      <c r="C28" s="346" t="s">
        <v>424</v>
      </c>
      <c r="D28" s="346" t="s">
        <v>428</v>
      </c>
      <c r="E28" s="347">
        <v>101</v>
      </c>
      <c r="F28" s="348">
        <v>45108</v>
      </c>
      <c r="G28" s="349" t="s">
        <v>150</v>
      </c>
      <c r="H28" s="349" t="s">
        <v>422</v>
      </c>
      <c r="I28" s="348"/>
      <c r="J28" s="350"/>
      <c r="K28" s="351"/>
      <c r="L28" s="352">
        <v>0</v>
      </c>
      <c r="M28" s="353">
        <v>0</v>
      </c>
      <c r="N28" s="353">
        <v>0</v>
      </c>
      <c r="O28" s="354">
        <v>0</v>
      </c>
      <c r="P28" s="355">
        <v>0</v>
      </c>
      <c r="Q28" s="356">
        <f t="shared" si="0"/>
        <v>0</v>
      </c>
      <c r="R28" s="357">
        <v>0</v>
      </c>
      <c r="S28" s="351">
        <v>58000</v>
      </c>
      <c r="T28" s="352">
        <v>0</v>
      </c>
      <c r="U28" s="353">
        <v>0</v>
      </c>
      <c r="V28" s="353">
        <v>0</v>
      </c>
      <c r="W28" s="354">
        <v>58000</v>
      </c>
      <c r="X28" s="355">
        <v>18883.146799999999</v>
      </c>
      <c r="Y28" s="356">
        <f t="shared" si="1"/>
        <v>76883.146800000002</v>
      </c>
      <c r="Z28" s="357">
        <v>1</v>
      </c>
      <c r="AA28" s="65"/>
    </row>
    <row r="29" spans="1:27" ht="12.2" customHeight="1">
      <c r="A29" s="345">
        <v>1</v>
      </c>
      <c r="B29" s="346" t="s">
        <v>454</v>
      </c>
      <c r="C29" s="346" t="s">
        <v>424</v>
      </c>
      <c r="D29" s="346" t="s">
        <v>431</v>
      </c>
      <c r="E29" s="347">
        <v>101</v>
      </c>
      <c r="F29" s="348">
        <v>45108</v>
      </c>
      <c r="G29" s="349" t="s">
        <v>150</v>
      </c>
      <c r="H29" s="349" t="s">
        <v>422</v>
      </c>
      <c r="I29" s="348"/>
      <c r="J29" s="350"/>
      <c r="K29" s="351"/>
      <c r="L29" s="352"/>
      <c r="M29" s="353"/>
      <c r="N29" s="353"/>
      <c r="O29" s="354">
        <v>0</v>
      </c>
      <c r="P29" s="355">
        <v>0</v>
      </c>
      <c r="Q29" s="356">
        <f t="shared" si="0"/>
        <v>0</v>
      </c>
      <c r="R29" s="357">
        <v>0</v>
      </c>
      <c r="S29" s="351">
        <v>58000</v>
      </c>
      <c r="T29" s="352">
        <v>0</v>
      </c>
      <c r="U29" s="353">
        <v>0</v>
      </c>
      <c r="V29" s="353">
        <v>0</v>
      </c>
      <c r="W29" s="354">
        <v>58000</v>
      </c>
      <c r="X29" s="355">
        <v>18883.146799999999</v>
      </c>
      <c r="Y29" s="356">
        <f t="shared" si="1"/>
        <v>76883.146800000002</v>
      </c>
      <c r="Z29" s="357">
        <v>1</v>
      </c>
      <c r="AA29" s="65"/>
    </row>
    <row r="30" spans="1:27" ht="12.2" customHeight="1">
      <c r="A30" s="345">
        <v>1</v>
      </c>
      <c r="B30" s="346" t="s">
        <v>454</v>
      </c>
      <c r="C30" s="346" t="s">
        <v>424</v>
      </c>
      <c r="D30" s="346" t="s">
        <v>455</v>
      </c>
      <c r="E30" s="347">
        <v>101</v>
      </c>
      <c r="F30" s="348">
        <v>45108</v>
      </c>
      <c r="G30" s="349" t="s">
        <v>150</v>
      </c>
      <c r="H30" s="349" t="s">
        <v>422</v>
      </c>
      <c r="I30" s="348"/>
      <c r="J30" s="350"/>
      <c r="K30" s="351"/>
      <c r="L30" s="352"/>
      <c r="M30" s="353"/>
      <c r="N30" s="353"/>
      <c r="O30" s="354">
        <v>0</v>
      </c>
      <c r="P30" s="355">
        <v>0</v>
      </c>
      <c r="Q30" s="356">
        <f t="shared" si="0"/>
        <v>0</v>
      </c>
      <c r="R30" s="357">
        <v>0</v>
      </c>
      <c r="S30" s="351">
        <v>58000</v>
      </c>
      <c r="T30" s="352">
        <v>0</v>
      </c>
      <c r="U30" s="353">
        <v>0</v>
      </c>
      <c r="V30" s="353">
        <v>0</v>
      </c>
      <c r="W30" s="354">
        <v>58000</v>
      </c>
      <c r="X30" s="355">
        <v>18883.146799999999</v>
      </c>
      <c r="Y30" s="356">
        <f t="shared" si="1"/>
        <v>76883.146800000002</v>
      </c>
      <c r="Z30" s="357">
        <v>1</v>
      </c>
      <c r="AA30" s="65"/>
    </row>
    <row r="31" spans="1:27" ht="12.2" customHeight="1">
      <c r="A31" s="345">
        <v>1</v>
      </c>
      <c r="B31" s="346" t="s">
        <v>454</v>
      </c>
      <c r="C31" s="346" t="s">
        <v>424</v>
      </c>
      <c r="D31" s="346" t="s">
        <v>456</v>
      </c>
      <c r="E31" s="347">
        <v>101</v>
      </c>
      <c r="F31" s="348">
        <v>45108</v>
      </c>
      <c r="G31" s="349" t="s">
        <v>150</v>
      </c>
      <c r="H31" s="349" t="s">
        <v>422</v>
      </c>
      <c r="I31" s="348"/>
      <c r="J31" s="350"/>
      <c r="K31" s="351"/>
      <c r="L31" s="352"/>
      <c r="M31" s="353"/>
      <c r="N31" s="353"/>
      <c r="O31" s="354">
        <v>0</v>
      </c>
      <c r="P31" s="355">
        <v>0</v>
      </c>
      <c r="Q31" s="356">
        <f t="shared" si="0"/>
        <v>0</v>
      </c>
      <c r="R31" s="357">
        <v>0</v>
      </c>
      <c r="S31" s="351">
        <v>58000</v>
      </c>
      <c r="T31" s="352">
        <v>0</v>
      </c>
      <c r="U31" s="353">
        <v>0</v>
      </c>
      <c r="V31" s="353">
        <v>0</v>
      </c>
      <c r="W31" s="354">
        <v>58000</v>
      </c>
      <c r="X31" s="355">
        <v>18883.146799999999</v>
      </c>
      <c r="Y31" s="356">
        <f t="shared" si="1"/>
        <v>76883.146800000002</v>
      </c>
      <c r="Z31" s="357">
        <v>1</v>
      </c>
      <c r="AA31" s="65"/>
    </row>
    <row r="32" spans="1:27" ht="12.2" customHeight="1">
      <c r="A32" s="345">
        <v>1</v>
      </c>
      <c r="B32" s="346" t="s">
        <v>454</v>
      </c>
      <c r="C32" s="346" t="s">
        <v>424</v>
      </c>
      <c r="D32" s="346" t="s">
        <v>457</v>
      </c>
      <c r="E32" s="347">
        <v>101</v>
      </c>
      <c r="F32" s="348">
        <v>45108</v>
      </c>
      <c r="G32" s="349" t="s">
        <v>150</v>
      </c>
      <c r="H32" s="349" t="s">
        <v>422</v>
      </c>
      <c r="I32" s="348"/>
      <c r="J32" s="350"/>
      <c r="K32" s="351"/>
      <c r="L32" s="352"/>
      <c r="M32" s="353"/>
      <c r="N32" s="353"/>
      <c r="O32" s="354">
        <v>0</v>
      </c>
      <c r="P32" s="355">
        <v>0</v>
      </c>
      <c r="Q32" s="356">
        <f t="shared" si="0"/>
        <v>0</v>
      </c>
      <c r="R32" s="357">
        <v>0</v>
      </c>
      <c r="S32" s="351">
        <v>58000</v>
      </c>
      <c r="T32" s="352">
        <v>0</v>
      </c>
      <c r="U32" s="353">
        <v>0</v>
      </c>
      <c r="V32" s="353">
        <v>0</v>
      </c>
      <c r="W32" s="354">
        <v>58000</v>
      </c>
      <c r="X32" s="355">
        <v>18883.146799999999</v>
      </c>
      <c r="Y32" s="356">
        <f t="shared" si="1"/>
        <v>76883.146800000002</v>
      </c>
      <c r="Z32" s="357">
        <v>1</v>
      </c>
      <c r="AA32" s="65"/>
    </row>
    <row r="33" spans="1:27" ht="12.2" customHeight="1">
      <c r="A33" s="345">
        <v>1</v>
      </c>
      <c r="B33" s="346" t="s">
        <v>454</v>
      </c>
      <c r="C33" s="346" t="s">
        <v>424</v>
      </c>
      <c r="D33" s="346" t="s">
        <v>458</v>
      </c>
      <c r="E33" s="347">
        <v>101</v>
      </c>
      <c r="F33" s="348">
        <v>45108</v>
      </c>
      <c r="G33" s="349" t="s">
        <v>150</v>
      </c>
      <c r="H33" s="349" t="s">
        <v>422</v>
      </c>
      <c r="I33" s="348"/>
      <c r="J33" s="350"/>
      <c r="K33" s="351"/>
      <c r="L33" s="352">
        <v>0</v>
      </c>
      <c r="M33" s="353">
        <v>0</v>
      </c>
      <c r="N33" s="353">
        <v>0</v>
      </c>
      <c r="O33" s="354">
        <v>0</v>
      </c>
      <c r="P33" s="355">
        <v>0</v>
      </c>
      <c r="Q33" s="356">
        <f t="shared" si="0"/>
        <v>0</v>
      </c>
      <c r="R33" s="357">
        <v>0</v>
      </c>
      <c r="S33" s="351">
        <v>58000</v>
      </c>
      <c r="T33" s="352">
        <v>0</v>
      </c>
      <c r="U33" s="353">
        <v>0</v>
      </c>
      <c r="V33" s="353">
        <v>0</v>
      </c>
      <c r="W33" s="354">
        <v>58000</v>
      </c>
      <c r="X33" s="355">
        <v>18883.146799999999</v>
      </c>
      <c r="Y33" s="356">
        <f t="shared" si="1"/>
        <v>76883.146800000002</v>
      </c>
      <c r="Z33" s="357">
        <v>1</v>
      </c>
      <c r="AA33" s="65"/>
    </row>
    <row r="34" spans="1:27" ht="12.2" customHeight="1">
      <c r="A34" s="345">
        <v>1</v>
      </c>
      <c r="B34" s="346" t="s">
        <v>454</v>
      </c>
      <c r="C34" s="346" t="s">
        <v>424</v>
      </c>
      <c r="D34" s="346" t="s">
        <v>572</v>
      </c>
      <c r="E34" s="347">
        <v>101</v>
      </c>
      <c r="F34" s="348">
        <v>45108</v>
      </c>
      <c r="G34" s="349" t="s">
        <v>150</v>
      </c>
      <c r="H34" s="349" t="s">
        <v>422</v>
      </c>
      <c r="I34" s="348"/>
      <c r="J34" s="350"/>
      <c r="K34" s="351"/>
      <c r="L34" s="352"/>
      <c r="M34" s="353"/>
      <c r="N34" s="353"/>
      <c r="O34" s="354">
        <v>0</v>
      </c>
      <c r="P34" s="355">
        <v>0</v>
      </c>
      <c r="Q34" s="356">
        <f t="shared" si="0"/>
        <v>0</v>
      </c>
      <c r="R34" s="357">
        <v>0</v>
      </c>
      <c r="S34" s="351">
        <v>58000</v>
      </c>
      <c r="T34" s="352">
        <v>0</v>
      </c>
      <c r="U34" s="353">
        <v>0</v>
      </c>
      <c r="V34" s="353">
        <v>0</v>
      </c>
      <c r="W34" s="354">
        <v>58000</v>
      </c>
      <c r="X34" s="355">
        <v>18883.146799999999</v>
      </c>
      <c r="Y34" s="356">
        <f t="shared" si="1"/>
        <v>76883.146800000002</v>
      </c>
      <c r="Z34" s="357">
        <v>1</v>
      </c>
      <c r="AA34" s="65"/>
    </row>
    <row r="35" spans="1:27" ht="12.2" customHeight="1">
      <c r="A35" s="345">
        <v>1</v>
      </c>
      <c r="B35" s="346" t="s">
        <v>454</v>
      </c>
      <c r="C35" s="346" t="s">
        <v>424</v>
      </c>
      <c r="D35" s="346" t="s">
        <v>425</v>
      </c>
      <c r="E35" s="347">
        <v>101</v>
      </c>
      <c r="F35" s="348">
        <v>45108</v>
      </c>
      <c r="G35" s="349" t="s">
        <v>150</v>
      </c>
      <c r="H35" s="349" t="s">
        <v>422</v>
      </c>
      <c r="I35" s="348"/>
      <c r="J35" s="350"/>
      <c r="K35" s="351"/>
      <c r="L35" s="352">
        <v>0</v>
      </c>
      <c r="M35" s="353">
        <v>0</v>
      </c>
      <c r="N35" s="353">
        <v>0</v>
      </c>
      <c r="O35" s="354">
        <v>0</v>
      </c>
      <c r="P35" s="355">
        <v>0</v>
      </c>
      <c r="Q35" s="356">
        <f t="shared" si="0"/>
        <v>0</v>
      </c>
      <c r="R35" s="357">
        <v>0</v>
      </c>
      <c r="S35" s="351">
        <v>58000</v>
      </c>
      <c r="T35" s="352">
        <v>0</v>
      </c>
      <c r="U35" s="353">
        <v>0</v>
      </c>
      <c r="V35" s="353">
        <v>0</v>
      </c>
      <c r="W35" s="354">
        <v>58000</v>
      </c>
      <c r="X35" s="355">
        <v>18883.146799999999</v>
      </c>
      <c r="Y35" s="356">
        <f t="shared" si="1"/>
        <v>76883.146800000002</v>
      </c>
      <c r="Z35" s="357">
        <v>1</v>
      </c>
      <c r="AA35" s="65"/>
    </row>
    <row r="36" spans="1:27" ht="12.2" customHeight="1">
      <c r="A36" s="345">
        <v>1</v>
      </c>
      <c r="B36" s="346" t="s">
        <v>454</v>
      </c>
      <c r="C36" s="346" t="s">
        <v>424</v>
      </c>
      <c r="D36" s="346" t="s">
        <v>434</v>
      </c>
      <c r="E36" s="347">
        <v>101</v>
      </c>
      <c r="F36" s="348">
        <v>45108</v>
      </c>
      <c r="G36" s="349" t="s">
        <v>150</v>
      </c>
      <c r="H36" s="349" t="s">
        <v>422</v>
      </c>
      <c r="I36" s="348"/>
      <c r="J36" s="350"/>
      <c r="K36" s="351"/>
      <c r="L36" s="352">
        <v>0</v>
      </c>
      <c r="M36" s="353">
        <v>0</v>
      </c>
      <c r="N36" s="353">
        <v>0</v>
      </c>
      <c r="O36" s="354">
        <v>0</v>
      </c>
      <c r="P36" s="355">
        <v>0</v>
      </c>
      <c r="Q36" s="356">
        <f t="shared" si="0"/>
        <v>0</v>
      </c>
      <c r="R36" s="357">
        <v>0</v>
      </c>
      <c r="S36" s="351">
        <v>58000</v>
      </c>
      <c r="T36" s="352">
        <v>0</v>
      </c>
      <c r="U36" s="353">
        <v>0</v>
      </c>
      <c r="V36" s="353">
        <v>0</v>
      </c>
      <c r="W36" s="354">
        <v>58000</v>
      </c>
      <c r="X36" s="355">
        <v>18883.146799999999</v>
      </c>
      <c r="Y36" s="356">
        <f t="shared" si="1"/>
        <v>76883.146800000002</v>
      </c>
      <c r="Z36" s="357">
        <v>1</v>
      </c>
      <c r="AA36" s="65"/>
    </row>
    <row r="37" spans="1:27" ht="12.2" customHeight="1">
      <c r="A37" s="345">
        <v>1</v>
      </c>
      <c r="B37" s="346" t="s">
        <v>454</v>
      </c>
      <c r="C37" s="346" t="s">
        <v>424</v>
      </c>
      <c r="D37" s="346" t="s">
        <v>460</v>
      </c>
      <c r="E37" s="347">
        <v>106</v>
      </c>
      <c r="F37" s="348">
        <v>45108</v>
      </c>
      <c r="G37" s="349" t="s">
        <v>150</v>
      </c>
      <c r="H37" s="349" t="s">
        <v>422</v>
      </c>
      <c r="I37" s="348"/>
      <c r="J37" s="350"/>
      <c r="K37" s="351"/>
      <c r="L37" s="352">
        <v>0</v>
      </c>
      <c r="M37" s="353">
        <v>0</v>
      </c>
      <c r="N37" s="353">
        <v>0</v>
      </c>
      <c r="O37" s="354">
        <v>0</v>
      </c>
      <c r="P37" s="355">
        <v>0</v>
      </c>
      <c r="Q37" s="356">
        <f t="shared" si="0"/>
        <v>0</v>
      </c>
      <c r="R37" s="357">
        <v>0</v>
      </c>
      <c r="S37" s="351">
        <v>45000</v>
      </c>
      <c r="T37" s="352">
        <v>0</v>
      </c>
      <c r="U37" s="353">
        <v>0</v>
      </c>
      <c r="V37" s="353">
        <v>0</v>
      </c>
      <c r="W37" s="354">
        <v>45000</v>
      </c>
      <c r="X37" s="355">
        <v>16419.646799999999</v>
      </c>
      <c r="Y37" s="356">
        <f t="shared" si="1"/>
        <v>61419.646800000002</v>
      </c>
      <c r="Z37" s="357">
        <v>1</v>
      </c>
      <c r="AA37" s="65"/>
    </row>
    <row r="38" spans="1:27" ht="12.2" hidden="1" customHeight="1">
      <c r="A38" s="86">
        <v>0</v>
      </c>
      <c r="B38" s="87" t="s">
        <v>573</v>
      </c>
      <c r="C38" s="87" t="s">
        <v>424</v>
      </c>
      <c r="D38" s="87" t="s">
        <v>574</v>
      </c>
      <c r="E38" s="146">
        <v>101</v>
      </c>
      <c r="F38" s="88">
        <v>45108</v>
      </c>
      <c r="G38" s="203" t="s">
        <v>150</v>
      </c>
      <c r="H38" s="203" t="s">
        <v>422</v>
      </c>
      <c r="I38" s="88"/>
      <c r="J38" s="221"/>
      <c r="K38" s="193"/>
      <c r="L38" s="205"/>
      <c r="M38" s="176"/>
      <c r="N38" s="176"/>
      <c r="O38" s="89">
        <v>0</v>
      </c>
      <c r="P38" s="321">
        <v>0</v>
      </c>
      <c r="Q38" s="325">
        <f t="shared" si="0"/>
        <v>0</v>
      </c>
      <c r="R38" s="90">
        <v>0</v>
      </c>
      <c r="S38" s="193">
        <v>58000</v>
      </c>
      <c r="T38" s="205">
        <v>0</v>
      </c>
      <c r="U38" s="176">
        <v>0</v>
      </c>
      <c r="V38" s="176">
        <v>0</v>
      </c>
      <c r="W38" s="89">
        <v>0</v>
      </c>
      <c r="X38" s="321">
        <v>0</v>
      </c>
      <c r="Y38" s="325">
        <f t="shared" si="1"/>
        <v>0</v>
      </c>
      <c r="Z38" s="90">
        <v>0</v>
      </c>
      <c r="AA38" s="65"/>
    </row>
    <row r="39" spans="1:27" ht="12.2" hidden="1" customHeight="1">
      <c r="A39" s="86">
        <v>0</v>
      </c>
      <c r="B39" s="87" t="s">
        <v>573</v>
      </c>
      <c r="C39" s="87" t="s">
        <v>424</v>
      </c>
      <c r="D39" s="87" t="s">
        <v>575</v>
      </c>
      <c r="E39" s="146">
        <v>101</v>
      </c>
      <c r="F39" s="88">
        <v>45108</v>
      </c>
      <c r="G39" s="203" t="s">
        <v>150</v>
      </c>
      <c r="H39" s="203" t="s">
        <v>422</v>
      </c>
      <c r="I39" s="88"/>
      <c r="J39" s="221"/>
      <c r="K39" s="193"/>
      <c r="L39" s="205"/>
      <c r="M39" s="176"/>
      <c r="N39" s="176"/>
      <c r="O39" s="89">
        <v>0</v>
      </c>
      <c r="P39" s="321">
        <v>0</v>
      </c>
      <c r="Q39" s="325">
        <f t="shared" si="0"/>
        <v>0</v>
      </c>
      <c r="R39" s="90">
        <v>0</v>
      </c>
      <c r="S39" s="193">
        <v>58000</v>
      </c>
      <c r="T39" s="205">
        <v>0</v>
      </c>
      <c r="U39" s="176">
        <v>0</v>
      </c>
      <c r="V39" s="176">
        <v>0</v>
      </c>
      <c r="W39" s="89">
        <v>0</v>
      </c>
      <c r="X39" s="321">
        <v>0</v>
      </c>
      <c r="Y39" s="325">
        <f t="shared" si="1"/>
        <v>0</v>
      </c>
      <c r="Z39" s="90">
        <v>0</v>
      </c>
      <c r="AA39" s="65"/>
    </row>
    <row r="40" spans="1:27" ht="12.2" hidden="1" customHeight="1">
      <c r="A40" s="86">
        <v>0</v>
      </c>
      <c r="B40" s="87" t="s">
        <v>573</v>
      </c>
      <c r="C40" s="87" t="s">
        <v>424</v>
      </c>
      <c r="D40" s="87" t="s">
        <v>576</v>
      </c>
      <c r="E40" s="146">
        <v>101</v>
      </c>
      <c r="F40" s="88">
        <v>45108</v>
      </c>
      <c r="G40" s="203" t="s">
        <v>150</v>
      </c>
      <c r="H40" s="203" t="s">
        <v>422</v>
      </c>
      <c r="I40" s="88"/>
      <c r="J40" s="221"/>
      <c r="K40" s="193"/>
      <c r="L40" s="205">
        <v>0</v>
      </c>
      <c r="M40" s="176">
        <v>0</v>
      </c>
      <c r="N40" s="176">
        <v>0</v>
      </c>
      <c r="O40" s="89">
        <v>0</v>
      </c>
      <c r="P40" s="321">
        <v>0</v>
      </c>
      <c r="Q40" s="325">
        <f t="shared" si="0"/>
        <v>0</v>
      </c>
      <c r="R40" s="90">
        <v>0</v>
      </c>
      <c r="S40" s="193">
        <v>58000</v>
      </c>
      <c r="T40" s="205">
        <v>0</v>
      </c>
      <c r="U40" s="176">
        <v>0</v>
      </c>
      <c r="V40" s="176">
        <v>0</v>
      </c>
      <c r="W40" s="89">
        <v>0</v>
      </c>
      <c r="X40" s="321">
        <v>0</v>
      </c>
      <c r="Y40" s="325">
        <f t="shared" si="1"/>
        <v>0</v>
      </c>
      <c r="Z40" s="90">
        <v>0</v>
      </c>
      <c r="AA40" s="65"/>
    </row>
    <row r="41" spans="1:27" ht="12.2" hidden="1" customHeight="1">
      <c r="A41" s="86">
        <v>0</v>
      </c>
      <c r="B41" s="87" t="s">
        <v>573</v>
      </c>
      <c r="C41" s="87" t="s">
        <v>424</v>
      </c>
      <c r="D41" s="87" t="s">
        <v>577</v>
      </c>
      <c r="E41" s="146">
        <v>105</v>
      </c>
      <c r="F41" s="88">
        <v>45108</v>
      </c>
      <c r="G41" s="203" t="s">
        <v>150</v>
      </c>
      <c r="H41" s="203" t="s">
        <v>422</v>
      </c>
      <c r="I41" s="88"/>
      <c r="J41" s="221"/>
      <c r="K41" s="193"/>
      <c r="L41" s="205">
        <v>0</v>
      </c>
      <c r="M41" s="176">
        <v>0</v>
      </c>
      <c r="N41" s="176">
        <v>0</v>
      </c>
      <c r="O41" s="89">
        <v>0</v>
      </c>
      <c r="P41" s="321">
        <v>0</v>
      </c>
      <c r="Q41" s="325">
        <f t="shared" si="0"/>
        <v>0</v>
      </c>
      <c r="R41" s="90">
        <v>0</v>
      </c>
      <c r="S41" s="193">
        <v>55000</v>
      </c>
      <c r="T41" s="205">
        <v>0</v>
      </c>
      <c r="U41" s="176">
        <v>0</v>
      </c>
      <c r="V41" s="176">
        <v>0</v>
      </c>
      <c r="W41" s="89">
        <v>0</v>
      </c>
      <c r="X41" s="321">
        <v>0</v>
      </c>
      <c r="Y41" s="325">
        <f t="shared" si="1"/>
        <v>0</v>
      </c>
      <c r="Z41" s="90">
        <v>0</v>
      </c>
      <c r="AA41" s="65"/>
    </row>
    <row r="42" spans="1:27" ht="12.2" hidden="1" customHeight="1">
      <c r="A42" s="86">
        <v>0</v>
      </c>
      <c r="B42" s="87" t="s">
        <v>573</v>
      </c>
      <c r="C42" s="87" t="s">
        <v>427</v>
      </c>
      <c r="D42" s="87" t="s">
        <v>459</v>
      </c>
      <c r="E42" s="146">
        <v>102</v>
      </c>
      <c r="F42" s="88">
        <v>45108</v>
      </c>
      <c r="G42" s="203" t="s">
        <v>150</v>
      </c>
      <c r="H42" s="203" t="s">
        <v>422</v>
      </c>
      <c r="I42" s="88"/>
      <c r="J42" s="221"/>
      <c r="K42" s="193"/>
      <c r="L42" s="205"/>
      <c r="M42" s="176"/>
      <c r="N42" s="176"/>
      <c r="O42" s="89">
        <v>0</v>
      </c>
      <c r="P42" s="321">
        <v>0</v>
      </c>
      <c r="Q42" s="325">
        <f t="shared" si="0"/>
        <v>0</v>
      </c>
      <c r="R42" s="90">
        <v>0</v>
      </c>
      <c r="S42" s="193">
        <v>0</v>
      </c>
      <c r="T42" s="205">
        <v>20</v>
      </c>
      <c r="U42" s="176">
        <v>40</v>
      </c>
      <c r="V42" s="176">
        <v>35</v>
      </c>
      <c r="W42" s="89">
        <v>0</v>
      </c>
      <c r="X42" s="321">
        <v>0</v>
      </c>
      <c r="Y42" s="325">
        <f t="shared" si="1"/>
        <v>0</v>
      </c>
      <c r="Z42" s="90">
        <v>0</v>
      </c>
      <c r="AA42" s="65"/>
    </row>
    <row r="43" spans="1:27" ht="12.2" hidden="1" customHeight="1">
      <c r="A43" s="86">
        <v>0</v>
      </c>
      <c r="B43" s="87" t="s">
        <v>573</v>
      </c>
      <c r="C43" s="87" t="s">
        <v>424</v>
      </c>
      <c r="D43" s="87" t="s">
        <v>578</v>
      </c>
      <c r="E43" s="146">
        <v>104</v>
      </c>
      <c r="F43" s="88">
        <v>45108</v>
      </c>
      <c r="G43" s="203" t="s">
        <v>150</v>
      </c>
      <c r="H43" s="203" t="s">
        <v>422</v>
      </c>
      <c r="I43" s="88"/>
      <c r="J43" s="221"/>
      <c r="K43" s="193"/>
      <c r="L43" s="205"/>
      <c r="M43" s="176"/>
      <c r="N43" s="176"/>
      <c r="O43" s="89">
        <v>0</v>
      </c>
      <c r="P43" s="321">
        <v>0</v>
      </c>
      <c r="Q43" s="325">
        <f t="shared" si="0"/>
        <v>0</v>
      </c>
      <c r="R43" s="90">
        <v>0</v>
      </c>
      <c r="S43" s="193">
        <v>75000</v>
      </c>
      <c r="T43" s="205">
        <v>0</v>
      </c>
      <c r="U43" s="176">
        <v>0</v>
      </c>
      <c r="V43" s="176">
        <v>0</v>
      </c>
      <c r="W43" s="89">
        <v>0</v>
      </c>
      <c r="X43" s="321">
        <v>0</v>
      </c>
      <c r="Y43" s="325">
        <f t="shared" si="1"/>
        <v>0</v>
      </c>
      <c r="Z43" s="90">
        <v>0</v>
      </c>
      <c r="AA43" s="65"/>
    </row>
    <row r="44" spans="1:27" ht="12.2" hidden="1" customHeight="1">
      <c r="A44" s="86"/>
      <c r="B44" s="87"/>
      <c r="C44" s="87"/>
      <c r="D44" s="87"/>
      <c r="E44" s="146"/>
      <c r="F44" s="88"/>
      <c r="G44" s="203"/>
      <c r="H44" s="203"/>
      <c r="I44" s="88"/>
      <c r="J44" s="221"/>
      <c r="K44" s="193"/>
      <c r="L44" s="205">
        <v>0</v>
      </c>
      <c r="M44" s="176">
        <v>0</v>
      </c>
      <c r="N44" s="176">
        <v>0</v>
      </c>
      <c r="O44" s="89">
        <v>0</v>
      </c>
      <c r="P44" s="321">
        <v>0</v>
      </c>
      <c r="Q44" s="325">
        <f t="shared" si="0"/>
        <v>0</v>
      </c>
      <c r="R44" s="90">
        <v>0</v>
      </c>
      <c r="S44" s="193">
        <v>0</v>
      </c>
      <c r="T44" s="205">
        <v>0</v>
      </c>
      <c r="U44" s="176">
        <v>0</v>
      </c>
      <c r="V44" s="176">
        <v>0</v>
      </c>
      <c r="W44" s="89">
        <v>0</v>
      </c>
      <c r="X44" s="321">
        <v>0</v>
      </c>
      <c r="Y44" s="325">
        <f t="shared" si="1"/>
        <v>0</v>
      </c>
      <c r="Z44" s="90">
        <v>0</v>
      </c>
      <c r="AA44" s="65"/>
    </row>
    <row r="45" spans="1:27" ht="12.2" hidden="1" customHeight="1">
      <c r="A45" s="86">
        <v>1</v>
      </c>
      <c r="B45" s="87" t="s">
        <v>461</v>
      </c>
      <c r="C45" s="87" t="s">
        <v>424</v>
      </c>
      <c r="D45" s="87" t="s">
        <v>455</v>
      </c>
      <c r="E45" s="146">
        <v>101</v>
      </c>
      <c r="F45" s="88">
        <v>45474</v>
      </c>
      <c r="G45" s="203" t="s">
        <v>150</v>
      </c>
      <c r="H45" s="203" t="s">
        <v>422</v>
      </c>
      <c r="I45" s="88"/>
      <c r="J45" s="221"/>
      <c r="K45" s="193"/>
      <c r="L45" s="205">
        <v>0</v>
      </c>
      <c r="M45" s="176">
        <v>0</v>
      </c>
      <c r="N45" s="176">
        <v>0</v>
      </c>
      <c r="O45" s="89">
        <v>0</v>
      </c>
      <c r="P45" s="321">
        <v>0</v>
      </c>
      <c r="Q45" s="325">
        <f t="shared" si="0"/>
        <v>0</v>
      </c>
      <c r="R45" s="90">
        <v>0</v>
      </c>
      <c r="S45" s="193">
        <v>0</v>
      </c>
      <c r="T45" s="205">
        <v>0</v>
      </c>
      <c r="U45" s="176">
        <v>0</v>
      </c>
      <c r="V45" s="176">
        <v>0</v>
      </c>
      <c r="W45" s="89">
        <v>0</v>
      </c>
      <c r="X45" s="321">
        <v>0</v>
      </c>
      <c r="Y45" s="325">
        <f t="shared" si="1"/>
        <v>0</v>
      </c>
      <c r="Z45" s="90">
        <v>0</v>
      </c>
      <c r="AA45" s="65"/>
    </row>
    <row r="46" spans="1:27" ht="12.2" hidden="1" customHeight="1">
      <c r="A46" s="86">
        <v>0</v>
      </c>
      <c r="B46" s="87" t="s">
        <v>461</v>
      </c>
      <c r="C46" s="87" t="s">
        <v>424</v>
      </c>
      <c r="D46" s="87" t="s">
        <v>462</v>
      </c>
      <c r="E46" s="146">
        <v>101</v>
      </c>
      <c r="F46" s="88">
        <v>45474</v>
      </c>
      <c r="G46" s="203" t="s">
        <v>150</v>
      </c>
      <c r="H46" s="203" t="s">
        <v>422</v>
      </c>
      <c r="I46" s="88"/>
      <c r="J46" s="221"/>
      <c r="K46" s="193"/>
      <c r="L46" s="205"/>
      <c r="M46" s="176"/>
      <c r="N46" s="176"/>
      <c r="O46" s="89">
        <v>0</v>
      </c>
      <c r="P46" s="321">
        <v>0</v>
      </c>
      <c r="Q46" s="325">
        <f t="shared" si="0"/>
        <v>0</v>
      </c>
      <c r="R46" s="90">
        <v>0</v>
      </c>
      <c r="S46" s="193">
        <v>0</v>
      </c>
      <c r="T46" s="205">
        <v>0</v>
      </c>
      <c r="U46" s="176">
        <v>0</v>
      </c>
      <c r="V46" s="176">
        <v>0</v>
      </c>
      <c r="W46" s="89">
        <v>0</v>
      </c>
      <c r="X46" s="321">
        <v>0</v>
      </c>
      <c r="Y46" s="325">
        <f t="shared" si="1"/>
        <v>0</v>
      </c>
      <c r="Z46" s="90">
        <v>0</v>
      </c>
      <c r="AA46" s="65"/>
    </row>
    <row r="47" spans="1:27" ht="12.2" hidden="1" customHeight="1">
      <c r="A47" s="86">
        <v>1</v>
      </c>
      <c r="B47" s="87" t="s">
        <v>461</v>
      </c>
      <c r="C47" s="87" t="s">
        <v>424</v>
      </c>
      <c r="D47" s="87" t="s">
        <v>463</v>
      </c>
      <c r="E47" s="146">
        <v>101</v>
      </c>
      <c r="F47" s="88">
        <v>45474</v>
      </c>
      <c r="G47" s="203" t="s">
        <v>150</v>
      </c>
      <c r="H47" s="203" t="s">
        <v>422</v>
      </c>
      <c r="I47" s="88"/>
      <c r="J47" s="221"/>
      <c r="K47" s="193"/>
      <c r="L47" s="205">
        <v>0</v>
      </c>
      <c r="M47" s="176">
        <v>0</v>
      </c>
      <c r="N47" s="176">
        <v>0</v>
      </c>
      <c r="O47" s="89">
        <v>0</v>
      </c>
      <c r="P47" s="321">
        <v>0</v>
      </c>
      <c r="Q47" s="325">
        <f t="shared" si="0"/>
        <v>0</v>
      </c>
      <c r="R47" s="90">
        <v>0</v>
      </c>
      <c r="S47" s="193">
        <v>0</v>
      </c>
      <c r="T47" s="205">
        <v>0</v>
      </c>
      <c r="U47" s="176">
        <v>0</v>
      </c>
      <c r="V47" s="176">
        <v>0</v>
      </c>
      <c r="W47" s="89">
        <v>0</v>
      </c>
      <c r="X47" s="321">
        <v>0</v>
      </c>
      <c r="Y47" s="325">
        <f t="shared" si="1"/>
        <v>0</v>
      </c>
      <c r="Z47" s="90">
        <v>0</v>
      </c>
      <c r="AA47" s="65"/>
    </row>
    <row r="48" spans="1:27" ht="12.2" hidden="1" customHeight="1">
      <c r="A48" s="86">
        <v>1</v>
      </c>
      <c r="B48" s="87" t="s">
        <v>461</v>
      </c>
      <c r="C48" s="87" t="s">
        <v>424</v>
      </c>
      <c r="D48" s="87" t="s">
        <v>464</v>
      </c>
      <c r="E48" s="146">
        <v>101</v>
      </c>
      <c r="F48" s="88">
        <v>45474</v>
      </c>
      <c r="G48" s="203" t="s">
        <v>150</v>
      </c>
      <c r="H48" s="203" t="s">
        <v>422</v>
      </c>
      <c r="I48" s="88"/>
      <c r="J48" s="221"/>
      <c r="K48" s="193"/>
      <c r="L48" s="205">
        <v>0</v>
      </c>
      <c r="M48" s="176">
        <v>0</v>
      </c>
      <c r="N48" s="176">
        <v>0</v>
      </c>
      <c r="O48" s="89">
        <v>0</v>
      </c>
      <c r="P48" s="321">
        <v>0</v>
      </c>
      <c r="Q48" s="325">
        <f t="shared" si="0"/>
        <v>0</v>
      </c>
      <c r="R48" s="90">
        <v>0</v>
      </c>
      <c r="S48" s="193">
        <v>0</v>
      </c>
      <c r="T48" s="205">
        <v>0</v>
      </c>
      <c r="U48" s="176">
        <v>0</v>
      </c>
      <c r="V48" s="176">
        <v>0</v>
      </c>
      <c r="W48" s="89">
        <v>0</v>
      </c>
      <c r="X48" s="321">
        <v>0</v>
      </c>
      <c r="Y48" s="325">
        <f t="shared" si="1"/>
        <v>0</v>
      </c>
      <c r="Z48" s="90">
        <v>0</v>
      </c>
      <c r="AA48" s="65"/>
    </row>
    <row r="49" spans="1:27" ht="12.2" hidden="1" customHeight="1">
      <c r="A49" s="86">
        <v>1</v>
      </c>
      <c r="B49" s="87" t="s">
        <v>461</v>
      </c>
      <c r="C49" s="87" t="s">
        <v>424</v>
      </c>
      <c r="D49" s="87" t="s">
        <v>465</v>
      </c>
      <c r="E49" s="146">
        <v>101</v>
      </c>
      <c r="F49" s="88">
        <v>45474</v>
      </c>
      <c r="G49" s="203" t="s">
        <v>150</v>
      </c>
      <c r="H49" s="203" t="s">
        <v>422</v>
      </c>
      <c r="I49" s="88"/>
      <c r="J49" s="221"/>
      <c r="K49" s="193"/>
      <c r="L49" s="205">
        <v>0</v>
      </c>
      <c r="M49" s="176">
        <v>0</v>
      </c>
      <c r="N49" s="176">
        <v>0</v>
      </c>
      <c r="O49" s="89">
        <v>0</v>
      </c>
      <c r="P49" s="321">
        <v>0</v>
      </c>
      <c r="Q49" s="325">
        <f t="shared" si="0"/>
        <v>0</v>
      </c>
      <c r="R49" s="90">
        <v>0</v>
      </c>
      <c r="S49" s="193">
        <v>0</v>
      </c>
      <c r="T49" s="205">
        <v>0</v>
      </c>
      <c r="U49" s="176">
        <v>0</v>
      </c>
      <c r="V49" s="176">
        <v>0</v>
      </c>
      <c r="W49" s="89">
        <v>0</v>
      </c>
      <c r="X49" s="321">
        <v>0</v>
      </c>
      <c r="Y49" s="325">
        <f t="shared" si="1"/>
        <v>0</v>
      </c>
      <c r="Z49" s="90">
        <v>0</v>
      </c>
      <c r="AA49" s="65"/>
    </row>
    <row r="50" spans="1:27" ht="12.2" hidden="1" customHeight="1">
      <c r="A50" s="86">
        <v>1</v>
      </c>
      <c r="B50" s="87" t="s">
        <v>461</v>
      </c>
      <c r="C50" s="87" t="s">
        <v>424</v>
      </c>
      <c r="D50" s="87" t="s">
        <v>466</v>
      </c>
      <c r="E50" s="146">
        <v>104</v>
      </c>
      <c r="F50" s="88">
        <v>45474</v>
      </c>
      <c r="G50" s="203" t="s">
        <v>150</v>
      </c>
      <c r="H50" s="203" t="s">
        <v>422</v>
      </c>
      <c r="I50" s="88"/>
      <c r="J50" s="221"/>
      <c r="K50" s="193"/>
      <c r="L50" s="205">
        <v>0</v>
      </c>
      <c r="M50" s="176">
        <v>0</v>
      </c>
      <c r="N50" s="176">
        <v>0</v>
      </c>
      <c r="O50" s="89">
        <v>0</v>
      </c>
      <c r="P50" s="321">
        <v>0</v>
      </c>
      <c r="Q50" s="325">
        <f t="shared" si="0"/>
        <v>0</v>
      </c>
      <c r="R50" s="90">
        <v>0</v>
      </c>
      <c r="S50" s="193">
        <v>0</v>
      </c>
      <c r="T50" s="205">
        <v>0</v>
      </c>
      <c r="U50" s="176">
        <v>0</v>
      </c>
      <c r="V50" s="176">
        <v>0</v>
      </c>
      <c r="W50" s="89">
        <v>0</v>
      </c>
      <c r="X50" s="321">
        <v>0</v>
      </c>
      <c r="Y50" s="325">
        <f t="shared" si="1"/>
        <v>0</v>
      </c>
      <c r="Z50" s="90">
        <v>0</v>
      </c>
      <c r="AA50" s="65"/>
    </row>
    <row r="51" spans="1:27" ht="12.2" hidden="1" customHeight="1">
      <c r="A51" s="86"/>
      <c r="B51" s="87"/>
      <c r="C51" s="87"/>
      <c r="D51" s="87"/>
      <c r="E51" s="146"/>
      <c r="F51" s="88"/>
      <c r="G51" s="203"/>
      <c r="H51" s="203"/>
      <c r="I51" s="88"/>
      <c r="J51" s="221"/>
      <c r="K51" s="193"/>
      <c r="L51" s="205">
        <v>0</v>
      </c>
      <c r="M51" s="176">
        <v>0</v>
      </c>
      <c r="N51" s="176">
        <v>0</v>
      </c>
      <c r="O51" s="89">
        <v>0</v>
      </c>
      <c r="P51" s="321">
        <v>0</v>
      </c>
      <c r="Q51" s="325">
        <f t="shared" si="0"/>
        <v>0</v>
      </c>
      <c r="R51" s="90">
        <v>0</v>
      </c>
      <c r="S51" s="193">
        <v>0</v>
      </c>
      <c r="T51" s="205">
        <v>0</v>
      </c>
      <c r="U51" s="176">
        <v>0</v>
      </c>
      <c r="V51" s="176">
        <v>0</v>
      </c>
      <c r="W51" s="89">
        <v>0</v>
      </c>
      <c r="X51" s="321">
        <v>0</v>
      </c>
      <c r="Y51" s="325">
        <f t="shared" si="1"/>
        <v>0</v>
      </c>
      <c r="Z51" s="90">
        <v>0</v>
      </c>
      <c r="AA51" s="65"/>
    </row>
    <row r="52" spans="1:27" ht="12.2" hidden="1" customHeight="1">
      <c r="A52" s="86">
        <v>1</v>
      </c>
      <c r="B52" s="87" t="s">
        <v>467</v>
      </c>
      <c r="C52" s="87" t="s">
        <v>424</v>
      </c>
      <c r="D52" s="87" t="s">
        <v>456</v>
      </c>
      <c r="E52" s="146">
        <v>101</v>
      </c>
      <c r="F52" s="88">
        <v>45839</v>
      </c>
      <c r="G52" s="203" t="s">
        <v>150</v>
      </c>
      <c r="H52" s="203" t="s">
        <v>422</v>
      </c>
      <c r="I52" s="88"/>
      <c r="J52" s="221"/>
      <c r="K52" s="193"/>
      <c r="L52" s="205">
        <v>0</v>
      </c>
      <c r="M52" s="176">
        <v>0</v>
      </c>
      <c r="N52" s="176">
        <v>0</v>
      </c>
      <c r="O52" s="89">
        <v>0</v>
      </c>
      <c r="P52" s="321">
        <v>0</v>
      </c>
      <c r="Q52" s="325">
        <f t="shared" si="0"/>
        <v>0</v>
      </c>
      <c r="R52" s="90">
        <v>0</v>
      </c>
      <c r="S52" s="193">
        <v>0</v>
      </c>
      <c r="T52" s="205">
        <v>0</v>
      </c>
      <c r="U52" s="176">
        <v>0</v>
      </c>
      <c r="V52" s="176">
        <v>0</v>
      </c>
      <c r="W52" s="89">
        <v>0</v>
      </c>
      <c r="X52" s="321">
        <v>0</v>
      </c>
      <c r="Y52" s="325">
        <f t="shared" si="1"/>
        <v>0</v>
      </c>
      <c r="Z52" s="90">
        <v>0</v>
      </c>
      <c r="AA52" s="65"/>
    </row>
    <row r="53" spans="1:27" ht="12.2" hidden="1" customHeight="1">
      <c r="A53" s="86">
        <v>1</v>
      </c>
      <c r="B53" s="87" t="s">
        <v>467</v>
      </c>
      <c r="C53" s="87" t="s">
        <v>424</v>
      </c>
      <c r="D53" s="87" t="s">
        <v>463</v>
      </c>
      <c r="E53" s="146">
        <v>101</v>
      </c>
      <c r="F53" s="88">
        <v>45839</v>
      </c>
      <c r="G53" s="203" t="s">
        <v>150</v>
      </c>
      <c r="H53" s="203" t="s">
        <v>422</v>
      </c>
      <c r="I53" s="88"/>
      <c r="J53" s="221"/>
      <c r="K53" s="193"/>
      <c r="L53" s="205"/>
      <c r="M53" s="176"/>
      <c r="N53" s="176"/>
      <c r="O53" s="89">
        <v>0</v>
      </c>
      <c r="P53" s="321">
        <v>0</v>
      </c>
      <c r="Q53" s="325">
        <f t="shared" si="0"/>
        <v>0</v>
      </c>
      <c r="R53" s="90">
        <v>0</v>
      </c>
      <c r="S53" s="193">
        <v>0</v>
      </c>
      <c r="T53" s="205">
        <v>0</v>
      </c>
      <c r="U53" s="176">
        <v>0</v>
      </c>
      <c r="V53" s="176">
        <v>0</v>
      </c>
      <c r="W53" s="89">
        <v>0</v>
      </c>
      <c r="X53" s="321">
        <v>0</v>
      </c>
      <c r="Y53" s="325">
        <f t="shared" si="1"/>
        <v>0</v>
      </c>
      <c r="Z53" s="90">
        <v>0</v>
      </c>
      <c r="AA53" s="65"/>
    </row>
    <row r="54" spans="1:27" ht="12.2" hidden="1" customHeight="1">
      <c r="A54" s="86">
        <v>1</v>
      </c>
      <c r="B54" s="87" t="s">
        <v>467</v>
      </c>
      <c r="C54" s="87" t="s">
        <v>424</v>
      </c>
      <c r="D54" s="87" t="s">
        <v>464</v>
      </c>
      <c r="E54" s="146">
        <v>101</v>
      </c>
      <c r="F54" s="88">
        <v>45839</v>
      </c>
      <c r="G54" s="203" t="s">
        <v>150</v>
      </c>
      <c r="H54" s="203" t="s">
        <v>422</v>
      </c>
      <c r="I54" s="88"/>
      <c r="J54" s="221"/>
      <c r="K54" s="193"/>
      <c r="L54" s="205">
        <v>0</v>
      </c>
      <c r="M54" s="176">
        <v>0</v>
      </c>
      <c r="N54" s="176">
        <v>0</v>
      </c>
      <c r="O54" s="89">
        <v>0</v>
      </c>
      <c r="P54" s="321">
        <v>0</v>
      </c>
      <c r="Q54" s="325">
        <f t="shared" si="0"/>
        <v>0</v>
      </c>
      <c r="R54" s="90">
        <v>0</v>
      </c>
      <c r="S54" s="193">
        <v>0</v>
      </c>
      <c r="T54" s="205">
        <v>0</v>
      </c>
      <c r="U54" s="176">
        <v>0</v>
      </c>
      <c r="V54" s="176">
        <v>0</v>
      </c>
      <c r="W54" s="89">
        <v>0</v>
      </c>
      <c r="X54" s="321">
        <v>0</v>
      </c>
      <c r="Y54" s="325">
        <f t="shared" si="1"/>
        <v>0</v>
      </c>
      <c r="Z54" s="90">
        <v>0</v>
      </c>
      <c r="AA54" s="65"/>
    </row>
    <row r="55" spans="1:27" ht="12.2" hidden="1" customHeight="1">
      <c r="A55" s="86">
        <v>1</v>
      </c>
      <c r="B55" s="87" t="s">
        <v>467</v>
      </c>
      <c r="C55" s="87" t="s">
        <v>424</v>
      </c>
      <c r="D55" s="87" t="s">
        <v>434</v>
      </c>
      <c r="E55" s="146">
        <v>101</v>
      </c>
      <c r="F55" s="88">
        <v>45839</v>
      </c>
      <c r="G55" s="203" t="s">
        <v>150</v>
      </c>
      <c r="H55" s="203" t="s">
        <v>422</v>
      </c>
      <c r="I55" s="88"/>
      <c r="J55" s="221"/>
      <c r="K55" s="193"/>
      <c r="L55" s="205">
        <v>0</v>
      </c>
      <c r="M55" s="176">
        <v>0</v>
      </c>
      <c r="N55" s="176">
        <v>0</v>
      </c>
      <c r="O55" s="89">
        <v>0</v>
      </c>
      <c r="P55" s="321">
        <v>0</v>
      </c>
      <c r="Q55" s="325">
        <f t="shared" si="0"/>
        <v>0</v>
      </c>
      <c r="R55" s="90">
        <v>0</v>
      </c>
      <c r="S55" s="193">
        <v>0</v>
      </c>
      <c r="T55" s="205">
        <v>0</v>
      </c>
      <c r="U55" s="176">
        <v>0</v>
      </c>
      <c r="V55" s="176">
        <v>0</v>
      </c>
      <c r="W55" s="89">
        <v>0</v>
      </c>
      <c r="X55" s="321">
        <v>0</v>
      </c>
      <c r="Y55" s="325">
        <f t="shared" si="1"/>
        <v>0</v>
      </c>
      <c r="Z55" s="90">
        <v>0</v>
      </c>
      <c r="AA55" s="65"/>
    </row>
    <row r="56" spans="1:27" ht="12.2" hidden="1" customHeight="1">
      <c r="A56" s="86">
        <v>1</v>
      </c>
      <c r="B56" s="87" t="s">
        <v>467</v>
      </c>
      <c r="C56" s="87" t="s">
        <v>424</v>
      </c>
      <c r="D56" s="87" t="s">
        <v>425</v>
      </c>
      <c r="E56" s="146">
        <v>101</v>
      </c>
      <c r="F56" s="88">
        <v>45839</v>
      </c>
      <c r="G56" s="203" t="s">
        <v>150</v>
      </c>
      <c r="H56" s="203" t="s">
        <v>422</v>
      </c>
      <c r="I56" s="88"/>
      <c r="J56" s="221"/>
      <c r="K56" s="193"/>
      <c r="L56" s="205">
        <v>0</v>
      </c>
      <c r="M56" s="176">
        <v>0</v>
      </c>
      <c r="N56" s="176">
        <v>0</v>
      </c>
      <c r="O56" s="89">
        <v>0</v>
      </c>
      <c r="P56" s="321">
        <v>0</v>
      </c>
      <c r="Q56" s="325">
        <f t="shared" si="0"/>
        <v>0</v>
      </c>
      <c r="R56" s="90">
        <v>0</v>
      </c>
      <c r="S56" s="193">
        <v>0</v>
      </c>
      <c r="T56" s="205">
        <v>0</v>
      </c>
      <c r="U56" s="176">
        <v>0</v>
      </c>
      <c r="V56" s="176">
        <v>0</v>
      </c>
      <c r="W56" s="89">
        <v>0</v>
      </c>
      <c r="X56" s="321">
        <v>0</v>
      </c>
      <c r="Y56" s="325">
        <f t="shared" si="1"/>
        <v>0</v>
      </c>
      <c r="Z56" s="90">
        <v>0</v>
      </c>
      <c r="AA56" s="65"/>
    </row>
    <row r="57" spans="1:27" ht="12.2" hidden="1" customHeight="1">
      <c r="A57" s="86">
        <v>1</v>
      </c>
      <c r="B57" s="87" t="s">
        <v>467</v>
      </c>
      <c r="C57" s="87" t="s">
        <v>424</v>
      </c>
      <c r="D57" s="87" t="s">
        <v>468</v>
      </c>
      <c r="E57" s="146">
        <v>101</v>
      </c>
      <c r="F57" s="88">
        <v>45839</v>
      </c>
      <c r="G57" s="203" t="s">
        <v>150</v>
      </c>
      <c r="H57" s="203" t="s">
        <v>422</v>
      </c>
      <c r="I57" s="88"/>
      <c r="J57" s="221"/>
      <c r="K57" s="193"/>
      <c r="L57" s="205">
        <v>0</v>
      </c>
      <c r="M57" s="176">
        <v>0</v>
      </c>
      <c r="N57" s="176">
        <v>0</v>
      </c>
      <c r="O57" s="89">
        <v>0</v>
      </c>
      <c r="P57" s="321">
        <v>0</v>
      </c>
      <c r="Q57" s="325">
        <f t="shared" si="0"/>
        <v>0</v>
      </c>
      <c r="R57" s="90">
        <v>0</v>
      </c>
      <c r="S57" s="193">
        <v>0</v>
      </c>
      <c r="T57" s="205">
        <v>0</v>
      </c>
      <c r="U57" s="176">
        <v>0</v>
      </c>
      <c r="V57" s="176">
        <v>0</v>
      </c>
      <c r="W57" s="89">
        <v>0</v>
      </c>
      <c r="X57" s="321">
        <v>0</v>
      </c>
      <c r="Y57" s="325">
        <f t="shared" si="1"/>
        <v>0</v>
      </c>
      <c r="Z57" s="90">
        <v>0</v>
      </c>
      <c r="AA57" s="65"/>
    </row>
    <row r="58" spans="1:27" ht="12.2" hidden="1" customHeight="1">
      <c r="A58" s="86"/>
      <c r="B58" s="87"/>
      <c r="C58" s="87"/>
      <c r="D58" s="87"/>
      <c r="E58" s="146"/>
      <c r="F58" s="88"/>
      <c r="G58" s="203"/>
      <c r="H58" s="203"/>
      <c r="I58" s="88"/>
      <c r="J58" s="221"/>
      <c r="K58" s="193"/>
      <c r="L58" s="205">
        <v>0</v>
      </c>
      <c r="M58" s="176">
        <v>0</v>
      </c>
      <c r="N58" s="176">
        <v>0</v>
      </c>
      <c r="O58" s="89">
        <v>0</v>
      </c>
      <c r="P58" s="321">
        <v>0</v>
      </c>
      <c r="Q58" s="325">
        <f t="shared" si="0"/>
        <v>0</v>
      </c>
      <c r="R58" s="90">
        <v>0</v>
      </c>
      <c r="S58" s="193">
        <v>0</v>
      </c>
      <c r="T58" s="205">
        <v>0</v>
      </c>
      <c r="U58" s="176">
        <v>0</v>
      </c>
      <c r="V58" s="176">
        <v>0</v>
      </c>
      <c r="W58" s="89">
        <v>0</v>
      </c>
      <c r="X58" s="321">
        <v>0</v>
      </c>
      <c r="Y58" s="325">
        <f t="shared" si="1"/>
        <v>0</v>
      </c>
      <c r="Z58" s="90">
        <v>0</v>
      </c>
      <c r="AA58" s="65"/>
    </row>
    <row r="59" spans="1:27" ht="12.2" hidden="1" customHeight="1">
      <c r="A59" s="86">
        <v>1</v>
      </c>
      <c r="B59" s="87" t="s">
        <v>469</v>
      </c>
      <c r="C59" s="87" t="s">
        <v>424</v>
      </c>
      <c r="D59" s="87" t="s">
        <v>457</v>
      </c>
      <c r="E59" s="146">
        <v>101</v>
      </c>
      <c r="F59" s="88">
        <v>46204</v>
      </c>
      <c r="G59" s="203" t="s">
        <v>150</v>
      </c>
      <c r="H59" s="203" t="s">
        <v>422</v>
      </c>
      <c r="I59" s="88"/>
      <c r="J59" s="221"/>
      <c r="K59" s="193"/>
      <c r="L59" s="205"/>
      <c r="M59" s="176"/>
      <c r="N59" s="176"/>
      <c r="O59" s="89">
        <v>0</v>
      </c>
      <c r="P59" s="321">
        <v>0</v>
      </c>
      <c r="Q59" s="325">
        <f t="shared" si="0"/>
        <v>0</v>
      </c>
      <c r="R59" s="90">
        <v>0</v>
      </c>
      <c r="S59" s="193">
        <v>0</v>
      </c>
      <c r="T59" s="205">
        <v>0</v>
      </c>
      <c r="U59" s="176">
        <v>0</v>
      </c>
      <c r="V59" s="176">
        <v>0</v>
      </c>
      <c r="W59" s="89">
        <v>0</v>
      </c>
      <c r="X59" s="321">
        <v>0</v>
      </c>
      <c r="Y59" s="325">
        <f t="shared" si="1"/>
        <v>0</v>
      </c>
      <c r="Z59" s="90">
        <v>0</v>
      </c>
      <c r="AA59" s="65"/>
    </row>
    <row r="60" spans="1:27" ht="12.2" hidden="1" customHeight="1">
      <c r="A60" s="86"/>
      <c r="B60" s="87"/>
      <c r="C60" s="87"/>
      <c r="D60" s="87"/>
      <c r="E60" s="146"/>
      <c r="F60" s="88"/>
      <c r="G60" s="203"/>
      <c r="H60" s="203"/>
      <c r="I60" s="88"/>
      <c r="J60" s="221"/>
      <c r="K60" s="193"/>
      <c r="L60" s="205"/>
      <c r="M60" s="176"/>
      <c r="N60" s="176"/>
      <c r="O60" s="89">
        <v>0</v>
      </c>
      <c r="P60" s="321">
        <v>0</v>
      </c>
      <c r="Q60" s="325">
        <f t="shared" si="0"/>
        <v>0</v>
      </c>
      <c r="R60" s="90">
        <v>0</v>
      </c>
      <c r="S60" s="193">
        <v>0</v>
      </c>
      <c r="T60" s="205">
        <v>0</v>
      </c>
      <c r="U60" s="176">
        <v>0</v>
      </c>
      <c r="V60" s="176">
        <v>0</v>
      </c>
      <c r="W60" s="89">
        <v>0</v>
      </c>
      <c r="X60" s="321">
        <v>0</v>
      </c>
      <c r="Y60" s="325">
        <f t="shared" si="1"/>
        <v>0</v>
      </c>
      <c r="Z60" s="90">
        <v>0</v>
      </c>
      <c r="AA60" s="65"/>
    </row>
    <row r="61" spans="1:27" ht="12.2" hidden="1" customHeight="1">
      <c r="A61" s="86">
        <v>0</v>
      </c>
      <c r="B61" s="87" t="s">
        <v>470</v>
      </c>
      <c r="C61" s="87" t="s">
        <v>424</v>
      </c>
      <c r="D61" s="87" t="s">
        <v>421</v>
      </c>
      <c r="E61" s="146">
        <v>101</v>
      </c>
      <c r="F61" s="88">
        <v>46569</v>
      </c>
      <c r="G61" s="203" t="s">
        <v>150</v>
      </c>
      <c r="H61" s="203" t="s">
        <v>422</v>
      </c>
      <c r="I61" s="88"/>
      <c r="J61" s="221"/>
      <c r="K61" s="193"/>
      <c r="L61" s="205"/>
      <c r="M61" s="176"/>
      <c r="N61" s="176"/>
      <c r="O61" s="89">
        <v>0</v>
      </c>
      <c r="P61" s="321">
        <v>0</v>
      </c>
      <c r="Q61" s="325">
        <f t="shared" si="0"/>
        <v>0</v>
      </c>
      <c r="R61" s="90">
        <v>0</v>
      </c>
      <c r="S61" s="193">
        <v>0</v>
      </c>
      <c r="T61" s="205">
        <v>0</v>
      </c>
      <c r="U61" s="176">
        <v>0</v>
      </c>
      <c r="V61" s="176">
        <v>0</v>
      </c>
      <c r="W61" s="89">
        <v>0</v>
      </c>
      <c r="X61" s="321">
        <v>0</v>
      </c>
      <c r="Y61" s="325">
        <f t="shared" si="1"/>
        <v>0</v>
      </c>
      <c r="Z61" s="90">
        <v>0</v>
      </c>
      <c r="AA61" s="65"/>
    </row>
    <row r="62" spans="1:27" ht="12.2" hidden="1" customHeight="1">
      <c r="A62" s="86"/>
      <c r="B62" s="87"/>
      <c r="C62" s="87"/>
      <c r="D62" s="87"/>
      <c r="E62" s="336"/>
      <c r="F62" s="88"/>
      <c r="G62" s="203"/>
      <c r="H62" s="203"/>
      <c r="I62" s="88"/>
      <c r="J62" s="221"/>
      <c r="K62" s="193"/>
      <c r="L62" s="205"/>
      <c r="M62" s="176"/>
      <c r="N62" s="176"/>
      <c r="O62" s="89"/>
      <c r="P62" s="321"/>
      <c r="Q62" s="325">
        <f t="shared" si="0"/>
        <v>0</v>
      </c>
      <c r="R62" s="337"/>
      <c r="S62" s="193"/>
      <c r="T62" s="205"/>
      <c r="U62" s="176"/>
      <c r="V62" s="176"/>
      <c r="W62" s="89"/>
      <c r="X62" s="321"/>
      <c r="Y62" s="325">
        <f t="shared" si="1"/>
        <v>0</v>
      </c>
      <c r="Z62" s="337"/>
      <c r="AA62" s="65"/>
    </row>
    <row r="63" spans="1:27" ht="12.2" hidden="1" customHeight="1">
      <c r="A63" s="86"/>
      <c r="B63" s="111"/>
      <c r="C63" s="87"/>
      <c r="D63" s="87"/>
      <c r="E63" s="146"/>
      <c r="F63" s="87"/>
      <c r="G63" s="111"/>
      <c r="H63" s="111"/>
      <c r="I63" s="87"/>
      <c r="J63" s="202"/>
      <c r="K63" s="194"/>
      <c r="L63" s="205"/>
      <c r="M63" s="176"/>
      <c r="N63" s="176"/>
      <c r="O63" s="89"/>
      <c r="P63" s="321"/>
      <c r="Q63" s="325"/>
      <c r="R63" s="90"/>
      <c r="S63" s="194"/>
      <c r="T63" s="205"/>
      <c r="U63" s="176"/>
      <c r="V63" s="176"/>
      <c r="W63" s="89"/>
      <c r="X63" s="321"/>
      <c r="Y63" s="325"/>
      <c r="Z63" s="90"/>
      <c r="AA63" s="65"/>
    </row>
    <row r="64" spans="1:27" s="6" customFormat="1" ht="12.2" customHeight="1">
      <c r="A64" s="80" t="s">
        <v>51</v>
      </c>
      <c r="B64" s="81"/>
      <c r="C64" s="81"/>
      <c r="D64" s="81"/>
      <c r="E64" s="189"/>
      <c r="F64" s="81"/>
      <c r="G64" s="204"/>
      <c r="H64" s="204"/>
      <c r="I64" s="81"/>
      <c r="J64" s="220"/>
      <c r="K64" s="83"/>
      <c r="L64" s="206"/>
      <c r="M64" s="82"/>
      <c r="N64" s="82"/>
      <c r="O64" s="82">
        <f>SUBTOTAL(9,O8:O63)</f>
        <v>858070.30967741925</v>
      </c>
      <c r="P64" s="322">
        <f>SUBTOTAL(9,P8:P63)</f>
        <v>275188.92032283876</v>
      </c>
      <c r="Q64" s="326">
        <f>SUBTOTAL(9,Q8:Q63)</f>
        <v>1133259.2300002577</v>
      </c>
      <c r="R64" s="84">
        <f>SUBTOTAL(9,R8:R63)</f>
        <v>14.532258064516132</v>
      </c>
      <c r="S64" s="83"/>
      <c r="T64" s="206"/>
      <c r="U64" s="82"/>
      <c r="V64" s="82"/>
      <c r="W64" s="82">
        <f>SUBTOTAL(9,W8:W63)</f>
        <v>1310549.0326</v>
      </c>
      <c r="X64" s="322">
        <f>SUBTOTAL(9,X8:X63)</f>
        <v>439870.87747769989</v>
      </c>
      <c r="Y64" s="326">
        <f>SUBTOTAL(9,Y8:Y63)</f>
        <v>1750419.9100777002</v>
      </c>
      <c r="Z64" s="84">
        <f>SUBTOTAL(9,Z8:Z63)</f>
        <v>22</v>
      </c>
      <c r="AA64" s="53"/>
    </row>
    <row r="65" spans="1:27" ht="12.2" hidden="1" customHeight="1">
      <c r="A65" s="86"/>
      <c r="B65" s="87"/>
      <c r="C65" s="87"/>
      <c r="D65" s="87"/>
      <c r="E65" s="146"/>
      <c r="F65" s="88"/>
      <c r="G65" s="203"/>
      <c r="H65" s="203"/>
      <c r="I65" s="88"/>
      <c r="J65" s="221"/>
      <c r="K65" s="193"/>
      <c r="L65" s="205"/>
      <c r="M65" s="176"/>
      <c r="N65" s="176"/>
      <c r="O65" s="89"/>
      <c r="P65" s="321"/>
      <c r="Q65" s="325">
        <f>O65+P65</f>
        <v>0</v>
      </c>
      <c r="R65" s="90"/>
      <c r="S65" s="193"/>
      <c r="T65" s="205"/>
      <c r="U65" s="176"/>
      <c r="V65" s="176"/>
      <c r="W65" s="89"/>
      <c r="X65" s="321"/>
      <c r="Y65" s="325">
        <f>W65+X65</f>
        <v>0</v>
      </c>
      <c r="Z65" s="90"/>
      <c r="AA65" s="65"/>
    </row>
    <row r="66" spans="1:27" ht="12.2" customHeight="1">
      <c r="G66" s="63"/>
      <c r="H66" s="63"/>
      <c r="O66" s="89"/>
      <c r="P66" s="89"/>
      <c r="Q66" s="89"/>
      <c r="R66" s="89"/>
      <c r="W66" s="89"/>
      <c r="X66" s="89"/>
      <c r="Y66" s="89"/>
      <c r="Z66" s="89"/>
    </row>
    <row r="67" spans="1:27" ht="12">
      <c r="A67" s="56" t="s">
        <v>52</v>
      </c>
      <c r="B67" s="66"/>
      <c r="C67" s="66"/>
      <c r="D67" s="66"/>
      <c r="E67" s="66"/>
      <c r="F67" s="66"/>
      <c r="G67" s="66"/>
      <c r="H67" s="66"/>
      <c r="I67" s="66"/>
      <c r="J67" s="69"/>
      <c r="O67" s="89"/>
      <c r="P67" s="89"/>
      <c r="Q67" s="89"/>
      <c r="R67" s="89"/>
      <c r="W67" s="89"/>
      <c r="X67" s="89"/>
      <c r="Y67" s="89"/>
      <c r="Z67" s="89"/>
    </row>
    <row r="68" spans="1:27" ht="24">
      <c r="A68" s="210" t="s">
        <v>53</v>
      </c>
      <c r="B68" s="191"/>
      <c r="C68" s="191"/>
      <c r="D68" s="191"/>
      <c r="E68" s="78" t="s">
        <v>44</v>
      </c>
      <c r="F68" s="191"/>
      <c r="G68" s="191" t="s">
        <v>85</v>
      </c>
      <c r="H68" s="191"/>
      <c r="I68" s="191"/>
      <c r="J68" s="213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7" ht="12.2" hidden="1" customHeight="1">
      <c r="A69" s="122"/>
      <c r="J69" s="62"/>
      <c r="O69" s="89"/>
      <c r="P69" s="121"/>
      <c r="Q69" s="327"/>
      <c r="R69" s="121"/>
      <c r="W69" s="89"/>
      <c r="X69" s="121"/>
      <c r="Y69" s="327"/>
      <c r="Z69" s="121"/>
      <c r="AA69" s="65"/>
    </row>
    <row r="70" spans="1:27" ht="12.2" hidden="1" customHeight="1">
      <c r="A70" s="91"/>
      <c r="B70" s="63"/>
      <c r="C70" s="85"/>
      <c r="D70" s="85"/>
      <c r="E70" s="190"/>
      <c r="F70" s="85"/>
      <c r="G70" s="207"/>
      <c r="H70" s="85"/>
      <c r="I70" s="85"/>
      <c r="J70" s="119"/>
      <c r="K70" s="70"/>
      <c r="L70" s="70"/>
      <c r="M70" s="70"/>
      <c r="N70" s="70"/>
      <c r="O70" s="89"/>
      <c r="P70" s="321"/>
      <c r="Q70" s="325">
        <f>O70+P70</f>
        <v>0</v>
      </c>
      <c r="R70" s="216"/>
      <c r="S70" s="70"/>
      <c r="T70" s="70"/>
      <c r="U70" s="70"/>
      <c r="V70" s="70"/>
      <c r="W70" s="89"/>
      <c r="X70" s="321"/>
      <c r="Y70" s="325">
        <f>W70+X70</f>
        <v>0</v>
      </c>
      <c r="Z70" s="216"/>
      <c r="AA70" s="65"/>
    </row>
    <row r="71" spans="1:27" ht="12.2" hidden="1" customHeight="1">
      <c r="A71" s="211"/>
      <c r="B71" s="79"/>
      <c r="C71" s="79"/>
      <c r="D71" s="79"/>
      <c r="E71" s="188"/>
      <c r="F71" s="79"/>
      <c r="G71" s="208"/>
      <c r="H71" s="79"/>
      <c r="I71" s="79"/>
      <c r="J71" s="214"/>
      <c r="K71" s="188"/>
      <c r="L71" s="188"/>
      <c r="M71" s="188"/>
      <c r="N71" s="188"/>
      <c r="P71" s="62"/>
      <c r="Q71" s="328"/>
      <c r="R71" s="62"/>
      <c r="S71" s="188"/>
      <c r="T71" s="188"/>
      <c r="U71" s="188"/>
      <c r="V71" s="188"/>
      <c r="X71" s="62"/>
      <c r="Y71" s="328"/>
      <c r="Z71" s="62"/>
      <c r="AA71" s="65"/>
    </row>
    <row r="72" spans="1:27" ht="12.2" hidden="1" customHeight="1">
      <c r="A72" s="212" t="s">
        <v>411</v>
      </c>
      <c r="B72" s="112"/>
      <c r="C72" s="112"/>
      <c r="D72" s="112"/>
      <c r="E72" s="112"/>
      <c r="F72" s="112"/>
      <c r="G72" s="112"/>
      <c r="H72" s="112"/>
      <c r="I72" s="112"/>
      <c r="J72" s="215"/>
      <c r="K72" s="112"/>
      <c r="L72" s="112"/>
      <c r="M72" s="112"/>
      <c r="N72" s="112"/>
      <c r="O72" s="113"/>
      <c r="P72" s="217"/>
      <c r="Q72" s="329"/>
      <c r="R72" s="217"/>
      <c r="S72" s="112"/>
      <c r="T72" s="112"/>
      <c r="U72" s="112"/>
      <c r="V72" s="112"/>
      <c r="W72" s="113"/>
      <c r="X72" s="217"/>
      <c r="Y72" s="329"/>
      <c r="Z72" s="217"/>
      <c r="AA72" s="65"/>
    </row>
    <row r="73" spans="1:27" ht="12.2" customHeight="1">
      <c r="A73" s="91" t="s">
        <v>417</v>
      </c>
      <c r="B73" s="63"/>
      <c r="C73" s="85"/>
      <c r="D73" s="85"/>
      <c r="E73" s="190">
        <v>161</v>
      </c>
      <c r="F73" s="85"/>
      <c r="G73" s="207" t="s">
        <v>150</v>
      </c>
      <c r="H73" s="85"/>
      <c r="I73" s="85"/>
      <c r="J73" s="119"/>
      <c r="K73" s="70"/>
      <c r="L73" s="70"/>
      <c r="M73" s="70"/>
      <c r="N73" s="70"/>
      <c r="O73" s="89">
        <v>2400</v>
      </c>
      <c r="P73" s="321">
        <v>420.96</v>
      </c>
      <c r="Q73" s="325">
        <f t="shared" ref="Q73:Q76" si="2">O73+P73</f>
        <v>2820.96</v>
      </c>
      <c r="R73" s="216"/>
      <c r="S73" s="70"/>
      <c r="T73" s="70"/>
      <c r="U73" s="70"/>
      <c r="V73" s="70"/>
      <c r="W73" s="89">
        <v>2442</v>
      </c>
      <c r="X73" s="321">
        <v>477.16680000000002</v>
      </c>
      <c r="Y73" s="325">
        <f t="shared" ref="Y73:Y76" si="3">W73+X73</f>
        <v>2919.1668</v>
      </c>
      <c r="Z73" s="216"/>
      <c r="AA73" s="65"/>
    </row>
    <row r="74" spans="1:27" ht="12.2" customHeight="1">
      <c r="A74" s="91" t="s">
        <v>418</v>
      </c>
      <c r="B74" s="63"/>
      <c r="C74" s="85"/>
      <c r="D74" s="85"/>
      <c r="E74" s="190">
        <v>161</v>
      </c>
      <c r="F74" s="85"/>
      <c r="G74" s="207" t="s">
        <v>150</v>
      </c>
      <c r="H74" s="85"/>
      <c r="I74" s="85"/>
      <c r="J74" s="119"/>
      <c r="K74" s="70"/>
      <c r="L74" s="70"/>
      <c r="M74" s="70"/>
      <c r="N74" s="70"/>
      <c r="O74" s="89">
        <v>4800</v>
      </c>
      <c r="P74" s="321">
        <v>841.92</v>
      </c>
      <c r="Q74" s="325">
        <f t="shared" si="2"/>
        <v>5641.92</v>
      </c>
      <c r="R74" s="216"/>
      <c r="S74" s="70"/>
      <c r="T74" s="70"/>
      <c r="U74" s="70"/>
      <c r="V74" s="70"/>
      <c r="W74" s="89">
        <v>4884</v>
      </c>
      <c r="X74" s="321">
        <v>954.33360000000005</v>
      </c>
      <c r="Y74" s="325">
        <f t="shared" si="3"/>
        <v>5838.3335999999999</v>
      </c>
      <c r="Z74" s="216"/>
      <c r="AA74" s="65"/>
    </row>
    <row r="75" spans="1:27" ht="12.2" customHeight="1">
      <c r="A75" s="91" t="s">
        <v>419</v>
      </c>
      <c r="B75" s="63"/>
      <c r="C75" s="85"/>
      <c r="D75" s="85"/>
      <c r="E75" s="190">
        <v>161</v>
      </c>
      <c r="F75" s="85"/>
      <c r="G75" s="207" t="s">
        <v>420</v>
      </c>
      <c r="H75" s="85"/>
      <c r="I75" s="85"/>
      <c r="J75" s="119"/>
      <c r="K75" s="70"/>
      <c r="L75" s="70"/>
      <c r="M75" s="70"/>
      <c r="N75" s="70"/>
      <c r="O75" s="89">
        <v>0</v>
      </c>
      <c r="P75" s="321">
        <v>0</v>
      </c>
      <c r="Q75" s="325">
        <f t="shared" si="2"/>
        <v>0</v>
      </c>
      <c r="R75" s="216"/>
      <c r="S75" s="70"/>
      <c r="T75" s="70"/>
      <c r="U75" s="70"/>
      <c r="V75" s="70"/>
      <c r="W75" s="89">
        <v>0</v>
      </c>
      <c r="X75" s="321">
        <v>0</v>
      </c>
      <c r="Y75" s="325">
        <f t="shared" si="3"/>
        <v>0</v>
      </c>
      <c r="Z75" s="216"/>
      <c r="AA75" s="65"/>
    </row>
    <row r="76" spans="1:27" ht="12.2" hidden="1" customHeight="1">
      <c r="A76" s="91"/>
      <c r="B76" s="63"/>
      <c r="C76" s="85"/>
      <c r="D76" s="85"/>
      <c r="E76" s="190"/>
      <c r="F76" s="85"/>
      <c r="G76" s="207"/>
      <c r="H76" s="85"/>
      <c r="I76" s="85"/>
      <c r="J76" s="119"/>
      <c r="K76" s="70"/>
      <c r="L76" s="70"/>
      <c r="M76" s="70"/>
      <c r="N76" s="70"/>
      <c r="O76" s="89"/>
      <c r="P76" s="321"/>
      <c r="Q76" s="325">
        <f t="shared" si="2"/>
        <v>0</v>
      </c>
      <c r="R76" s="338"/>
      <c r="S76" s="70"/>
      <c r="T76" s="70"/>
      <c r="U76" s="70"/>
      <c r="V76" s="70"/>
      <c r="W76" s="89"/>
      <c r="X76" s="321"/>
      <c r="Y76" s="325">
        <f t="shared" si="3"/>
        <v>0</v>
      </c>
      <c r="Z76" s="338"/>
      <c r="AA76" s="65"/>
    </row>
    <row r="77" spans="1:27" ht="12.2" hidden="1" customHeight="1">
      <c r="A77" s="63"/>
      <c r="G77" s="149"/>
      <c r="J77" s="62"/>
      <c r="P77" s="62"/>
      <c r="Q77" s="328"/>
      <c r="R77" s="62"/>
      <c r="X77" s="62"/>
      <c r="Y77" s="328"/>
      <c r="Z77" s="62"/>
      <c r="AA77" s="65"/>
    </row>
    <row r="78" spans="1:27" s="6" customFormat="1" ht="12.2" customHeight="1">
      <c r="A78" s="92" t="s">
        <v>54</v>
      </c>
      <c r="B78" s="93"/>
      <c r="C78" s="93"/>
      <c r="D78" s="93"/>
      <c r="E78" s="93"/>
      <c r="F78" s="93"/>
      <c r="G78" s="209"/>
      <c r="H78" s="93"/>
      <c r="I78" s="93"/>
      <c r="J78" s="94"/>
      <c r="K78" s="57"/>
      <c r="L78" s="57"/>
      <c r="M78" s="57"/>
      <c r="N78" s="57"/>
      <c r="O78" s="82">
        <f>SUBTOTAL(9,O72:O77)</f>
        <v>7200</v>
      </c>
      <c r="P78" s="322">
        <f>SUBTOTAL(9,P72:P77)</f>
        <v>1262.8799999999999</v>
      </c>
      <c r="Q78" s="326">
        <f>SUBTOTAL(9,Q72:Q77)</f>
        <v>8462.880000000001</v>
      </c>
      <c r="R78" s="218"/>
      <c r="S78" s="57"/>
      <c r="T78" s="57"/>
      <c r="U78" s="57"/>
      <c r="V78" s="57"/>
      <c r="W78" s="82">
        <f>SUBTOTAL(9,W72:W77)</f>
        <v>7326</v>
      </c>
      <c r="X78" s="322">
        <f>SUBTOTAL(9,X72:X77)</f>
        <v>1431.5004000000001</v>
      </c>
      <c r="Y78" s="326">
        <f>SUBTOTAL(9,Y72:Y77)</f>
        <v>8757.5004000000008</v>
      </c>
      <c r="Z78" s="218"/>
      <c r="AA78" s="53"/>
    </row>
    <row r="79" spans="1:27" ht="12">
      <c r="O79" s="89"/>
      <c r="P79" s="89"/>
      <c r="Q79" s="89"/>
      <c r="R79" s="89"/>
      <c r="W79" s="89"/>
      <c r="X79" s="89"/>
      <c r="Y79" s="89"/>
      <c r="Z79" s="89"/>
    </row>
    <row r="80" spans="1:27" ht="12.2" customHeight="1">
      <c r="A80" s="92" t="s">
        <v>55</v>
      </c>
      <c r="B80" s="93"/>
      <c r="C80" s="93"/>
      <c r="D80" s="93"/>
      <c r="E80" s="93"/>
      <c r="F80" s="93"/>
      <c r="G80" s="93"/>
      <c r="H80" s="93"/>
      <c r="I80" s="93"/>
      <c r="J80" s="94"/>
      <c r="K80" s="64"/>
      <c r="L80" s="64"/>
      <c r="M80" s="64"/>
      <c r="N80" s="64"/>
      <c r="O80" s="110"/>
      <c r="P80" s="110"/>
      <c r="Q80" s="110"/>
      <c r="R80" s="110"/>
      <c r="S80" s="64"/>
      <c r="T80" s="64"/>
      <c r="U80" s="64"/>
      <c r="V80" s="64"/>
      <c r="W80" s="110"/>
      <c r="X80" s="110"/>
      <c r="Y80" s="110"/>
      <c r="Z80" s="110"/>
    </row>
    <row r="81" spans="1:27" ht="12.2" hidden="1" customHeight="1">
      <c r="A81" s="236" t="s">
        <v>595</v>
      </c>
      <c r="J81" s="62"/>
      <c r="O81" s="89"/>
      <c r="P81" s="321">
        <f t="shared" ref="P81:P112" si="4">IF($A81="",0,SUMIF($E$8:$E$77,$A81,P$8:P$77))</f>
        <v>0</v>
      </c>
      <c r="Q81" s="325">
        <f>O81+P81</f>
        <v>0</v>
      </c>
      <c r="R81" s="330"/>
      <c r="W81" s="89"/>
      <c r="X81" s="321">
        <f t="shared" ref="X81:X112" si="5">IF($A81="",0,SUMIF($E$8:$E$77,$A81,X$8:X$77))</f>
        <v>0</v>
      </c>
      <c r="Y81" s="325">
        <f>W81+X81</f>
        <v>0</v>
      </c>
      <c r="Z81" s="90"/>
      <c r="AA81" s="65"/>
    </row>
    <row r="82" spans="1:27" ht="12.2" hidden="1" customHeight="1">
      <c r="A82" s="236">
        <v>100</v>
      </c>
      <c r="B82" s="60" t="s">
        <v>142</v>
      </c>
      <c r="J82" s="62"/>
      <c r="O82" s="89">
        <v>0</v>
      </c>
      <c r="P82" s="321">
        <f t="shared" si="4"/>
        <v>0</v>
      </c>
      <c r="Q82" s="325">
        <f t="shared" ref="Q82:Q137" si="6">O82+P82</f>
        <v>0</v>
      </c>
      <c r="R82" s="330">
        <v>0</v>
      </c>
      <c r="W82" s="89">
        <v>0</v>
      </c>
      <c r="X82" s="321">
        <f t="shared" si="5"/>
        <v>0</v>
      </c>
      <c r="Y82" s="325">
        <f t="shared" ref="Y82:Y137" si="7">W82+X82</f>
        <v>0</v>
      </c>
      <c r="Z82" s="90">
        <v>0</v>
      </c>
      <c r="AA82" s="65"/>
    </row>
    <row r="83" spans="1:27" ht="12.2" customHeight="1">
      <c r="A83" s="236">
        <v>101</v>
      </c>
      <c r="B83" s="60" t="s">
        <v>245</v>
      </c>
      <c r="J83" s="62"/>
      <c r="O83" s="89">
        <v>549070.14967741899</v>
      </c>
      <c r="P83" s="321">
        <f t="shared" si="4"/>
        <v>188169.19062219354</v>
      </c>
      <c r="Q83" s="325">
        <f t="shared" si="6"/>
        <v>737239.34029961249</v>
      </c>
      <c r="R83" s="330">
        <v>9.7822580645161299</v>
      </c>
      <c r="W83" s="89">
        <v>986753.86979999999</v>
      </c>
      <c r="X83" s="321">
        <f t="shared" si="5"/>
        <v>339432.28192709992</v>
      </c>
      <c r="Y83" s="325">
        <f t="shared" si="7"/>
        <v>1326186.1517270999</v>
      </c>
      <c r="Z83" s="90">
        <v>17</v>
      </c>
      <c r="AA83" s="65"/>
    </row>
    <row r="84" spans="1:27" ht="12.2" customHeight="1">
      <c r="A84" s="236">
        <v>102</v>
      </c>
      <c r="B84" s="60" t="s">
        <v>246</v>
      </c>
      <c r="J84" s="62"/>
      <c r="O84" s="89">
        <v>21000</v>
      </c>
      <c r="P84" s="321">
        <f t="shared" si="4"/>
        <v>8580.1</v>
      </c>
      <c r="Q84" s="325">
        <f t="shared" si="6"/>
        <v>29580.1</v>
      </c>
      <c r="R84" s="330">
        <v>0.75</v>
      </c>
      <c r="W84" s="89">
        <v>28490</v>
      </c>
      <c r="X84" s="321">
        <f t="shared" si="5"/>
        <v>12909.68</v>
      </c>
      <c r="Y84" s="325">
        <f t="shared" si="7"/>
        <v>41399.68</v>
      </c>
      <c r="Z84" s="90">
        <v>1</v>
      </c>
      <c r="AA84" s="65"/>
    </row>
    <row r="85" spans="1:27" ht="12.2" hidden="1" customHeight="1">
      <c r="A85" s="236">
        <v>103</v>
      </c>
      <c r="B85" s="60" t="s">
        <v>247</v>
      </c>
      <c r="J85" s="62"/>
      <c r="O85" s="89">
        <v>0</v>
      </c>
      <c r="P85" s="321">
        <f t="shared" si="4"/>
        <v>0</v>
      </c>
      <c r="Q85" s="325">
        <f t="shared" si="6"/>
        <v>0</v>
      </c>
      <c r="R85" s="330">
        <v>0</v>
      </c>
      <c r="W85" s="89">
        <v>0</v>
      </c>
      <c r="X85" s="321">
        <f t="shared" si="5"/>
        <v>0</v>
      </c>
      <c r="Y85" s="325">
        <f t="shared" si="7"/>
        <v>0</v>
      </c>
      <c r="Z85" s="90">
        <v>0</v>
      </c>
      <c r="AA85" s="65"/>
    </row>
    <row r="86" spans="1:27" ht="12.2" customHeight="1">
      <c r="A86" s="236">
        <v>104</v>
      </c>
      <c r="B86" s="60" t="s">
        <v>248</v>
      </c>
      <c r="J86" s="62"/>
      <c r="O86" s="89">
        <v>94000</v>
      </c>
      <c r="P86" s="321">
        <f t="shared" si="4"/>
        <v>23192.129677419311</v>
      </c>
      <c r="Q86" s="325">
        <f t="shared" si="6"/>
        <v>117192.12967741932</v>
      </c>
      <c r="R86" s="330">
        <v>1</v>
      </c>
      <c r="W86" s="89">
        <v>95645</v>
      </c>
      <c r="X86" s="321">
        <f t="shared" si="5"/>
        <v>26016.874299999999</v>
      </c>
      <c r="Y86" s="325">
        <f t="shared" si="7"/>
        <v>121661.8743</v>
      </c>
      <c r="Z86" s="90">
        <v>1</v>
      </c>
      <c r="AA86" s="65"/>
    </row>
    <row r="87" spans="1:27" ht="12.2" customHeight="1">
      <c r="A87" s="236">
        <v>105</v>
      </c>
      <c r="B87" s="60" t="s">
        <v>249</v>
      </c>
      <c r="J87" s="62"/>
      <c r="O87" s="89">
        <v>84000</v>
      </c>
      <c r="P87" s="321">
        <f t="shared" si="4"/>
        <v>21552.032903225812</v>
      </c>
      <c r="Q87" s="325">
        <f t="shared" si="6"/>
        <v>105552.03290322582</v>
      </c>
      <c r="R87" s="330">
        <v>1</v>
      </c>
      <c r="W87" s="89">
        <v>85470</v>
      </c>
      <c r="X87" s="321">
        <f t="shared" si="5"/>
        <v>24088.711800000001</v>
      </c>
      <c r="Y87" s="325">
        <f t="shared" si="7"/>
        <v>109558.7118</v>
      </c>
      <c r="Z87" s="90">
        <v>1</v>
      </c>
      <c r="AA87" s="65"/>
    </row>
    <row r="88" spans="1:27" ht="12.2" customHeight="1">
      <c r="A88" s="236">
        <v>106</v>
      </c>
      <c r="B88" s="60" t="s">
        <v>250</v>
      </c>
      <c r="J88" s="62"/>
      <c r="O88" s="89">
        <v>68000.160000000003</v>
      </c>
      <c r="P88" s="321">
        <f t="shared" si="4"/>
        <v>18801.24712</v>
      </c>
      <c r="Q88" s="325">
        <f t="shared" si="6"/>
        <v>86801.407120000003</v>
      </c>
      <c r="R88" s="330">
        <v>1</v>
      </c>
      <c r="W88" s="89">
        <v>114190.16280000001</v>
      </c>
      <c r="X88" s="321">
        <f t="shared" si="5"/>
        <v>37423.329450599995</v>
      </c>
      <c r="Y88" s="325">
        <f t="shared" si="7"/>
        <v>151613.49225060001</v>
      </c>
      <c r="Z88" s="90">
        <v>2</v>
      </c>
      <c r="AA88" s="65"/>
    </row>
    <row r="89" spans="1:27" ht="12.2" customHeight="1">
      <c r="A89" s="236">
        <v>107</v>
      </c>
      <c r="B89" s="60" t="s">
        <v>251</v>
      </c>
      <c r="J89" s="62"/>
      <c r="O89" s="89">
        <v>42000</v>
      </c>
      <c r="P89" s="321">
        <f t="shared" si="4"/>
        <v>14894.22</v>
      </c>
      <c r="Q89" s="325">
        <f t="shared" si="6"/>
        <v>56894.22</v>
      </c>
      <c r="R89" s="330">
        <v>1</v>
      </c>
      <c r="W89" s="89">
        <v>0</v>
      </c>
      <c r="X89" s="321">
        <f t="shared" si="5"/>
        <v>0</v>
      </c>
      <c r="Y89" s="325">
        <f t="shared" si="7"/>
        <v>0</v>
      </c>
      <c r="Z89" s="90">
        <v>0</v>
      </c>
      <c r="AA89" s="65"/>
    </row>
    <row r="90" spans="1:27" ht="12.2" hidden="1" customHeight="1">
      <c r="A90" s="236">
        <v>108</v>
      </c>
      <c r="B90" s="60" t="s">
        <v>252</v>
      </c>
      <c r="J90" s="62"/>
      <c r="O90" s="89">
        <v>0</v>
      </c>
      <c r="P90" s="321">
        <f t="shared" si="4"/>
        <v>0</v>
      </c>
      <c r="Q90" s="325">
        <f t="shared" si="6"/>
        <v>0</v>
      </c>
      <c r="R90" s="330">
        <v>0</v>
      </c>
      <c r="W90" s="89">
        <v>0</v>
      </c>
      <c r="X90" s="321">
        <f t="shared" si="5"/>
        <v>0</v>
      </c>
      <c r="Y90" s="325">
        <f t="shared" si="7"/>
        <v>0</v>
      </c>
      <c r="Z90" s="90">
        <v>0</v>
      </c>
      <c r="AA90" s="65"/>
    </row>
    <row r="91" spans="1:27" ht="12.2" hidden="1" customHeight="1">
      <c r="A91" s="236">
        <v>110</v>
      </c>
      <c r="B91" s="60" t="s">
        <v>253</v>
      </c>
      <c r="J91" s="62"/>
      <c r="O91" s="89">
        <v>0</v>
      </c>
      <c r="P91" s="321">
        <f t="shared" si="4"/>
        <v>0</v>
      </c>
      <c r="Q91" s="325">
        <f t="shared" si="6"/>
        <v>0</v>
      </c>
      <c r="R91" s="330">
        <v>0</v>
      </c>
      <c r="W91" s="89">
        <v>0</v>
      </c>
      <c r="X91" s="321">
        <f t="shared" si="5"/>
        <v>0</v>
      </c>
      <c r="Y91" s="325">
        <f t="shared" si="7"/>
        <v>0</v>
      </c>
      <c r="Z91" s="90">
        <v>0</v>
      </c>
      <c r="AA91" s="65"/>
    </row>
    <row r="92" spans="1:27" ht="12.2" hidden="1" customHeight="1">
      <c r="A92" s="236">
        <v>112</v>
      </c>
      <c r="B92" s="60" t="s">
        <v>254</v>
      </c>
      <c r="J92" s="62"/>
      <c r="O92" s="89">
        <v>0</v>
      </c>
      <c r="P92" s="321">
        <f t="shared" si="4"/>
        <v>0</v>
      </c>
      <c r="Q92" s="325">
        <f t="shared" si="6"/>
        <v>0</v>
      </c>
      <c r="R92" s="330">
        <v>0</v>
      </c>
      <c r="W92" s="89">
        <v>0</v>
      </c>
      <c r="X92" s="321">
        <f t="shared" si="5"/>
        <v>0</v>
      </c>
      <c r="Y92" s="325">
        <f t="shared" si="7"/>
        <v>0</v>
      </c>
      <c r="Z92" s="90">
        <v>0</v>
      </c>
      <c r="AA92" s="65"/>
    </row>
    <row r="93" spans="1:27" ht="12.2" hidden="1" customHeight="1">
      <c r="A93" s="236">
        <v>113</v>
      </c>
      <c r="B93" s="60" t="s">
        <v>255</v>
      </c>
      <c r="J93" s="62"/>
      <c r="O93" s="89">
        <v>0</v>
      </c>
      <c r="P93" s="321">
        <f t="shared" si="4"/>
        <v>0</v>
      </c>
      <c r="Q93" s="325">
        <f t="shared" si="6"/>
        <v>0</v>
      </c>
      <c r="R93" s="330">
        <v>0</v>
      </c>
      <c r="W93" s="89">
        <v>0</v>
      </c>
      <c r="X93" s="321">
        <f t="shared" si="5"/>
        <v>0</v>
      </c>
      <c r="Y93" s="325">
        <f t="shared" si="7"/>
        <v>0</v>
      </c>
      <c r="Z93" s="90">
        <v>0</v>
      </c>
      <c r="AA93" s="65"/>
    </row>
    <row r="94" spans="1:27" ht="12.2" hidden="1" customHeight="1">
      <c r="A94" s="236">
        <v>114</v>
      </c>
      <c r="B94" s="60" t="s">
        <v>256</v>
      </c>
      <c r="J94" s="62"/>
      <c r="O94" s="89">
        <v>0</v>
      </c>
      <c r="P94" s="321">
        <f t="shared" si="4"/>
        <v>0</v>
      </c>
      <c r="Q94" s="325">
        <f t="shared" si="6"/>
        <v>0</v>
      </c>
      <c r="R94" s="330">
        <v>0</v>
      </c>
      <c r="W94" s="89">
        <v>0</v>
      </c>
      <c r="X94" s="321">
        <f t="shared" si="5"/>
        <v>0</v>
      </c>
      <c r="Y94" s="325">
        <f t="shared" si="7"/>
        <v>0</v>
      </c>
      <c r="Z94" s="90">
        <v>0</v>
      </c>
      <c r="AA94" s="65"/>
    </row>
    <row r="95" spans="1:27" ht="12.2" hidden="1" customHeight="1">
      <c r="A95" s="236">
        <v>115</v>
      </c>
      <c r="B95" s="60" t="s">
        <v>257</v>
      </c>
      <c r="J95" s="62"/>
      <c r="O95" s="89">
        <v>0</v>
      </c>
      <c r="P95" s="321">
        <f t="shared" si="4"/>
        <v>0</v>
      </c>
      <c r="Q95" s="325">
        <f t="shared" si="6"/>
        <v>0</v>
      </c>
      <c r="R95" s="330">
        <v>0</v>
      </c>
      <c r="W95" s="89">
        <v>0</v>
      </c>
      <c r="X95" s="321">
        <f t="shared" si="5"/>
        <v>0</v>
      </c>
      <c r="Y95" s="325">
        <f t="shared" si="7"/>
        <v>0</v>
      </c>
      <c r="Z95" s="90">
        <v>0</v>
      </c>
      <c r="AA95" s="65"/>
    </row>
    <row r="96" spans="1:27" ht="12.2" hidden="1" customHeight="1">
      <c r="A96" s="236">
        <v>120</v>
      </c>
      <c r="B96" s="60" t="s">
        <v>258</v>
      </c>
      <c r="J96" s="62"/>
      <c r="O96" s="89">
        <v>0</v>
      </c>
      <c r="P96" s="321">
        <f t="shared" si="4"/>
        <v>0</v>
      </c>
      <c r="Q96" s="325">
        <f t="shared" si="6"/>
        <v>0</v>
      </c>
      <c r="R96" s="330">
        <v>0</v>
      </c>
      <c r="W96" s="89">
        <v>0</v>
      </c>
      <c r="X96" s="321">
        <f t="shared" si="5"/>
        <v>0</v>
      </c>
      <c r="Y96" s="325">
        <f t="shared" si="7"/>
        <v>0</v>
      </c>
      <c r="Z96" s="90">
        <v>0</v>
      </c>
      <c r="AA96" s="65"/>
    </row>
    <row r="97" spans="1:27" ht="12.2" hidden="1" customHeight="1">
      <c r="A97" s="236">
        <v>121</v>
      </c>
      <c r="B97" s="60" t="s">
        <v>259</v>
      </c>
      <c r="J97" s="62"/>
      <c r="O97" s="89">
        <v>0</v>
      </c>
      <c r="P97" s="321">
        <f t="shared" si="4"/>
        <v>0</v>
      </c>
      <c r="Q97" s="325">
        <f t="shared" si="6"/>
        <v>0</v>
      </c>
      <c r="R97" s="330">
        <v>0</v>
      </c>
      <c r="W97" s="89">
        <v>0</v>
      </c>
      <c r="X97" s="321">
        <f t="shared" si="5"/>
        <v>0</v>
      </c>
      <c r="Y97" s="325">
        <f t="shared" si="7"/>
        <v>0</v>
      </c>
      <c r="Z97" s="90">
        <v>0</v>
      </c>
      <c r="AA97" s="65"/>
    </row>
    <row r="98" spans="1:27" ht="12.2" hidden="1" customHeight="1">
      <c r="A98" s="236">
        <v>122</v>
      </c>
      <c r="B98" s="60" t="s">
        <v>260</v>
      </c>
      <c r="J98" s="62"/>
      <c r="O98" s="89">
        <v>0</v>
      </c>
      <c r="P98" s="321">
        <f t="shared" si="4"/>
        <v>0</v>
      </c>
      <c r="Q98" s="325">
        <f t="shared" si="6"/>
        <v>0</v>
      </c>
      <c r="R98" s="330">
        <v>0</v>
      </c>
      <c r="W98" s="89">
        <v>0</v>
      </c>
      <c r="X98" s="321">
        <f t="shared" si="5"/>
        <v>0</v>
      </c>
      <c r="Y98" s="325">
        <f t="shared" si="7"/>
        <v>0</v>
      </c>
      <c r="Z98" s="90">
        <v>0</v>
      </c>
      <c r="AA98" s="65"/>
    </row>
    <row r="99" spans="1:27" ht="12.2" hidden="1" customHeight="1">
      <c r="A99" s="236">
        <v>123</v>
      </c>
      <c r="B99" s="60" t="s">
        <v>261</v>
      </c>
      <c r="J99" s="62"/>
      <c r="O99" s="89">
        <v>0</v>
      </c>
      <c r="P99" s="321">
        <f t="shared" si="4"/>
        <v>0</v>
      </c>
      <c r="Q99" s="325">
        <f t="shared" si="6"/>
        <v>0</v>
      </c>
      <c r="R99" s="330">
        <v>0</v>
      </c>
      <c r="W99" s="89">
        <v>0</v>
      </c>
      <c r="X99" s="321">
        <f t="shared" si="5"/>
        <v>0</v>
      </c>
      <c r="Y99" s="325">
        <f t="shared" si="7"/>
        <v>0</v>
      </c>
      <c r="Z99" s="90">
        <v>0</v>
      </c>
      <c r="AA99" s="65"/>
    </row>
    <row r="100" spans="1:27" ht="12.2" hidden="1" customHeight="1">
      <c r="A100" s="236">
        <v>124</v>
      </c>
      <c r="B100" s="60" t="s">
        <v>262</v>
      </c>
      <c r="J100" s="62"/>
      <c r="O100" s="89">
        <v>0</v>
      </c>
      <c r="P100" s="321">
        <f t="shared" si="4"/>
        <v>0</v>
      </c>
      <c r="Q100" s="325">
        <f t="shared" si="6"/>
        <v>0</v>
      </c>
      <c r="R100" s="330">
        <v>0</v>
      </c>
      <c r="W100" s="89">
        <v>0</v>
      </c>
      <c r="X100" s="321">
        <f t="shared" si="5"/>
        <v>0</v>
      </c>
      <c r="Y100" s="325">
        <f t="shared" si="7"/>
        <v>0</v>
      </c>
      <c r="Z100" s="90">
        <v>0</v>
      </c>
      <c r="AA100" s="65"/>
    </row>
    <row r="101" spans="1:27" ht="12.2" hidden="1" customHeight="1">
      <c r="A101" s="236">
        <v>125</v>
      </c>
      <c r="B101" s="60" t="s">
        <v>263</v>
      </c>
      <c r="J101" s="62"/>
      <c r="O101" s="89">
        <v>0</v>
      </c>
      <c r="P101" s="321">
        <f t="shared" si="4"/>
        <v>0</v>
      </c>
      <c r="Q101" s="325">
        <f t="shared" si="6"/>
        <v>0</v>
      </c>
      <c r="R101" s="330">
        <v>0</v>
      </c>
      <c r="W101" s="89">
        <v>0</v>
      </c>
      <c r="X101" s="321">
        <f t="shared" si="5"/>
        <v>0</v>
      </c>
      <c r="Y101" s="325">
        <f t="shared" si="7"/>
        <v>0</v>
      </c>
      <c r="Z101" s="90">
        <v>0</v>
      </c>
      <c r="AA101" s="65"/>
    </row>
    <row r="102" spans="1:27" ht="12.2" hidden="1" customHeight="1">
      <c r="A102" s="236">
        <v>126</v>
      </c>
      <c r="B102" s="60" t="s">
        <v>264</v>
      </c>
      <c r="J102" s="62"/>
      <c r="O102" s="89">
        <v>0</v>
      </c>
      <c r="P102" s="321">
        <f t="shared" si="4"/>
        <v>0</v>
      </c>
      <c r="Q102" s="325">
        <f t="shared" si="6"/>
        <v>0</v>
      </c>
      <c r="R102" s="330">
        <v>0</v>
      </c>
      <c r="W102" s="89">
        <v>0</v>
      </c>
      <c r="X102" s="321">
        <f t="shared" si="5"/>
        <v>0</v>
      </c>
      <c r="Y102" s="325">
        <f t="shared" si="7"/>
        <v>0</v>
      </c>
      <c r="Z102" s="90">
        <v>0</v>
      </c>
      <c r="AA102" s="65"/>
    </row>
    <row r="103" spans="1:27" ht="12.2" hidden="1" customHeight="1">
      <c r="A103" s="236">
        <v>127</v>
      </c>
      <c r="B103" s="60" t="s">
        <v>265</v>
      </c>
      <c r="J103" s="62"/>
      <c r="O103" s="89">
        <v>0</v>
      </c>
      <c r="P103" s="321">
        <f t="shared" si="4"/>
        <v>0</v>
      </c>
      <c r="Q103" s="325">
        <f t="shared" si="6"/>
        <v>0</v>
      </c>
      <c r="R103" s="330">
        <v>0</v>
      </c>
      <c r="W103" s="89">
        <v>0</v>
      </c>
      <c r="X103" s="321">
        <f t="shared" si="5"/>
        <v>0</v>
      </c>
      <c r="Y103" s="325">
        <f t="shared" si="7"/>
        <v>0</v>
      </c>
      <c r="Z103" s="90">
        <v>0</v>
      </c>
      <c r="AA103" s="65"/>
    </row>
    <row r="104" spans="1:27" ht="12.2" hidden="1" customHeight="1">
      <c r="A104" s="236">
        <v>128</v>
      </c>
      <c r="B104" s="60" t="s">
        <v>266</v>
      </c>
      <c r="J104" s="62"/>
      <c r="O104" s="89">
        <v>0</v>
      </c>
      <c r="P104" s="321">
        <f t="shared" si="4"/>
        <v>0</v>
      </c>
      <c r="Q104" s="325">
        <f t="shared" si="6"/>
        <v>0</v>
      </c>
      <c r="R104" s="330">
        <v>0</v>
      </c>
      <c r="W104" s="89">
        <v>0</v>
      </c>
      <c r="X104" s="321">
        <f t="shared" si="5"/>
        <v>0</v>
      </c>
      <c r="Y104" s="325">
        <f t="shared" si="7"/>
        <v>0</v>
      </c>
      <c r="Z104" s="90">
        <v>0</v>
      </c>
      <c r="AA104" s="65"/>
    </row>
    <row r="105" spans="1:27" ht="12.2" hidden="1" customHeight="1">
      <c r="A105" s="236">
        <v>130</v>
      </c>
      <c r="B105" s="60" t="s">
        <v>267</v>
      </c>
      <c r="J105" s="62"/>
      <c r="O105" s="89">
        <v>0</v>
      </c>
      <c r="P105" s="321">
        <f t="shared" si="4"/>
        <v>0</v>
      </c>
      <c r="Q105" s="325">
        <f t="shared" si="6"/>
        <v>0</v>
      </c>
      <c r="R105" s="330">
        <v>0</v>
      </c>
      <c r="W105" s="89">
        <v>0</v>
      </c>
      <c r="X105" s="321">
        <f t="shared" si="5"/>
        <v>0</v>
      </c>
      <c r="Y105" s="325">
        <f t="shared" si="7"/>
        <v>0</v>
      </c>
      <c r="Z105" s="90">
        <v>0</v>
      </c>
      <c r="AA105" s="65"/>
    </row>
    <row r="106" spans="1:27" ht="12.2" hidden="1" customHeight="1">
      <c r="A106" s="236">
        <v>131</v>
      </c>
      <c r="B106" s="60" t="s">
        <v>268</v>
      </c>
      <c r="J106" s="62"/>
      <c r="O106" s="89">
        <v>0</v>
      </c>
      <c r="P106" s="321">
        <f t="shared" si="4"/>
        <v>0</v>
      </c>
      <c r="Q106" s="325">
        <f t="shared" si="6"/>
        <v>0</v>
      </c>
      <c r="R106" s="330">
        <v>0</v>
      </c>
      <c r="W106" s="89">
        <v>0</v>
      </c>
      <c r="X106" s="321">
        <f t="shared" si="5"/>
        <v>0</v>
      </c>
      <c r="Y106" s="325">
        <f t="shared" si="7"/>
        <v>0</v>
      </c>
      <c r="Z106" s="90">
        <v>0</v>
      </c>
      <c r="AA106" s="65"/>
    </row>
    <row r="107" spans="1:27" ht="12.2" hidden="1" customHeight="1">
      <c r="A107" s="236">
        <v>132</v>
      </c>
      <c r="B107" s="60" t="s">
        <v>269</v>
      </c>
      <c r="J107" s="62"/>
      <c r="O107" s="89">
        <v>0</v>
      </c>
      <c r="P107" s="321">
        <f t="shared" si="4"/>
        <v>0</v>
      </c>
      <c r="Q107" s="325">
        <f t="shared" si="6"/>
        <v>0</v>
      </c>
      <c r="R107" s="330">
        <v>0</v>
      </c>
      <c r="W107" s="89">
        <v>0</v>
      </c>
      <c r="X107" s="321">
        <f t="shared" si="5"/>
        <v>0</v>
      </c>
      <c r="Y107" s="325">
        <f t="shared" si="7"/>
        <v>0</v>
      </c>
      <c r="Z107" s="90">
        <v>0</v>
      </c>
      <c r="AA107" s="65"/>
    </row>
    <row r="108" spans="1:27" ht="12.2" hidden="1" customHeight="1">
      <c r="A108" s="236">
        <v>133</v>
      </c>
      <c r="B108" s="60" t="s">
        <v>270</v>
      </c>
      <c r="J108" s="62"/>
      <c r="O108" s="89">
        <v>0</v>
      </c>
      <c r="P108" s="321">
        <f t="shared" si="4"/>
        <v>0</v>
      </c>
      <c r="Q108" s="325">
        <f t="shared" si="6"/>
        <v>0</v>
      </c>
      <c r="R108" s="330">
        <v>0</v>
      </c>
      <c r="W108" s="89">
        <v>0</v>
      </c>
      <c r="X108" s="321">
        <f t="shared" si="5"/>
        <v>0</v>
      </c>
      <c r="Y108" s="325">
        <f t="shared" si="7"/>
        <v>0</v>
      </c>
      <c r="Z108" s="90">
        <v>0</v>
      </c>
      <c r="AA108" s="65"/>
    </row>
    <row r="109" spans="1:27" ht="12.2" hidden="1" customHeight="1">
      <c r="A109" s="236">
        <v>134</v>
      </c>
      <c r="B109" s="60" t="s">
        <v>271</v>
      </c>
      <c r="J109" s="62"/>
      <c r="O109" s="89">
        <v>0</v>
      </c>
      <c r="P109" s="321">
        <f t="shared" si="4"/>
        <v>0</v>
      </c>
      <c r="Q109" s="325">
        <f t="shared" si="6"/>
        <v>0</v>
      </c>
      <c r="R109" s="330">
        <v>0</v>
      </c>
      <c r="W109" s="89">
        <v>0</v>
      </c>
      <c r="X109" s="321">
        <f t="shared" si="5"/>
        <v>0</v>
      </c>
      <c r="Y109" s="325">
        <f t="shared" si="7"/>
        <v>0</v>
      </c>
      <c r="Z109" s="90">
        <v>0</v>
      </c>
      <c r="AA109" s="65"/>
    </row>
    <row r="110" spans="1:27" ht="12.2" hidden="1" customHeight="1">
      <c r="A110" s="236">
        <v>135</v>
      </c>
      <c r="B110" s="60" t="s">
        <v>272</v>
      </c>
      <c r="J110" s="62"/>
      <c r="O110" s="89">
        <v>0</v>
      </c>
      <c r="P110" s="321">
        <f t="shared" si="4"/>
        <v>0</v>
      </c>
      <c r="Q110" s="325">
        <f t="shared" si="6"/>
        <v>0</v>
      </c>
      <c r="R110" s="330">
        <v>0</v>
      </c>
      <c r="W110" s="89">
        <v>0</v>
      </c>
      <c r="X110" s="321">
        <f t="shared" si="5"/>
        <v>0</v>
      </c>
      <c r="Y110" s="325">
        <f t="shared" si="7"/>
        <v>0</v>
      </c>
      <c r="Z110" s="90">
        <v>0</v>
      </c>
      <c r="AA110" s="65"/>
    </row>
    <row r="111" spans="1:27" ht="12.2" hidden="1" customHeight="1">
      <c r="A111" s="236">
        <v>136</v>
      </c>
      <c r="B111" s="60" t="s">
        <v>273</v>
      </c>
      <c r="J111" s="62"/>
      <c r="O111" s="89">
        <v>0</v>
      </c>
      <c r="P111" s="321">
        <f t="shared" si="4"/>
        <v>0</v>
      </c>
      <c r="Q111" s="325">
        <f t="shared" si="6"/>
        <v>0</v>
      </c>
      <c r="R111" s="330">
        <v>0</v>
      </c>
      <c r="W111" s="89">
        <v>0</v>
      </c>
      <c r="X111" s="321">
        <f t="shared" si="5"/>
        <v>0</v>
      </c>
      <c r="Y111" s="325">
        <f t="shared" si="7"/>
        <v>0</v>
      </c>
      <c r="Z111" s="90">
        <v>0</v>
      </c>
      <c r="AA111" s="65"/>
    </row>
    <row r="112" spans="1:27" ht="12.2" hidden="1" customHeight="1">
      <c r="A112" s="236">
        <v>137</v>
      </c>
      <c r="B112" s="60" t="s">
        <v>274</v>
      </c>
      <c r="J112" s="62"/>
      <c r="O112" s="89">
        <v>0</v>
      </c>
      <c r="P112" s="321">
        <f t="shared" si="4"/>
        <v>0</v>
      </c>
      <c r="Q112" s="325">
        <f t="shared" si="6"/>
        <v>0</v>
      </c>
      <c r="R112" s="330">
        <v>0</v>
      </c>
      <c r="W112" s="89">
        <v>0</v>
      </c>
      <c r="X112" s="321">
        <f t="shared" si="5"/>
        <v>0</v>
      </c>
      <c r="Y112" s="325">
        <f t="shared" si="7"/>
        <v>0</v>
      </c>
      <c r="Z112" s="90">
        <v>0</v>
      </c>
      <c r="AA112" s="65"/>
    </row>
    <row r="113" spans="1:27" ht="12.2" hidden="1" customHeight="1">
      <c r="A113" s="236">
        <v>140</v>
      </c>
      <c r="B113" s="60" t="s">
        <v>275</v>
      </c>
      <c r="J113" s="62"/>
      <c r="O113" s="89">
        <v>0</v>
      </c>
      <c r="P113" s="321">
        <f t="shared" ref="P113:P137" si="8">IF($A113="",0,SUMIF($E$8:$E$77,$A113,P$8:P$77))</f>
        <v>0</v>
      </c>
      <c r="Q113" s="325">
        <f t="shared" si="6"/>
        <v>0</v>
      </c>
      <c r="R113" s="330">
        <v>0</v>
      </c>
      <c r="W113" s="89">
        <v>0</v>
      </c>
      <c r="X113" s="321">
        <f t="shared" ref="X113:X137" si="9">IF($A113="",0,SUMIF($E$8:$E$77,$A113,X$8:X$77))</f>
        <v>0</v>
      </c>
      <c r="Y113" s="325">
        <f t="shared" si="7"/>
        <v>0</v>
      </c>
      <c r="Z113" s="90">
        <v>0</v>
      </c>
      <c r="AA113" s="65"/>
    </row>
    <row r="114" spans="1:27" ht="12.2" hidden="1" customHeight="1">
      <c r="A114" s="236">
        <v>141</v>
      </c>
      <c r="B114" s="60" t="s">
        <v>276</v>
      </c>
      <c r="J114" s="62"/>
      <c r="O114" s="89">
        <v>0</v>
      </c>
      <c r="P114" s="321">
        <f t="shared" si="8"/>
        <v>0</v>
      </c>
      <c r="Q114" s="325">
        <f t="shared" si="6"/>
        <v>0</v>
      </c>
      <c r="R114" s="330">
        <v>0</v>
      </c>
      <c r="W114" s="89">
        <v>0</v>
      </c>
      <c r="X114" s="321">
        <f t="shared" si="9"/>
        <v>0</v>
      </c>
      <c r="Y114" s="325">
        <f t="shared" si="7"/>
        <v>0</v>
      </c>
      <c r="Z114" s="90">
        <v>0</v>
      </c>
      <c r="AA114" s="65"/>
    </row>
    <row r="115" spans="1:27" ht="12.2" hidden="1" customHeight="1">
      <c r="A115" s="236">
        <v>142</v>
      </c>
      <c r="B115" s="60" t="s">
        <v>277</v>
      </c>
      <c r="J115" s="62"/>
      <c r="O115" s="89">
        <v>0</v>
      </c>
      <c r="P115" s="321">
        <f t="shared" si="8"/>
        <v>0</v>
      </c>
      <c r="Q115" s="325">
        <f t="shared" si="6"/>
        <v>0</v>
      </c>
      <c r="R115" s="330">
        <v>0</v>
      </c>
      <c r="W115" s="89">
        <v>0</v>
      </c>
      <c r="X115" s="321">
        <f t="shared" si="9"/>
        <v>0</v>
      </c>
      <c r="Y115" s="325">
        <f t="shared" si="7"/>
        <v>0</v>
      </c>
      <c r="Z115" s="90">
        <v>0</v>
      </c>
      <c r="AA115" s="65"/>
    </row>
    <row r="116" spans="1:27" ht="12.2" hidden="1" customHeight="1">
      <c r="A116" s="236">
        <v>143</v>
      </c>
      <c r="B116" s="60" t="s">
        <v>278</v>
      </c>
      <c r="J116" s="62"/>
      <c r="O116" s="89">
        <v>0</v>
      </c>
      <c r="P116" s="321">
        <f t="shared" si="8"/>
        <v>0</v>
      </c>
      <c r="Q116" s="325">
        <f t="shared" si="6"/>
        <v>0</v>
      </c>
      <c r="R116" s="330">
        <v>0</v>
      </c>
      <c r="W116" s="89">
        <v>0</v>
      </c>
      <c r="X116" s="321">
        <f t="shared" si="9"/>
        <v>0</v>
      </c>
      <c r="Y116" s="325">
        <f t="shared" si="7"/>
        <v>0</v>
      </c>
      <c r="Z116" s="90">
        <v>0</v>
      </c>
      <c r="AA116" s="65"/>
    </row>
    <row r="117" spans="1:27" ht="12.2" hidden="1" customHeight="1">
      <c r="A117" s="236">
        <v>144</v>
      </c>
      <c r="B117" s="60" t="s">
        <v>279</v>
      </c>
      <c r="J117" s="62"/>
      <c r="O117" s="89">
        <v>0</v>
      </c>
      <c r="P117" s="321">
        <f t="shared" si="8"/>
        <v>0</v>
      </c>
      <c r="Q117" s="325">
        <f t="shared" si="6"/>
        <v>0</v>
      </c>
      <c r="R117" s="330">
        <v>0</v>
      </c>
      <c r="W117" s="89">
        <v>0</v>
      </c>
      <c r="X117" s="321">
        <f t="shared" si="9"/>
        <v>0</v>
      </c>
      <c r="Y117" s="325">
        <f t="shared" si="7"/>
        <v>0</v>
      </c>
      <c r="Z117" s="90">
        <v>0</v>
      </c>
      <c r="AA117" s="65"/>
    </row>
    <row r="118" spans="1:27" ht="12.2" hidden="1" customHeight="1">
      <c r="A118" s="236">
        <v>145</v>
      </c>
      <c r="B118" s="60" t="s">
        <v>280</v>
      </c>
      <c r="J118" s="62"/>
      <c r="O118" s="89">
        <v>0</v>
      </c>
      <c r="P118" s="321">
        <f t="shared" si="8"/>
        <v>0</v>
      </c>
      <c r="Q118" s="325">
        <f t="shared" si="6"/>
        <v>0</v>
      </c>
      <c r="R118" s="330">
        <v>0</v>
      </c>
      <c r="W118" s="89">
        <v>0</v>
      </c>
      <c r="X118" s="321">
        <f t="shared" si="9"/>
        <v>0</v>
      </c>
      <c r="Y118" s="325">
        <f t="shared" si="7"/>
        <v>0</v>
      </c>
      <c r="Z118" s="90">
        <v>0</v>
      </c>
      <c r="AA118" s="65"/>
    </row>
    <row r="119" spans="1:27" ht="12.2" hidden="1" customHeight="1">
      <c r="A119" s="236">
        <v>146</v>
      </c>
      <c r="B119" s="60" t="s">
        <v>281</v>
      </c>
      <c r="J119" s="62"/>
      <c r="O119" s="89">
        <v>0</v>
      </c>
      <c r="P119" s="321">
        <f t="shared" si="8"/>
        <v>0</v>
      </c>
      <c r="Q119" s="325">
        <f t="shared" si="6"/>
        <v>0</v>
      </c>
      <c r="R119" s="330">
        <v>0</v>
      </c>
      <c r="W119" s="89">
        <v>0</v>
      </c>
      <c r="X119" s="321">
        <f t="shared" si="9"/>
        <v>0</v>
      </c>
      <c r="Y119" s="325">
        <f t="shared" si="7"/>
        <v>0</v>
      </c>
      <c r="Z119" s="90">
        <v>0</v>
      </c>
      <c r="AA119" s="65"/>
    </row>
    <row r="120" spans="1:27" ht="12.2" hidden="1" customHeight="1">
      <c r="A120" s="236">
        <v>147</v>
      </c>
      <c r="B120" s="60" t="s">
        <v>282</v>
      </c>
      <c r="J120" s="62"/>
      <c r="O120" s="89">
        <v>0</v>
      </c>
      <c r="P120" s="321">
        <f t="shared" si="8"/>
        <v>0</v>
      </c>
      <c r="Q120" s="325">
        <f t="shared" si="6"/>
        <v>0</v>
      </c>
      <c r="R120" s="330">
        <v>0</v>
      </c>
      <c r="W120" s="89">
        <v>0</v>
      </c>
      <c r="X120" s="321">
        <f t="shared" si="9"/>
        <v>0</v>
      </c>
      <c r="Y120" s="325">
        <f t="shared" si="7"/>
        <v>0</v>
      </c>
      <c r="Z120" s="90">
        <v>0</v>
      </c>
      <c r="AA120" s="65"/>
    </row>
    <row r="121" spans="1:27" ht="12.2" hidden="1" customHeight="1">
      <c r="A121" s="236">
        <v>150</v>
      </c>
      <c r="B121" s="60" t="s">
        <v>283</v>
      </c>
      <c r="J121" s="62"/>
      <c r="O121" s="89">
        <v>0</v>
      </c>
      <c r="P121" s="321">
        <f t="shared" si="8"/>
        <v>0</v>
      </c>
      <c r="Q121" s="325">
        <f t="shared" si="6"/>
        <v>0</v>
      </c>
      <c r="R121" s="330">
        <v>0</v>
      </c>
      <c r="W121" s="89">
        <v>0</v>
      </c>
      <c r="X121" s="321">
        <f t="shared" si="9"/>
        <v>0</v>
      </c>
      <c r="Y121" s="325">
        <f t="shared" si="7"/>
        <v>0</v>
      </c>
      <c r="Z121" s="90">
        <v>0</v>
      </c>
      <c r="AA121" s="65"/>
    </row>
    <row r="122" spans="1:27" ht="12.2" hidden="1" customHeight="1">
      <c r="A122" s="236">
        <v>151</v>
      </c>
      <c r="B122" s="60" t="s">
        <v>284</v>
      </c>
      <c r="J122" s="62"/>
      <c r="O122" s="89">
        <v>0</v>
      </c>
      <c r="P122" s="321">
        <f t="shared" si="8"/>
        <v>0</v>
      </c>
      <c r="Q122" s="325">
        <f t="shared" si="6"/>
        <v>0</v>
      </c>
      <c r="R122" s="330">
        <v>0</v>
      </c>
      <c r="W122" s="89">
        <v>0</v>
      </c>
      <c r="X122" s="321">
        <f t="shared" si="9"/>
        <v>0</v>
      </c>
      <c r="Y122" s="325">
        <f t="shared" si="7"/>
        <v>0</v>
      </c>
      <c r="Z122" s="90">
        <v>0</v>
      </c>
      <c r="AA122" s="65"/>
    </row>
    <row r="123" spans="1:27" ht="12.2" hidden="1" customHeight="1">
      <c r="A123" s="236">
        <v>152</v>
      </c>
      <c r="B123" s="60" t="s">
        <v>285</v>
      </c>
      <c r="J123" s="62"/>
      <c r="O123" s="89">
        <v>0</v>
      </c>
      <c r="P123" s="321">
        <f t="shared" si="8"/>
        <v>0</v>
      </c>
      <c r="Q123" s="325">
        <f t="shared" si="6"/>
        <v>0</v>
      </c>
      <c r="R123" s="330">
        <v>0</v>
      </c>
      <c r="W123" s="89">
        <v>0</v>
      </c>
      <c r="X123" s="321">
        <f t="shared" si="9"/>
        <v>0</v>
      </c>
      <c r="Y123" s="325">
        <f t="shared" si="7"/>
        <v>0</v>
      </c>
      <c r="Z123" s="90">
        <v>0</v>
      </c>
      <c r="AA123" s="65"/>
    </row>
    <row r="124" spans="1:27" ht="12.2" hidden="1" customHeight="1">
      <c r="A124" s="236">
        <v>153</v>
      </c>
      <c r="B124" s="60" t="s">
        <v>286</v>
      </c>
      <c r="J124" s="62"/>
      <c r="O124" s="89">
        <v>0</v>
      </c>
      <c r="P124" s="321">
        <f t="shared" si="8"/>
        <v>0</v>
      </c>
      <c r="Q124" s="325">
        <f t="shared" si="6"/>
        <v>0</v>
      </c>
      <c r="R124" s="330">
        <v>0</v>
      </c>
      <c r="W124" s="89">
        <v>0</v>
      </c>
      <c r="X124" s="321">
        <f t="shared" si="9"/>
        <v>0</v>
      </c>
      <c r="Y124" s="325">
        <f t="shared" si="7"/>
        <v>0</v>
      </c>
      <c r="Z124" s="90">
        <v>0</v>
      </c>
      <c r="AA124" s="65"/>
    </row>
    <row r="125" spans="1:27" ht="12.2" hidden="1" customHeight="1">
      <c r="A125" s="236">
        <v>154</v>
      </c>
      <c r="B125" s="60" t="s">
        <v>287</v>
      </c>
      <c r="J125" s="62"/>
      <c r="O125" s="89">
        <v>0</v>
      </c>
      <c r="P125" s="321">
        <f t="shared" si="8"/>
        <v>0</v>
      </c>
      <c r="Q125" s="325">
        <f t="shared" si="6"/>
        <v>0</v>
      </c>
      <c r="R125" s="330">
        <v>0</v>
      </c>
      <c r="W125" s="89">
        <v>0</v>
      </c>
      <c r="X125" s="321">
        <f t="shared" si="9"/>
        <v>0</v>
      </c>
      <c r="Y125" s="325">
        <f t="shared" si="7"/>
        <v>0</v>
      </c>
      <c r="Z125" s="90">
        <v>0</v>
      </c>
      <c r="AA125" s="65"/>
    </row>
    <row r="126" spans="1:27" ht="12.2" hidden="1" customHeight="1">
      <c r="A126" s="236">
        <v>155</v>
      </c>
      <c r="B126" s="60" t="s">
        <v>288</v>
      </c>
      <c r="J126" s="62"/>
      <c r="O126" s="89">
        <v>0</v>
      </c>
      <c r="P126" s="321">
        <f t="shared" si="8"/>
        <v>0</v>
      </c>
      <c r="Q126" s="325">
        <f t="shared" si="6"/>
        <v>0</v>
      </c>
      <c r="R126" s="330">
        <v>0</v>
      </c>
      <c r="W126" s="89">
        <v>0</v>
      </c>
      <c r="X126" s="321">
        <f t="shared" si="9"/>
        <v>0</v>
      </c>
      <c r="Y126" s="325">
        <f t="shared" si="7"/>
        <v>0</v>
      </c>
      <c r="Z126" s="90">
        <v>0</v>
      </c>
      <c r="AA126" s="65"/>
    </row>
    <row r="127" spans="1:27" ht="12.2" hidden="1" customHeight="1">
      <c r="A127" s="236">
        <v>156</v>
      </c>
      <c r="B127" s="60" t="s">
        <v>289</v>
      </c>
      <c r="J127" s="62"/>
      <c r="O127" s="89">
        <v>0</v>
      </c>
      <c r="P127" s="321">
        <f t="shared" si="8"/>
        <v>0</v>
      </c>
      <c r="Q127" s="325">
        <f t="shared" si="6"/>
        <v>0</v>
      </c>
      <c r="R127" s="330">
        <v>0</v>
      </c>
      <c r="W127" s="89">
        <v>0</v>
      </c>
      <c r="X127" s="321">
        <f t="shared" si="9"/>
        <v>0</v>
      </c>
      <c r="Y127" s="325">
        <f t="shared" si="7"/>
        <v>0</v>
      </c>
      <c r="Z127" s="90">
        <v>0</v>
      </c>
      <c r="AA127" s="65"/>
    </row>
    <row r="128" spans="1:27" ht="12.2" hidden="1" customHeight="1">
      <c r="A128" s="236">
        <v>157</v>
      </c>
      <c r="B128" s="60" t="s">
        <v>290</v>
      </c>
      <c r="J128" s="62"/>
      <c r="O128" s="89">
        <v>0</v>
      </c>
      <c r="P128" s="321">
        <f t="shared" si="8"/>
        <v>0</v>
      </c>
      <c r="Q128" s="325">
        <f t="shared" si="6"/>
        <v>0</v>
      </c>
      <c r="R128" s="330">
        <v>0</v>
      </c>
      <c r="W128" s="89">
        <v>0</v>
      </c>
      <c r="X128" s="321">
        <f t="shared" si="9"/>
        <v>0</v>
      </c>
      <c r="Y128" s="325">
        <f t="shared" si="7"/>
        <v>0</v>
      </c>
      <c r="Z128" s="90">
        <v>0</v>
      </c>
      <c r="AA128" s="65"/>
    </row>
    <row r="129" spans="1:27" ht="12.2" hidden="1" customHeight="1">
      <c r="A129" s="236">
        <v>160</v>
      </c>
      <c r="B129" s="60" t="s">
        <v>291</v>
      </c>
      <c r="J129" s="62"/>
      <c r="O129" s="89">
        <v>0</v>
      </c>
      <c r="P129" s="321">
        <f t="shared" si="8"/>
        <v>0</v>
      </c>
      <c r="Q129" s="325">
        <f t="shared" si="6"/>
        <v>0</v>
      </c>
      <c r="R129" s="330">
        <v>0</v>
      </c>
      <c r="W129" s="89">
        <v>0</v>
      </c>
      <c r="X129" s="321">
        <f t="shared" si="9"/>
        <v>0</v>
      </c>
      <c r="Y129" s="325">
        <f t="shared" si="7"/>
        <v>0</v>
      </c>
      <c r="Z129" s="90">
        <v>0</v>
      </c>
      <c r="AA129" s="65"/>
    </row>
    <row r="130" spans="1:27" ht="12.2" customHeight="1">
      <c r="A130" s="236">
        <v>161</v>
      </c>
      <c r="B130" s="60" t="s">
        <v>292</v>
      </c>
      <c r="J130" s="62"/>
      <c r="O130" s="89">
        <v>7200</v>
      </c>
      <c r="P130" s="321">
        <f t="shared" si="8"/>
        <v>1262.8799999999999</v>
      </c>
      <c r="Q130" s="325">
        <f t="shared" si="6"/>
        <v>8462.8799999999992</v>
      </c>
      <c r="R130" s="330">
        <v>0</v>
      </c>
      <c r="W130" s="89">
        <v>7326</v>
      </c>
      <c r="X130" s="321">
        <f t="shared" si="9"/>
        <v>1431.5004000000001</v>
      </c>
      <c r="Y130" s="325">
        <f t="shared" si="7"/>
        <v>8757.5004000000008</v>
      </c>
      <c r="Z130" s="90">
        <v>0</v>
      </c>
      <c r="AA130" s="65"/>
    </row>
    <row r="131" spans="1:27" ht="12.2" hidden="1" customHeight="1">
      <c r="A131" s="236">
        <v>162</v>
      </c>
      <c r="B131" s="60" t="s">
        <v>293</v>
      </c>
      <c r="J131" s="62"/>
      <c r="O131" s="89">
        <v>0</v>
      </c>
      <c r="P131" s="321">
        <f t="shared" si="8"/>
        <v>0</v>
      </c>
      <c r="Q131" s="325">
        <f t="shared" si="6"/>
        <v>0</v>
      </c>
      <c r="R131" s="330">
        <v>0</v>
      </c>
      <c r="W131" s="89">
        <v>0</v>
      </c>
      <c r="X131" s="321">
        <f t="shared" si="9"/>
        <v>0</v>
      </c>
      <c r="Y131" s="325">
        <f t="shared" si="7"/>
        <v>0</v>
      </c>
      <c r="Z131" s="90">
        <v>0</v>
      </c>
      <c r="AA131" s="65"/>
    </row>
    <row r="132" spans="1:27" ht="12.2" hidden="1" customHeight="1">
      <c r="A132" s="236">
        <v>163</v>
      </c>
      <c r="B132" s="60" t="s">
        <v>294</v>
      </c>
      <c r="J132" s="62"/>
      <c r="O132" s="89">
        <v>0</v>
      </c>
      <c r="P132" s="321">
        <f t="shared" si="8"/>
        <v>0</v>
      </c>
      <c r="Q132" s="325">
        <f t="shared" si="6"/>
        <v>0</v>
      </c>
      <c r="R132" s="330">
        <v>0</v>
      </c>
      <c r="W132" s="89">
        <v>0</v>
      </c>
      <c r="X132" s="321">
        <f t="shared" si="9"/>
        <v>0</v>
      </c>
      <c r="Y132" s="325">
        <f t="shared" si="7"/>
        <v>0</v>
      </c>
      <c r="Z132" s="90">
        <v>0</v>
      </c>
      <c r="AA132" s="65"/>
    </row>
    <row r="133" spans="1:27" ht="12.2" hidden="1" customHeight="1">
      <c r="A133" s="236">
        <v>164</v>
      </c>
      <c r="B133" s="60" t="s">
        <v>295</v>
      </c>
      <c r="J133" s="62"/>
      <c r="O133" s="89">
        <v>0</v>
      </c>
      <c r="P133" s="321">
        <f t="shared" si="8"/>
        <v>0</v>
      </c>
      <c r="Q133" s="325">
        <f t="shared" si="6"/>
        <v>0</v>
      </c>
      <c r="R133" s="330">
        <v>0</v>
      </c>
      <c r="W133" s="89">
        <v>0</v>
      </c>
      <c r="X133" s="321">
        <f t="shared" si="9"/>
        <v>0</v>
      </c>
      <c r="Y133" s="325">
        <f t="shared" si="7"/>
        <v>0</v>
      </c>
      <c r="Z133" s="90">
        <v>0</v>
      </c>
      <c r="AA133" s="65"/>
    </row>
    <row r="134" spans="1:27" ht="12.2" hidden="1" customHeight="1">
      <c r="A134" s="236">
        <v>165</v>
      </c>
      <c r="B134" s="60" t="s">
        <v>296</v>
      </c>
      <c r="J134" s="62"/>
      <c r="O134" s="89">
        <v>0</v>
      </c>
      <c r="P134" s="321">
        <f t="shared" si="8"/>
        <v>0</v>
      </c>
      <c r="Q134" s="325">
        <f t="shared" si="6"/>
        <v>0</v>
      </c>
      <c r="R134" s="330">
        <v>0</v>
      </c>
      <c r="W134" s="89">
        <v>0</v>
      </c>
      <c r="X134" s="321">
        <f t="shared" si="9"/>
        <v>0</v>
      </c>
      <c r="Y134" s="325">
        <f t="shared" si="7"/>
        <v>0</v>
      </c>
      <c r="Z134" s="90">
        <v>0</v>
      </c>
      <c r="AA134" s="65"/>
    </row>
    <row r="135" spans="1:27" ht="12.2" hidden="1" customHeight="1">
      <c r="A135" s="236">
        <v>166</v>
      </c>
      <c r="B135" s="60" t="s">
        <v>297</v>
      </c>
      <c r="J135" s="62"/>
      <c r="O135" s="89">
        <v>0</v>
      </c>
      <c r="P135" s="321">
        <f t="shared" si="8"/>
        <v>0</v>
      </c>
      <c r="Q135" s="325">
        <f t="shared" si="6"/>
        <v>0</v>
      </c>
      <c r="R135" s="330">
        <v>0</v>
      </c>
      <c r="W135" s="89">
        <v>0</v>
      </c>
      <c r="X135" s="321">
        <f t="shared" si="9"/>
        <v>0</v>
      </c>
      <c r="Y135" s="325">
        <f t="shared" si="7"/>
        <v>0</v>
      </c>
      <c r="Z135" s="90">
        <v>0</v>
      </c>
      <c r="AA135" s="65"/>
    </row>
    <row r="136" spans="1:27" ht="12.2" hidden="1" customHeight="1">
      <c r="A136" s="236">
        <v>167</v>
      </c>
      <c r="B136" s="60" t="s">
        <v>298</v>
      </c>
      <c r="J136" s="62"/>
      <c r="O136" s="89">
        <v>0</v>
      </c>
      <c r="P136" s="321">
        <f t="shared" si="8"/>
        <v>0</v>
      </c>
      <c r="Q136" s="325">
        <f t="shared" si="6"/>
        <v>0</v>
      </c>
      <c r="R136" s="330">
        <v>0</v>
      </c>
      <c r="W136" s="89">
        <v>0</v>
      </c>
      <c r="X136" s="321">
        <f t="shared" si="9"/>
        <v>0</v>
      </c>
      <c r="Y136" s="325">
        <f t="shared" si="7"/>
        <v>0</v>
      </c>
      <c r="Z136" s="90">
        <v>0</v>
      </c>
      <c r="AA136" s="65"/>
    </row>
    <row r="137" spans="1:27" ht="12.2" hidden="1" customHeight="1">
      <c r="A137" s="236">
        <v>199</v>
      </c>
      <c r="B137" s="60" t="s">
        <v>299</v>
      </c>
      <c r="J137" s="62"/>
      <c r="O137" s="89">
        <v>0</v>
      </c>
      <c r="P137" s="321">
        <f t="shared" si="8"/>
        <v>0</v>
      </c>
      <c r="Q137" s="325">
        <f t="shared" si="6"/>
        <v>0</v>
      </c>
      <c r="R137" s="330">
        <v>0</v>
      </c>
      <c r="W137" s="89">
        <v>0</v>
      </c>
      <c r="X137" s="321">
        <f t="shared" si="9"/>
        <v>0</v>
      </c>
      <c r="Y137" s="325">
        <f t="shared" si="7"/>
        <v>0</v>
      </c>
      <c r="Z137" s="90">
        <v>0</v>
      </c>
      <c r="AA137" s="65"/>
    </row>
    <row r="138" spans="1:27" ht="12.2" hidden="1" customHeight="1">
      <c r="A138" s="91"/>
      <c r="J138" s="62"/>
      <c r="O138" s="89"/>
      <c r="P138" s="321"/>
      <c r="Q138" s="325"/>
      <c r="R138" s="90"/>
      <c r="W138" s="89"/>
      <c r="X138" s="321"/>
      <c r="Y138" s="325"/>
      <c r="Z138" s="90"/>
      <c r="AA138" s="65"/>
    </row>
    <row r="139" spans="1:27" s="6" customFormat="1" ht="12.2" customHeight="1">
      <c r="A139" s="95" t="s">
        <v>30</v>
      </c>
      <c r="B139" s="57"/>
      <c r="C139" s="57"/>
      <c r="D139" s="57"/>
      <c r="E139" s="57"/>
      <c r="F139" s="57"/>
      <c r="G139" s="57"/>
      <c r="H139" s="57"/>
      <c r="I139" s="57"/>
      <c r="J139" s="55"/>
      <c r="K139" s="57"/>
      <c r="L139" s="57"/>
      <c r="M139" s="57"/>
      <c r="N139" s="57"/>
      <c r="O139" s="82">
        <f>SUM(O81:O138)</f>
        <v>865270.30967741902</v>
      </c>
      <c r="P139" s="322">
        <f>SUM(P81:P138)</f>
        <v>276451.80032283865</v>
      </c>
      <c r="Q139" s="326">
        <f>SUM(Q81:Q138)</f>
        <v>1141722.1100002576</v>
      </c>
      <c r="R139" s="84">
        <f>SUM(R81:R138)</f>
        <v>14.53225806451613</v>
      </c>
      <c r="S139" s="57"/>
      <c r="T139" s="57"/>
      <c r="U139" s="57"/>
      <c r="V139" s="57"/>
      <c r="W139" s="82">
        <f>SUM(W81:W138)</f>
        <v>1317875.0326</v>
      </c>
      <c r="X139" s="322">
        <f>SUM(X81:X138)</f>
        <v>441302.37787769991</v>
      </c>
      <c r="Y139" s="326">
        <f>SUM(Y81:Y138)</f>
        <v>1759177.4104776999</v>
      </c>
      <c r="Z139" s="84">
        <f>SUM(Z81:Z138)</f>
        <v>22</v>
      </c>
      <c r="AA139" s="53"/>
    </row>
    <row r="140" spans="1:27" s="6" customFormat="1" ht="12.2" customHeight="1">
      <c r="K140" s="116"/>
      <c r="O140" s="114"/>
      <c r="P140" s="114"/>
      <c r="Q140" s="114"/>
      <c r="R140" s="96"/>
      <c r="S140" s="116"/>
      <c r="W140" s="114"/>
      <c r="X140" s="114"/>
      <c r="Y140" s="114"/>
      <c r="Z140" s="96"/>
    </row>
    <row r="141" spans="1:27" ht="12.2" customHeight="1">
      <c r="A141" s="63"/>
      <c r="O141" s="89"/>
      <c r="P141" s="89"/>
      <c r="Q141" s="89"/>
      <c r="R141" s="115"/>
      <c r="W141" s="89"/>
      <c r="X141" s="89"/>
      <c r="Y141" s="89"/>
      <c r="Z141" s="115"/>
    </row>
    <row r="142" spans="1:27" s="6" customFormat="1" ht="12.2" customHeight="1">
      <c r="A142" s="118" t="s">
        <v>56</v>
      </c>
      <c r="B142" s="116"/>
      <c r="C142" s="116"/>
      <c r="D142" s="116"/>
      <c r="E142" s="116"/>
      <c r="F142" s="116"/>
      <c r="G142" s="116"/>
      <c r="H142" s="116"/>
      <c r="I142" s="116"/>
      <c r="J142" s="98"/>
      <c r="K142" s="52"/>
      <c r="L142" s="116"/>
      <c r="M142" s="116"/>
      <c r="N142" s="116"/>
      <c r="O142" s="117"/>
      <c r="P142" s="117"/>
      <c r="Q142" s="117"/>
      <c r="R142" s="99">
        <v>14.5322580645161</v>
      </c>
      <c r="S142" s="52"/>
      <c r="T142" s="116"/>
      <c r="U142" s="116"/>
      <c r="V142" s="116"/>
      <c r="W142" s="117"/>
      <c r="X142" s="117"/>
      <c r="Y142" s="117"/>
      <c r="Z142" s="99">
        <v>22</v>
      </c>
      <c r="AA142" s="53"/>
    </row>
    <row r="143" spans="1:27" s="6" customFormat="1" ht="12.2" customHeight="1">
      <c r="A143" s="97" t="s">
        <v>57</v>
      </c>
      <c r="J143" s="100"/>
      <c r="K143" s="53"/>
      <c r="O143" s="114"/>
      <c r="P143" s="114"/>
      <c r="Q143" s="114"/>
      <c r="R143" s="90">
        <v>9.7822580645161299</v>
      </c>
      <c r="S143" s="53"/>
      <c r="W143" s="114"/>
      <c r="X143" s="114"/>
      <c r="Y143" s="114"/>
      <c r="Z143" s="90">
        <v>17</v>
      </c>
      <c r="AA143" s="53"/>
    </row>
    <row r="144" spans="1:27" s="6" customFormat="1" ht="12.2" customHeight="1">
      <c r="A144" s="97" t="s">
        <v>58</v>
      </c>
      <c r="J144" s="100"/>
      <c r="K144" s="53"/>
      <c r="O144" s="114"/>
      <c r="P144" s="114"/>
      <c r="Q144" s="114"/>
      <c r="R144" s="90">
        <v>18</v>
      </c>
      <c r="S144" s="53"/>
      <c r="W144" s="114"/>
      <c r="X144" s="114"/>
      <c r="Y144" s="114"/>
      <c r="Z144" s="90">
        <v>22</v>
      </c>
      <c r="AA144" s="53"/>
    </row>
    <row r="145" spans="1:27" s="6" customFormat="1" ht="12.2" customHeight="1">
      <c r="A145" s="101" t="s">
        <v>59</v>
      </c>
      <c r="B145" s="7"/>
      <c r="C145" s="7"/>
      <c r="D145" s="7"/>
      <c r="E145" s="7"/>
      <c r="F145" s="7"/>
      <c r="G145" s="7"/>
      <c r="H145" s="7"/>
      <c r="I145" s="7"/>
      <c r="J145" s="102"/>
      <c r="K145" s="54"/>
      <c r="L145" s="7"/>
      <c r="M145" s="7"/>
      <c r="N145" s="7"/>
      <c r="O145" s="123"/>
      <c r="P145" s="123"/>
      <c r="Q145" s="123"/>
      <c r="R145" s="103">
        <v>11</v>
      </c>
      <c r="S145" s="54"/>
      <c r="T145" s="7"/>
      <c r="U145" s="7"/>
      <c r="V145" s="7"/>
      <c r="W145" s="123"/>
      <c r="X145" s="123"/>
      <c r="Y145" s="123"/>
      <c r="Z145" s="103">
        <v>17</v>
      </c>
      <c r="AA145" s="53"/>
    </row>
    <row r="146" spans="1:27" s="6" customFormat="1" ht="16.5" customHeight="1">
      <c r="A146" s="85"/>
      <c r="O146" s="114"/>
      <c r="P146" s="114"/>
      <c r="Q146" s="114"/>
      <c r="R146" s="114"/>
      <c r="W146" s="114"/>
      <c r="X146" s="114"/>
      <c r="Y146" s="114"/>
      <c r="Z146" s="114"/>
    </row>
  </sheetData>
  <sheetProtection insertColumns="0" insertRows="0" deleteColumns="0" deleteRows="0" autoFilter="0" pivotTables="0"/>
  <autoFilter ref="A6:Z63" xr:uid="{4A393D82-901D-4A8F-856E-D418B3AE967A}"/>
  <mergeCells count="4">
    <mergeCell ref="K4:R4"/>
    <mergeCell ref="K5:R5"/>
    <mergeCell ref="S4:Z4"/>
    <mergeCell ref="S5:Z5"/>
  </mergeCells>
  <pageMargins left="0.25" right="0.25" top="0.75" bottom="0.75" header="0.3" footer="0.3"/>
  <pageSetup scale="6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0312-4F84-4F59-9567-8B40892C0906}">
  <sheetPr published="0" codeName="Sheet12">
    <tabColor rgb="FF0070C0"/>
    <pageSetUpPr fitToPage="1"/>
  </sheetPr>
  <dimension ref="A1:AP34"/>
  <sheetViews>
    <sheetView showGridLines="0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23" sqref="E23"/>
    </sheetView>
  </sheetViews>
  <sheetFormatPr defaultColWidth="10" defaultRowHeight="12"/>
  <cols>
    <col min="1" max="1" width="49.85546875" style="1" customWidth="1" collapsed="1"/>
    <col min="2" max="2" width="10.28515625" style="150" customWidth="1" collapsed="1"/>
    <col min="3" max="3" width="9" style="1" customWidth="1" collapsed="1"/>
    <col min="4" max="6" width="10" style="1" customWidth="1" collapsed="1"/>
    <col min="7" max="8" width="10" style="1" collapsed="1"/>
    <col min="9" max="42" width="10" style="1"/>
    <col min="43" max="16384" width="10" style="1" collapsed="1"/>
  </cols>
  <sheetData>
    <row r="1" spans="1:8" ht="15.75">
      <c r="A1" s="127" t="s">
        <v>593</v>
      </c>
      <c r="B1" s="1"/>
    </row>
    <row r="2" spans="1:8" ht="12.75">
      <c r="A2" s="128" t="s">
        <v>612</v>
      </c>
      <c r="B2" s="1"/>
    </row>
    <row r="3" spans="1:8" ht="12.75">
      <c r="A3" s="128" t="s">
        <v>594</v>
      </c>
      <c r="B3" s="1"/>
    </row>
    <row r="4" spans="1:8" ht="12.2" customHeight="1">
      <c r="B4" s="1"/>
    </row>
    <row r="5" spans="1:8" ht="13.5" customHeight="1">
      <c r="A5" s="384" t="s">
        <v>79</v>
      </c>
      <c r="B5" s="387" t="s">
        <v>80</v>
      </c>
      <c r="C5" s="390" t="s">
        <v>81</v>
      </c>
      <c r="D5" s="228" t="s">
        <v>71</v>
      </c>
      <c r="E5" s="229"/>
      <c r="F5" s="228" t="s">
        <v>82</v>
      </c>
      <c r="G5" s="229"/>
      <c r="H5" s="5"/>
    </row>
    <row r="6" spans="1:8" ht="13.5" customHeight="1">
      <c r="A6" s="385"/>
      <c r="B6" s="388"/>
      <c r="C6" s="391"/>
      <c r="D6" s="11" t="s">
        <v>611</v>
      </c>
      <c r="E6" s="3" t="s">
        <v>616</v>
      </c>
      <c r="F6" s="11" t="s">
        <v>611</v>
      </c>
      <c r="G6" s="3" t="s">
        <v>616</v>
      </c>
      <c r="H6" s="5"/>
    </row>
    <row r="7" spans="1:8">
      <c r="A7" s="386"/>
      <c r="B7" s="389"/>
      <c r="C7" s="392"/>
      <c r="D7" s="151" t="s">
        <v>612</v>
      </c>
      <c r="E7" s="13" t="s">
        <v>618</v>
      </c>
      <c r="F7" s="151" t="s">
        <v>612</v>
      </c>
      <c r="G7" s="13" t="s">
        <v>618</v>
      </c>
      <c r="H7" s="5"/>
    </row>
    <row r="8" spans="1:8" s="149" customFormat="1" ht="12.2" hidden="1" customHeight="1">
      <c r="A8" s="152"/>
      <c r="B8" s="153"/>
      <c r="C8" s="154"/>
      <c r="D8" s="155"/>
      <c r="E8" s="156"/>
      <c r="F8" s="157"/>
      <c r="G8" s="158"/>
      <c r="H8" s="230"/>
    </row>
    <row r="9" spans="1:8" hidden="1">
      <c r="A9" s="224" t="s">
        <v>595</v>
      </c>
      <c r="B9" s="161"/>
      <c r="C9" s="161"/>
      <c r="D9" s="225" t="str">
        <f>""</f>
        <v/>
      </c>
      <c r="E9" s="226" t="str">
        <f>""</f>
        <v/>
      </c>
      <c r="F9" s="227" t="str">
        <f>""</f>
        <v/>
      </c>
      <c r="G9" s="4" t="str">
        <f>""</f>
        <v/>
      </c>
      <c r="H9" s="5"/>
    </row>
    <row r="10" spans="1:8" s="149" customFormat="1" ht="12.2" customHeight="1">
      <c r="A10" s="152" t="s">
        <v>471</v>
      </c>
      <c r="B10" s="153">
        <v>44819</v>
      </c>
      <c r="C10" s="154">
        <v>24</v>
      </c>
      <c r="D10" s="155">
        <v>10500</v>
      </c>
      <c r="E10" s="156"/>
      <c r="F10" s="157">
        <v>4375</v>
      </c>
      <c r="G10" s="158">
        <v>5250</v>
      </c>
      <c r="H10" s="230"/>
    </row>
    <row r="11" spans="1:8" s="149" customFormat="1" ht="12.2" hidden="1" customHeight="1">
      <c r="A11" s="358"/>
      <c r="B11" s="359"/>
      <c r="C11" s="360"/>
      <c r="D11" s="361"/>
      <c r="E11" s="362"/>
      <c r="F11" s="157"/>
      <c r="G11" s="158"/>
      <c r="H11" s="230"/>
    </row>
    <row r="12" spans="1:8" hidden="1">
      <c r="A12" s="160"/>
      <c r="B12" s="161"/>
      <c r="C12" s="161"/>
      <c r="D12" s="162"/>
      <c r="E12" s="163"/>
      <c r="F12" s="5"/>
      <c r="H12" s="5"/>
    </row>
    <row r="13" spans="1:8">
      <c r="A13" s="164" t="s">
        <v>30</v>
      </c>
      <c r="B13" s="159"/>
      <c r="C13" s="159"/>
      <c r="D13" s="165">
        <f>SUM(D9:D12)</f>
        <v>10500</v>
      </c>
      <c r="E13" s="166">
        <f>SUM(E9:E12)</f>
        <v>0</v>
      </c>
      <c r="F13" s="165">
        <f>SUM(F9:F12)</f>
        <v>4375</v>
      </c>
      <c r="G13" s="166">
        <f>SUM(G9:G12)</f>
        <v>5250</v>
      </c>
      <c r="H13" s="5"/>
    </row>
    <row r="14" spans="1:8">
      <c r="A14" s="167"/>
      <c r="B14" s="159"/>
      <c r="C14" s="159"/>
      <c r="D14" s="168"/>
      <c r="E14" s="168"/>
      <c r="F14" s="169"/>
      <c r="G14" s="169"/>
    </row>
    <row r="15" spans="1:8">
      <c r="A15" s="10" t="s">
        <v>83</v>
      </c>
      <c r="B15" s="170"/>
      <c r="C15" s="9"/>
      <c r="D15" s="9"/>
      <c r="E15" s="9"/>
      <c r="F15" s="171"/>
      <c r="G15" s="172"/>
      <c r="H15" s="5"/>
    </row>
    <row r="16" spans="1:8">
      <c r="A16" s="12" t="s">
        <v>84</v>
      </c>
      <c r="B16" s="173"/>
      <c r="C16" s="174"/>
      <c r="D16" s="8"/>
      <c r="E16" s="8"/>
      <c r="F16" s="175">
        <f>SUM(F13,F15)</f>
        <v>4375</v>
      </c>
      <c r="G16" s="8">
        <f t="shared" ref="G16" si="0">SUM(G13,G15)</f>
        <v>5250</v>
      </c>
      <c r="H16" s="5"/>
    </row>
    <row r="17" spans="4:5">
      <c r="D17" s="4"/>
      <c r="E17" s="4"/>
    </row>
    <row r="18" spans="4:5">
      <c r="D18" s="4"/>
      <c r="E18" s="4"/>
    </row>
    <row r="19" spans="4:5">
      <c r="D19" s="4"/>
      <c r="E19" s="4"/>
    </row>
    <row r="20" spans="4:5">
      <c r="D20" s="4"/>
      <c r="E20" s="4"/>
    </row>
    <row r="21" spans="4:5">
      <c r="D21" s="4"/>
      <c r="E21" s="4"/>
    </row>
    <row r="22" spans="4:5">
      <c r="D22" s="4"/>
      <c r="E22" s="4"/>
    </row>
    <row r="23" spans="4:5">
      <c r="D23" s="4"/>
      <c r="E23" s="4"/>
    </row>
    <row r="24" spans="4:5">
      <c r="D24" s="4"/>
      <c r="E24" s="4"/>
    </row>
    <row r="25" spans="4:5">
      <c r="D25" s="4"/>
      <c r="E25" s="4"/>
    </row>
    <row r="26" spans="4:5">
      <c r="D26" s="4"/>
      <c r="E26" s="4"/>
    </row>
    <row r="27" spans="4:5">
      <c r="D27" s="4"/>
      <c r="E27" s="4"/>
    </row>
    <row r="28" spans="4:5">
      <c r="D28" s="4"/>
      <c r="E28" s="4"/>
    </row>
    <row r="29" spans="4:5">
      <c r="D29" s="4"/>
      <c r="E29" s="4"/>
    </row>
    <row r="30" spans="4:5">
      <c r="D30" s="4"/>
      <c r="E30" s="4"/>
    </row>
    <row r="31" spans="4:5">
      <c r="D31" s="4"/>
      <c r="E31" s="4"/>
    </row>
    <row r="32" spans="4:5">
      <c r="D32" s="4"/>
      <c r="E32" s="4"/>
    </row>
    <row r="33" spans="4:5">
      <c r="D33" s="4"/>
      <c r="E33" s="4"/>
    </row>
    <row r="34" spans="4:5">
      <c r="D34" s="4"/>
      <c r="E34" s="4"/>
    </row>
  </sheetData>
  <sheetProtection formatColumns="0" formatRows="0" insertRows="0" deleteRows="0"/>
  <dataConsolidate/>
  <mergeCells count="3">
    <mergeCell ref="A5:A7"/>
    <mergeCell ref="B5:B7"/>
    <mergeCell ref="C5:C7"/>
  </mergeCells>
  <conditionalFormatting sqref="D14:E14 D9:E9 D12:E12 D13:G13">
    <cfRule type="notContainsBlanks" dxfId="0" priority="5">
      <formula>LEN(TRIM(D9))&gt;0</formula>
    </cfRule>
  </conditionalFormatting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D36E-B295-48FC-B789-A75286B7D08A}">
  <sheetPr codeName="Sheet3">
    <tabColor rgb="FF0070C0"/>
  </sheetPr>
  <dimension ref="A1:AH5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1" sqref="C21"/>
    </sheetView>
  </sheetViews>
  <sheetFormatPr defaultColWidth="8.85546875" defaultRowHeight="12"/>
  <cols>
    <col min="1" max="1" width="43.140625" style="60" bestFit="1" customWidth="1" collapsed="1"/>
    <col min="2" max="3" width="9.28515625" style="60" customWidth="1" collapsed="1"/>
    <col min="4" max="4" width="26" style="60" bestFit="1" customWidth="1" collapsed="1"/>
    <col min="5" max="34" width="8.85546875" style="60"/>
    <col min="35" max="16384" width="8.85546875" style="60" collapsed="1"/>
  </cols>
  <sheetData>
    <row r="1" spans="1:4" ht="15.75">
      <c r="A1" s="127" t="s">
        <v>593</v>
      </c>
    </row>
    <row r="2" spans="1:4" ht="12.75">
      <c r="A2" s="128" t="s">
        <v>93</v>
      </c>
    </row>
    <row r="3" spans="1:4" ht="12.75">
      <c r="A3" s="128" t="s">
        <v>594</v>
      </c>
    </row>
    <row r="5" spans="1:4">
      <c r="B5" s="68" t="s">
        <v>611</v>
      </c>
      <c r="C5" s="58" t="s">
        <v>616</v>
      </c>
      <c r="D5" s="393" t="s">
        <v>75</v>
      </c>
    </row>
    <row r="6" spans="1:4">
      <c r="B6" s="71" t="s">
        <v>612</v>
      </c>
      <c r="C6" s="59" t="s">
        <v>618</v>
      </c>
      <c r="D6" s="394"/>
    </row>
    <row r="7" spans="1:4">
      <c r="A7" s="56" t="s">
        <v>72</v>
      </c>
      <c r="B7" s="133"/>
      <c r="C7" s="133"/>
      <c r="D7" s="136"/>
    </row>
    <row r="8" spans="1:4">
      <c r="A8" s="65"/>
      <c r="B8" s="70"/>
      <c r="C8" s="125"/>
      <c r="D8" s="139"/>
    </row>
    <row r="9" spans="1:4">
      <c r="A9" s="53" t="s">
        <v>76</v>
      </c>
      <c r="B9" s="144"/>
      <c r="C9" s="125"/>
      <c r="D9" s="139"/>
    </row>
    <row r="10" spans="1:4">
      <c r="A10" s="145" t="s">
        <v>168</v>
      </c>
      <c r="B10" s="242">
        <v>0.99299999999999999</v>
      </c>
      <c r="C10" s="243">
        <v>0.99299999999999999</v>
      </c>
      <c r="D10" s="139"/>
    </row>
    <row r="11" spans="1:4">
      <c r="A11" s="145" t="s">
        <v>169</v>
      </c>
      <c r="B11" s="244">
        <v>7292.9841470000001</v>
      </c>
      <c r="C11" s="245">
        <v>7292.9841470000001</v>
      </c>
      <c r="D11" s="139"/>
    </row>
    <row r="12" spans="1:4">
      <c r="A12" s="145" t="s">
        <v>170</v>
      </c>
      <c r="B12" s="244">
        <v>1636.0451188</v>
      </c>
      <c r="C12" s="245">
        <v>1636.0451188</v>
      </c>
      <c r="D12" s="139"/>
    </row>
    <row r="13" spans="1:4">
      <c r="A13" s="145" t="s">
        <v>171</v>
      </c>
      <c r="B13" s="244">
        <v>241.08014700000001</v>
      </c>
      <c r="C13" s="245">
        <v>241.08014700000001</v>
      </c>
      <c r="D13" s="139"/>
    </row>
    <row r="14" spans="1:4">
      <c r="A14" s="145" t="s">
        <v>172</v>
      </c>
      <c r="B14" s="244"/>
      <c r="C14" s="245"/>
      <c r="D14" s="139"/>
    </row>
    <row r="15" spans="1:4">
      <c r="A15" s="333" t="s">
        <v>173</v>
      </c>
      <c r="B15" s="331">
        <v>7241.9332579709999</v>
      </c>
      <c r="C15" s="332">
        <v>7241.9332579709999</v>
      </c>
      <c r="D15" s="334" t="s">
        <v>178</v>
      </c>
    </row>
    <row r="16" spans="1:4">
      <c r="A16" s="333" t="s">
        <v>174</v>
      </c>
      <c r="B16" s="331">
        <v>1624.5928029684001</v>
      </c>
      <c r="C16" s="332">
        <v>1624.5928029684001</v>
      </c>
      <c r="D16" s="334" t="s">
        <v>179</v>
      </c>
    </row>
    <row r="17" spans="1:4">
      <c r="A17" s="333" t="s">
        <v>175</v>
      </c>
      <c r="B17" s="331">
        <v>239.39258597099999</v>
      </c>
      <c r="C17" s="332">
        <v>239.39258597099999</v>
      </c>
      <c r="D17" s="334" t="s">
        <v>180</v>
      </c>
    </row>
    <row r="18" spans="1:4">
      <c r="A18" s="333" t="s">
        <v>176</v>
      </c>
      <c r="B18" s="331">
        <v>0</v>
      </c>
      <c r="C18" s="332">
        <v>0</v>
      </c>
      <c r="D18" s="334" t="s">
        <v>181</v>
      </c>
    </row>
    <row r="19" spans="1:4">
      <c r="A19" s="145" t="s">
        <v>138</v>
      </c>
      <c r="B19" s="244">
        <v>2755.3</v>
      </c>
      <c r="C19" s="245">
        <v>2755.3</v>
      </c>
      <c r="D19" s="335" t="s">
        <v>182</v>
      </c>
    </row>
    <row r="20" spans="1:4">
      <c r="A20" s="230" t="s">
        <v>177</v>
      </c>
      <c r="B20" s="242">
        <v>1.2500000000000001E-2</v>
      </c>
      <c r="C20" s="243">
        <v>1.2500000000000001E-2</v>
      </c>
      <c r="D20" s="335" t="s">
        <v>183</v>
      </c>
    </row>
    <row r="21" spans="1:4">
      <c r="A21" s="145"/>
      <c r="B21" s="144"/>
      <c r="C21" s="125"/>
      <c r="D21" s="139"/>
    </row>
    <row r="22" spans="1:4">
      <c r="A22" s="53" t="s">
        <v>77</v>
      </c>
      <c r="B22" s="144"/>
      <c r="C22" s="125"/>
      <c r="D22" s="139"/>
    </row>
    <row r="23" spans="1:4">
      <c r="A23" s="65" t="s">
        <v>184</v>
      </c>
      <c r="B23" s="244">
        <v>7292.98</v>
      </c>
      <c r="C23" s="245">
        <v>7292.98</v>
      </c>
      <c r="D23" s="139" t="s">
        <v>412</v>
      </c>
    </row>
    <row r="24" spans="1:4">
      <c r="A24" s="65" t="s">
        <v>185</v>
      </c>
      <c r="B24" s="244">
        <v>0</v>
      </c>
      <c r="C24" s="245">
        <v>0</v>
      </c>
      <c r="D24" s="139" t="s">
        <v>413</v>
      </c>
    </row>
    <row r="25" spans="1:4">
      <c r="A25" s="65" t="s">
        <v>186</v>
      </c>
      <c r="B25" s="244">
        <v>1636.05</v>
      </c>
      <c r="C25" s="245">
        <v>1636.05</v>
      </c>
      <c r="D25" s="139" t="s">
        <v>414</v>
      </c>
    </row>
    <row r="26" spans="1:4">
      <c r="A26" s="65" t="s">
        <v>187</v>
      </c>
      <c r="B26" s="244">
        <v>241.08</v>
      </c>
      <c r="C26" s="245">
        <v>241.08</v>
      </c>
      <c r="D26" s="139" t="s">
        <v>415</v>
      </c>
    </row>
    <row r="27" spans="1:4">
      <c r="A27" s="65" t="s">
        <v>188</v>
      </c>
      <c r="B27" s="244">
        <v>0</v>
      </c>
      <c r="C27" s="245">
        <v>0</v>
      </c>
      <c r="D27" s="139"/>
    </row>
    <row r="28" spans="1:4">
      <c r="A28" s="65" t="s">
        <v>73</v>
      </c>
      <c r="B28" s="244">
        <v>0</v>
      </c>
      <c r="C28" s="245">
        <v>0</v>
      </c>
      <c r="D28" s="139"/>
    </row>
    <row r="29" spans="1:4">
      <c r="A29" s="65" t="s">
        <v>74</v>
      </c>
      <c r="B29" s="244">
        <v>1.2500000000000001E-2</v>
      </c>
      <c r="C29" s="245">
        <v>1.2500000000000001E-2</v>
      </c>
      <c r="D29" s="139" t="s">
        <v>416</v>
      </c>
    </row>
    <row r="30" spans="1:4">
      <c r="A30" s="124"/>
      <c r="B30" s="138"/>
      <c r="C30" s="137"/>
      <c r="D30" s="135"/>
    </row>
    <row r="31" spans="1:4">
      <c r="B31" s="70"/>
      <c r="C31" s="125"/>
      <c r="D31" s="139"/>
    </row>
    <row r="32" spans="1:4">
      <c r="A32" s="56" t="s">
        <v>47</v>
      </c>
      <c r="B32" s="133"/>
      <c r="C32" s="134"/>
      <c r="D32" s="141"/>
    </row>
    <row r="33" spans="1:4">
      <c r="A33" s="65"/>
      <c r="B33" s="70"/>
      <c r="C33" s="125"/>
      <c r="D33" s="139"/>
    </row>
    <row r="34" spans="1:4">
      <c r="A34" s="97" t="s">
        <v>33</v>
      </c>
      <c r="B34" s="132">
        <v>0</v>
      </c>
      <c r="C34" s="104">
        <v>1.7500000000000002E-2</v>
      </c>
      <c r="D34" s="142"/>
    </row>
    <row r="35" spans="1:4">
      <c r="A35" s="65"/>
      <c r="D35" s="62"/>
    </row>
    <row r="36" spans="1:4">
      <c r="A36" s="97" t="s">
        <v>60</v>
      </c>
      <c r="B36" s="85"/>
      <c r="C36" s="85"/>
      <c r="D36" s="119"/>
    </row>
    <row r="37" spans="1:4">
      <c r="A37" s="91" t="s">
        <v>149</v>
      </c>
      <c r="B37" s="104">
        <v>0.29749999999999999</v>
      </c>
      <c r="C37" s="104">
        <v>0.33500000000000002</v>
      </c>
      <c r="D37" s="222" t="s">
        <v>167</v>
      </c>
    </row>
    <row r="38" spans="1:4">
      <c r="A38" s="91" t="s">
        <v>150</v>
      </c>
      <c r="B38" s="104">
        <v>0.155</v>
      </c>
      <c r="C38" s="104">
        <v>0.17499999999999999</v>
      </c>
      <c r="D38" s="222" t="s">
        <v>167</v>
      </c>
    </row>
    <row r="39" spans="1:4" hidden="1">
      <c r="A39" s="91" t="s">
        <v>61</v>
      </c>
      <c r="B39" s="104">
        <v>0</v>
      </c>
      <c r="C39" s="104">
        <v>0</v>
      </c>
      <c r="D39" s="222" t="s">
        <v>167</v>
      </c>
    </row>
    <row r="40" spans="1:4" hidden="1">
      <c r="A40" s="91" t="s">
        <v>62</v>
      </c>
      <c r="B40" s="104"/>
      <c r="C40" s="104"/>
      <c r="D40" s="222" t="s">
        <v>167</v>
      </c>
    </row>
    <row r="41" spans="1:4">
      <c r="A41" s="91" t="s">
        <v>39</v>
      </c>
      <c r="B41" s="104">
        <v>6.2E-2</v>
      </c>
      <c r="C41" s="104">
        <v>6.2E-2</v>
      </c>
      <c r="D41" s="222" t="s">
        <v>167</v>
      </c>
    </row>
    <row r="42" spans="1:4">
      <c r="A42" s="91" t="s">
        <v>63</v>
      </c>
      <c r="B42" s="106">
        <v>147000</v>
      </c>
      <c r="C42" s="106">
        <v>151410</v>
      </c>
      <c r="D42" s="140"/>
    </row>
    <row r="43" spans="1:4">
      <c r="A43" s="91" t="s">
        <v>64</v>
      </c>
      <c r="B43" s="104">
        <v>1.4500000000000001E-2</v>
      </c>
      <c r="C43" s="104">
        <v>1.4500000000000001E-2</v>
      </c>
      <c r="D43" s="222" t="s">
        <v>91</v>
      </c>
    </row>
    <row r="44" spans="1:4">
      <c r="A44" s="91" t="s">
        <v>65</v>
      </c>
      <c r="B44" s="126">
        <v>0.12973074750517799</v>
      </c>
      <c r="C44" s="104">
        <v>0.05</v>
      </c>
      <c r="D44" s="142"/>
    </row>
    <row r="45" spans="1:4" ht="12.2" hidden="1" customHeight="1">
      <c r="A45" s="130"/>
      <c r="B45" s="107"/>
      <c r="C45" s="108"/>
      <c r="D45" s="143"/>
    </row>
    <row r="46" spans="1:4">
      <c r="A46" s="246" t="s">
        <v>613</v>
      </c>
      <c r="B46" s="109"/>
      <c r="C46" s="109"/>
      <c r="D46" s="222" t="str">
        <f>"Annual rate per employee"</f>
        <v>Annual rate per employee</v>
      </c>
    </row>
    <row r="47" spans="1:4" ht="12.2" customHeight="1">
      <c r="A47" s="130" t="s">
        <v>422</v>
      </c>
      <c r="B47" s="107">
        <v>6000</v>
      </c>
      <c r="C47" s="108">
        <v>6300</v>
      </c>
      <c r="D47" s="143"/>
    </row>
    <row r="48" spans="1:4" ht="12.2" hidden="1" customHeight="1">
      <c r="A48" s="130"/>
      <c r="B48" s="107"/>
      <c r="C48" s="108"/>
      <c r="D48" s="143"/>
    </row>
    <row r="49" spans="1:4" hidden="1">
      <c r="A49" s="91"/>
      <c r="B49" s="109"/>
      <c r="C49" s="109"/>
      <c r="D49" s="143"/>
    </row>
    <row r="50" spans="1:4">
      <c r="A50" s="91" t="s">
        <v>66</v>
      </c>
      <c r="B50" s="107">
        <v>0</v>
      </c>
      <c r="C50" s="107">
        <v>0</v>
      </c>
      <c r="D50" s="222" t="s">
        <v>92</v>
      </c>
    </row>
    <row r="51" spans="1:4" hidden="1">
      <c r="A51" s="91" t="s">
        <v>67</v>
      </c>
      <c r="B51" s="105"/>
      <c r="C51" s="105"/>
      <c r="D51" s="222" t="s">
        <v>167</v>
      </c>
    </row>
    <row r="52" spans="1:4" hidden="1">
      <c r="A52" s="91" t="s">
        <v>68</v>
      </c>
      <c r="B52" s="109"/>
      <c r="C52" s="109"/>
      <c r="D52" s="143"/>
    </row>
    <row r="53" spans="1:4">
      <c r="A53" s="91" t="s">
        <v>69</v>
      </c>
      <c r="B53" s="105">
        <v>0.03</v>
      </c>
      <c r="C53" s="105">
        <v>0.03</v>
      </c>
      <c r="D53" s="222" t="s">
        <v>167</v>
      </c>
    </row>
    <row r="54" spans="1:4">
      <c r="A54" s="91" t="s">
        <v>70</v>
      </c>
      <c r="B54" s="109">
        <v>36600</v>
      </c>
      <c r="C54" s="109">
        <v>37698</v>
      </c>
      <c r="D54" s="143"/>
    </row>
    <row r="55" spans="1:4">
      <c r="A55" s="91" t="s">
        <v>153</v>
      </c>
      <c r="B55" s="105">
        <v>5.0000000000000001E-4</v>
      </c>
      <c r="C55" s="105">
        <v>5.0000000000000001E-4</v>
      </c>
      <c r="D55" s="143"/>
    </row>
    <row r="56" spans="1:4">
      <c r="A56" s="91" t="s">
        <v>151</v>
      </c>
      <c r="B56" s="105">
        <v>5.8999999999999999E-3</v>
      </c>
      <c r="C56" s="105">
        <v>5.8999999999999999E-3</v>
      </c>
      <c r="D56" s="143"/>
    </row>
    <row r="57" spans="1:4">
      <c r="A57" s="131" t="s">
        <v>152</v>
      </c>
      <c r="B57" s="238">
        <v>36000</v>
      </c>
      <c r="C57" s="238">
        <v>36000</v>
      </c>
      <c r="D57" s="223" t="s">
        <v>91</v>
      </c>
    </row>
    <row r="58" spans="1:4" ht="16.5" customHeight="1">
      <c r="A58" s="61"/>
      <c r="B58" s="129"/>
      <c r="C58" s="129"/>
    </row>
  </sheetData>
  <mergeCells count="1">
    <mergeCell ref="D5:D6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venadatastore xmlns="http://venasolutions.com/VenaSPMAddin/VenaWorkbookProperties">{"LoadedSuccessfully":false,"ConnectionContext":null,"Replay":false,"OfflineGuid":"00000000-0000-0000-0000-000000000000","ServiceUrl":null,"WorkbookIsOffline":false,"DocPropertiesJson":null,"Filename":null,"WP":null,"Subdomain":null}</venadatastore>
</file>

<file path=customXml/item2.xml><?xml version="1.0" encoding="utf-8"?>
<venadatastore xmlns="http://venasolutions.com/VenaSPMAddin/ServerSideBlobV1">{"Version":1,"Mappings":{"_vena_CapExS1_CapExB1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4","MemberIdStr":"720177941095776277","DimensionId":4,"MemberId":720177941095776277,"Inc":""},"_vena_CapExS1_CapExB1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4","MemberIdStr":"720177941095776277","DimensionId":4,"MemberId":720177941095776277,"Inc":"1"},"_vena_CapExS1_CapExB1_C_4_720177941095776277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4","MemberIdStr":"720177941095776277","DimensionId":4,"MemberId":720177941095776277,"Inc":"2"},"_vena_CapExS1_CapEx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720177941305491604","DimensionId":8,"MemberId":720177941305491604,"Inc":""},"_vena_CapExS1_CapEx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720177941305491604","DimensionId":8,"MemberId":720177941305491604,"Inc":"1"},"_vena_CapExS1_CapEx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720177941305491604","DimensionId":8,"MemberId":720177941305491604,"Inc":"2"},"_vena_CapExS1_CapEx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720177941305491604","DimensionId":8,"MemberId":720177941305491604,"Inc":"3"},"_vena_CapExS1_CapEx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720177941305491604","DimensionId":8,"MemberId":720177941305491604,"Inc":"4"},"_vena_CapExS1_CapEx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720177941305491604","DimensionId":8,"MemberId":720177941305491604,"Inc":"5"},"_vena_CapExS1_CapExB1_C_8_720177941305491616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720177941305491616","DimensionId":8,"MemberId":720177941305491616,"Inc":""},"_vena_CapExS1_CapExB1_C_8_720177941305491716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720177941305491716","DimensionId":8,"MemberId":720177941305491716,"Inc":""},"_vena_CapExS1_CapExB1_C_8_720177941305491725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720177941305491725","DimensionId":8,"MemberId":720177941305491725,"Inc":""},"_vena_CapExS1_CapExB1_C_8_720177941305491725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720177941305491725","DimensionId":8,"MemberId":720177941305491725,"Inc":"1"},"_vena_CapExS1_CapExB1_C_8_720177941305491725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720177941305491725","DimensionId":8,"MemberId":720177941305491725,"Inc":"2"},"_vena_CapExS1_CapExB1_C_8_720177941305491725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720177941305491725","DimensionId":8,"MemberId":720177941305491725,"Inc":"3"},"_vena_CapExS1_CapExB1_C_8_720177941305491725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720177941305491725","DimensionId":8,"MemberId":720177941305491725,"Inc":"4"},"_vena_CapExS1_CapExB1_C_8_720177941305491725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720177941305491725","DimensionId":8,"MemberId":720177941305491725,"Inc":"5"},"_vena_CapExS1_CapExB1_C_8_720177941309685807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8","MemberIdStr":"720177941309685807","DimensionId":8,"MemberId":720177941309685807,"Inc":""},"_vena_CapExS1_CapEx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18"},"_vena_CapExS1_CapEx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19"},"_vena_CapExS1_CapEx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20"},"_vena_CapExS1_CapEx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21"},"_vena_CapExS1_CapExB1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22"},"_vena_CapExS1_CapExB1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23"},"_vena_CapExS1_CapExB1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24"},"_vena_CapExS1_CapExB1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25"},"_vena_CapExS1_CapExB1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26"},"_vena_CapExS1_CapExB1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27"},"_vena_CapExS1_CapExB1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28"},"_vena_CapExS1_CapExB1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2,"DimensionIdStr":"FV","MemberIdStr":"e1c3a244dc3d4f149ecdf7d748811086","DimensionId":-1,"MemberId":-1,"Inc":"29"},"_vena_CapExS1_CapExB1_R_5_720177941099970663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1,"DimensionIdStr":"5","MemberIdStr":"720177941099970663","DimensionId":5,"MemberId":720177941099970663,"Inc":""},"_vena_CapExS1_CapExB2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8","MemberIdStr":"720177941305491604","DimensionId":8,"MemberId":720177941305491604,"Inc":""},"_vena_CapExS1_CapExB2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8","MemberIdStr":"720177941305491604","DimensionId":8,"MemberId":720177941305491604,"Inc":"1"},"_vena_CapExS1_CapExB2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8","MemberIdStr":"720177941305491604","DimensionId":8,"MemberId":720177941305491604,"Inc":"2"},"_vena_CapExS1_CapExB2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8","MemberIdStr":"720177941305491604","DimensionId":8,"MemberId":720177941305491604,"Inc":"3"},"_vena_CapExS1_CapExB2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8","MemberIdStr":"720177941305491604","DimensionId":8,"MemberId":720177941305491604,"Inc":"4"},"_vena_CapExS1_CapExB2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8","MemberIdStr":"720177941305491604","DimensionId":8,"MemberId":720177941305491604,"Inc":"5"},"_vena_CapExS1_CapEx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FV","MemberIdStr":"e1c3a244dc3d4f149ecdf7d748811086","DimensionId":-1,"MemberId":-1,"Inc":"10"},"_vena_CapExS1_CapEx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FV","MemberIdStr":"e1c3a244dc3d4f149ecdf7d748811086","DimensionId":-1,"MemberId":-1,"Inc":"11"},"_vena_CapExS1_CapEx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FV","MemberIdStr":"e1c3a244dc3d4f149ecdf7d748811086","DimensionId":-1,"MemberId":-1,"Inc":"6"},"_vena_CapExS1_CapEx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FV","MemberIdStr":"e1c3a244dc3d4f149ecdf7d748811086","DimensionId":-1,"MemberId":-1,"Inc":"7"},"_vena_CapExS1_CapEx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FV","MemberIdStr":"e1c3a244dc3d4f149ecdf7d748811086","DimensionId":-1,"MemberId":-1,"Inc":"8"},"_vena_CapExS1_CapEx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2,"DimensionIdStr":"FV","MemberIdStr":"e1c3a244dc3d4f149ecdf7d748811086","DimensionId":-1,"MemberId":-1,"Inc":"9"},"_vena_CapExS1_CapExB2_R_5_720177941099970667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1,"DimensionIdStr":"5","MemberIdStr":"720177941099970667","DimensionId":5,"MemberId":720177941099970667,"Inc":""},"_vena_CapEx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","VenaRangeType":0,"DimensionIdStr":"3","MemberIdStr":"720177941083193402","DimensionId":3,"MemberId":720177941083193402,"Inc":""},"_vena_CapEx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","VenaRangeType":0,"DimensionIdStr":"6","MemberIdStr":"720177941255159927","DimensionId":6,"MemberId":720177941255159927,"Inc":""},"_vena_CapEx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","VenaRangeType":0,"DimensionIdStr":"7","MemberIdStr":"720177941267742850","DimensionId":7,"MemberId":720177941267742850,"Inc":""},"_vena_CapEx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","VenaRangeType":0,"DimensionIdStr":"FV","MemberIdStr":"56493ffece784c5db4cd0fd3b40a250d","DimensionId":-1,"MemberId":-1,"Inc":""},"_vena_CapEx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","VenaRangeType":0,"DimensionIdStr":"FV","MemberIdStr":"e3545e3dcc52420a84dcdae3a23a4597","DimensionId":-1,"MemberId":-1,"Inc":""},"_vena_ClosedMonthS1_ClosedMonth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2,"DimensionIdStr":"8","MemberIdStr":"720177941305491604","DimensionId":8,"MemberId":720177941305491604,"Inc":""},"_vena_ClosedMonthS1_ClosedMonthB1_R_5_720177941125136562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1,"DimensionIdStr":"5","MemberIdStr":"720177941125136562","DimensionId":5,"MemberId":720177941125136562,"Inc":""},"_vena_ClosedMonth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3","MemberIdStr":"720177941083193402","DimensionId":3,"MemberId":720177941083193402,"Inc":""},"_vena_ClosedMonth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6","MemberIdStr":"720177941255159927","DimensionId":6,"MemberId":720177941255159927,"Inc":""},"_vena_ClosedMonth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7","MemberIdStr":"720177941267742850","DimensionId":7,"MemberId":720177941267742850,"Inc":""},"_vena_ClosedMonth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56493ffece784c5db4cd0fd3b40a250d","DimensionId":-1,"MemberId":-1,"Inc":""},"_vena_ClosedMonth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1c3a244dc3d4f149ecdf7d748811086","DimensionId":-1,"MemberId":-1,"Inc":""},"_vena_ClosedMonth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3545e3dcc52420a84dcdae3a23a4597","DimensionId":-1,"MemberId":-1,"Inc":""},"_vena_CurrentForecast_P_1_720177941045444637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720177941045444637","DimensionId":1,"MemberId":720177941045444637,"Inc":""},"_vena_CurrentForecast_P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720177941049638930","DimensionId":1,"MemberId":720177941049638930,"Inc":""},"_vena_CurrentForecast_P_1_721516088932433922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721516088932433922","DimensionId":1,"MemberId":721516088932433922,"Inc":""},"_vena_CurrentForecast_P_1_721516490830118912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721516490830118912","DimensionId":1,"MemberId":721516490830118912,"Inc":""},"_vena_CurrentForecast_P_1_972303172729962497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972303172729962497","DimensionId":1,"MemberId":972303172729962497,"Inc":""},"_vena_CurrentForecast_P_2_1018415199752028161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1018415199752028161","DimensionId":2,"MemberId":1018415199752028161,"Inc":""},"_vena_CurrentForecast_P_2_1018415199756222465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1018415199756222465","DimensionId":2,"MemberId":1018415199756222465,"Inc":""},"_vena_CurrentForecast_P_2_1133912795285422084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1133912795285422084","DimensionId":2,"MemberId":1133912795285422084,"Inc":""},"_vena_CurrentForecast_P_2_857777511043563521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857777511043563521","DimensionId":2,"MemberId":857777511043563521,"Inc":""},"_vena_CurrentForecast_P_2_857777511047757827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857777511047757827","DimensionId":2,"MemberId":857777511047757827,"Inc":""},"_vena_CurrentForecast_P_2_857777511051952133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857777511051952133","DimensionId":2,"MemberId":857777511051952133,"Inc":""},"_vena_CurrentForecast_P_4_720177941091581968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720177941091581968","DimensionId":4,"MemberId":720177941091581968,"Inc":""},"_vena_CurrentForecast_P_4_720177941091581984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720177941091581984","DimensionId":4,"MemberId":720177941091581984,"Inc":""},"_vena_CurrentForecast_P_4_720177941091581993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720177941091581993","DimensionId":4,"MemberId":720177941091581993,"Inc":""},"_vena_DYNP_SCurrentForecast_431b3134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431b3134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460e98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460e98b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b8b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b8b95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d0ba340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d0ba340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ee30a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ee30aa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5446d3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5446d3c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ed47f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ed47fe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9f321d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321d2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1e0cf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1e0cf2e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0ddec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0ddecf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91fd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91fd4c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5cbf8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cbf8c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32b8749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32b8749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6cad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cad4b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9294d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9294d5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4a5ae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4a5ae99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5201e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5201e0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358038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358038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6f6121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6f6121d","DynamicRangeEntryID":null,"IsMultiDynamicRange":false,"MultiDynamicRangeID":null,"MultiDynamicCollectionID":null,"SectionName":"CurrentForecast","BlockName":"","VenaRangeType":7,"DimensionIdStr":"-1","MemberIdStr":"-1","DimensionId":-1,"MemberId":-1,"Inc":""},"_vena_DYNR_SMYPS1_BMYPB1_1d04ba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d04ba73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1d04ba73_160a4368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160a4368","IsMultiDynamicRange":false,"MultiDynamicRangeID":null,"MultiDynamicCollectionID":null,"SectionName":"MYPS1","BlockName":"MYPB1","VenaRangeType":5,"DimensionIdStr":"-1","MemberIdStr":"-1","DimensionId":-1,"MemberId":-1,"Inc":""},"_vena_DYNR_SMYPS1_BMYPB1_1d04ba73_1903b569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1903b569","IsMultiDynamicRange":false,"MultiDynamicRangeID":null,"MultiDynamicCollectionID":null,"SectionName":"MYPS1","BlockName":"MYPB1","VenaRangeType":5,"DimensionIdStr":"-1","MemberIdStr":"-1","DimensionId":-1,"MemberId":-1,"Inc":""},"_vena_DYNR_SMYPS1_BMYPB1_1d04ba73_1a1954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1a1954f7","IsMultiDynamicRange":false,"MultiDynamicRangeID":null,"MultiDynamicCollectionID":null,"SectionName":"MYPS1","BlockName":"MYPB1","VenaRangeType":5,"DimensionIdStr":"-1","MemberIdStr":"-1","DimensionId":-1,"MemberId":-1,"Inc":""},"_vena_DYNR_SMYPS1_BMYPB1_1d04ba73_2768af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2768affb","IsMultiDynamicRange":false,"MultiDynamicRangeID":null,"MultiDynamicCollectionID":null,"SectionName":"MYPS1","BlockName":"MYPB1","VenaRangeType":5,"DimensionIdStr":"-1","MemberIdStr":"-1","DimensionId":-1,"MemberId":-1,"Inc":""},"_vena_DYNR_SMYPS1_BMYPB1_1d04ba73_278a7a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278a7ae2","IsMultiDynamicRange":false,"MultiDynamicRangeID":null,"MultiDynamicCollectionID":null,"SectionName":"MYPS1","BlockName":"MYPB1","VenaRangeType":5,"DimensionIdStr":"-1","MemberIdStr":"-1","DimensionId":-1,"MemberId":-1,"Inc":""},"_vena_DYNR_SMYPS1_BMYPB1_1d04ba73_2d0784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2d0784cb","IsMultiDynamicRange":false,"MultiDynamicRangeID":null,"MultiDynamicCollectionID":null,"SectionName":"MYPS1","BlockName":"MYPB1","VenaRangeType":5,"DimensionIdStr":"-1","MemberIdStr":"-1","DimensionId":-1,"MemberId":-1,"Inc":""},"_vena_DYNR_SMYPS1_BMYPB1_1d04ba73_35b575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35b575ce","IsMultiDynamicRange":false,"MultiDynamicRangeID":null,"MultiDynamicCollectionID":null,"SectionName":"MYPS1","BlockName":"MYPB1","VenaRangeType":5,"DimensionIdStr":"-1","MemberIdStr":"-1","DimensionId":-1,"MemberId":-1,"Inc":""},"_vena_DYNR_SMYPS1_BMYPB1_1d04ba73_4525959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4525959b","IsMultiDynamicRange":false,"MultiDynamicRangeID":null,"MultiDynamicCollectionID":null,"SectionName":"MYPS1","BlockName":"MYPB1","VenaRangeType":5,"DimensionIdStr":"-1","MemberIdStr":"-1","DimensionId":-1,"MemberId":-1,"Inc":""},"_vena_DYNR_SMYPS1_BMYPB1_1d04ba73_4847e33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4847e33d","IsMultiDynamicRange":false,"MultiDynamicRangeID":null,"MultiDynamicCollectionID":null,"SectionName":"MYPS1","BlockName":"MYPB1","VenaRangeType":5,"DimensionIdStr":"-1","MemberIdStr":"-1","DimensionId":-1,"MemberId":-1,"Inc":""},"_vena_DYNR_SMYPS1_BMYPB1_1d04ba73_4b986d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4b986de0","IsMultiDynamicRange":false,"MultiDynamicRangeID":null,"MultiDynamicCollectionID":null,"SectionName":"MYPS1","BlockName":"MYPB1","VenaRangeType":5,"DimensionIdStr":"-1","MemberIdStr":"-1","DimensionId":-1,"MemberId":-1,"Inc":""},"_vena_DYNR_SMYPS1_BMYPB1_1d04ba73_52f92431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52f92431","IsMultiDynamicRange":false,"MultiDynamicRangeID":null,"MultiDynamicCollectionID":null,"SectionName":"MYPS1","BlockName":"MYPB1","VenaRangeType":5,"DimensionIdStr":"-1","MemberIdStr":"-1","DimensionId":-1,"MemberId":-1,"Inc":""},"_vena_DYNR_SMYPS1_BMYPB1_1d04ba73_57041223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57041223","IsMultiDynamicRange":false,"MultiDynamicRangeID":null,"MultiDynamicCollectionID":null,"SectionName":"MYPS1","BlockName":"MYPB1","VenaRangeType":5,"DimensionIdStr":"-1","MemberIdStr":"-1","DimensionId":-1,"MemberId":-1,"Inc":""},"_vena_DYNR_SMYPS1_BMYPB1_1d04ba73_5f7dc21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5f7dc21d","IsMultiDynamicRange":false,"MultiDynamicRangeID":null,"MultiDynamicCollectionID":null,"SectionName":"MYPS1","BlockName":"MYPB1","VenaRangeType":5,"DimensionIdStr":"-1","MemberIdStr":"-1","DimensionId":-1,"MemberId":-1,"Inc":""},"_vena_DYNR_SMYPS1_BMYPB1_1d04ba73_662540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662540c","IsMultiDynamicRange":false,"MultiDynamicRangeID":null,"MultiDynamicCollectionID":null,"SectionName":"MYPS1","BlockName":"MYPB1","VenaRangeType":5,"DimensionIdStr":"-1","MemberIdStr":"-1","DimensionId":-1,"MemberId":-1,"Inc":""},"_vena_DYNR_SMYPS1_BMYPB1_1d04ba73_66747f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66747fd8","IsMultiDynamicRange":false,"MultiDynamicRangeID":null,"MultiDynamicCollectionID":null,"SectionName":"MYPS1","BlockName":"MYPB1","VenaRangeType":5,"DimensionIdStr":"-1","MemberIdStr":"-1","DimensionId":-1,"MemberId":-1,"Inc":""},"_vena_DYNR_SMYPS1_BMYPB1_1d04ba73_66c67b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66c67ba3","IsMultiDynamicRange":false,"MultiDynamicRangeID":null,"MultiDynamicCollectionID":null,"SectionName":"MYPS1","BlockName":"MYPB1","VenaRangeType":5,"DimensionIdStr":"-1","MemberIdStr":"-1","DimensionId":-1,"MemberId":-1,"Inc":""},"_vena_DYNR_SMYPS1_BMYPB1_1d04ba73_78b080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78b080c8","IsMultiDynamicRange":false,"MultiDynamicRangeID":null,"MultiDynamicCollectionID":null,"SectionName":"MYPS1","BlockName":"MYPB1","VenaRangeType":5,"DimensionIdStr":"-1","MemberIdStr":"-1","DimensionId":-1,"MemberId":-1,"Inc":""},"_vena_DYNR_SMYPS1_BMYPB1_1d04ba73_7c9ad3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7c9ad3ca","IsMultiDynamicRange":false,"MultiDynamicRangeID":null,"MultiDynamicCollectionID":null,"SectionName":"MYPS1","BlockName":"MYPB1","VenaRangeType":5,"DimensionIdStr":"-1","MemberIdStr":"-1","DimensionId":-1,"MemberId":-1,"Inc":""},"_vena_DYNR_SMYPS1_BMYPB1_1d04ba73_83aa1432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83aa1432","IsMultiDynamicRange":false,"MultiDynamicRangeID":null,"MultiDynamicCollectionID":null,"SectionName":"MYPS1","BlockName":"MYPB1","VenaRangeType":5,"DimensionIdStr":"-1","MemberIdStr":"-1","DimensionId":-1,"MemberId":-1,"Inc":""},"_vena_DYNR_SMYPS1_BMYPB1_1d04ba73_8b5c82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8b5c82ab","IsMultiDynamicRange":false,"MultiDynamicRangeID":null,"MultiDynamicCollectionID":null,"SectionName":"MYPS1","BlockName":"MYPB1","VenaRangeType":5,"DimensionIdStr":"-1","MemberIdStr":"-1","DimensionId":-1,"MemberId":-1,"Inc":""},"_vena_DYNR_SMYPS1_BMYPB1_1d04ba73_99ad8f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99ad8f2d","IsMultiDynamicRange":false,"MultiDynamicRangeID":null,"MultiDynamicCollectionID":null,"SectionName":"MYPS1","BlockName":"MYPB1","VenaRangeType":5,"DimensionIdStr":"-1","MemberIdStr":"-1","DimensionId":-1,"MemberId":-1,"Inc":""},"_vena_DYNR_SMYPS1_BMYPB1_1d04ba73_9cc1c4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9cc1c4e2","IsMultiDynamicRange":false,"MultiDynamicRangeID":null,"MultiDynamicCollectionID":null,"SectionName":"MYPS1","BlockName":"MYPB1","VenaRangeType":5,"DimensionIdStr":"-1","MemberIdStr":"-1","DimensionId":-1,"MemberId":-1,"Inc":""},"_vena_DYNR_SMYPS1_BMYPB1_1d04ba73_9e9ef380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9e9ef380","IsMultiDynamicRange":false,"MultiDynamicRangeID":null,"MultiDynamicCollectionID":null,"SectionName":"MYPS1","BlockName":"MYPB1","VenaRangeType":5,"DimensionIdStr":"-1","MemberIdStr":"-1","DimensionId":-1,"MemberId":-1,"Inc":""},"_vena_DYNR_SMYPS1_BMYPB1_1d04ba73_a4cb6b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a4cb6b44","IsMultiDynamicRange":false,"MultiDynamicRangeID":null,"MultiDynamicCollectionID":null,"SectionName":"MYPS1","BlockName":"MYPB1","VenaRangeType":5,"DimensionIdStr":"-1","MemberIdStr":"-1","DimensionId":-1,"MemberId":-1,"Inc":""},"_vena_DYNR_SMYPS1_BMYPB1_1d04ba73_a7d66b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a7d66bd3","IsMultiDynamicRange":false,"MultiDynamicRangeID":null,"MultiDynamicCollectionID":null,"SectionName":"MYPS1","BlockName":"MYPB1","VenaRangeType":5,"DimensionIdStr":"-1","MemberIdStr":"-1","DimensionId":-1,"MemberId":-1,"Inc":""},"_vena_DYNR_SMYPS1_BMYPB1_1d04ba73_aa23ef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aa23efe5","IsMultiDynamicRange":false,"MultiDynamicRangeID":null,"MultiDynamicCollectionID":null,"SectionName":"MYPS1","BlockName":"MYPB1","VenaRangeType":5,"DimensionIdStr":"-1","MemberIdStr":"-1","DimensionId":-1,"MemberId":-1,"Inc":""},"_vena_DYNR_SMYPS1_BMYPB1_1d04ba73_c3f9a8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c3f9a8d0","IsMultiDynamicRange":false,"MultiDynamicRangeID":null,"MultiDynamicCollectionID":null,"SectionName":"MYPS1","BlockName":"MYPB1","VenaRangeType":5,"DimensionIdStr":"-1","MemberIdStr":"-1","DimensionId":-1,"MemberId":-1,"Inc":""},"_vena_DYNR_SMYPS1_BMYPB1_1d04ba73_cc0ccd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cc0ccd38","IsMultiDynamicRange":false,"MultiDynamicRangeID":null,"MultiDynamicCollectionID":null,"SectionName":"MYPS1","BlockName":"MYPB1","VenaRangeType":5,"DimensionIdStr":"-1","MemberIdStr":"-1","DimensionId":-1,"MemberId":-1,"Inc":""},"_vena_DYNR_SMYPS1_BMYPB1_1d04ba73_dc98e243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dc98e243","IsMultiDynamicRange":false,"MultiDynamicRangeID":null,"MultiDynamicCollectionID":null,"SectionName":"MYPS1","BlockName":"MYPB1","VenaRangeType":5,"DimensionIdStr":"-1","MemberIdStr":"-1","DimensionId":-1,"MemberId":-1,"Inc":""},"_vena_DYNR_SMYPS1_BMYPB1_1d04ba73_dcd824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dcd824af","IsMultiDynamicRange":false,"MultiDynamicRangeID":null,"MultiDynamicCollectionID":null,"SectionName":"MYPS1","BlockName":"MYPB1","VenaRangeType":5,"DimensionIdStr":"-1","MemberIdStr":"-1","DimensionId":-1,"MemberId":-1,"Inc":""},"_vena_DYNR_SMYPS1_BMYPB1_1d04ba73_de3bd4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de3bd4f9","IsMultiDynamicRange":false,"MultiDynamicRangeID":null,"MultiDynamicCollectionID":null,"SectionName":"MYPS1","BlockName":"MYPB1","VenaRangeType":5,"DimensionIdStr":"-1","MemberIdStr":"-1","DimensionId":-1,"MemberId":-1,"Inc":""},"_vena_DYNR_SMYPS1_BMYPB1_1d04ba73_e6a779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e6a779d","IsMultiDynamicRange":false,"MultiDynamicRangeID":null,"MultiDynamicCollectionID":null,"SectionName":"MYPS1","BlockName":"MYPB1","VenaRangeType":5,"DimensionIdStr":"-1","MemberIdStr":"-1","DimensionId":-1,"MemberId":-1,"Inc":""},"_vena_DYNR_SMYPS1_BMYPB1_1d04ba73_fdb94a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fdb94a67","IsMultiDynamicRange":false,"MultiDynamicRangeID":null,"MultiDynamicCollectionID":null,"SectionName":"MYPS1","BlockName":"MYPB1","VenaRangeType":5,"DimensionIdStr":"-1","MemberIdStr":"-1","DimensionId":-1,"MemberId":-1,"Inc":""},"_vena_DYNR_SMYPS1_BMYPB1_1d04ba73_fecc29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d04ba73","DynamicRangeEntryID":"fecc29f8","IsMultiDynamicRange":false,"MultiDynamicRangeID":null,"MultiDynamicCollectionID":null,"SectionName":"MYPS1","BlockName":"MYPB1","VenaRangeType":5,"DimensionIdStr":"-1","MemberIdStr":"-1","DimensionId":-1,"MemberId":-1,"Inc":""},"_vena_DYNR_SMYPS1_BMYPB1_24afa338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24afa338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24afa338_3526f37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24afa338","DynamicRangeEntryID":"3526f37f","IsMultiDynamicRange":false,"MultiDynamicRangeID":null,"MultiDynamicCollectionID":null,"SectionName":"MYPS1","BlockName":"MYPB1","VenaRangeType":5,"DimensionIdStr":"-1","MemberIdStr":"-1","DimensionId":-1,"MemberId":-1,"Inc":""},"_vena_DYNR_SMYPS1_BMYPB1_24afa338_8d56112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24afa338","DynamicRangeEntryID":"8d56112f","IsMultiDynamicRange":false,"MultiDynamicRangeID":null,"MultiDynamicCollectionID":null,"SectionName":"MYPS1","BlockName":"MYPB1","VenaRangeType":5,"DimensionIdStr":"-1","MemberIdStr":"-1","DimensionId":-1,"MemberId":-1,"Inc":""},"_vena_DYNR_SMYPS1_BMYPB1_24afa338_e6e186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24afa338","DynamicRangeEntryID":"e6e186a5","IsMultiDynamicRange":false,"MultiDynamicRangeID":null,"MultiDynamicCollectionID":null,"SectionName":"MYPS1","BlockName":"MYPB1","VenaRangeType":5,"DimensionIdStr":"-1","MemberIdStr":"-1","DimensionId":-1,"MemberId":-1,"Inc":""},"_vena_DYNR_SMYPS1_BMYPB1_2b6001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b6001e3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2b6001e3_23b5d3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23b5d3c5","IsMultiDynamicRange":false,"MultiDynamicRangeID":null,"MultiDynamicCollectionID":null,"SectionName":"MYPS1","BlockName":"MYPB1","VenaRangeType":5,"DimensionIdStr":"-1","MemberIdStr":"-1","DimensionId":-1,"MemberId":-1,"Inc":""},"_vena_DYNR_SMYPS1_BMYPB1_2b6001e3_262949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262949dd","IsMultiDynamicRange":false,"MultiDynamicRangeID":null,"MultiDynamicCollectionID":null,"SectionName":"MYPS1","BlockName":"MYPB1","VenaRangeType":5,"DimensionIdStr":"-1","MemberIdStr":"-1","DimensionId":-1,"MemberId":-1,"Inc":""},"_vena_DYNR_SMYPS1_BMYPB1_2b6001e3_314ff9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314ff9b4","IsMultiDynamicRange":false,"MultiDynamicRangeID":null,"MultiDynamicCollectionID":null,"SectionName":"MYPS1","BlockName":"MYPB1","VenaRangeType":5,"DimensionIdStr":"-1","MemberIdStr":"-1","DimensionId":-1,"MemberId":-1,"Inc":""},"_vena_DYNR_SMYPS1_BMYPB1_2b6001e3_318271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318271ad","IsMultiDynamicRange":false,"MultiDynamicRangeID":null,"MultiDynamicCollectionID":null,"SectionName":"MYPS1","BlockName":"MYPB1","VenaRangeType":5,"DimensionIdStr":"-1","MemberIdStr":"-1","DimensionId":-1,"MemberId":-1,"Inc":""},"_vena_DYNR_SMYPS1_BMYPB1_2b6001e3_35bd30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35bd30b0","IsMultiDynamicRange":false,"MultiDynamicRangeID":null,"MultiDynamicCollectionID":null,"SectionName":"MYPS1","BlockName":"MYPB1","VenaRangeType":5,"DimensionIdStr":"-1","MemberIdStr":"-1","DimensionId":-1,"MemberId":-1,"Inc":""},"_vena_DYNR_SMYPS1_BMYPB1_2b6001e3_60958f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60958fc7","IsMultiDynamicRange":false,"MultiDynamicRangeID":null,"MultiDynamicCollectionID":null,"SectionName":"MYPS1","BlockName":"MYPB1","VenaRangeType":5,"DimensionIdStr":"-1","MemberIdStr":"-1","DimensionId":-1,"MemberId":-1,"Inc":""},"_vena_DYNR_SMYPS1_BMYPB1_2b6001e3_6d00aa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6d00aab1","IsMultiDynamicRange":false,"MultiDynamicRangeID":null,"MultiDynamicCollectionID":null,"SectionName":"MYPS1","BlockName":"MYPB1","VenaRangeType":5,"DimensionIdStr":"-1","MemberIdStr":"-1","DimensionId":-1,"MemberId":-1,"Inc":""},"_vena_DYNR_SMYPS1_BMYPB1_2b6001e3_72dee0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72dee0bb","IsMultiDynamicRange":false,"MultiDynamicRangeID":null,"MultiDynamicCollectionID":null,"SectionName":"MYPS1","BlockName":"MYPB1","VenaRangeType":5,"DimensionIdStr":"-1","MemberIdStr":"-1","DimensionId":-1,"MemberId":-1,"Inc":""},"_vena_DYNR_SMYPS1_BMYPB1_2b6001e3_790711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790711b8","IsMultiDynamicRange":false,"MultiDynamicRangeID":null,"MultiDynamicCollectionID":null,"SectionName":"MYPS1","BlockName":"MYPB1","VenaRangeType":5,"DimensionIdStr":"-1","MemberIdStr":"-1","DimensionId":-1,"MemberId":-1,"Inc":""},"_vena_DYNR_SMYPS1_BMYPB1_2b6001e3_7eaa8e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7eaa8e39","IsMultiDynamicRange":false,"MultiDynamicRangeID":null,"MultiDynamicCollectionID":null,"SectionName":"MYPS1","BlockName":"MYPB1","VenaRangeType":5,"DimensionIdStr":"-1","MemberIdStr":"-1","DimensionId":-1,"MemberId":-1,"Inc":""},"_vena_DYNR_SMYPS1_BMYPB1_2b6001e3_99e49885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99e49885","IsMultiDynamicRange":false,"MultiDynamicRangeID":null,"MultiDynamicCollectionID":null,"SectionName":"MYPS1","BlockName":"MYPB1","VenaRangeType":5,"DimensionIdStr":"-1","MemberIdStr":"-1","DimensionId":-1,"MemberId":-1,"Inc":""},"_vena_DYNR_SMYPS1_BMYPB1_2b6001e3_c204c023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c204c023","IsMultiDynamicRange":false,"MultiDynamicRangeID":null,"MultiDynamicCollectionID":null,"SectionName":"MYPS1","BlockName":"MYPB1","VenaRangeType":5,"DimensionIdStr":"-1","MemberIdStr":"-1","DimensionId":-1,"MemberId":-1,"Inc":""},"_vena_DYNR_SMYPS1_BMYPB1_2b6001e3_e4708b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b6001e3","DynamicRangeEntryID":"e4708b73","IsMultiDynamicRange":false,"MultiDynamicRangeID":null,"MultiDynamicCollectionID":null,"SectionName":"MYPS1","BlockName":"MYPB1","VenaRangeType":5,"DimensionIdStr":"-1","MemberIdStr":"-1","DimensionId":-1,"MemberId":-1,"Inc":""},"_vena_DYNR_SMYPS1_BMYPB1_50d6df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50d6df16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50d6df16_10cd5e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10cd5edf","IsMultiDynamicRange":false,"MultiDynamicRangeID":null,"MultiDynamicCollectionID":null,"SectionName":"MYPS1","BlockName":"MYPB1","VenaRangeType":5,"DimensionIdStr":"-1","MemberIdStr":"-1","DimensionId":-1,"MemberId":-1,"Inc":""},"_vena_DYNR_SMYPS1_BMYPB1_50d6df16_16458352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16458352","IsMultiDynamicRange":false,"MultiDynamicRangeID":null,"MultiDynamicCollectionID":null,"SectionName":"MYPS1","BlockName":"MYPB1","VenaRangeType":5,"DimensionIdStr":"-1","MemberIdStr":"-1","DimensionId":-1,"MemberId":-1,"Inc":""},"_vena_DYNR_SMYPS1_BMYPB1_50d6df16_20b2e535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20b2e535","IsMultiDynamicRange":false,"MultiDynamicRangeID":null,"MultiDynamicCollectionID":null,"SectionName":"MYPS1","BlockName":"MYPB1","VenaRangeType":5,"DimensionIdStr":"-1","MemberIdStr":"-1","DimensionId":-1,"MemberId":-1,"Inc":""},"_vena_DYNR_SMYPS1_BMYPB1_50d6df16_21d516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21d516cf","IsMultiDynamicRange":false,"MultiDynamicRangeID":null,"MultiDynamicCollectionID":null,"SectionName":"MYPS1","BlockName":"MYPB1","VenaRangeType":5,"DimensionIdStr":"-1","MemberIdStr":"-1","DimensionId":-1,"MemberId":-1,"Inc":""},"_vena_DYNR_SMYPS1_BMYPB1_50d6df16_4020726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4020726c","IsMultiDynamicRange":false,"MultiDynamicRangeID":null,"MultiDynamicCollectionID":null,"SectionName":"MYPS1","BlockName":"MYPB1","VenaRangeType":5,"DimensionIdStr":"-1","MemberIdStr":"-1","DimensionId":-1,"MemberId":-1,"Inc":""},"_vena_DYNR_SMYPS1_BMYPB1_50d6df16_5686d8f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5686d8f2","IsMultiDynamicRange":false,"MultiDynamicRangeID":null,"MultiDynamicCollectionID":null,"SectionName":"MYPS1","BlockName":"MYPB1","VenaRangeType":5,"DimensionIdStr":"-1","MemberIdStr":"-1","DimensionId":-1,"MemberId":-1,"Inc":""},"_vena_DYNR_SMYPS1_BMYPB1_50d6df16_5f7086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5f7086a7","IsMultiDynamicRange":false,"MultiDynamicRangeID":null,"MultiDynamicCollectionID":null,"SectionName":"MYPS1","BlockName":"MYPB1","VenaRangeType":5,"DimensionIdStr":"-1","MemberIdStr":"-1","DimensionId":-1,"MemberId":-1,"Inc":""},"_vena_DYNR_SMYPS1_BMYPB1_50d6df16_6889c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6889c8a","IsMultiDynamicRange":false,"MultiDynamicRangeID":null,"MultiDynamicCollectionID":null,"SectionName":"MYPS1","BlockName":"MYPB1","VenaRangeType":5,"DimensionIdStr":"-1","MemberIdStr":"-1","DimensionId":-1,"MemberId":-1,"Inc":""},"_vena_DYNR_SMYPS1_BMYPB1_50d6df16_6c48db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6c48db41","IsMultiDynamicRange":false,"MultiDynamicRangeID":null,"MultiDynamicCollectionID":null,"SectionName":"MYPS1","BlockName":"MYPB1","VenaRangeType":5,"DimensionIdStr":"-1","MemberIdStr":"-1","DimensionId":-1,"MemberId":-1,"Inc":""},"_vena_DYNR_SMYPS1_BMYPB1_50d6df16_778b0c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778b0cc9","IsMultiDynamicRange":false,"MultiDynamicRangeID":null,"MultiDynamicCollectionID":null,"SectionName":"MYPS1","BlockName":"MYPB1","VenaRangeType":5,"DimensionIdStr":"-1","MemberIdStr":"-1","DimensionId":-1,"MemberId":-1,"Inc":""},"_vena_DYNR_SMYPS1_BMYPB1_50d6df16_81bdb2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81bdb2ec","IsMultiDynamicRange":false,"MultiDynamicRangeID":null,"MultiDynamicCollectionID":null,"SectionName":"MYPS1","BlockName":"MYPB1","VenaRangeType":5,"DimensionIdStr":"-1","MemberIdStr":"-1","DimensionId":-1,"MemberId":-1,"Inc":""},"_vena_DYNR_SMYPS1_BMYPB1_50d6df16_93ed04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93ed04b2","IsMultiDynamicRange":false,"MultiDynamicRangeID":null,"MultiDynamicCollectionID":null,"SectionName":"MYPS1","BlockName":"MYPB1","VenaRangeType":5,"DimensionIdStr":"-1","MemberIdStr":"-1","DimensionId":-1,"MemberId":-1,"Inc":""},"_vena_DYNR_SMYPS1_BMYPB1_50d6df16_95389988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95389988","IsMultiDynamicRange":false,"MultiDynamicRangeID":null,"MultiDynamicCollectionID":null,"SectionName":"MYPS1","BlockName":"MYPB1","VenaRangeType":5,"DimensionIdStr":"-1","MemberIdStr":"-1","DimensionId":-1,"MemberId":-1,"Inc":""},"_vena_DYNR_SMYPS1_BMYPB1_50d6df16_a0d043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a0d043eb","IsMultiDynamicRange":false,"MultiDynamicRangeID":null,"MultiDynamicCollectionID":null,"SectionName":"MYPS1","BlockName":"MYPB1","VenaRangeType":5,"DimensionIdStr":"-1","MemberIdStr":"-1","DimensionId":-1,"MemberId":-1,"Inc":""},"_vena_DYNR_SMYPS1_BMYPB1_50d6df16_d3407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d3407a9","IsMultiDynamicRange":false,"MultiDynamicRangeID":null,"MultiDynamicCollectionID":null,"SectionName":"MYPS1","BlockName":"MYPB1","VenaRangeType":5,"DimensionIdStr":"-1","MemberIdStr":"-1","DimensionId":-1,"MemberId":-1,"Inc":""},"_vena_DYNR_SMYPS1_BMYPB1_50d6df16_ed4c4151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d6df16","DynamicRangeEntryID":"ed4c4151","IsMultiDynamicRange":false,"MultiDynamicRangeID":null,"MultiDynamicCollectionID":null,"SectionName":"MYPS1","BlockName":"MYPB1","VenaRangeType":5,"DimensionIdStr":"-1","MemberIdStr":"-1","DimensionId":-1,"MemberId":-1,"Inc":""},"_vena_DYNR_SMYPS1_BMYPB1_57fb7d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57fb7dba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57fb7dba_15606e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15606ead","IsMultiDynamicRange":false,"MultiDynamicRangeID":null,"MultiDynamicCollectionID":null,"SectionName":"MYPS1","BlockName":"MYPB1","VenaRangeType":5,"DimensionIdStr":"-1","MemberIdStr":"-1","DimensionId":-1,"MemberId":-1,"Inc":""},"_vena_DYNR_SMYPS1_BMYPB1_57fb7dba_15da35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15da35b0","IsMultiDynamicRange":false,"MultiDynamicRangeID":null,"MultiDynamicCollectionID":null,"SectionName":"MYPS1","BlockName":"MYPB1","VenaRangeType":5,"DimensionIdStr":"-1","MemberIdStr":"-1","DimensionId":-1,"MemberId":-1,"Inc":""},"_vena_DYNR_SMYPS1_BMYPB1_57fb7dba_3290f95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3290f95a","IsMultiDynamicRange":false,"MultiDynamicRangeID":null,"MultiDynamicCollectionID":null,"SectionName":"MYPS1","BlockName":"MYPB1","VenaRangeType":5,"DimensionIdStr":"-1","MemberIdStr":"-1","DimensionId":-1,"MemberId":-1,"Inc":""},"_vena_DYNR_SMYPS1_BMYPB1_57fb7dba_3a17d8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3a17d8fe","IsMultiDynamicRange":false,"MultiDynamicRangeID":null,"MultiDynamicCollectionID":null,"SectionName":"MYPS1","BlockName":"MYPB1","VenaRangeType":5,"DimensionIdStr":"-1","MemberIdStr":"-1","DimensionId":-1,"MemberId":-1,"Inc":""},"_vena_DYNR_SMYPS1_BMYPB1_57fb7dba_408cdc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408cdc93","IsMultiDynamicRange":false,"MultiDynamicRangeID":null,"MultiDynamicCollectionID":null,"SectionName":"MYPS1","BlockName":"MYPB1","VenaRangeType":5,"DimensionIdStr":"-1","MemberIdStr":"-1","DimensionId":-1,"MemberId":-1,"Inc":""},"_vena_DYNR_SMYPS1_BMYPB1_57fb7dba_45ed5c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45ed5cde","IsMultiDynamicRange":false,"MultiDynamicRangeID":null,"MultiDynamicCollectionID":null,"SectionName":"MYPS1","BlockName":"MYPB1","VenaRangeType":5,"DimensionIdStr":"-1","MemberIdStr":"-1","DimensionId":-1,"MemberId":-1,"Inc":""},"_vena_DYNR_SMYPS1_BMYPB1_57fb7dba_4e8934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4e8934b0","IsMultiDynamicRange":false,"MultiDynamicRangeID":null,"MultiDynamicCollectionID":null,"SectionName":"MYPS1","BlockName":"MYPB1","VenaRangeType":5,"DimensionIdStr":"-1","MemberIdStr":"-1","DimensionId":-1,"MemberId":-1,"Inc":""},"_vena_DYNR_SMYPS1_BMYPB1_57fb7dba_4ff612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4ff612ce","IsMultiDynamicRange":false,"MultiDynamicRangeID":null,"MultiDynamicCollectionID":null,"SectionName":"MYPS1","BlockName":"MYPB1","VenaRangeType":5,"DimensionIdStr":"-1","MemberIdStr":"-1","DimensionId":-1,"MemberId":-1,"Inc":""},"_vena_DYNR_SMYPS1_BMYPB1_57fb7dba_5d82a82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5d82a82a","IsMultiDynamicRange":false,"MultiDynamicRangeID":null,"MultiDynamicCollectionID":null,"SectionName":"MYPS1","BlockName":"MYPB1","VenaRangeType":5,"DimensionIdStr":"-1","MemberIdStr":"-1","DimensionId":-1,"MemberId":-1,"Inc":""},"_vena_DYNR_SMYPS1_BMYPB1_57fb7dba_5da9e12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5da9e12f","IsMultiDynamicRange":false,"MultiDynamicRangeID":null,"MultiDynamicCollectionID":null,"SectionName":"MYPS1","BlockName":"MYPB1","VenaRangeType":5,"DimensionIdStr":"-1","MemberIdStr":"-1","DimensionId":-1,"MemberId":-1,"Inc":""},"_vena_DYNR_SMYPS1_BMYPB1_57fb7dba_62d5dd54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62d5dd54","IsMultiDynamicRange":false,"MultiDynamicRangeID":null,"MultiDynamicCollectionID":null,"SectionName":"MYPS1","BlockName":"MYPB1","VenaRangeType":5,"DimensionIdStr":"-1","MemberIdStr":"-1","DimensionId":-1,"MemberId":-1,"Inc":""},"_vena_DYNR_SMYPS1_BMYPB1_57fb7dba_6f8f77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6f8f77f5","IsMultiDynamicRange":false,"MultiDynamicRangeID":null,"MultiDynamicCollectionID":null,"SectionName":"MYPS1","BlockName":"MYPB1","VenaRangeType":5,"DimensionIdStr":"-1","MemberIdStr":"-1","DimensionId":-1,"MemberId":-1,"Inc":""},"_vena_DYNR_SMYPS1_BMYPB1_57fb7dba_7a3ec479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7a3ec479","IsMultiDynamicRange":false,"MultiDynamicRangeID":null,"MultiDynamicCollectionID":null,"SectionName":"MYPS1","BlockName":"MYPB1","VenaRangeType":5,"DimensionIdStr":"-1","MemberIdStr":"-1","DimensionId":-1,"MemberId":-1,"Inc":""},"_vena_DYNR_SMYPS1_BMYPB1_57fb7dba_7dd46394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7dd46394","IsMultiDynamicRange":false,"MultiDynamicRangeID":null,"MultiDynamicCollectionID":null,"SectionName":"MYPS1","BlockName":"MYPB1","VenaRangeType":5,"DimensionIdStr":"-1","MemberIdStr":"-1","DimensionId":-1,"MemberId":-1,"Inc":""},"_vena_DYNR_SMYPS1_BMYPB1_57fb7dba_9f9465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9f9465d4","IsMultiDynamicRange":false,"MultiDynamicRangeID":null,"MultiDynamicCollectionID":null,"SectionName":"MYPS1","BlockName":"MYPB1","VenaRangeType":5,"DimensionIdStr":"-1","MemberIdStr":"-1","DimensionId":-1,"MemberId":-1,"Inc":""},"_vena_DYNR_SMYPS1_BMYPB1_57fb7dba_a1f1bf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a1f1bfdf","IsMultiDynamicRange":false,"MultiDynamicRangeID":null,"MultiDynamicCollectionID":null,"SectionName":"MYPS1","BlockName":"MYPB1","VenaRangeType":5,"DimensionIdStr":"-1","MemberIdStr":"-1","DimensionId":-1,"MemberId":-1,"Inc":""},"_vena_DYNR_SMYPS1_BMYPB1_57fb7dba_a262c73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a262c73d","IsMultiDynamicRange":false,"MultiDynamicRangeID":null,"MultiDynamicCollectionID":null,"SectionName":"MYPS1","BlockName":"MYPB1","VenaRangeType":5,"DimensionIdStr":"-1","MemberIdStr":"-1","DimensionId":-1,"MemberId":-1,"Inc":""},"_vena_DYNR_SMYPS1_BMYPB1_57fb7dba_ab8dcd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ab8dcd93","IsMultiDynamicRange":false,"MultiDynamicRangeID":null,"MultiDynamicCollectionID":null,"SectionName":"MYPS1","BlockName":"MYPB1","VenaRangeType":5,"DimensionIdStr":"-1","MemberIdStr":"-1","DimensionId":-1,"MemberId":-1,"Inc":""},"_vena_DYNR_SMYPS1_BMYPB1_57fb7dba_b769b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b769bca","IsMultiDynamicRange":false,"MultiDynamicRangeID":null,"MultiDynamicCollectionID":null,"SectionName":"MYPS1","BlockName":"MYPB1","VenaRangeType":5,"DimensionIdStr":"-1","MemberIdStr":"-1","DimensionId":-1,"MemberId":-1,"Inc":""},"_vena_DYNR_SMYPS1_BMYPB1_57fb7dba_ba9d24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ba9d24b7","IsMultiDynamicRange":false,"MultiDynamicRangeID":null,"MultiDynamicCollectionID":null,"SectionName":"MYPS1","BlockName":"MYPB1","VenaRangeType":5,"DimensionIdStr":"-1","MemberIdStr":"-1","DimensionId":-1,"MemberId":-1,"Inc":""},"_vena_DYNR_SMYPS1_BMYPB1_57fb7dba_be554f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be554f01","IsMultiDynamicRange":false,"MultiDynamicRangeID":null,"MultiDynamicCollectionID":null,"SectionName":"MYPS1","BlockName":"MYPB1","VenaRangeType":5,"DimensionIdStr":"-1","MemberIdStr":"-1","DimensionId":-1,"MemberId":-1,"Inc":""},"_vena_DYNR_SMYPS1_BMYPB1_57fb7dba_bf77a896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bf77a896","IsMultiDynamicRange":false,"MultiDynamicRangeID":null,"MultiDynamicCollectionID":null,"SectionName":"MYPS1","BlockName":"MYPB1","VenaRangeType":5,"DimensionIdStr":"-1","MemberIdStr":"-1","DimensionId":-1,"MemberId":-1,"Inc":""},"_vena_DYNR_SMYPS1_BMYPB1_57fb7dba_c25a2349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c25a2349","IsMultiDynamicRange":false,"MultiDynamicRangeID":null,"MultiDynamicCollectionID":null,"SectionName":"MYPS1","BlockName":"MYPB1","VenaRangeType":5,"DimensionIdStr":"-1","MemberIdStr":"-1","DimensionId":-1,"MemberId":-1,"Inc":""},"_vena_DYNR_SMYPS1_BMYPB1_57fb7dba_c6dad5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c6dad5bb","IsMultiDynamicRange":false,"MultiDynamicRangeID":null,"MultiDynamicCollectionID":null,"SectionName":"MYPS1","BlockName":"MYPB1","VenaRangeType":5,"DimensionIdStr":"-1","MemberIdStr":"-1","DimensionId":-1,"MemberId":-1,"Inc":""},"_vena_DYNR_SMYPS1_BMYPB1_57fb7dba_ca4e7c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ca4e7cfb","IsMultiDynamicRange":false,"MultiDynamicRangeID":null,"MultiDynamicCollectionID":null,"SectionName":"MYPS1","BlockName":"MYPB1","VenaRangeType":5,"DimensionIdStr":"-1","MemberIdStr":"-1","DimensionId":-1,"MemberId":-1,"Inc":""},"_vena_DYNR_SMYPS1_BMYPB1_57fb7dba_cab51540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cab51540","IsMultiDynamicRange":false,"MultiDynamicRangeID":null,"MultiDynamicCollectionID":null,"SectionName":"MYPS1","BlockName":"MYPB1","VenaRangeType":5,"DimensionIdStr":"-1","MemberIdStr":"-1","DimensionId":-1,"MemberId":-1,"Inc":""},"_vena_DYNR_SMYPS1_BMYPB1_57fb7dba_e4fc7b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e4fc7b4a","IsMultiDynamicRange":false,"MultiDynamicRangeID":null,"MultiDynamicCollectionID":null,"SectionName":"MYPS1","BlockName":"MYPB1","VenaRangeType":5,"DimensionIdStr":"-1","MemberIdStr":"-1","DimensionId":-1,"MemberId":-1,"Inc":""},"_vena_DYNR_SMYPS1_BMYPB1_57fb7dba_ec8215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ec8215fe","IsMultiDynamicRange":false,"MultiDynamicRangeID":null,"MultiDynamicCollectionID":null,"SectionName":"MYPS1","BlockName":"MYPB1","VenaRangeType":5,"DimensionIdStr":"-1","MemberIdStr":"-1","DimensionId":-1,"MemberId":-1,"Inc":""},"_vena_DYNR_SMYPS1_BMYPB1_57fb7dba_fe568c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57fb7dba","DynamicRangeEntryID":"fe568c00","IsMultiDynamicRange":false,"MultiDynamicRangeID":null,"MultiDynamicCollectionID":null,"SectionName":"MYPS1","BlockName":"MYPB1","VenaRangeType":5,"DimensionIdStr":"-1","MemberIdStr":"-1","DimensionId":-1,"MemberId":-1,"Inc":""},"_vena_DYNR_SMYPS1_BMYPB1_6adf5291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adf5291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6adf5291_2d89743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2d89743d","IsMultiDynamicRange":false,"MultiDynamicRangeID":null,"MultiDynamicCollectionID":null,"SectionName":"MYPS1","BlockName":"MYPB1","VenaRangeType":5,"DimensionIdStr":"-1","MemberIdStr":"-1","DimensionId":-1,"MemberId":-1,"Inc":""},"_vena_DYNR_SMYPS1_BMYPB1_6adf5291_3a43277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3a43277e","IsMultiDynamicRange":false,"MultiDynamicRangeID":null,"MultiDynamicCollectionID":null,"SectionName":"MYPS1","BlockName":"MYPB1","VenaRangeType":5,"DimensionIdStr":"-1","MemberIdStr":"-1","DimensionId":-1,"MemberId":-1,"Inc":""},"_vena_DYNR_SMYPS1_BMYPB1_6adf5291_3c421d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3c421d2d","IsMultiDynamicRange":false,"MultiDynamicRangeID":null,"MultiDynamicCollectionID":null,"SectionName":"MYPS1","BlockName":"MYPB1","VenaRangeType":5,"DimensionIdStr":"-1","MemberIdStr":"-1","DimensionId":-1,"MemberId":-1,"Inc":""},"_vena_DYNR_SMYPS1_BMYPB1_6adf5291_4cb6728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4cb6728e","IsMultiDynamicRange":false,"MultiDynamicRangeID":null,"MultiDynamicCollectionID":null,"SectionName":"MYPS1","BlockName":"MYPB1","VenaRangeType":5,"DimensionIdStr":"-1","MemberIdStr":"-1","DimensionId":-1,"MemberId":-1,"Inc":""},"_vena_DYNR_SMYPS1_BMYPB1_6adf5291_57e82b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57e82b7e","IsMultiDynamicRange":false,"MultiDynamicRangeID":null,"MultiDynamicCollectionID":null,"SectionName":"MYPS1","BlockName":"MYPB1","VenaRangeType":5,"DimensionIdStr":"-1","MemberIdStr":"-1","DimensionId":-1,"MemberId":-1,"Inc":""},"_vena_DYNR_SMYPS1_BMYPB1_6adf5291_83c64c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83c64c16","IsMultiDynamicRange":false,"MultiDynamicRangeID":null,"MultiDynamicCollectionID":null,"SectionName":"MYPS1","BlockName":"MYPB1","VenaRangeType":5,"DimensionIdStr":"-1","MemberIdStr":"-1","DimensionId":-1,"MemberId":-1,"Inc":""},"_vena_DYNR_SMYPS1_BMYPB1_6adf5291_a4f3dc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a4f3dc14","IsMultiDynamicRange":false,"MultiDynamicRangeID":null,"MultiDynamicCollectionID":null,"SectionName":"MYPS1","BlockName":"MYPB1","VenaRangeType":5,"DimensionIdStr":"-1","MemberIdStr":"-1","DimensionId":-1,"MemberId":-1,"Inc":""},"_vena_DYNR_SMYPS1_BMYPB1_6adf5291_a7c8c81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a7c8c81f","IsMultiDynamicRange":false,"MultiDynamicRangeID":null,"MultiDynamicCollectionID":null,"SectionName":"MYPS1","BlockName":"MYPB1","VenaRangeType":5,"DimensionIdStr":"-1","MemberIdStr":"-1","DimensionId":-1,"MemberId":-1,"Inc":""},"_vena_DYNR_SMYPS1_BMYPB1_6adf5291_ce058549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ce058549","IsMultiDynamicRange":false,"MultiDynamicRangeID":null,"MultiDynamicCollectionID":null,"SectionName":"MYPS1","BlockName":"MYPB1","VenaRangeType":5,"DimensionIdStr":"-1","MemberIdStr":"-1","DimensionId":-1,"MemberId":-1,"Inc":""},"_vena_DYNR_SMYPS1_BMYPB1_6adf5291_ed0c723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ed0c723b","IsMultiDynamicRange":false,"MultiDynamicRangeID":null,"MultiDynamicCollectionID":null,"SectionName":"MYPS1","BlockName":"MYPB1","VenaRangeType":5,"DimensionIdStr":"-1","MemberIdStr":"-1","DimensionId":-1,"MemberId":-1,"Inc":""},"_vena_DYNR_SMYPS1_BMYPB1_6adf5291_f4483892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adf5291","DynamicRangeEntryID":"f4483892","IsMultiDynamicRange":false,"MultiDynamicRangeID":null,"MultiDynamicCollectionID":null,"SectionName":"MYPS1","BlockName":"MYPB1","VenaRangeType":5,"DimensionIdStr":"-1","MemberIdStr":"-1","DimensionId":-1,"MemberId":-1,"Inc":""},"_vena_DYNR_SMYPS1_BMYPB1_74f8db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74f8db9c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74f8db9c_15fcb1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15fcb1ab","IsMultiDynamicRange":false,"MultiDynamicRangeID":null,"MultiDynamicCollectionID":null,"SectionName":"MYPS1","BlockName":"MYPB1","VenaRangeType":5,"DimensionIdStr":"-1","MemberIdStr":"-1","DimensionId":-1,"MemberId":-1,"Inc":""},"_vena_DYNR_SMYPS1_BMYPB1_74f8db9c_3f14191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3f14191d","IsMultiDynamicRange":false,"MultiDynamicRangeID":null,"MultiDynamicCollectionID":null,"SectionName":"MYPS1","BlockName":"MYPB1","VenaRangeType":5,"DimensionIdStr":"-1","MemberIdStr":"-1","DimensionId":-1,"MemberId":-1,"Inc":""},"_vena_DYNR_SMYPS1_BMYPB1_74f8db9c_4ae5ed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4ae5eda9","IsMultiDynamicRange":false,"MultiDynamicRangeID":null,"MultiDynamicCollectionID":null,"SectionName":"MYPS1","BlockName":"MYPB1","VenaRangeType":5,"DimensionIdStr":"-1","MemberIdStr":"-1","DimensionId":-1,"MemberId":-1,"Inc":""},"_vena_DYNR_SMYPS1_BMYPB1_74f8db9c_8a66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8a66c6","IsMultiDynamicRange":false,"MultiDynamicRangeID":null,"MultiDynamicCollectionID":null,"SectionName":"MYPS1","BlockName":"MYPB1","VenaRangeType":5,"DimensionIdStr":"-1","MemberIdStr":"-1","DimensionId":-1,"MemberId":-1,"Inc":""},"_vena_DYNR_SMYPS1_BMYPB1_74f8db9c_a282439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a282439d","IsMultiDynamicRange":false,"MultiDynamicRangeID":null,"MultiDynamicCollectionID":null,"SectionName":"MYPS1","BlockName":"MYPB1","VenaRangeType":5,"DimensionIdStr":"-1","MemberIdStr":"-1","DimensionId":-1,"MemberId":-1,"Inc":""},"_vena_DYNR_SMYPS1_BMYPB1_74f8db9c_a429299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a429299a","IsMultiDynamicRange":false,"MultiDynamicRangeID":null,"MultiDynamicCollectionID":null,"SectionName":"MYPS1","BlockName":"MYPB1","VenaRangeType":5,"DimensionIdStr":"-1","MemberIdStr":"-1","DimensionId":-1,"MemberId":-1,"Inc":""},"_vena_DYNR_SMYPS1_BMYPB1_74f8db9c_ad4b60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ad4b60b2","IsMultiDynamicRange":false,"MultiDynamicRangeID":null,"MultiDynamicCollectionID":null,"SectionName":"MYPS1","BlockName":"MYPB1","VenaRangeType":5,"DimensionIdStr":"-1","MemberIdStr":"-1","DimensionId":-1,"MemberId":-1,"Inc":""},"_vena_DYNR_SMYPS1_BMYPB1_74f8db9c_af0dff86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af0dff86","IsMultiDynamicRange":false,"MultiDynamicRangeID":null,"MultiDynamicCollectionID":null,"SectionName":"MYPS1","BlockName":"MYPB1","VenaRangeType":5,"DimensionIdStr":"-1","MemberIdStr":"-1","DimensionId":-1,"MemberId":-1,"Inc":""},"_vena_DYNR_SMYPS1_BMYPB1_74f8db9c_d18677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d18677ce","IsMultiDynamicRange":false,"MultiDynamicRangeID":null,"MultiDynamicCollectionID":null,"SectionName":"MYPS1","BlockName":"MYPB1","VenaRangeType":5,"DimensionIdStr":"-1","MemberIdStr":"-1","DimensionId":-1,"MemberId":-1,"Inc":""},"_vena_DYNR_SMYPS1_BMYPB1_74f8db9c_d65b242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d65b242","IsMultiDynamicRange":false,"MultiDynamicRangeID":null,"MultiDynamicCollectionID":null,"SectionName":"MYPS1","BlockName":"MYPB1","VenaRangeType":5,"DimensionIdStr":"-1","MemberIdStr":"-1","DimensionId":-1,"MemberId":-1,"Inc":""},"_vena_DYNR_SMYPS1_BMYPB1_74f8db9c_dd382d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dd382d9b","IsMultiDynamicRange":false,"MultiDynamicRangeID":null,"MultiDynamicCollectionID":null,"SectionName":"MYPS1","BlockName":"MYPB1","VenaRangeType":5,"DimensionIdStr":"-1","MemberIdStr":"-1","DimensionId":-1,"MemberId":-1,"Inc":""},"_vena_DYNR_SMYPS1_BMYPB1_74f8db9c_e84ae65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74f8db9c","DynamicRangeEntryID":"e84ae65c","IsMultiDynamicRange":false,"MultiDynamicRangeID":null,"MultiDynamicCollectionID":null,"SectionName":"MYPS1","BlockName":"MYPB1","VenaRangeType":5,"DimensionIdStr":"-1","MemberIdStr":"-1","DimensionId":-1,"MemberId":-1,"Inc":""},"_vena_DYNR_SMYPS1_BMYPB1_788a6279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788a6279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788a6279_6cdd7e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788a6279","DynamicRangeEntryID":"6cdd7e73","IsMultiDynamicRange":false,"MultiDynamicRangeID":null,"MultiDynamicCollectionID":null,"SectionName":"MYPS1","BlockName":"MYPB1","VenaRangeType":5,"DimensionIdStr":"-1","MemberIdStr":"-1","DimensionId":-1,"MemberId":-1,"Inc":""},"_vena_DYNR_SMYPS1_BMYPB1_7b6a1522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b6a1522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7b6a1522_48515d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b6a1522","DynamicRangeEntryID":"48515d1c","IsMultiDynamicRange":false,"MultiDynamicRangeID":null,"MultiDynamicCollectionID":null,"SectionName":"MYPS1","BlockName":"MYPB1","VenaRangeType":5,"DimensionIdStr":"-1","MemberIdStr":"-1","DimensionId":-1,"MemberId":-1,"Inc":""},"_vena_DYNR_SMYPS1_BMYPB1_7b6a1522_50daff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b6a1522","DynamicRangeEntryID":"50daff61","IsMultiDynamicRange":false,"MultiDynamicRangeID":null,"MultiDynamicCollectionID":null,"SectionName":"MYPS1","BlockName":"MYPB1","VenaRangeType":5,"DimensionIdStr":"-1","MemberIdStr":"-1","DimensionId":-1,"MemberId":-1,"Inc":""},"_vena_DYNR_SMYPS1_BMYPB1_7b6a1522_61739933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b6a1522","DynamicRangeEntryID":"61739933","IsMultiDynamicRange":false,"MultiDynamicRangeID":null,"MultiDynamicCollectionID":null,"SectionName":"MYPS1","BlockName":"MYPB1","VenaRangeType":5,"DimensionIdStr":"-1","MemberIdStr":"-1","DimensionId":-1,"MemberId":-1,"Inc":""},"_vena_DYNR_SMYPS1_BMYPB1_7b6a1522_d2251a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b6a1522","DynamicRangeEntryID":"d2251a89","IsMultiDynamicRange":false,"MultiDynamicRangeID":null,"MultiDynamicCollectionID":null,"SectionName":"MYPS1","BlockName":"MYPB1","VenaRangeType":5,"DimensionIdStr":"-1","MemberIdStr":"-1","DimensionId":-1,"MemberId":-1,"Inc":""},"_vena_DYNR_SMYPS1_BMYPB1_841f58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841f58ff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841f58ff_1a6673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1a6673bf","IsMultiDynamicRange":false,"MultiDynamicRangeID":null,"MultiDynamicCollectionID":null,"SectionName":"MYPS1","BlockName":"MYPB1","VenaRangeType":5,"DimensionIdStr":"-1","MemberIdStr":"-1","DimensionId":-1,"MemberId":-1,"Inc":""},"_vena_DYNR_SMYPS1_BMYPB1_841f58ff_2a499e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2a499e0a","IsMultiDynamicRange":false,"MultiDynamicRangeID":null,"MultiDynamicCollectionID":null,"SectionName":"MYPS1","BlockName":"MYPB1","VenaRangeType":5,"DimensionIdStr":"-1","MemberIdStr":"-1","DimensionId":-1,"MemberId":-1,"Inc":""},"_vena_DYNR_SMYPS1_BMYPB1_841f58ff_592ca6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592ca6a5","IsMultiDynamicRange":false,"MultiDynamicRangeID":null,"MultiDynamicCollectionID":null,"SectionName":"MYPS1","BlockName":"MYPB1","VenaRangeType":5,"DimensionIdStr":"-1","MemberIdStr":"-1","DimensionId":-1,"MemberId":-1,"Inc":""},"_vena_DYNR_SMYPS1_BMYPB1_841f58ff_5db9b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5db9be2","IsMultiDynamicRange":false,"MultiDynamicRangeID":null,"MultiDynamicCollectionID":null,"SectionName":"MYPS1","BlockName":"MYPB1","VenaRangeType":5,"DimensionIdStr":"-1","MemberIdStr":"-1","DimensionId":-1,"MemberId":-1,"Inc":""},"_vena_DYNR_SMYPS1_BMYPB1_841f58ff_6a17d875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6a17d875","IsMultiDynamicRange":false,"MultiDynamicRangeID":null,"MultiDynamicCollectionID":null,"SectionName":"MYPS1","BlockName":"MYPB1","VenaRangeType":5,"DimensionIdStr":"-1","MemberIdStr":"-1","DimensionId":-1,"MemberId":-1,"Inc":""},"_vena_DYNR_SMYPS1_BMYPB1_841f58ff_6d014917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6d014917","IsMultiDynamicRange":false,"MultiDynamicRangeID":null,"MultiDynamicCollectionID":null,"SectionName":"MYPS1","BlockName":"MYPB1","VenaRangeType":5,"DimensionIdStr":"-1","MemberIdStr":"-1","DimensionId":-1,"MemberId":-1,"Inc":""},"_vena_DYNR_SMYPS1_BMYPB1_841f58ff_75db4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75db4c6","IsMultiDynamicRange":false,"MultiDynamicRangeID":null,"MultiDynamicCollectionID":null,"SectionName":"MYPS1","BlockName":"MYPB1","VenaRangeType":5,"DimensionIdStr":"-1","MemberIdStr":"-1","DimensionId":-1,"MemberId":-1,"Inc":""},"_vena_DYNR_SMYPS1_BMYPB1_841f58ff_a9965f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a9965f31","IsMultiDynamicRange":false,"MultiDynamicRangeID":null,"MultiDynamicCollectionID":null,"SectionName":"MYPS1","BlockName":"MYPB1","VenaRangeType":5,"DimensionIdStr":"-1","MemberIdStr":"-1","DimensionId":-1,"MemberId":-1,"Inc":""},"_vena_DYNR_SMYPS1_BMYPB1_841f58ff_ac0825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ac0825de","IsMultiDynamicRange":false,"MultiDynamicRangeID":null,"MultiDynamicCollectionID":null,"SectionName":"MYPS1","BlockName":"MYPB1","VenaRangeType":5,"DimensionIdStr":"-1","MemberIdStr":"-1","DimensionId":-1,"MemberId":-1,"Inc":""},"_vena_DYNR_SMYPS1_BMYPB1_841f58ff_b1637345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b1637345","IsMultiDynamicRange":false,"MultiDynamicRangeID":null,"MultiDynamicCollectionID":null,"SectionName":"MYPS1","BlockName":"MYPB1","VenaRangeType":5,"DimensionIdStr":"-1","MemberIdStr":"-1","DimensionId":-1,"MemberId":-1,"Inc":""},"_vena_DYNR_SMYPS1_BMYPB1_841f58ff_d5090a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d5090a32","IsMultiDynamicRange":false,"MultiDynamicRangeID":null,"MultiDynamicCollectionID":null,"SectionName":"MYPS1","BlockName":"MYPB1","VenaRangeType":5,"DimensionIdStr":"-1","MemberIdStr":"-1","DimensionId":-1,"MemberId":-1,"Inc":""},"_vena_DYNR_SMYPS1_BMYPB1_841f58ff_e8ce3543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841f58ff","DynamicRangeEntryID":"e8ce3543","IsMultiDynamicRange":false,"MultiDynamicRangeID":null,"MultiDynamicCollectionID":null,"SectionName":"MYPS1","BlockName":"MYPB1","VenaRangeType":5,"DimensionIdStr":"-1","MemberIdStr":"-1","DimensionId":-1,"MemberId":-1,"Inc":""},"_vena_DYNR_SMYPS1_BMYPB1_b3acd9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3acd9ac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b3acd9ac_303f1f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303f1ff5","IsMultiDynamicRange":false,"MultiDynamicRangeID":null,"MultiDynamicCollectionID":null,"SectionName":"MYPS1","BlockName":"MYPB1","VenaRangeType":5,"DimensionIdStr":"-1","MemberIdStr":"-1","DimensionId":-1,"MemberId":-1,"Inc":""},"_vena_DYNR_SMYPS1_BMYPB1_b3acd9ac_3f07e5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3f07e5b3","IsMultiDynamicRange":false,"MultiDynamicRangeID":null,"MultiDynamicCollectionID":null,"SectionName":"MYPS1","BlockName":"MYPB1","VenaRangeType":5,"DimensionIdStr":"-1","MemberIdStr":"-1","DimensionId":-1,"MemberId":-1,"Inc":""},"_vena_DYNR_SMYPS1_BMYPB1_b3acd9ac_4e34cf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4e34cf63","IsMultiDynamicRange":false,"MultiDynamicRangeID":null,"MultiDynamicCollectionID":null,"SectionName":"MYPS1","BlockName":"MYPB1","VenaRangeType":5,"DimensionIdStr":"-1","MemberIdStr":"-1","DimensionId":-1,"MemberId":-1,"Inc":""},"_vena_DYNR_SMYPS1_BMYPB1_b3acd9ac_5ebd82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5ebd82a1","IsMultiDynamicRange":false,"MultiDynamicRangeID":null,"MultiDynamicCollectionID":null,"SectionName":"MYPS1","BlockName":"MYPB1","VenaRangeType":5,"DimensionIdStr":"-1","MemberIdStr":"-1","DimensionId":-1,"MemberId":-1,"Inc":""},"_vena_DYNR_SMYPS1_BMYPB1_b3acd9ac_5f34282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5f34282d","IsMultiDynamicRange":false,"MultiDynamicRangeID":null,"MultiDynamicCollectionID":null,"SectionName":"MYPS1","BlockName":"MYPB1","VenaRangeType":5,"DimensionIdStr":"-1","MemberIdStr":"-1","DimensionId":-1,"MemberId":-1,"Inc":""},"_vena_DYNR_SMYPS1_BMYPB1_b3acd9ac_75ab43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75ab43b4","IsMultiDynamicRange":false,"MultiDynamicRangeID":null,"MultiDynamicCollectionID":null,"SectionName":"MYPS1","BlockName":"MYPB1","VenaRangeType":5,"DimensionIdStr":"-1","MemberIdStr":"-1","DimensionId":-1,"MemberId":-1,"Inc":""},"_vena_DYNR_SMYPS1_BMYPB1_b3acd9ac_7bd7a895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7bd7a895","IsMultiDynamicRange":false,"MultiDynamicRangeID":null,"MultiDynamicCollectionID":null,"SectionName":"MYPS1","BlockName":"MYPB1","VenaRangeType":5,"DimensionIdStr":"-1","MemberIdStr":"-1","DimensionId":-1,"MemberId":-1,"Inc":""},"_vena_DYNR_SMYPS1_BMYPB1_b3acd9ac_ad0a1f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ad0a1f84","IsMultiDynamicRange":false,"MultiDynamicRangeID":null,"MultiDynamicCollectionID":null,"SectionName":"MYPS1","BlockName":"MYPB1","VenaRangeType":5,"DimensionIdStr":"-1","MemberIdStr":"-1","DimensionId":-1,"MemberId":-1,"Inc":""},"_vena_DYNR_SMYPS1_BMYPB1_b3acd9ac_bd05c991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bd05c991","IsMultiDynamicRange":false,"MultiDynamicRangeID":null,"MultiDynamicCollectionID":null,"SectionName":"MYPS1","BlockName":"MYPB1","VenaRangeType":5,"DimensionIdStr":"-1","MemberIdStr":"-1","DimensionId":-1,"MemberId":-1,"Inc":""},"_vena_DYNR_SMYPS1_BMYPB1_b3acd9ac_cee4ac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cee4ac34","IsMultiDynamicRange":false,"MultiDynamicRangeID":null,"MultiDynamicCollectionID":null,"SectionName":"MYPS1","BlockName":"MYPB1","VenaRangeType":5,"DimensionIdStr":"-1","MemberIdStr":"-1","DimensionId":-1,"MemberId":-1,"Inc":""},"_vena_DYNR_SMYPS1_BMYPB1_b3acd9ac_f7d26515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f7d26515","IsMultiDynamicRange":false,"MultiDynamicRangeID":null,"MultiDynamicCollectionID":null,"SectionName":"MYPS1","BlockName":"MYPB1","VenaRangeType":5,"DimensionIdStr":"-1","MemberIdStr":"-1","DimensionId":-1,"MemberId":-1,"Inc":""},"_vena_DYNR_SMYPS1_BMYPB1_b3acd9ac_f9146f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3acd9ac","DynamicRangeEntryID":"f9146f50","IsMultiDynamicRange":false,"MultiDynamicRangeID":null,"MultiDynamicCollectionID":null,"SectionName":"MYPS1","BlockName":"MYPB1","VenaRangeType":5,"DimensionIdStr":"-1","MemberIdStr":"-1","DimensionId":-1,"MemberId":-1,"Inc":""},"_vena_DYNR_SMYPS1_BMYPB1_b7b986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7b986b2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b7b986b2_123b68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123b68b0","IsMultiDynamicRange":false,"MultiDynamicRangeID":null,"MultiDynamicCollectionID":null,"SectionName":"MYPS1","BlockName":"MYPB1","VenaRangeType":5,"DimensionIdStr":"-1","MemberIdStr":"-1","DimensionId":-1,"MemberId":-1,"Inc":""},"_vena_DYNR_SMYPS1_BMYPB1_b7b986b2_19de9680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19de9680","IsMultiDynamicRange":false,"MultiDynamicRangeID":null,"MultiDynamicCollectionID":null,"SectionName":"MYPS1","BlockName":"MYPB1","VenaRangeType":5,"DimensionIdStr":"-1","MemberIdStr":"-1","DimensionId":-1,"MemberId":-1,"Inc":""},"_vena_DYNR_SMYPS1_BMYPB1_b7b986b2_2aa3cb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2aa3cb68","IsMultiDynamicRange":false,"MultiDynamicRangeID":null,"MultiDynamicCollectionID":null,"SectionName":"MYPS1","BlockName":"MYPB1","VenaRangeType":5,"DimensionIdStr":"-1","MemberIdStr":"-1","DimensionId":-1,"MemberId":-1,"Inc":""},"_vena_DYNR_SMYPS1_BMYPB1_b7b986b2_3e3ce64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3e3ce64d","IsMultiDynamicRange":false,"MultiDynamicRangeID":null,"MultiDynamicCollectionID":null,"SectionName":"MYPS1","BlockName":"MYPB1","VenaRangeType":5,"DimensionIdStr":"-1","MemberIdStr":"-1","DimensionId":-1,"MemberId":-1,"Inc":""},"_vena_DYNR_SMYPS1_BMYPB1_b7b986b2_4090e64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4090e64a","IsMultiDynamicRange":false,"MultiDynamicRangeID":null,"MultiDynamicCollectionID":null,"SectionName":"MYPS1","BlockName":"MYPB1","VenaRangeType":5,"DimensionIdStr":"-1","MemberIdStr":"-1","DimensionId":-1,"MemberId":-1,"Inc":""},"_vena_DYNR_SMYPS1_BMYPB1_b7b986b2_7c642d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7c642dcd","IsMultiDynamicRange":false,"MultiDynamicRangeID":null,"MultiDynamicCollectionID":null,"SectionName":"MYPS1","BlockName":"MYPB1","VenaRangeType":5,"DimensionIdStr":"-1","MemberIdStr":"-1","DimensionId":-1,"MemberId":-1,"Inc":""},"_vena_DYNR_SMYPS1_BMYPB1_b7b986b2_9dbf6f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9dbf6fee","IsMultiDynamicRange":false,"MultiDynamicRangeID":null,"MultiDynamicCollectionID":null,"SectionName":"MYPS1","BlockName":"MYPB1","VenaRangeType":5,"DimensionIdStr":"-1","MemberIdStr":"-1","DimensionId":-1,"MemberId":-1,"Inc":""},"_vena_DYNR_SMYPS1_BMYPB1_b7b986b2_9e8f7f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9e8f7f4a","IsMultiDynamicRange":false,"MultiDynamicRangeID":null,"MultiDynamicCollectionID":null,"SectionName":"MYPS1","BlockName":"MYPB1","VenaRangeType":5,"DimensionIdStr":"-1","MemberIdStr":"-1","DimensionId":-1,"MemberId":-1,"Inc":""},"_vena_DYNR_SMYPS1_BMYPB1_b7b986b2_a16b039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a16b039c","IsMultiDynamicRange":false,"MultiDynamicRangeID":null,"MultiDynamicCollectionID":null,"SectionName":"MYPS1","BlockName":"MYPB1","VenaRangeType":5,"DimensionIdStr":"-1","MemberIdStr":"-1","DimensionId":-1,"MemberId":-1,"Inc":""},"_vena_DYNR_SMYPS1_BMYPB1_b7b986b2_ad6319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ad6319bc","IsMultiDynamicRange":false,"MultiDynamicRangeID":null,"MultiDynamicCollectionID":null,"SectionName":"MYPS1","BlockName":"MYPB1","VenaRangeType":5,"DimensionIdStr":"-1","MemberIdStr":"-1","DimensionId":-1,"MemberId":-1,"Inc":""},"_vena_DYNR_SMYPS1_BMYPB1_b7b986b2_b0129b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b0129b4c","IsMultiDynamicRange":false,"MultiDynamicRangeID":null,"MultiDynamicCollectionID":null,"SectionName":"MYPS1","BlockName":"MYPB1","VenaRangeType":5,"DimensionIdStr":"-1","MemberIdStr":"-1","DimensionId":-1,"MemberId":-1,"Inc":""},"_vena_DYNR_SMYPS1_BMYPB1_b7b986b2_b82af64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b82af64d","IsMultiDynamicRange":false,"MultiDynamicRangeID":null,"MultiDynamicCollectionID":null,"SectionName":"MYPS1","BlockName":"MYPB1","VenaRangeType":5,"DimensionIdStr":"-1","MemberIdStr":"-1","DimensionId":-1,"MemberId":-1,"Inc":""},"_vena_DYNR_SMYPS1_BMYPB1_b7b986b2_b83fd325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b83fd325","IsMultiDynamicRange":false,"MultiDynamicRangeID":null,"MultiDynamicCollectionID":null,"SectionName":"MYPS1","BlockName":"MYPB1","VenaRangeType":5,"DimensionIdStr":"-1","MemberIdStr":"-1","DimensionId":-1,"MemberId":-1,"Inc":""},"_vena_DYNR_SMYPS1_BMYPB1_b7b986b2_bf70a94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bf70a94d","IsMultiDynamicRange":false,"MultiDynamicRangeID":null,"MultiDynamicCollectionID":null,"SectionName":"MYPS1","BlockName":"MYPB1","VenaRangeType":5,"DimensionIdStr":"-1","MemberIdStr":"-1","DimensionId":-1,"MemberId":-1,"Inc":""},"_vena_DYNR_SMYPS1_BMYPB1_b7b986b2_c86a31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c86a31ae","IsMultiDynamicRange":false,"MultiDynamicRangeID":null,"MultiDynamicCollectionID":null,"SectionName":"MYPS1","BlockName":"MYPB1","VenaRangeType":5,"DimensionIdStr":"-1","MemberIdStr":"-1","DimensionId":-1,"MemberId":-1,"Inc":""},"_vena_DYNR_SMYPS1_BMYPB1_b7b986b2_d8c726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d8c726af","IsMultiDynamicRange":false,"MultiDynamicRangeID":null,"MultiDynamicCollectionID":null,"SectionName":"MYPS1","BlockName":"MYPB1","VenaRangeType":5,"DimensionIdStr":"-1","MemberIdStr":"-1","DimensionId":-1,"MemberId":-1,"Inc":""},"_vena_DYNR_SMYPS1_BMYPB1_b7b986b2_e0abbd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e0abbd0f","IsMultiDynamicRange":false,"MultiDynamicRangeID":null,"MultiDynamicCollectionID":null,"SectionName":"MYPS1","BlockName":"MYPB1","VenaRangeType":5,"DimensionIdStr":"-1","MemberIdStr":"-1","DimensionId":-1,"MemberId":-1,"Inc":""},"_vena_DYNR_SMYPS1_BMYPB1_b7b986b2_e492a77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e492a77f","IsMultiDynamicRange":false,"MultiDynamicRangeID":null,"MultiDynamicCollectionID":null,"SectionName":"MYPS1","BlockName":"MYPB1","VenaRangeType":5,"DimensionIdStr":"-1","MemberIdStr":"-1","DimensionId":-1,"MemberId":-1,"Inc":""},"_vena_DYNR_SMYPS1_BMYPB1_b7b986b2_e734fb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e734fb62","IsMultiDynamicRange":false,"MultiDynamicRangeID":null,"MultiDynamicCollectionID":null,"SectionName":"MYPS1","BlockName":"MYPB1","VenaRangeType":5,"DimensionIdStr":"-1","MemberIdStr":"-1","DimensionId":-1,"MemberId":-1,"Inc":""},"_vena_DYNR_SMYPS1_BMYPB1_b7b986b2_f09f0a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b986b2","DynamicRangeEntryID":"f09f0a12","IsMultiDynamicRange":false,"MultiDynamicRangeID":null,"MultiDynamicCollectionID":null,"SectionName":"MYPS1","BlockName":"MYPB1","VenaRangeType":5,"DimensionIdStr":"-1","MemberIdStr":"-1","DimensionId":-1,"MemberId":-1,"Inc":""},"_vena_DYNR_SMYPS1_BMYPB1_d3e9d9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3e9d9ce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d3e9d9ce_1a8e9e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1a8e9ef3","IsMultiDynamicRange":false,"MultiDynamicRangeID":null,"MultiDynamicCollectionID":null,"SectionName":"MYPS1","BlockName":"MYPB1","VenaRangeType":5,"DimensionIdStr":"-1","MemberIdStr":"-1","DimensionId":-1,"MemberId":-1,"Inc":""},"_vena_DYNR_SMYPS1_BMYPB1_d3e9d9ce_4c8c61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4c8c61db","IsMultiDynamicRange":false,"MultiDynamicRangeID":null,"MultiDynamicCollectionID":null,"SectionName":"MYPS1","BlockName":"MYPB1","VenaRangeType":5,"DimensionIdStr":"-1","MemberIdStr":"-1","DimensionId":-1,"MemberId":-1,"Inc":""},"_vena_DYNR_SMYPS1_BMYPB1_d3e9d9ce_735fb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735fbee","IsMultiDynamicRange":false,"MultiDynamicRangeID":null,"MultiDynamicCollectionID":null,"SectionName":"MYPS1","BlockName":"MYPB1","VenaRangeType":5,"DimensionIdStr":"-1","MemberIdStr":"-1","DimensionId":-1,"MemberId":-1,"Inc":""},"_vena_DYNR_SMYPS1_BMYPB1_d3e9d9ce_84b3e72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84b3e72b","IsMultiDynamicRange":false,"MultiDynamicRangeID":null,"MultiDynamicCollectionID":null,"SectionName":"MYPS1","BlockName":"MYPB1","VenaRangeType":5,"DimensionIdStr":"-1","MemberIdStr":"-1","DimensionId":-1,"MemberId":-1,"Inc":""},"_vena_DYNR_SMYPS1_BMYPB1_d3e9d9ce_9770d485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9770d485","IsMultiDynamicRange":false,"MultiDynamicRangeID":null,"MultiDynamicCollectionID":null,"SectionName":"MYPS1","BlockName":"MYPB1","VenaRangeType":5,"DimensionIdStr":"-1","MemberIdStr":"-1","DimensionId":-1,"MemberId":-1,"Inc":""},"_vena_DYNR_SMYPS1_BMYPB1_d3e9d9ce_a4b21a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a4b21a67","IsMultiDynamicRange":false,"MultiDynamicRangeID":null,"MultiDynamicCollectionID":null,"SectionName":"MYPS1","BlockName":"MYPB1","VenaRangeType":5,"DimensionIdStr":"-1","MemberIdStr":"-1","DimensionId":-1,"MemberId":-1,"Inc":""},"_vena_DYNR_SMYPS1_BMYPB1_d3e9d9ce_a7ca08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a7ca08cf","IsMultiDynamicRange":false,"MultiDynamicRangeID":null,"MultiDynamicCollectionID":null,"SectionName":"MYPS1","BlockName":"MYPB1","VenaRangeType":5,"DimensionIdStr":"-1","MemberIdStr":"-1","DimensionId":-1,"MemberId":-1,"Inc":""},"_vena_DYNR_SMYPS1_BMYPB1_d3e9d9ce_cb4212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cb4212c0","IsMultiDynamicRange":false,"MultiDynamicRangeID":null,"MultiDynamicCollectionID":null,"SectionName":"MYPS1","BlockName":"MYPB1","VenaRangeType":5,"DimensionIdStr":"-1","MemberIdStr":"-1","DimensionId":-1,"MemberId":-1,"Inc":""},"_vena_DYNR_SMYPS1_BMYPB1_d3e9d9ce_dcc86e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dcc86e51","IsMultiDynamicRange":false,"MultiDynamicRangeID":null,"MultiDynamicCollectionID":null,"SectionName":"MYPS1","BlockName":"MYPB1","VenaRangeType":5,"DimensionIdStr":"-1","MemberIdStr":"-1","DimensionId":-1,"MemberId":-1,"Inc":""},"_vena_DYNR_SMYPS1_BMYPB1_d3e9d9ce_e632ea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e632ea30","IsMultiDynamicRange":false,"MultiDynamicRangeID":null,"MultiDynamicCollectionID":null,"SectionName":"MYPS1","BlockName":"MYPB1","VenaRangeType":5,"DimensionIdStr":"-1","MemberIdStr":"-1","DimensionId":-1,"MemberId":-1,"Inc":""},"_vena_DYNR_SMYPS1_BMYPB1_d3e9d9ce_ec119f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ec119f76","IsMultiDynamicRange":false,"MultiDynamicRangeID":null,"MultiDynamicCollectionID":null,"SectionName":"MYPS1","BlockName":"MYPB1","VenaRangeType":5,"DimensionIdStr":"-1","MemberIdStr":"-1","DimensionId":-1,"MemberId":-1,"Inc":""},"_vena_DYNR_SMYPS1_BMYPB1_d3e9d9ce_f91042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f91042b","IsMultiDynamicRange":false,"MultiDynamicRangeID":null,"MultiDynamicCollectionID":null,"SectionName":"MYPS1","BlockName":"MYPB1","VenaRangeType":5,"DimensionIdStr":"-1","MemberIdStr":"-1","DimensionId":-1,"MemberId":-1,"Inc":""},"_vena_DYNR_SMYPS1_BMYPB1_d3e9d9ce_f95e6c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3e9d9ce","DynamicRangeEntryID":"f95e6cbe","IsMultiDynamicRange":false,"MultiDynamicRangeID":null,"MultiDynamicCollectionID":null,"SectionName":"MYPS1","BlockName":"MYPB1","VenaRangeType":5,"DimensionIdStr":"-1","MemberIdStr":"-1","DimensionId":-1,"MemberId":-1,"Inc":""},"_vena_DYNR_SMYPS1_BMYPB1_eaf774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af774d5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eaf774d5_111ddd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111ddda7","IsMultiDynamicRange":false,"MultiDynamicRangeID":null,"MultiDynamicCollectionID":null,"SectionName":"MYPS1","BlockName":"MYPB1","VenaRangeType":5,"DimensionIdStr":"-1","MemberIdStr":"-1","DimensionId":-1,"MemberId":-1,"Inc":""},"_vena_DYNR_SMYPS1_BMYPB1_eaf774d5_118880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118880e4","IsMultiDynamicRange":false,"MultiDynamicRangeID":null,"MultiDynamicCollectionID":null,"SectionName":"MYPS1","BlockName":"MYPB1","VenaRangeType":5,"DimensionIdStr":"-1","MemberIdStr":"-1","DimensionId":-1,"MemberId":-1,"Inc":""},"_vena_DYNR_SMYPS1_BMYPB1_eaf774d5_1428e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1428e88","IsMultiDynamicRange":false,"MultiDynamicRangeID":null,"MultiDynamicCollectionID":null,"SectionName":"MYPS1","BlockName":"MYPB1","VenaRangeType":5,"DimensionIdStr":"-1","MemberIdStr":"-1","DimensionId":-1,"MemberId":-1,"Inc":""},"_vena_DYNR_SMYPS1_BMYPB1_eaf774d5_17129c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17129c22","IsMultiDynamicRange":false,"MultiDynamicRangeID":null,"MultiDynamicCollectionID":null,"SectionName":"MYPS1","BlockName":"MYPB1","VenaRangeType":5,"DimensionIdStr":"-1","MemberIdStr":"-1","DimensionId":-1,"MemberId":-1,"Inc":""},"_vena_DYNR_SMYPS1_BMYPB1_eaf774d5_1aed949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1aed949e","IsMultiDynamicRange":false,"MultiDynamicRangeID":null,"MultiDynamicCollectionID":null,"SectionName":"MYPS1","BlockName":"MYPB1","VenaRangeType":5,"DimensionIdStr":"-1","MemberIdStr":"-1","DimensionId":-1,"MemberId":-1,"Inc":""},"_vena_DYNR_SMYPS1_BMYPB1_eaf774d5_246a3e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246a3e8d","IsMultiDynamicRange":false,"MultiDynamicRangeID":null,"MultiDynamicCollectionID":null,"SectionName":"MYPS1","BlockName":"MYPB1","VenaRangeType":5,"DimensionIdStr":"-1","MemberIdStr":"-1","DimensionId":-1,"MemberId":-1,"Inc":""},"_vena_DYNR_SMYPS1_BMYPB1_eaf774d5_24ee871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24ee871","IsMultiDynamicRange":false,"MultiDynamicRangeID":null,"MultiDynamicCollectionID":null,"SectionName":"MYPS1","BlockName":"MYPB1","VenaRangeType":5,"DimensionIdStr":"-1","MemberIdStr":"-1","DimensionId":-1,"MemberId":-1,"Inc":""},"_vena_DYNR_SMYPS1_BMYPB1_eaf774d5_2b2a452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2b2a452f","IsMultiDynamicRange":false,"MultiDynamicRangeID":null,"MultiDynamicCollectionID":null,"SectionName":"MYPS1","BlockName":"MYPB1","VenaRangeType":5,"DimensionIdStr":"-1","MemberIdStr":"-1","DimensionId":-1,"MemberId":-1,"Inc":""},"_vena_DYNR_SMYPS1_BMYPB1_eaf774d5_2e710671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2e710671","IsMultiDynamicRange":false,"MultiDynamicRangeID":null,"MultiDynamicCollectionID":null,"SectionName":"MYPS1","BlockName":"MYPB1","VenaRangeType":5,"DimensionIdStr":"-1","MemberIdStr":"-1","DimensionId":-1,"MemberId":-1,"Inc":""},"_vena_DYNR_SMYPS1_BMYPB1_eaf774d5_2f1df177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2f1df177","IsMultiDynamicRange":false,"MultiDynamicRangeID":null,"MultiDynamicCollectionID":null,"SectionName":"MYPS1","BlockName":"MYPB1","VenaRangeType":5,"DimensionIdStr":"-1","MemberIdStr":"-1","DimensionId":-1,"MemberId":-1,"Inc":""},"_vena_DYNR_SMYPS1_BMYPB1_eaf774d5_3050e20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3050e20b","IsMultiDynamicRange":false,"MultiDynamicRangeID":null,"MultiDynamicCollectionID":null,"SectionName":"MYPS1","BlockName":"MYPB1","VenaRangeType":5,"DimensionIdStr":"-1","MemberIdStr":"-1","DimensionId":-1,"MemberId":-1,"Inc":""},"_vena_DYNR_SMYPS1_BMYPB1_eaf774d5_39b836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39b836c9","IsMultiDynamicRange":false,"MultiDynamicRangeID":null,"MultiDynamicCollectionID":null,"SectionName":"MYPS1","BlockName":"MYPB1","VenaRangeType":5,"DimensionIdStr":"-1","MemberIdStr":"-1","DimensionId":-1,"MemberId":-1,"Inc":""},"_vena_DYNR_SMYPS1_BMYPB1_eaf774d5_3a7149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3a7149c0","IsMultiDynamicRange":false,"MultiDynamicRangeID":null,"MultiDynamicCollectionID":null,"SectionName":"MYPS1","BlockName":"MYPB1","VenaRangeType":5,"DimensionIdStr":"-1","MemberIdStr":"-1","DimensionId":-1,"MemberId":-1,"Inc":""},"_vena_DYNR_SMYPS1_BMYPB1_eaf774d5_3c89d378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3c89d378","IsMultiDynamicRange":false,"MultiDynamicRangeID":null,"MultiDynamicCollectionID":null,"SectionName":"MYPS1","BlockName":"MYPB1","VenaRangeType":5,"DimensionIdStr":"-1","MemberIdStr":"-1","DimensionId":-1,"MemberId":-1,"Inc":""},"_vena_DYNR_SMYPS1_BMYPB1_eaf774d5_410479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410479b2","IsMultiDynamicRange":false,"MultiDynamicRangeID":null,"MultiDynamicCollectionID":null,"SectionName":"MYPS1","BlockName":"MYPB1","VenaRangeType":5,"DimensionIdStr":"-1","MemberIdStr":"-1","DimensionId":-1,"MemberId":-1,"Inc":""},"_vena_DYNR_SMYPS1_BMYPB1_eaf774d5_48ae4300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48ae4300","IsMultiDynamicRange":false,"MultiDynamicRangeID":null,"MultiDynamicCollectionID":null,"SectionName":"MYPS1","BlockName":"MYPB1","VenaRangeType":5,"DimensionIdStr":"-1","MemberIdStr":"-1","DimensionId":-1,"MemberId":-1,"Inc":""},"_vena_DYNR_SMYPS1_BMYPB1_eaf774d5_48fdc895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48fdc895","IsMultiDynamicRange":false,"MultiDynamicRangeID":null,"MultiDynamicCollectionID":null,"SectionName":"MYPS1","BlockName":"MYPB1","VenaRangeType":5,"DimensionIdStr":"-1","MemberIdStr":"-1","DimensionId":-1,"MemberId":-1,"Inc":""},"_vena_DYNR_SMYPS1_BMYPB1_eaf774d5_4d6dd398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4d6dd398","IsMultiDynamicRange":false,"MultiDynamicRangeID":null,"MultiDynamicCollectionID":null,"SectionName":"MYPS1","BlockName":"MYPB1","VenaRangeType":5,"DimensionIdStr":"-1","MemberIdStr":"-1","DimensionId":-1,"MemberId":-1,"Inc":""},"_vena_DYNR_SMYPS1_BMYPB1_eaf774d5_508325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508325c1","IsMultiDynamicRange":false,"MultiDynamicRangeID":null,"MultiDynamicCollectionID":null,"SectionName":"MYPS1","BlockName":"MYPB1","VenaRangeType":5,"DimensionIdStr":"-1","MemberIdStr":"-1","DimensionId":-1,"MemberId":-1,"Inc":""},"_vena_DYNR_SMYPS1_BMYPB1_eaf774d5_5877d3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5877d3c2","IsMultiDynamicRange":false,"MultiDynamicRangeID":null,"MultiDynamicCollectionID":null,"SectionName":"MYPS1","BlockName":"MYPB1","VenaRangeType":5,"DimensionIdStr":"-1","MemberIdStr":"-1","DimensionId":-1,"MemberId":-1,"Inc":""},"_vena_DYNR_SMYPS1_BMYPB1_eaf774d5_5ddf7e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5ddf7ed1","IsMultiDynamicRange":false,"MultiDynamicRangeID":null,"MultiDynamicCollectionID":null,"SectionName":"MYPS1","BlockName":"MYPB1","VenaRangeType":5,"DimensionIdStr":"-1","MemberIdStr":"-1","DimensionId":-1,"MemberId":-1,"Inc":""},"_vena_DYNR_SMYPS1_BMYPB1_eaf774d5_5e6bc7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5e6bc7e0","IsMultiDynamicRange":false,"MultiDynamicRangeID":null,"MultiDynamicCollectionID":null,"SectionName":"MYPS1","BlockName":"MYPB1","VenaRangeType":5,"DimensionIdStr":"-1","MemberIdStr":"-1","DimensionId":-1,"MemberId":-1,"Inc":""},"_vena_DYNR_SMYPS1_BMYPB1_eaf774d5_63648e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63648e26","IsMultiDynamicRange":false,"MultiDynamicRangeID":null,"MultiDynamicCollectionID":null,"SectionName":"MYPS1","BlockName":"MYPB1","VenaRangeType":5,"DimensionIdStr":"-1","MemberIdStr":"-1","DimensionId":-1,"MemberId":-1,"Inc":""},"_vena_DYNR_SMYPS1_BMYPB1_eaf774d5_70434e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70434e08","IsMultiDynamicRange":false,"MultiDynamicRangeID":null,"MultiDynamicCollectionID":null,"SectionName":"MYPS1","BlockName":"MYPB1","VenaRangeType":5,"DimensionIdStr":"-1","MemberIdStr":"-1","DimensionId":-1,"MemberId":-1,"Inc":""},"_vena_DYNR_SMYPS1_BMYPB1_eaf774d5_762927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762927a0","IsMultiDynamicRange":false,"MultiDynamicRangeID":null,"MultiDynamicCollectionID":null,"SectionName":"MYPS1","BlockName":"MYPB1","VenaRangeType":5,"DimensionIdStr":"-1","MemberIdStr":"-1","DimensionId":-1,"MemberId":-1,"Inc":""},"_vena_DYNR_SMYPS1_BMYPB1_eaf774d5_78b24855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78b24855","IsMultiDynamicRange":false,"MultiDynamicRangeID":null,"MultiDynamicCollectionID":null,"SectionName":"MYPS1","BlockName":"MYPB1","VenaRangeType":5,"DimensionIdStr":"-1","MemberIdStr":"-1","DimensionId":-1,"MemberId":-1,"Inc":""},"_vena_DYNR_SMYPS1_BMYPB1_eaf774d5_79b208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79b208e","IsMultiDynamicRange":false,"MultiDynamicRangeID":null,"MultiDynamicCollectionID":null,"SectionName":"MYPS1","BlockName":"MYPB1","VenaRangeType":5,"DimensionIdStr":"-1","MemberIdStr":"-1","DimensionId":-1,"MemberId":-1,"Inc":""},"_vena_DYNR_SMYPS1_BMYPB1_eaf774d5_7b91c745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7b91c745","IsMultiDynamicRange":false,"MultiDynamicRangeID":null,"MultiDynamicCollectionID":null,"SectionName":"MYPS1","BlockName":"MYPB1","VenaRangeType":5,"DimensionIdStr":"-1","MemberIdStr":"-1","DimensionId":-1,"MemberId":-1,"Inc":""},"_vena_DYNR_SMYPS1_BMYPB1_eaf774d5_7c51d7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7c51d7d1","IsMultiDynamicRange":false,"MultiDynamicRangeID":null,"MultiDynamicCollectionID":null,"SectionName":"MYPS1","BlockName":"MYPB1","VenaRangeType":5,"DimensionIdStr":"-1","MemberIdStr":"-1","DimensionId":-1,"MemberId":-1,"Inc":""},"_vena_DYNR_SMYPS1_BMYPB1_eaf774d5_861c6d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861c6d5d","IsMultiDynamicRange":false,"MultiDynamicRangeID":null,"MultiDynamicCollectionID":null,"SectionName":"MYPS1","BlockName":"MYPB1","VenaRangeType":5,"DimensionIdStr":"-1","MemberIdStr":"-1","DimensionId":-1,"MemberId":-1,"Inc":""},"_vena_DYNR_SMYPS1_BMYPB1_eaf774d5_88d76e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88d76e8a","IsMultiDynamicRange":false,"MultiDynamicRangeID":null,"MultiDynamicCollectionID":null,"SectionName":"MYPS1","BlockName":"MYPB1","VenaRangeType":5,"DimensionIdStr":"-1","MemberIdStr":"-1","DimensionId":-1,"MemberId":-1,"Inc":""},"_vena_DYNR_SMYPS1_BMYPB1_eaf774d5_8a95281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8a95281f","IsMultiDynamicRange":false,"MultiDynamicRangeID":null,"MultiDynamicCollectionID":null,"SectionName":"MYPS1","BlockName":"MYPB1","VenaRangeType":5,"DimensionIdStr":"-1","MemberIdStr":"-1","DimensionId":-1,"MemberId":-1,"Inc":""},"_vena_DYNR_SMYPS1_BMYPB1_eaf774d5_92a595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92a595ae","IsMultiDynamicRange":false,"MultiDynamicRangeID":null,"MultiDynamicCollectionID":null,"SectionName":"MYPS1","BlockName":"MYPB1","VenaRangeType":5,"DimensionIdStr":"-1","MemberIdStr":"-1","DimensionId":-1,"MemberId":-1,"Inc":""},"_vena_DYNR_SMYPS1_BMYPB1_eaf774d5_945178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945178e1","IsMultiDynamicRange":false,"MultiDynamicRangeID":null,"MultiDynamicCollectionID":null,"SectionName":"MYPS1","BlockName":"MYPB1","VenaRangeType":5,"DimensionIdStr":"-1","MemberIdStr":"-1","DimensionId":-1,"MemberId":-1,"Inc":""},"_vena_DYNR_SMYPS1_BMYPB1_eaf774d5_95229350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95229350","IsMultiDynamicRange":false,"MultiDynamicRangeID":null,"MultiDynamicCollectionID":null,"SectionName":"MYPS1","BlockName":"MYPB1","VenaRangeType":5,"DimensionIdStr":"-1","MemberIdStr":"-1","DimensionId":-1,"MemberId":-1,"Inc":""},"_vena_DYNR_SMYPS1_BMYPB1_eaf774d5_98e273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98e273ac","IsMultiDynamicRange":false,"MultiDynamicRangeID":null,"MultiDynamicCollectionID":null,"SectionName":"MYPS1","BlockName":"MYPB1","VenaRangeType":5,"DimensionIdStr":"-1","MemberIdStr":"-1","DimensionId":-1,"MemberId":-1,"Inc":""},"_vena_DYNR_SMYPS1_BMYPB1_eaf774d5_9d393b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9d393bfd","IsMultiDynamicRange":false,"MultiDynamicRangeID":null,"MultiDynamicCollectionID":null,"SectionName":"MYPS1","BlockName":"MYPB1","VenaRangeType":5,"DimensionIdStr":"-1","MemberIdStr":"-1","DimensionId":-1,"MemberId":-1,"Inc":""},"_vena_DYNR_SMYPS1_BMYPB1_eaf774d5_9dc6fc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9dc6fc27","IsMultiDynamicRange":false,"MultiDynamicRangeID":null,"MultiDynamicCollectionID":null,"SectionName":"MYPS1","BlockName":"MYPB1","VenaRangeType":5,"DimensionIdStr":"-1","MemberIdStr":"-1","DimensionId":-1,"MemberId":-1,"Inc":""},"_vena_DYNR_SMYPS1_BMYPB1_eaf774d5_a024263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a024263e","IsMultiDynamicRange":false,"MultiDynamicRangeID":null,"MultiDynamicCollectionID":null,"SectionName":"MYPS1","BlockName":"MYPB1","VenaRangeType":5,"DimensionIdStr":"-1","MemberIdStr":"-1","DimensionId":-1,"MemberId":-1,"Inc":""},"_vena_DYNR_SMYPS1_BMYPB1_eaf774d5_a51aa08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a51aa08d","IsMultiDynamicRange":false,"MultiDynamicRangeID":null,"MultiDynamicCollectionID":null,"SectionName":"MYPS1","BlockName":"MYPB1","VenaRangeType":5,"DimensionIdStr":"-1","MemberIdStr":"-1","DimensionId":-1,"MemberId":-1,"Inc":""},"_vena_DYNR_SMYPS1_BMYPB1_eaf774d5_acdf9e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acdf9e48","IsMultiDynamicRange":false,"MultiDynamicRangeID":null,"MultiDynamicCollectionID":null,"SectionName":"MYPS1","BlockName":"MYPB1","VenaRangeType":5,"DimensionIdStr":"-1","MemberIdStr":"-1","DimensionId":-1,"MemberId":-1,"Inc":""},"_vena_DYNR_SMYPS1_BMYPB1_eaf774d5_bb3c6033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bb3c6033","IsMultiDynamicRange":false,"MultiDynamicRangeID":null,"MultiDynamicCollectionID":null,"SectionName":"MYPS1","BlockName":"MYPB1","VenaRangeType":5,"DimensionIdStr":"-1","MemberIdStr":"-1","DimensionId":-1,"MemberId":-1,"Inc":""},"_vena_DYNR_SMYPS1_BMYPB1_eaf774d5_bea8c4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bea8c4c9","IsMultiDynamicRange":false,"MultiDynamicRangeID":null,"MultiDynamicCollectionID":null,"SectionName":"MYPS1","BlockName":"MYPB1","VenaRangeType":5,"DimensionIdStr":"-1","MemberIdStr":"-1","DimensionId":-1,"MemberId":-1,"Inc":""},"_vena_DYNR_SMYPS1_BMYPB1_eaf774d5_c54fbd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c54fbda9","IsMultiDynamicRange":false,"MultiDynamicRangeID":null,"MultiDynamicCollectionID":null,"SectionName":"MYPS1","BlockName":"MYPB1","VenaRangeType":5,"DimensionIdStr":"-1","MemberIdStr":"-1","DimensionId":-1,"MemberId":-1,"Inc":""},"_vena_DYNR_SMYPS1_BMYPB1_eaf774d5_c5baf8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c5baf8bf","IsMultiDynamicRange":false,"MultiDynamicRangeID":null,"MultiDynamicCollectionID":null,"SectionName":"MYPS1","BlockName":"MYPB1","VenaRangeType":5,"DimensionIdStr":"-1","MemberIdStr":"-1","DimensionId":-1,"MemberId":-1,"Inc":""},"_vena_DYNR_SMYPS1_BMYPB1_eaf774d5_ca86ba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ca86bab4","IsMultiDynamicRange":false,"MultiDynamicRangeID":null,"MultiDynamicCollectionID":null,"SectionName":"MYPS1","BlockName":"MYPB1","VenaRangeType":5,"DimensionIdStr":"-1","MemberIdStr":"-1","DimensionId":-1,"MemberId":-1,"Inc":""},"_vena_DYNR_SMYPS1_BMYPB1_eaf774d5_cfe477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cfe477ef","IsMultiDynamicRange":false,"MultiDynamicRangeID":null,"MultiDynamicCollectionID":null,"SectionName":"MYPS1","BlockName":"MYPB1","VenaRangeType":5,"DimensionIdStr":"-1","MemberIdStr":"-1","DimensionId":-1,"MemberId":-1,"Inc":""},"_vena_DYNR_SMYPS1_BMYPB1_eaf774d5_d2787a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d2787a93","IsMultiDynamicRange":false,"MultiDynamicRangeID":null,"MultiDynamicCollectionID":null,"SectionName":"MYPS1","BlockName":"MYPB1","VenaRangeType":5,"DimensionIdStr":"-1","MemberIdStr":"-1","DimensionId":-1,"MemberId":-1,"Inc":""},"_vena_DYNR_SMYPS1_BMYPB1_eaf774d5_d89844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d89844e0","IsMultiDynamicRange":false,"MultiDynamicRangeID":null,"MultiDynamicCollectionID":null,"SectionName":"MYPS1","BlockName":"MYPB1","VenaRangeType":5,"DimensionIdStr":"-1","MemberIdStr":"-1","DimensionId":-1,"MemberId":-1,"Inc":""},"_vena_DYNR_SMYPS1_BMYPB1_eaf774d5_d929df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d929df6","IsMultiDynamicRange":false,"MultiDynamicRangeID":null,"MultiDynamicCollectionID":null,"SectionName":"MYPS1","BlockName":"MYPB1","VenaRangeType":5,"DimensionIdStr":"-1","MemberIdStr":"-1","DimensionId":-1,"MemberId":-1,"Inc":""},"_vena_DYNR_SMYPS1_BMYPB1_eaf774d5_da182f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da182f58","IsMultiDynamicRange":false,"MultiDynamicRangeID":null,"MultiDynamicCollectionID":null,"SectionName":"MYPS1","BlockName":"MYPB1","VenaRangeType":5,"DimensionIdStr":"-1","MemberIdStr":"-1","DimensionId":-1,"MemberId":-1,"Inc":""},"_vena_DYNR_SMYPS1_BMYPB1_eaf774d5_dc7b3223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dc7b3223","IsMultiDynamicRange":false,"MultiDynamicRangeID":null,"MultiDynamicCollectionID":null,"SectionName":"MYPS1","BlockName":"MYPB1","VenaRangeType":5,"DimensionIdStr":"-1","MemberIdStr":"-1","DimensionId":-1,"MemberId":-1,"Inc":""},"_vena_DYNR_SMYPS1_BMYPB1_eaf774d5_e482cf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e482cffa","IsMultiDynamicRange":false,"MultiDynamicRangeID":null,"MultiDynamicCollectionID":null,"SectionName":"MYPS1","BlockName":"MYPB1","VenaRangeType":5,"DimensionIdStr":"-1","MemberIdStr":"-1","DimensionId":-1,"MemberId":-1,"Inc":""},"_vena_DYNR_SMYPS1_BMYPB1_eaf774d5_e893f83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e893f83c","IsMultiDynamicRange":false,"MultiDynamicRangeID":null,"MultiDynamicCollectionID":null,"SectionName":"MYPS1","BlockName":"MYPB1","VenaRangeType":5,"DimensionIdStr":"-1","MemberIdStr":"-1","DimensionId":-1,"MemberId":-1,"Inc":""},"_vena_DYNR_SMYPS1_BMYPB1_eaf774d5_fe4e701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fe4e701c","IsMultiDynamicRange":false,"MultiDynamicRangeID":null,"MultiDynamicCollectionID":null,"SectionName":"MYPS1","BlockName":"MYPB1","VenaRangeType":5,"DimensionIdStr":"-1","MemberIdStr":"-1","DimensionId":-1,"MemberId":-1,"Inc":""},"_vena_DYNR_SMYPS1_BMYPB1_eaf774d5_fffd7f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af774d5","DynamicRangeEntryID":"fffd7f7d","IsMultiDynamicRange":false,"MultiDynamicRangeID":null,"MultiDynamicCollectionID":null,"SectionName":"MYPS1","BlockName":"MYPB1","VenaRangeType":5,"DimensionIdStr":"-1","MemberIdStr":"-1","DimensionId":-1,"MemberId":-1,"Inc":""},"_vena_DYNR_SMYPS1_BMYPB1_ff809b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f809b0e","DynamicRangeEntryID":null,"IsMultiDynamicRange":false,"MultiDynamicRangeID":null,"MultiDynamicCollectionID":null,"SectionName":"MYPS1","BlockName":"MYPB1","VenaRangeType":5,"DimensionIdStr":"-1","MemberIdStr":"-1","DimensionId":-1,"MemberId":-1,"Inc":""},"_vena_DYNR_SMYPS1_BMYPB1_ff809b0e_2cd7ba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809b0e","DynamicRangeEntryID":"2cd7baad","IsMultiDynamicRange":false,"MultiDynamicRangeID":null,"MultiDynamicCollectionID":null,"SectionName":"MYPS1","BlockName":"MYPB1","VenaRangeType":5,"DimensionIdStr":"-1","MemberIdStr":"-1","DimensionId":-1,"MemberId":-1,"Inc":""},"_vena_DYNR_SMYPS1_BMYPB1_ff809b0e_96e99f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809b0e","DynamicRangeEntryID":"96e99f2f","IsMultiDynamicRange":false,"MultiDynamicRangeID":null,"MultiDynamicCollectionID":null,"SectionName":"MYPS1","BlockName":"MYPB1","VenaRangeType":5,"DimensionIdStr":"-1","MemberIdStr":"-1","DimensionId":-1,"MemberId":-1,"Inc":""},"_vena_DYNR_SMYPS1_BMYPB1_ff809b0e_e9e37919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809b0e","DynamicRangeEntryID":"e9e37919","IsMultiDynamicRange":false,"MultiDynamicRangeID":null,"MultiDynamicCollectionID":null,"SectionName":"MYPS1","BlockName":"MYPB1","VenaRangeType":5,"DimensionIdStr":"-1","MemberIdStr":"-1","DimensionId":-1,"MemberId":-1,"Inc":""},"_vena_DYNR_SMYPS1_BMYPB1_ff809b0e_fa253d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809b0e","DynamicRangeEntryID":"fa253d8d","IsMultiDynamicRange":false,"MultiDynamicRangeID":null,"MultiDynamicCollectionID":null,"SectionName":"MYPS1","BlockName":"MYPB1","VenaRangeType":5,"DimensionIdStr":"-1","MemberIdStr":"-1","DimensionId":-1,"MemberId":-1,"Inc":""},"_vena_DYNR_SPayrollS1_BPayrollB3_85ed13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85ed13b3","DynamicRangeEntryID":null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10564c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10564c7c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2415f4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2415f4cb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2e613d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2e613d35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33559b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33559bdd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37bbbc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37bbbc38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3d33a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3d33a9f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46ab0e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46ab0e99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471d48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471d48e5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4a2d9290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4a2d9290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4f0b9f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4f0b9f22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507cba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507cba3b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55e7bc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55e7bcbc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57b72384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57b72384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5ca503a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5ca503a6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640e877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640e877c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64f7fe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64f7fe3a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6b4a76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6b4a76be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738f0304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738f0304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77ce19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77ce19f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7b0f5183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7b0f5183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7c333063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7c333063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82194f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82194f52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8589b847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8589b847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89cd67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89cd67d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8ca5c836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8ca5c836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952795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952795ed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96a9f452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96a9f452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99f4554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99f4554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9a26067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9a26067f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9b2d4717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9b2d4717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9fb0b090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9fb0b090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a2374100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a2374100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a73d8c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a73d8cb7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a8e7f9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a8e7f9b8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ad1a5e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ad1a5e21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bcf43e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bcf43e1a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be582e18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be582e18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c10bc10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c10bc10c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c4ed723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c4ed723b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c5975a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c5975abb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c645b0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c645b0df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cf01898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cf01898c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d015e884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d015e884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d134c937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d134c937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d1f2d344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d1f2d344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d5c538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d5c538a2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d6dfa8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d6dfa8a4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dcf356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dcf356eb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ea879097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ea879097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ebcd8a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ebcd8a3c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edaccd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edaccde7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f24976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f24976ea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f353aa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f353aa1b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f869c31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f869c31d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fad1dc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fad1dc8e","IsMultiDynamicRange":false,"MultiDynamicRangeID":null,"MultiDynamicCollectionID":null,"SectionName":"PayrollS1","BlockName":"PayrollB3","VenaRangeType":5,"DimensionIdStr":"-1","MemberIdStr":"-1","DimensionId":-1,"MemberId":-1,"Inc":""},"_vena_DYNR_SPayrollS1_BPayrollB3_85ed13b3_fdb4a4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85ed13b3","DynamicRangeEntryID":"fdb4a4c3","IsMultiDynamicRange":false,"MultiDynamicRangeID":null,"MultiDynamicCollectionID":null,"SectionName":"PayrollS1","BlockName":"PayrollB3","VenaRangeType":5,"DimensionIdStr":"-1","MemberIdStr":"-1","DimensionId":-1,"MemberId":-1,"Inc":""},"_vena_LI_SCapExS1_BCapExB1_c414e51c":{"SourceGlobalVariableId":-1,"SourceFormVariableId":"00000000-0000-0000-0000-000000000000","IsPageVariable":false,"IsLineItemDetailEnabled":true,"LineItemDetailOrder":0,"LineItemID":"c414e51c"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4,"DimensionIdStr":"-1","MemberIdStr":"-1","DimensionId":-1,"MemberId":-1,"Inc":""},"_vena_LI_SCapExS1_BCapExB1_c414e51c_1":{"SourceGlobalVariableId":-1,"SourceFormVariableId":"00000000-0000-0000-0000-000000000000","IsPageVariable":false,"IsLineItemDetailEnabled":true,"LineItemDetailOrder":1,"LineItemID":"c414e51c"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1","VenaRangeType":4,"DimensionIdStr":"-1","MemberIdStr":"-1","DimensionId":-1,"MemberId":-1,"Inc":""},"_vena_LI_SCapExS1_BCapExB2_eac30d85":{"SourceGlobalVariableId":-1,"SourceFormVariableId":"00000000-0000-0000-0000-000000000000","IsPageVariable":false,"IsLineItemDetailEnabled":true,"LineItemDetailOrder":0,"LineItemID":"eac30d85","PageVariableSectionReference":"","PageVariableDimensionName":null,"IsDynamicRange":false,"IsDynamicRangeEntry":false,"DynamicRangeID":null,"DynamicRangeEntryID":null,"IsMultiDynamicRange":false,"MultiDynamicRangeID":null,"MultiDynamicCollectionID":null,"SectionName":"CapExS1","BlockName":"CapExB2","VenaRangeType":4,"DimensionIdStr":"-1","MemberIdStr":"-1","DimensionId":-1,"MemberId":-1,"Inc":""},"_vena_LI_SMYPS1_BMYPB1_10ba6bcf":{"SourceGlobalVariableId":-1,"SourceFormVariableId":"00000000-0000-0000-0000-000000000000","IsPageVariable":false,"IsLineItemDetailEnabled":true,"LineItemDetailOrder":0,"LineItemID":"10ba6bc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10c2de95":{"SourceGlobalVariableId":-1,"SourceFormVariableId":"00000000-0000-0000-0000-000000000000","IsPageVariable":false,"IsLineItemDetailEnabled":true,"LineItemDetailOrder":0,"LineItemID":"10c2de95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1175b4b5":{"SourceGlobalVariableId":-1,"SourceFormVariableId":"00000000-0000-0000-0000-000000000000","IsPageVariable":false,"IsLineItemDetailEnabled":true,"LineItemDetailOrder":0,"LineItemID":"1175b4b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149eb35d":{"SourceGlobalVariableId":-1,"SourceFormVariableId":"00000000-0000-0000-0000-000000000000","IsPageVariable":false,"IsLineItemDetailEnabled":true,"LineItemDetailOrder":0,"LineItemID":"149eb35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15a15627":{"SourceGlobalVariableId":-1,"SourceFormVariableId":"00000000-0000-0000-0000-000000000000","IsPageVariable":false,"IsLineItemDetailEnabled":true,"LineItemDetailOrder":0,"LineItemID":"15a15627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167530d0":{"SourceGlobalVariableId":-1,"SourceFormVariableId":"00000000-0000-0000-0000-000000000000","IsPageVariable":false,"IsLineItemDetailEnabled":true,"LineItemDetailOrder":0,"LineItemID":"167530d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18b93a0d":{"SourceGlobalVariableId":-1,"SourceFormVariableId":"00000000-0000-0000-0000-000000000000","IsPageVariable":false,"IsLineItemDetailEnabled":true,"LineItemDetailOrder":0,"LineItemID":"18b93a0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18fe129c":{"SourceGlobalVariableId":-1,"SourceFormVariableId":"00000000-0000-0000-0000-000000000000","IsPageVariable":false,"IsLineItemDetailEnabled":true,"LineItemDetailOrder":0,"LineItemID":"18fe129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19187576":{"SourceGlobalVariableId":-1,"SourceFormVariableId":"00000000-0000-0000-0000-000000000000","IsPageVariable":false,"IsLineItemDetailEnabled":true,"LineItemDetailOrder":0,"LineItemID":"19187576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b170e3d":{"SourceGlobalVariableId":-1,"SourceFormVariableId":"00000000-0000-0000-0000-000000000000","IsPageVariable":false,"IsLineItemDetailEnabled":true,"LineItemDetailOrder":0,"LineItemID":"1b170e3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b170e3d_1":{"SourceGlobalVariableId":-1,"SourceFormVariableId":"00000000-0000-0000-0000-000000000000","IsPageVariable":false,"IsLineItemDetailEnabled":true,"LineItemDetailOrder":1,"LineItemID":"1b170e3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bc3fd27":{"SourceGlobalVariableId":-1,"SourceFormVariableId":"00000000-0000-0000-0000-000000000000","IsPageVariable":false,"IsLineItemDetailEnabled":true,"LineItemDetailOrder":0,"LineItemID":"1bc3fd27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c74821a":{"SourceGlobalVariableId":-1,"SourceFormVariableId":"00000000-0000-0000-0000-000000000000","IsPageVariable":false,"IsLineItemDetailEnabled":true,"LineItemDetailOrder":0,"LineItemID":"1c74821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1ebbb119":{"SourceGlobalVariableId":-1,"SourceFormVariableId":"00000000-0000-0000-0000-000000000000","IsPageVariable":false,"IsLineItemDetailEnabled":true,"LineItemDetailOrder":0,"LineItemID":"1ebbb119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2250da9f":{"SourceGlobalVariableId":-1,"SourceFormVariableId":"00000000-0000-0000-0000-000000000000","IsPageVariable":false,"IsLineItemDetailEnabled":true,"LineItemDetailOrder":0,"LineItemID":"2250da9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2341078e":{"SourceGlobalVariableId":-1,"SourceFormVariableId":"00000000-0000-0000-0000-000000000000","IsPageVariable":false,"IsLineItemDetailEnabled":true,"LineItemDetailOrder":0,"LineItemID":"2341078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241675f":{"SourceGlobalVariableId":-1,"SourceFormVariableId":"00000000-0000-0000-0000-000000000000","IsPageVariable":false,"IsLineItemDetailEnabled":true,"LineItemDetailOrder":0,"LineItemID":"241675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24368c85":{"SourceGlobalVariableId":-1,"SourceFormVariableId":"00000000-0000-0000-0000-000000000000","IsPageVariable":false,"IsLineItemDetailEnabled":true,"LineItemDetailOrder":0,"LineItemID":"24368c85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244bf723":{"SourceGlobalVariableId":-1,"SourceFormVariableId":"00000000-0000-0000-0000-000000000000","IsPageVariable":false,"IsLineItemDetailEnabled":true,"LineItemDetailOrder":0,"LineItemID":"244bf723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2515bc24":{"SourceGlobalVariableId":-1,"SourceFormVariableId":"00000000-0000-0000-0000-000000000000","IsPageVariable":false,"IsLineItemDetailEnabled":true,"LineItemDetailOrder":0,"LineItemID":"2515bc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2667681":{"SourceGlobalVariableId":-1,"SourceFormVariableId":"00000000-0000-0000-0000-000000000000","IsPageVariable":false,"IsLineItemDetailEnabled":true,"LineItemDetailOrder":0,"LineItemID":"2667681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278ea6a5":{"SourceGlobalVariableId":-1,"SourceFormVariableId":"00000000-0000-0000-0000-000000000000","IsPageVariable":false,"IsLineItemDetailEnabled":true,"LineItemDetailOrder":0,"LineItemID":"278ea6a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27eb386b":{"SourceGlobalVariableId":-1,"SourceFormVariableId":"00000000-0000-0000-0000-000000000000","IsPageVariable":false,"IsLineItemDetailEnabled":true,"LineItemDetailOrder":0,"LineItemID":"27eb386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280eb706":{"SourceGlobalVariableId":-1,"SourceFormVariableId":"00000000-0000-0000-0000-000000000000","IsPageVariable":false,"IsLineItemDetailEnabled":true,"LineItemDetailOrder":0,"LineItemID":"280eb706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293542f7":{"SourceGlobalVariableId":-1,"SourceFormVariableId":"00000000-0000-0000-0000-000000000000","IsPageVariable":false,"IsLineItemDetailEnabled":true,"LineItemDetailOrder":0,"LineItemID":"293542f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29f29ca2":{"SourceGlobalVariableId":-1,"SourceFormVariableId":"00000000-0000-0000-0000-000000000000","IsPageVariable":false,"IsLineItemDetailEnabled":true,"LineItemDetailOrder":0,"LineItemID":"29f29ca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a6ff249":{"SourceGlobalVariableId":-1,"SourceFormVariableId":"00000000-0000-0000-0000-000000000000","IsPageVariable":false,"IsLineItemDetailEnabled":true,"LineItemDetailOrder":0,"LineItemID":"2a6ff249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d37ebee":{"SourceGlobalVariableId":-1,"SourceFormVariableId":"00000000-0000-0000-0000-000000000000","IsPageVariable":false,"IsLineItemDetailEnabled":true,"LineItemDetailOrder":0,"LineItemID":"2d37ebe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de19712":{"SourceGlobalVariableId":-1,"SourceFormVariableId":"00000000-0000-0000-0000-000000000000","IsPageVariable":false,"IsLineItemDetailEnabled":true,"LineItemDetailOrder":0,"LineItemID":"2de19712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2ffb1aec":{"SourceGlobalVariableId":-1,"SourceFormVariableId":"00000000-0000-0000-0000-000000000000","IsPageVariable":false,"IsLineItemDetailEnabled":true,"LineItemDetailOrder":0,"LineItemID":"2ffb1ae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305cff3f":{"SourceGlobalVariableId":-1,"SourceFormVariableId":"00000000-0000-0000-0000-000000000000","IsPageVariable":false,"IsLineItemDetailEnabled":true,"LineItemDetailOrder":0,"LineItemID":"305cff3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305cff3f_1":{"SourceGlobalVariableId":-1,"SourceFormVariableId":"00000000-0000-0000-0000-000000000000","IsPageVariable":false,"IsLineItemDetailEnabled":true,"LineItemDetailOrder":1,"LineItemID":"305cff3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305cff3f_2":{"SourceGlobalVariableId":-1,"SourceFormVariableId":"00000000-0000-0000-0000-000000000000","IsPageVariable":false,"IsLineItemDetailEnabled":true,"LineItemDetailOrder":2,"LineItemID":"305cff3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305cff3f_3":{"SourceGlobalVariableId":-1,"SourceFormVariableId":"00000000-0000-0000-0000-000000000000","IsPageVariable":false,"IsLineItemDetailEnabled":true,"LineItemDetailOrder":3,"LineItemID":"305cff3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305cff3f_4":{"SourceGlobalVariableId":-1,"SourceFormVariableId":"00000000-0000-0000-0000-000000000000","IsPageVariable":false,"IsLineItemDetailEnabled":true,"LineItemDetailOrder":4,"LineItemID":"305cff3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314ec21":{"SourceGlobalVariableId":-1,"SourceFormVariableId":"00000000-0000-0000-0000-000000000000","IsPageVariable":false,"IsLineItemDetailEnabled":true,"LineItemDetailOrder":0,"LineItemID":"314ec21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3173bb08":{"SourceGlobalVariableId":-1,"SourceFormVariableId":"00000000-0000-0000-0000-000000000000","IsPageVariable":false,"IsLineItemDetailEnabled":true,"LineItemDetailOrder":0,"LineItemID":"3173bb08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358cd279":{"SourceGlobalVariableId":-1,"SourceFormVariableId":"00000000-0000-0000-0000-000000000000","IsPageVariable":false,"IsLineItemDetailEnabled":true,"LineItemDetailOrder":0,"LineItemID":"358cd279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35ae80b5":{"SourceGlobalVariableId":-1,"SourceFormVariableId":"00000000-0000-0000-0000-000000000000","IsPageVariable":false,"IsLineItemDetailEnabled":true,"LineItemDetailOrder":0,"LineItemID":"35ae80b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35e2d09f":{"SourceGlobalVariableId":-1,"SourceFormVariableId":"00000000-0000-0000-0000-000000000000","IsPageVariable":false,"IsLineItemDetailEnabled":true,"LineItemDetailOrder":0,"LineItemID":"35e2d09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35fe8069":{"SourceGlobalVariableId":-1,"SourceFormVariableId":"00000000-0000-0000-0000-000000000000","IsPageVariable":false,"IsLineItemDetailEnabled":true,"LineItemDetailOrder":0,"LineItemID":"35fe8069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3602c54b":{"SourceGlobalVariableId":-1,"SourceFormVariableId":"00000000-0000-0000-0000-000000000000","IsPageVariable":false,"IsLineItemDetailEnabled":true,"LineItemDetailOrder":0,"LineItemID":"3602c54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37a66775":{"SourceGlobalVariableId":-1,"SourceFormVariableId":"00000000-0000-0000-0000-000000000000","IsPageVariable":false,"IsLineItemDetailEnabled":true,"LineItemDetailOrder":0,"LineItemID":"37a66775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37d8a578":{"SourceGlobalVariableId":-1,"SourceFormVariableId":"00000000-0000-0000-0000-000000000000","IsPageVariable":false,"IsLineItemDetailEnabled":true,"LineItemDetailOrder":0,"LineItemID":"37d8a578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384adf44":{"SourceGlobalVariableId":-1,"SourceFormVariableId":"00000000-0000-0000-0000-000000000000","IsPageVariable":false,"IsLineItemDetailEnabled":true,"LineItemDetailOrder":0,"LineItemID":"384adf44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a929d9d":{"SourceGlobalVariableId":-1,"SourceFormVariableId":"00000000-0000-0000-0000-000000000000","IsPageVariable":false,"IsLineItemDetailEnabled":true,"LineItemDetailOrder":0,"LineItemID":"3a929d9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ba16ec0":{"SourceGlobalVariableId":-1,"SourceFormVariableId":"00000000-0000-0000-0000-000000000000","IsPageVariable":false,"IsLineItemDetailEnabled":true,"LineItemDetailOrder":0,"LineItemID":"3ba16ec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ba16ec0_1":{"SourceGlobalVariableId":-1,"SourceFormVariableId":"00000000-0000-0000-0000-000000000000","IsPageVariable":false,"IsLineItemDetailEnabled":true,"LineItemDetailOrder":1,"LineItemID":"3ba16ec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ba16ec0_2":{"SourceGlobalVariableId":-1,"SourceFormVariableId":"00000000-0000-0000-0000-000000000000","IsPageVariable":false,"IsLineItemDetailEnabled":true,"LineItemDetailOrder":2,"LineItemID":"3ba16ec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d77d41a":{"SourceGlobalVariableId":-1,"SourceFormVariableId":"00000000-0000-0000-0000-000000000000","IsPageVariable":false,"IsLineItemDetailEnabled":true,"LineItemDetailOrder":0,"LineItemID":"3d77d41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e3a7f58":{"SourceGlobalVariableId":-1,"SourceFormVariableId":"00000000-0000-0000-0000-000000000000","IsPageVariable":false,"IsLineItemDetailEnabled":true,"LineItemDetailOrder":0,"LineItemID":"3e3a7f58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e59334d":{"SourceGlobalVariableId":-1,"SourceFormVariableId":"00000000-0000-0000-0000-000000000000","IsPageVariable":false,"IsLineItemDetailEnabled":true,"LineItemDetailOrder":0,"LineItemID":"3e59334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3ebe595a":{"SourceGlobalVariableId":-1,"SourceFormVariableId":"00000000-0000-0000-0000-000000000000","IsPageVariable":false,"IsLineItemDetailEnabled":true,"LineItemDetailOrder":0,"LineItemID":"3ebe595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40da2483":{"SourceGlobalVariableId":-1,"SourceFormVariableId":"00000000-0000-0000-0000-000000000000","IsPageVariable":false,"IsLineItemDetailEnabled":true,"LineItemDetailOrder":0,"LineItemID":"40da2483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40da2483_1":{"SourceGlobalVariableId":-1,"SourceFormVariableId":"00000000-0000-0000-0000-000000000000","IsPageVariable":false,"IsLineItemDetailEnabled":true,"LineItemDetailOrder":1,"LineItemID":"40da2483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4172e47a":{"SourceGlobalVariableId":-1,"SourceFormVariableId":"00000000-0000-0000-0000-000000000000","IsPageVariable":false,"IsLineItemDetailEnabled":true,"LineItemDetailOrder":0,"LineItemID":"4172e47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41c0bc58":{"SourceGlobalVariableId":-1,"SourceFormVariableId":"00000000-0000-0000-0000-000000000000","IsPageVariable":false,"IsLineItemDetailEnabled":true,"LineItemDetailOrder":0,"LineItemID":"41c0bc58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41c0bc58_1":{"SourceGlobalVariableId":-1,"SourceFormVariableId":"00000000-0000-0000-0000-000000000000","IsPageVariable":false,"IsLineItemDetailEnabled":true,"LineItemDetailOrder":1,"LineItemID":"41c0bc58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422137bc":{"SourceGlobalVariableId":-1,"SourceFormVariableId":"00000000-0000-0000-0000-000000000000","IsPageVariable":false,"IsLineItemDetailEnabled":true,"LineItemDetailOrder":0,"LineItemID":"422137b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422bd6fc":{"SourceGlobalVariableId":-1,"SourceFormVariableId":"00000000-0000-0000-0000-000000000000","IsPageVariable":false,"IsLineItemDetailEnabled":true,"LineItemDetailOrder":0,"LineItemID":"422bd6f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42514370":{"SourceGlobalVariableId":-1,"SourceFormVariableId":"00000000-0000-0000-0000-000000000000","IsPageVariable":false,"IsLineItemDetailEnabled":true,"LineItemDetailOrder":0,"LineItemID":"42514370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43b21136":{"SourceGlobalVariableId":-1,"SourceFormVariableId":"00000000-0000-0000-0000-000000000000","IsPageVariable":false,"IsLineItemDetailEnabled":true,"LineItemDetailOrder":0,"LineItemID":"43b21136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4444b6a6":{"SourceGlobalVariableId":-1,"SourceFormVariableId":"00000000-0000-0000-0000-000000000000","IsPageVariable":false,"IsLineItemDetailEnabled":true,"LineItemDetailOrder":0,"LineItemID":"4444b6a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4444b6a6_1":{"SourceGlobalVariableId":-1,"SourceFormVariableId":"00000000-0000-0000-0000-000000000000","IsPageVariable":false,"IsLineItemDetailEnabled":true,"LineItemDetailOrder":1,"LineItemID":"4444b6a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446c744f":{"SourceGlobalVariableId":-1,"SourceFormVariableId":"00000000-0000-0000-0000-000000000000","IsPageVariable":false,"IsLineItemDetailEnabled":true,"LineItemDetailOrder":0,"LineItemID":"446c744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46b530f0":{"SourceGlobalVariableId":-1,"SourceFormVariableId":"00000000-0000-0000-0000-000000000000","IsPageVariable":false,"IsLineItemDetailEnabled":true,"LineItemDetailOrder":0,"LineItemID":"46b530f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46ecdb96":{"SourceGlobalVariableId":-1,"SourceFormVariableId":"00000000-0000-0000-0000-000000000000","IsPageVariable":false,"IsLineItemDetailEnabled":true,"LineItemDetailOrder":0,"LineItemID":"46ecdb96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47016216":{"SourceGlobalVariableId":-1,"SourceFormVariableId":"00000000-0000-0000-0000-000000000000","IsPageVariable":false,"IsLineItemDetailEnabled":true,"LineItemDetailOrder":0,"LineItemID":"47016216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47812132":{"SourceGlobalVariableId":-1,"SourceFormVariableId":"00000000-0000-0000-0000-000000000000","IsPageVariable":false,"IsLineItemDetailEnabled":true,"LineItemDetailOrder":0,"LineItemID":"47812132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de92e8":{"SourceGlobalVariableId":-1,"SourceFormVariableId":"00000000-0000-0000-0000-000000000000","IsPageVariable":false,"IsLineItemDetailEnabled":true,"LineItemDetailOrder":0,"LineItemID":"48de92e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de92e8_1":{"SourceGlobalVariableId":-1,"SourceFormVariableId":"00000000-0000-0000-0000-000000000000","IsPageVariable":false,"IsLineItemDetailEnabled":true,"LineItemDetailOrder":1,"LineItemID":"48de92e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de92e8_2":{"SourceGlobalVariableId":-1,"SourceFormVariableId":"00000000-0000-0000-0000-000000000000","IsPageVariable":false,"IsLineItemDetailEnabled":true,"LineItemDetailOrder":2,"LineItemID":"48de92e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de92e8_3":{"SourceGlobalVariableId":-1,"SourceFormVariableId":"00000000-0000-0000-0000-000000000000","IsPageVariable":false,"IsLineItemDetailEnabled":true,"LineItemDetailOrder":3,"LineItemID":"48de92e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de92e8_4":{"SourceGlobalVariableId":-1,"SourceFormVariableId":"00000000-0000-0000-0000-000000000000","IsPageVariable":false,"IsLineItemDetailEnabled":true,"LineItemDetailOrder":4,"LineItemID":"48de92e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de92e8_5":{"SourceGlobalVariableId":-1,"SourceFormVariableId":"00000000-0000-0000-0000-000000000000","IsPageVariable":false,"IsLineItemDetailEnabled":true,"LineItemDetailOrder":5,"LineItemID":"48de92e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de92e8_6":{"SourceGlobalVariableId":-1,"SourceFormVariableId":"00000000-0000-0000-0000-000000000000","IsPageVariable":false,"IsLineItemDetailEnabled":true,"LineItemDetailOrder":6,"LineItemID":"48de92e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":{"SourceGlobalVariableId":-1,"SourceFormVariableId":"00000000-0000-0000-0000-000000000000","IsPageVariable":false,"IsLineItemDetailEnabled":true,"LineItemDetailOrder":0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1":{"SourceGlobalVariableId":-1,"SourceFormVariableId":"00000000-0000-0000-0000-000000000000","IsPageVariable":false,"IsLineItemDetailEnabled":true,"LineItemDetailOrder":1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10":{"SourceGlobalVariableId":-1,"SourceFormVariableId":"00000000-0000-0000-0000-000000000000","IsPageVariable":false,"IsLineItemDetailEnabled":true,"LineItemDetailOrder":10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11":{"SourceGlobalVariableId":-1,"SourceFormVariableId":"00000000-0000-0000-0000-000000000000","IsPageVariable":false,"IsLineItemDetailEnabled":true,"LineItemDetailOrder":11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12":{"SourceGlobalVariableId":-1,"SourceFormVariableId":"00000000-0000-0000-0000-000000000000","IsPageVariable":false,"IsLineItemDetailEnabled":true,"LineItemDetailOrder":12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13":{"SourceGlobalVariableId":-1,"SourceFormVariableId":"00000000-0000-0000-0000-000000000000","IsPageVariable":false,"IsLineItemDetailEnabled":true,"LineItemDetailOrder":13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2":{"SourceGlobalVariableId":-1,"SourceFormVariableId":"00000000-0000-0000-0000-000000000000","IsPageVariable":false,"IsLineItemDetailEnabled":true,"LineItemDetailOrder":2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3":{"SourceGlobalVariableId":-1,"SourceFormVariableId":"00000000-0000-0000-0000-000000000000","IsPageVariable":false,"IsLineItemDetailEnabled":true,"LineItemDetailOrder":3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4":{"SourceGlobalVariableId":-1,"SourceFormVariableId":"00000000-0000-0000-0000-000000000000","IsPageVariable":false,"IsLineItemDetailEnabled":true,"LineItemDetailOrder":4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5":{"SourceGlobalVariableId":-1,"SourceFormVariableId":"00000000-0000-0000-0000-000000000000","IsPageVariable":false,"IsLineItemDetailEnabled":true,"LineItemDetailOrder":5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6":{"SourceGlobalVariableId":-1,"SourceFormVariableId":"00000000-0000-0000-0000-000000000000","IsPageVariable":false,"IsLineItemDetailEnabled":true,"LineItemDetailOrder":6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7":{"SourceGlobalVariableId":-1,"SourceFormVariableId":"00000000-0000-0000-0000-000000000000","IsPageVariable":false,"IsLineItemDetailEnabled":true,"LineItemDetailOrder":7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8":{"SourceGlobalVariableId":-1,"SourceFormVariableId":"00000000-0000-0000-0000-000000000000","IsPageVariable":false,"IsLineItemDetailEnabled":true,"LineItemDetailOrder":8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48f82a71_9":{"SourceGlobalVariableId":-1,"SourceFormVariableId":"00000000-0000-0000-0000-000000000000","IsPageVariable":false,"IsLineItemDetailEnabled":true,"LineItemDetailOrder":9,"LineItemID":"48f82a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4919cbc1":{"SourceGlobalVariableId":-1,"SourceFormVariableId":"00000000-0000-0000-0000-000000000000","IsPageVariable":false,"IsLineItemDetailEnabled":true,"LineItemDetailOrder":0,"LineItemID":"4919cbc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497f66fc":{"SourceGlobalVariableId":-1,"SourceFormVariableId":"00000000-0000-0000-0000-000000000000","IsPageVariable":false,"IsLineItemDetailEnabled":true,"LineItemDetailOrder":0,"LineItemID":"497f66f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4981df2d":{"SourceGlobalVariableId":-1,"SourceFormVariableId":"00000000-0000-0000-0000-000000000000","IsPageVariable":false,"IsLineItemDetailEnabled":true,"LineItemDetailOrder":0,"LineItemID":"4981df2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a76efa9":{"SourceGlobalVariableId":-1,"SourceFormVariableId":"00000000-0000-0000-0000-000000000000","IsPageVariable":false,"IsLineItemDetailEnabled":true,"LineItemDetailOrder":0,"LineItemID":"4a76efa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a8d0562":{"SourceGlobalVariableId":-1,"SourceFormVariableId":"00000000-0000-0000-0000-000000000000","IsPageVariable":false,"IsLineItemDetailEnabled":true,"LineItemDetailOrder":0,"LineItemID":"4a8d0562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b5054eb":{"SourceGlobalVariableId":-1,"SourceFormVariableId":"00000000-0000-0000-0000-000000000000","IsPageVariable":false,"IsLineItemDetailEnabled":true,"LineItemDetailOrder":0,"LineItemID":"4b5054e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c5e027d":{"SourceGlobalVariableId":-1,"SourceFormVariableId":"00000000-0000-0000-0000-000000000000","IsPageVariable":false,"IsLineItemDetailEnabled":true,"LineItemDetailOrder":0,"LineItemID":"4c5e027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c640312":{"SourceGlobalVariableId":-1,"SourceFormVariableId":"00000000-0000-0000-0000-000000000000","IsPageVariable":false,"IsLineItemDetailEnabled":true,"LineItemDetailOrder":0,"LineItemID":"4c640312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d269e24":{"SourceGlobalVariableId":-1,"SourceFormVariableId":"00000000-0000-0000-0000-000000000000","IsPageVariable":false,"IsLineItemDetailEnabled":true,"LineItemDetailOrder":0,"LineItemID":"4d269e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d269e24_1":{"SourceGlobalVariableId":-1,"SourceFormVariableId":"00000000-0000-0000-0000-000000000000","IsPageVariable":false,"IsLineItemDetailEnabled":true,"LineItemDetailOrder":1,"LineItemID":"4d269e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d269e24_2":{"SourceGlobalVariableId":-1,"SourceFormVariableId":"00000000-0000-0000-0000-000000000000","IsPageVariable":false,"IsLineItemDetailEnabled":true,"LineItemDetailOrder":2,"LineItemID":"4d269e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d9cdca0":{"SourceGlobalVariableId":-1,"SourceFormVariableId":"00000000-0000-0000-0000-000000000000","IsPageVariable":false,"IsLineItemDetailEnabled":true,"LineItemDetailOrder":0,"LineItemID":"4d9cdca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4e40d8cf":{"SourceGlobalVariableId":-1,"SourceFormVariableId":"00000000-0000-0000-0000-000000000000","IsPageVariable":false,"IsLineItemDetailEnabled":true,"LineItemDetailOrder":0,"LineItemID":"4e40d8c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51647e76":{"SourceGlobalVariableId":-1,"SourceFormVariableId":"00000000-0000-0000-0000-000000000000","IsPageVariable":false,"IsLineItemDetailEnabled":true,"LineItemDetailOrder":0,"LineItemID":"51647e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51647e76_1":{"SourceGlobalVariableId":-1,"SourceFormVariableId":"00000000-0000-0000-0000-000000000000","IsPageVariable":false,"IsLineItemDetailEnabled":true,"LineItemDetailOrder":1,"LineItemID":"51647e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51647e76_2":{"SourceGlobalVariableId":-1,"SourceFormVariableId":"00000000-0000-0000-0000-000000000000","IsPageVariable":false,"IsLineItemDetailEnabled":true,"LineItemDetailOrder":2,"LineItemID":"51647e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51647e76_3":{"SourceGlobalVariableId":-1,"SourceFormVariableId":"00000000-0000-0000-0000-000000000000","IsPageVariable":false,"IsLineItemDetailEnabled":true,"LineItemDetailOrder":3,"LineItemID":"51647e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51647e76_4":{"SourceGlobalVariableId":-1,"SourceFormVariableId":"00000000-0000-0000-0000-000000000000","IsPageVariable":false,"IsLineItemDetailEnabled":true,"LineItemDetailOrder":4,"LineItemID":"51647e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51647e76_5":{"SourceGlobalVariableId":-1,"SourceFormVariableId":"00000000-0000-0000-0000-000000000000","IsPageVariable":false,"IsLineItemDetailEnabled":true,"LineItemDetailOrder":5,"LineItemID":"51647e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51647e76_6":{"SourceGlobalVariableId":-1,"SourceFormVariableId":"00000000-0000-0000-0000-000000000000","IsPageVariable":false,"IsLineItemDetailEnabled":true,"LineItemDetailOrder":6,"LineItemID":"51647e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52702774":{"SourceGlobalVariableId":-1,"SourceFormVariableId":"00000000-0000-0000-0000-000000000000","IsPageVariable":false,"IsLineItemDetailEnabled":true,"LineItemDetailOrder":0,"LineItemID":"52702774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529fb094":{"SourceGlobalVariableId":-1,"SourceFormVariableId":"00000000-0000-0000-0000-000000000000","IsPageVariable":false,"IsLineItemDetailEnabled":true,"LineItemDetailOrder":0,"LineItemID":"529fb094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56850e36":{"SourceGlobalVariableId":-1,"SourceFormVariableId":"00000000-0000-0000-0000-000000000000","IsPageVariable":false,"IsLineItemDetailEnabled":true,"LineItemDetailOrder":0,"LineItemID":"56850e36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5750d8a7":{"SourceGlobalVariableId":-1,"SourceFormVariableId":"00000000-0000-0000-0000-000000000000","IsPageVariable":false,"IsLineItemDetailEnabled":true,"LineItemDetailOrder":0,"LineItemID":"5750d8a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57fc16ea":{"SourceGlobalVariableId":-1,"SourceFormVariableId":"00000000-0000-0000-0000-000000000000","IsPageVariable":false,"IsLineItemDetailEnabled":true,"LineItemDetailOrder":0,"LineItemID":"57fc16e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58b6235d":{"SourceGlobalVariableId":-1,"SourceFormVariableId":"00000000-0000-0000-0000-000000000000","IsPageVariable":false,"IsLineItemDetailEnabled":true,"LineItemDetailOrder":0,"LineItemID":"58b6235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b7f399d":{"SourceGlobalVariableId":-1,"SourceFormVariableId":"00000000-0000-0000-0000-000000000000","IsPageVariable":false,"IsLineItemDetailEnabled":true,"LineItemDetailOrder":0,"LineItemID":"5b7f399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b9dbbb6":{"SourceGlobalVariableId":-1,"SourceFormVariableId":"00000000-0000-0000-0000-000000000000","IsPageVariable":false,"IsLineItemDetailEnabled":true,"LineItemDetailOrder":0,"LineItemID":"5b9dbbb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5e0821":{"SourceGlobalVariableId":-1,"SourceFormVariableId":"00000000-0000-0000-0000-000000000000","IsPageVariable":false,"IsLineItemDetailEnabled":true,"LineItemDetailOrder":0,"LineItemID":"5e0821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601e7bda":{"SourceGlobalVariableId":-1,"SourceFormVariableId":"00000000-0000-0000-0000-000000000000","IsPageVariable":false,"IsLineItemDetailEnabled":true,"LineItemDetailOrder":0,"LineItemID":"601e7bd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6069369d":{"SourceGlobalVariableId":-1,"SourceFormVariableId":"00000000-0000-0000-0000-000000000000","IsPageVariable":false,"IsLineItemDetailEnabled":true,"LineItemDetailOrder":0,"LineItemID":"6069369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6069369d_1":{"SourceGlobalVariableId":-1,"SourceFormVariableId":"00000000-0000-0000-0000-000000000000","IsPageVariable":false,"IsLineItemDetailEnabled":true,"LineItemDetailOrder":1,"LineItemID":"6069369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6069369d_2":{"SourceGlobalVariableId":-1,"SourceFormVariableId":"00000000-0000-0000-0000-000000000000","IsPageVariable":false,"IsLineItemDetailEnabled":true,"LineItemDetailOrder":2,"LineItemID":"6069369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6069369d_3":{"SourceGlobalVariableId":-1,"SourceFormVariableId":"00000000-0000-0000-0000-000000000000","IsPageVariable":false,"IsLineItemDetailEnabled":true,"LineItemDetailOrder":3,"LineItemID":"6069369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60dbe380":{"SourceGlobalVariableId":-1,"SourceFormVariableId":"00000000-0000-0000-0000-000000000000","IsPageVariable":false,"IsLineItemDetailEnabled":true,"LineItemDetailOrder":0,"LineItemID":"60dbe380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610bae47":{"SourceGlobalVariableId":-1,"SourceFormVariableId":"00000000-0000-0000-0000-000000000000","IsPageVariable":false,"IsLineItemDetailEnabled":true,"LineItemDetailOrder":0,"LineItemID":"610bae47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6140bc6d":{"SourceGlobalVariableId":-1,"SourceFormVariableId":"00000000-0000-0000-0000-000000000000","IsPageVariable":false,"IsLineItemDetailEnabled":true,"LineItemDetailOrder":0,"LineItemID":"6140bc6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6140bc6d_1":{"SourceGlobalVariableId":-1,"SourceFormVariableId":"00000000-0000-0000-0000-000000000000","IsPageVariable":false,"IsLineItemDetailEnabled":true,"LineItemDetailOrder":1,"LineItemID":"6140bc6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6387e576":{"SourceGlobalVariableId":-1,"SourceFormVariableId":"00000000-0000-0000-0000-000000000000","IsPageVariable":false,"IsLineItemDetailEnabled":true,"LineItemDetailOrder":0,"LineItemID":"6387e576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6482bc2d":{"SourceGlobalVariableId":-1,"SourceFormVariableId":"00000000-0000-0000-0000-000000000000","IsPageVariable":false,"IsLineItemDetailEnabled":true,"LineItemDetailOrder":0,"LineItemID":"6482bc2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661554f2":{"SourceGlobalVariableId":-1,"SourceFormVariableId":"00000000-0000-0000-0000-000000000000","IsPageVariable":false,"IsLineItemDetailEnabled":true,"LineItemDetailOrder":0,"LineItemID":"661554f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661554f2_1":{"SourceGlobalVariableId":-1,"SourceFormVariableId":"00000000-0000-0000-0000-000000000000","IsPageVariable":false,"IsLineItemDetailEnabled":true,"LineItemDetailOrder":1,"LineItemID":"661554f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66e576e4":{"SourceGlobalVariableId":-1,"SourceFormVariableId":"00000000-0000-0000-0000-000000000000","IsPageVariable":false,"IsLineItemDetailEnabled":true,"LineItemDetailOrder":0,"LineItemID":"66e576e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672ff145":{"SourceGlobalVariableId":-1,"SourceFormVariableId":"00000000-0000-0000-0000-000000000000","IsPageVariable":false,"IsLineItemDetailEnabled":true,"LineItemDetailOrder":0,"LineItemID":"672ff145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6740a28a":{"SourceGlobalVariableId":-1,"SourceFormVariableId":"00000000-0000-0000-0000-000000000000","IsPageVariable":false,"IsLineItemDetailEnabled":true,"LineItemDetailOrder":0,"LineItemID":"6740a28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67ecb6c9":{"SourceGlobalVariableId":-1,"SourceFormVariableId":"00000000-0000-0000-0000-000000000000","IsPageVariable":false,"IsLineItemDetailEnabled":true,"LineItemDetailOrder":0,"LineItemID":"67ecb6c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ae3eece":{"SourceGlobalVariableId":-1,"SourceFormVariableId":"00000000-0000-0000-0000-000000000000","IsPageVariable":false,"IsLineItemDetailEnabled":true,"LineItemDetailOrder":0,"LineItemID":"6ae3eec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b060d12":{"SourceGlobalVariableId":-1,"SourceFormVariableId":"00000000-0000-0000-0000-000000000000","IsPageVariable":false,"IsLineItemDetailEnabled":true,"LineItemDetailOrder":0,"LineItemID":"6b060d12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b72eb82":{"SourceGlobalVariableId":-1,"SourceFormVariableId":"00000000-0000-0000-0000-000000000000","IsPageVariable":false,"IsLineItemDetailEnabled":true,"LineItemDetailOrder":0,"LineItemID":"6b72eb82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b76f4d2":{"SourceGlobalVariableId":-1,"SourceFormVariableId":"00000000-0000-0000-0000-000000000000","IsPageVariable":false,"IsLineItemDetailEnabled":true,"LineItemDetailOrder":0,"LineItemID":"6b76f4d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b76f4d2_1":{"SourceGlobalVariableId":-1,"SourceFormVariableId":"00000000-0000-0000-0000-000000000000","IsPageVariable":false,"IsLineItemDetailEnabled":true,"LineItemDetailOrder":1,"LineItemID":"6b76f4d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b76f4d2_2":{"SourceGlobalVariableId":-1,"SourceFormVariableId":"00000000-0000-0000-0000-000000000000","IsPageVariable":false,"IsLineItemDetailEnabled":true,"LineItemDetailOrder":2,"LineItemID":"6b76f4d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b76f4d2_3":{"SourceGlobalVariableId":-1,"SourceFormVariableId":"00000000-0000-0000-0000-000000000000","IsPageVariable":false,"IsLineItemDetailEnabled":true,"LineItemDetailOrder":3,"LineItemID":"6b76f4d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bf33bff":{"SourceGlobalVariableId":-1,"SourceFormVariableId":"00000000-0000-0000-0000-000000000000","IsPageVariable":false,"IsLineItemDetailEnabled":true,"LineItemDetailOrder":0,"LineItemID":"6bf33bf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dbf56ea":{"SourceGlobalVariableId":-1,"SourceFormVariableId":"00000000-0000-0000-0000-000000000000","IsPageVariable":false,"IsLineItemDetailEnabled":true,"LineItemDetailOrder":0,"LineItemID":"6dbf56e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6f092821":{"SourceGlobalVariableId":-1,"SourceFormVariableId":"00000000-0000-0000-0000-000000000000","IsPageVariable":false,"IsLineItemDetailEnabled":true,"LineItemDetailOrder":0,"LineItemID":"6f092821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707c53a0":{"SourceGlobalVariableId":-1,"SourceFormVariableId":"00000000-0000-0000-0000-000000000000","IsPageVariable":false,"IsLineItemDetailEnabled":true,"LineItemDetailOrder":0,"LineItemID":"707c53a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7119c94d":{"SourceGlobalVariableId":-1,"SourceFormVariableId":"00000000-0000-0000-0000-000000000000","IsPageVariable":false,"IsLineItemDetailEnabled":true,"LineItemDetailOrder":0,"LineItemID":"7119c94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736ed332":{"SourceGlobalVariableId":-1,"SourceFormVariableId":"00000000-0000-0000-0000-000000000000","IsPageVariable":false,"IsLineItemDetailEnabled":true,"LineItemDetailOrder":0,"LineItemID":"736ed332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743823a9":{"SourceGlobalVariableId":-1,"SourceFormVariableId":"00000000-0000-0000-0000-000000000000","IsPageVariable":false,"IsLineItemDetailEnabled":true,"LineItemDetailOrder":0,"LineItemID":"743823a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749eb9db":{"SourceGlobalVariableId":-1,"SourceFormVariableId":"00000000-0000-0000-0000-000000000000","IsPageVariable":false,"IsLineItemDetailEnabled":true,"LineItemDetailOrder":0,"LineItemID":"749eb9d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769175b9":{"SourceGlobalVariableId":-1,"SourceFormVariableId":"00000000-0000-0000-0000-000000000000","IsPageVariable":false,"IsLineItemDetailEnabled":true,"LineItemDetailOrder":0,"LineItemID":"769175b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77068661":{"SourceGlobalVariableId":-1,"SourceFormVariableId":"00000000-0000-0000-0000-000000000000","IsPageVariable":false,"IsLineItemDetailEnabled":true,"LineItemDetailOrder":0,"LineItemID":"77068661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78a68e10":{"SourceGlobalVariableId":-1,"SourceFormVariableId":"00000000-0000-0000-0000-000000000000","IsPageVariable":false,"IsLineItemDetailEnabled":true,"LineItemDetailOrder":0,"LineItemID":"78a68e10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79fb0f6":{"SourceGlobalVariableId":-1,"SourceFormVariableId":"00000000-0000-0000-0000-000000000000","IsPageVariable":false,"IsLineItemDetailEnabled":true,"LineItemDetailOrder":0,"LineItemID":"79fb0f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a31a171":{"SourceGlobalVariableId":-1,"SourceFormVariableId":"00000000-0000-0000-0000-000000000000","IsPageVariable":false,"IsLineItemDetailEnabled":true,"LineItemDetailOrder":0,"LineItemID":"7a31a171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b8ce3b5":{"SourceGlobalVariableId":-1,"SourceFormVariableId":"00000000-0000-0000-0000-000000000000","IsPageVariable":false,"IsLineItemDetailEnabled":true,"LineItemDetailOrder":0,"LineItemID":"7b8ce3b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cd37663":{"SourceGlobalVariableId":-1,"SourceFormVariableId":"00000000-0000-0000-0000-000000000000","IsPageVariable":false,"IsLineItemDetailEnabled":true,"LineItemDetailOrder":0,"LineItemID":"7cd37663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cff4c6":{"SourceGlobalVariableId":-1,"SourceFormVariableId":"00000000-0000-0000-0000-000000000000","IsPageVariable":false,"IsLineItemDetailEnabled":true,"LineItemDetailOrder":0,"LineItemID":"7cff4c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cff4c6_1":{"SourceGlobalVariableId":-1,"SourceFormVariableId":"00000000-0000-0000-0000-000000000000","IsPageVariable":false,"IsLineItemDetailEnabled":true,"LineItemDetailOrder":1,"LineItemID":"7cff4c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dd4075b":{"SourceGlobalVariableId":-1,"SourceFormVariableId":"00000000-0000-0000-0000-000000000000","IsPageVariable":false,"IsLineItemDetailEnabled":true,"LineItemDetailOrder":0,"LineItemID":"7dd4075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de9adf5":{"SourceGlobalVariableId":-1,"SourceFormVariableId":"00000000-0000-0000-0000-000000000000","IsPageVariable":false,"IsLineItemDetailEnabled":true,"LineItemDetailOrder":0,"LineItemID":"7de9adf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e1490a8":{"SourceGlobalVariableId":-1,"SourceFormVariableId":"00000000-0000-0000-0000-000000000000","IsPageVariable":false,"IsLineItemDetailEnabled":true,"LineItemDetailOrder":0,"LineItemID":"7e1490a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7e8a61dc":{"SourceGlobalVariableId":-1,"SourceFormVariableId":"00000000-0000-0000-0000-000000000000","IsPageVariable":false,"IsLineItemDetailEnabled":true,"LineItemDetailOrder":0,"LineItemID":"7e8a61d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80624b82":{"SourceGlobalVariableId":-1,"SourceFormVariableId":"00000000-0000-0000-0000-000000000000","IsPageVariable":false,"IsLineItemDetailEnabled":true,"LineItemDetailOrder":0,"LineItemID":"80624b82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80a73e3c":{"SourceGlobalVariableId":-1,"SourceFormVariableId":"00000000-0000-0000-0000-000000000000","IsPageVariable":false,"IsLineItemDetailEnabled":true,"LineItemDetailOrder":0,"LineItemID":"80a73e3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828cd10c":{"SourceGlobalVariableId":-1,"SourceFormVariableId":"00000000-0000-0000-0000-000000000000","IsPageVariable":false,"IsLineItemDetailEnabled":true,"LineItemDetailOrder":0,"LineItemID":"828cd10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828cd10c_1":{"SourceGlobalVariableId":-1,"SourceFormVariableId":"00000000-0000-0000-0000-000000000000","IsPageVariable":false,"IsLineItemDetailEnabled":true,"LineItemDetailOrder":1,"LineItemID":"828cd10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828cd10c_2":{"SourceGlobalVariableId":-1,"SourceFormVariableId":"00000000-0000-0000-0000-000000000000","IsPageVariable":false,"IsLineItemDetailEnabled":true,"LineItemDetailOrder":2,"LineItemID":"828cd10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83e0c75b":{"SourceGlobalVariableId":-1,"SourceFormVariableId":"00000000-0000-0000-0000-000000000000","IsPageVariable":false,"IsLineItemDetailEnabled":true,"LineItemDetailOrder":0,"LineItemID":"83e0c75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85507a03":{"SourceGlobalVariableId":-1,"SourceFormVariableId":"00000000-0000-0000-0000-000000000000","IsPageVariable":false,"IsLineItemDetailEnabled":true,"LineItemDetailOrder":0,"LineItemID":"85507a03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86705484":{"SourceGlobalVariableId":-1,"SourceFormVariableId":"00000000-0000-0000-0000-000000000000","IsPageVariable":false,"IsLineItemDetailEnabled":true,"LineItemDetailOrder":0,"LineItemID":"86705484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870c505e":{"SourceGlobalVariableId":-1,"SourceFormVariableId":"00000000-0000-0000-0000-000000000000","IsPageVariable":false,"IsLineItemDetailEnabled":true,"LineItemDetailOrder":0,"LineItemID":"870c505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8785143f":{"SourceGlobalVariableId":-1,"SourceFormVariableId":"00000000-0000-0000-0000-000000000000","IsPageVariable":false,"IsLineItemDetailEnabled":true,"LineItemDetailOrder":0,"LineItemID":"8785143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88849e2":{"SourceGlobalVariableId":-1,"SourceFormVariableId":"00000000-0000-0000-0000-000000000000","IsPageVariable":false,"IsLineItemDetailEnabled":true,"LineItemDetailOrder":0,"LineItemID":"88849e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89c348f6":{"SourceGlobalVariableId":-1,"SourceFormVariableId":"00000000-0000-0000-0000-000000000000","IsPageVariable":false,"IsLineItemDetailEnabled":true,"LineItemDetailOrder":0,"LineItemID":"89c348f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89e1a4be":{"SourceGlobalVariableId":-1,"SourceFormVariableId":"00000000-0000-0000-0000-000000000000","IsPageVariable":false,"IsLineItemDetailEnabled":true,"LineItemDetailOrder":0,"LineItemID":"89e1a4b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a41cf59":{"SourceGlobalVariableId":-1,"SourceFormVariableId":"00000000-0000-0000-0000-000000000000","IsPageVariable":false,"IsLineItemDetailEnabled":true,"LineItemDetailOrder":0,"LineItemID":"8a41cf59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c88b9f2":{"SourceGlobalVariableId":-1,"SourceFormVariableId":"00000000-0000-0000-0000-000000000000","IsPageVariable":false,"IsLineItemDetailEnabled":true,"LineItemDetailOrder":0,"LineItemID":"8c88b9f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e7d49f1":{"SourceGlobalVariableId":-1,"SourceFormVariableId":"00000000-0000-0000-0000-000000000000","IsPageVariable":false,"IsLineItemDetailEnabled":true,"LineItemDetailOrder":0,"LineItemID":"8e7d49f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e7d49f1_1":{"SourceGlobalVariableId":-1,"SourceFormVariableId":"00000000-0000-0000-0000-000000000000","IsPageVariable":false,"IsLineItemDetailEnabled":true,"LineItemDetailOrder":1,"LineItemID":"8e7d49f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f65e380":{"SourceGlobalVariableId":-1,"SourceFormVariableId":"00000000-0000-0000-0000-000000000000","IsPageVariable":false,"IsLineItemDetailEnabled":true,"LineItemDetailOrder":0,"LineItemID":"8f65e380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fa18c80":{"SourceGlobalVariableId":-1,"SourceFormVariableId":"00000000-0000-0000-0000-000000000000","IsPageVariable":false,"IsLineItemDetailEnabled":true,"LineItemDetailOrder":0,"LineItemID":"8fa18c80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8fb380e2":{"SourceGlobalVariableId":-1,"SourceFormVariableId":"00000000-0000-0000-0000-000000000000","IsPageVariable":false,"IsLineItemDetailEnabled":true,"LineItemDetailOrder":0,"LineItemID":"8fb380e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902ca424":{"SourceGlobalVariableId":-1,"SourceFormVariableId":"00000000-0000-0000-0000-000000000000","IsPageVariable":false,"IsLineItemDetailEnabled":true,"LineItemDetailOrder":0,"LineItemID":"902ca424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9180e48c":{"SourceGlobalVariableId":-1,"SourceFormVariableId":"00000000-0000-0000-0000-000000000000","IsPageVariable":false,"IsLineItemDetailEnabled":true,"LineItemDetailOrder":0,"LineItemID":"9180e48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94bad848":{"SourceGlobalVariableId":-1,"SourceFormVariableId":"00000000-0000-0000-0000-000000000000","IsPageVariable":false,"IsLineItemDetailEnabled":true,"LineItemDetailOrder":0,"LineItemID":"94bad848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955affa4":{"SourceGlobalVariableId":-1,"SourceFormVariableId":"00000000-0000-0000-0000-000000000000","IsPageVariable":false,"IsLineItemDetailEnabled":true,"LineItemDetailOrder":0,"LineItemID":"955affa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955affa4_1":{"SourceGlobalVariableId":-1,"SourceFormVariableId":"00000000-0000-0000-0000-000000000000","IsPageVariable":false,"IsLineItemDetailEnabled":true,"LineItemDetailOrder":1,"LineItemID":"955affa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955affa4_2":{"SourceGlobalVariableId":-1,"SourceFormVariableId":"00000000-0000-0000-0000-000000000000","IsPageVariable":false,"IsLineItemDetailEnabled":true,"LineItemDetailOrder":2,"LineItemID":"955affa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b05483b":{"SourceGlobalVariableId":-1,"SourceFormVariableId":"00000000-0000-0000-0000-000000000000","IsPageVariable":false,"IsLineItemDetailEnabled":true,"LineItemDetailOrder":0,"LineItemID":"9b05483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b05483b_1":{"SourceGlobalVariableId":-1,"SourceFormVariableId":"00000000-0000-0000-0000-000000000000","IsPageVariable":false,"IsLineItemDetailEnabled":true,"LineItemDetailOrder":1,"LineItemID":"9b05483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b05483b_2":{"SourceGlobalVariableId":-1,"SourceFormVariableId":"00000000-0000-0000-0000-000000000000","IsPageVariable":false,"IsLineItemDetailEnabled":true,"LineItemDetailOrder":2,"LineItemID":"9b05483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b05483b_3":{"SourceGlobalVariableId":-1,"SourceFormVariableId":"00000000-0000-0000-0000-000000000000","IsPageVariable":false,"IsLineItemDetailEnabled":true,"LineItemDetailOrder":3,"LineItemID":"9b05483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b05483b_4":{"SourceGlobalVariableId":-1,"SourceFormVariableId":"00000000-0000-0000-0000-000000000000","IsPageVariable":false,"IsLineItemDetailEnabled":true,"LineItemDetailOrder":4,"LineItemID":"9b05483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b05483b_5":{"SourceGlobalVariableId":-1,"SourceFormVariableId":"00000000-0000-0000-0000-000000000000","IsPageVariable":false,"IsLineItemDetailEnabled":true,"LineItemDetailOrder":5,"LineItemID":"9b05483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b05483b_6":{"SourceGlobalVariableId":-1,"SourceFormVariableId":"00000000-0000-0000-0000-000000000000","IsPageVariable":false,"IsLineItemDetailEnabled":true,"LineItemDetailOrder":6,"LineItemID":"9b05483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b2e18b4":{"SourceGlobalVariableId":-1,"SourceFormVariableId":"00000000-0000-0000-0000-000000000000","IsPageVariable":false,"IsLineItemDetailEnabled":true,"LineItemDetailOrder":0,"LineItemID":"9b2e18b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e29e453":{"SourceGlobalVariableId":-1,"SourceFormVariableId":"00000000-0000-0000-0000-000000000000","IsPageVariable":false,"IsLineItemDetailEnabled":true,"LineItemDetailOrder":0,"LineItemID":"9e29e453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e29e453_1":{"SourceGlobalVariableId":-1,"SourceFormVariableId":"00000000-0000-0000-0000-000000000000","IsPageVariable":false,"IsLineItemDetailEnabled":true,"LineItemDetailOrder":1,"LineItemID":"9e29e453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e29e453_2":{"SourceGlobalVariableId":-1,"SourceFormVariableId":"00000000-0000-0000-0000-000000000000","IsPageVariable":false,"IsLineItemDetailEnabled":true,"LineItemDetailOrder":2,"LineItemID":"9e29e453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e29e453_3":{"SourceGlobalVariableId":-1,"SourceFormVariableId":"00000000-0000-0000-0000-000000000000","IsPageVariable":false,"IsLineItemDetailEnabled":true,"LineItemDetailOrder":3,"LineItemID":"9e29e453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e29e453_4":{"SourceGlobalVariableId":-1,"SourceFormVariableId":"00000000-0000-0000-0000-000000000000","IsPageVariable":false,"IsLineItemDetailEnabled":true,"LineItemDetailOrder":4,"LineItemID":"9e29e453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e29e453_5":{"SourceGlobalVariableId":-1,"SourceFormVariableId":"00000000-0000-0000-0000-000000000000","IsPageVariable":false,"IsLineItemDetailEnabled":true,"LineItemDetailOrder":5,"LineItemID":"9e29e453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efdb0c":{"SourceGlobalVariableId":-1,"SourceFormVariableId":"00000000-0000-0000-0000-000000000000","IsPageVariable":false,"IsLineItemDetailEnabled":true,"LineItemDetailOrder":0,"LineItemID":"9efdb0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9f21005b":{"SourceGlobalVariableId":-1,"SourceFormVariableId":"00000000-0000-0000-0000-000000000000","IsPageVariable":false,"IsLineItemDetailEnabled":true,"LineItemDetailOrder":0,"LineItemID":"9f21005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0991943":{"SourceGlobalVariableId":-1,"SourceFormVariableId":"00000000-0000-0000-0000-000000000000","IsPageVariable":false,"IsLineItemDetailEnabled":true,"LineItemDetailOrder":0,"LineItemID":"a0991943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0b22bd9":{"SourceGlobalVariableId":-1,"SourceFormVariableId":"00000000-0000-0000-0000-000000000000","IsPageVariable":false,"IsLineItemDetailEnabled":true,"LineItemDetailOrder":0,"LineItemID":"a0b22bd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1924b21":{"SourceGlobalVariableId":-1,"SourceFormVariableId":"00000000-0000-0000-0000-000000000000","IsPageVariable":false,"IsLineItemDetailEnabled":true,"LineItemDetailOrder":0,"LineItemID":"a1924b21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3e35878":{"SourceGlobalVariableId":-1,"SourceFormVariableId":"00000000-0000-0000-0000-000000000000","IsPageVariable":false,"IsLineItemDetailEnabled":true,"LineItemDetailOrder":0,"LineItemID":"a3e35878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44f0135":{"SourceGlobalVariableId":-1,"SourceFormVariableId":"00000000-0000-0000-0000-000000000000","IsPageVariable":false,"IsLineItemDetailEnabled":true,"LineItemDetailOrder":0,"LineItemID":"a44f0135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489e0d8":{"SourceGlobalVariableId":-1,"SourceFormVariableId":"00000000-0000-0000-0000-000000000000","IsPageVariable":false,"IsLineItemDetailEnabled":true,"LineItemDetailOrder":0,"LineItemID":"a489e0d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4bd66ca":{"SourceGlobalVariableId":-1,"SourceFormVariableId":"00000000-0000-0000-0000-000000000000","IsPageVariable":false,"IsLineItemDetailEnabled":true,"LineItemDetailOrder":0,"LineItemID":"a4bd66c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51216a8":{"SourceGlobalVariableId":-1,"SourceFormVariableId":"00000000-0000-0000-0000-000000000000","IsPageVariable":false,"IsLineItemDetailEnabled":true,"LineItemDetailOrder":0,"LineItemID":"a51216a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6ed9a1a":{"SourceGlobalVariableId":-1,"SourceFormVariableId":"00000000-0000-0000-0000-000000000000","IsPageVariable":false,"IsLineItemDetailEnabled":true,"LineItemDetailOrder":0,"LineItemID":"a6ed9a1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700f73b":{"SourceGlobalVariableId":-1,"SourceFormVariableId":"00000000-0000-0000-0000-000000000000","IsPageVariable":false,"IsLineItemDetailEnabled":true,"LineItemDetailOrder":0,"LineItemID":"a700f73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7ebb952":{"SourceGlobalVariableId":-1,"SourceFormVariableId":"00000000-0000-0000-0000-000000000000","IsPageVariable":false,"IsLineItemDetailEnabled":true,"LineItemDetailOrder":0,"LineItemID":"a7ebb952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87a0bd5":{"SourceGlobalVariableId":-1,"SourceFormVariableId":"00000000-0000-0000-0000-000000000000","IsPageVariable":false,"IsLineItemDetailEnabled":true,"LineItemDetailOrder":0,"LineItemID":"a87a0bd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8db19f2":{"SourceGlobalVariableId":-1,"SourceFormVariableId":"00000000-0000-0000-0000-000000000000","IsPageVariable":false,"IsLineItemDetailEnabled":true,"LineItemDetailOrder":0,"LineItemID":"a8db19f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ab71548":{"SourceGlobalVariableId":-1,"SourceFormVariableId":"00000000-0000-0000-0000-000000000000","IsPageVariable":false,"IsLineItemDetailEnabled":true,"LineItemDetailOrder":0,"LineItemID":"aab71548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c84366a":{"SourceGlobalVariableId":-1,"SourceFormVariableId":"00000000-0000-0000-0000-000000000000","IsPageVariable":false,"IsLineItemDetailEnabled":true,"LineItemDetailOrder":0,"LineItemID":"ac84366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e1c1729":{"SourceGlobalVariableId":-1,"SourceFormVariableId":"00000000-0000-0000-0000-000000000000","IsPageVariable":false,"IsLineItemDetailEnabled":true,"LineItemDetailOrder":0,"LineItemID":"ae1c1729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af99314c":{"SourceGlobalVariableId":-1,"SourceFormVariableId":"00000000-0000-0000-0000-000000000000","IsPageVariable":false,"IsLineItemDetailEnabled":true,"LineItemDetailOrder":0,"LineItemID":"af99314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16fb2dd":{"SourceGlobalVariableId":-1,"SourceFormVariableId":"00000000-0000-0000-0000-000000000000","IsPageVariable":false,"IsLineItemDetailEnabled":true,"LineItemDetailOrder":0,"LineItemID":"b16fb2d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3329033":{"SourceGlobalVariableId":-1,"SourceFormVariableId":"00000000-0000-0000-0000-000000000000","IsPageVariable":false,"IsLineItemDetailEnabled":true,"LineItemDetailOrder":0,"LineItemID":"b3329033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3764a97":{"SourceGlobalVariableId":-1,"SourceFormVariableId":"00000000-0000-0000-0000-000000000000","IsPageVariable":false,"IsLineItemDetailEnabled":true,"LineItemDetailOrder":0,"LineItemID":"b3764a97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37a24ca":{"SourceGlobalVariableId":-1,"SourceFormVariableId":"00000000-0000-0000-0000-000000000000","IsPageVariable":false,"IsLineItemDetailEnabled":true,"LineItemDetailOrder":0,"LineItemID":"b37a24c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384cc5b":{"SourceGlobalVariableId":-1,"SourceFormVariableId":"00000000-0000-0000-0000-000000000000","IsPageVariable":false,"IsLineItemDetailEnabled":true,"LineItemDetailOrder":0,"LineItemID":"b384cc5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3a1bdc8":{"SourceGlobalVariableId":-1,"SourceFormVariableId":"00000000-0000-0000-0000-000000000000","IsPageVariable":false,"IsLineItemDetailEnabled":true,"LineItemDetailOrder":0,"LineItemID":"b3a1bdc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3ce5959":{"SourceGlobalVariableId":-1,"SourceFormVariableId":"00000000-0000-0000-0000-000000000000","IsPageVariable":false,"IsLineItemDetailEnabled":true,"LineItemDetailOrder":0,"LineItemID":"b3ce5959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4e4d171":{"SourceGlobalVariableId":-1,"SourceFormVariableId":"00000000-0000-0000-0000-000000000000","IsPageVariable":false,"IsLineItemDetailEnabled":true,"LineItemDetailOrder":0,"LineItemID":"b4e4d171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57fde8c":{"SourceGlobalVariableId":-1,"SourceFormVariableId":"00000000-0000-0000-0000-000000000000","IsPageVariable":false,"IsLineItemDetailEnabled":true,"LineItemDetailOrder":0,"LineItemID":"b57fde8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59943ed":{"SourceGlobalVariableId":-1,"SourceFormVariableId":"00000000-0000-0000-0000-000000000000","IsPageVariable":false,"IsLineItemDetailEnabled":true,"LineItemDetailOrder":0,"LineItemID":"b59943e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5a06a24":{"SourceGlobalVariableId":-1,"SourceFormVariableId":"00000000-0000-0000-0000-000000000000","IsPageVariable":false,"IsLineItemDetailEnabled":true,"LineItemDetailOrder":0,"LineItemID":"b5a06a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5a06a24_1":{"SourceGlobalVariableId":-1,"SourceFormVariableId":"00000000-0000-0000-0000-000000000000","IsPageVariable":false,"IsLineItemDetailEnabled":true,"LineItemDetailOrder":1,"LineItemID":"b5a06a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814b7ac":{"SourceGlobalVariableId":-1,"SourceFormVariableId":"00000000-0000-0000-0000-000000000000","IsPageVariable":false,"IsLineItemDetailEnabled":true,"LineItemDetailOrder":0,"LineItemID":"b814b7a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914045":{"SourceGlobalVariableId":-1,"SourceFormVariableId":"00000000-0000-0000-0000-000000000000","IsPageVariable":false,"IsLineItemDetailEnabled":true,"LineItemDetailOrder":0,"LineItemID":"b914045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94c15fd":{"SourceGlobalVariableId":-1,"SourceFormVariableId":"00000000-0000-0000-0000-000000000000","IsPageVariable":false,"IsLineItemDetailEnabled":true,"LineItemDetailOrder":0,"LineItemID":"b94c15f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94c15fd_1":{"SourceGlobalVariableId":-1,"SourceFormVariableId":"00000000-0000-0000-0000-000000000000","IsPageVariable":false,"IsLineItemDetailEnabled":true,"LineItemDetailOrder":1,"LineItemID":"b94c15f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94c15fd_2":{"SourceGlobalVariableId":-1,"SourceFormVariableId":"00000000-0000-0000-0000-000000000000","IsPageVariable":false,"IsLineItemDetailEnabled":true,"LineItemDetailOrder":2,"LineItemID":"b94c15f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9d7e553":{"SourceGlobalVariableId":-1,"SourceFormVariableId":"00000000-0000-0000-0000-000000000000","IsPageVariable":false,"IsLineItemDetailEnabled":true,"LineItemDetailOrder":0,"LineItemID":"b9d7e553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aa4f92c":{"SourceGlobalVariableId":-1,"SourceFormVariableId":"00000000-0000-0000-0000-000000000000","IsPageVariable":false,"IsLineItemDetailEnabled":true,"LineItemDetailOrder":0,"LineItemID":"baa4f92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cde7beb":{"SourceGlobalVariableId":-1,"SourceFormVariableId":"00000000-0000-0000-0000-000000000000","IsPageVariable":false,"IsLineItemDetailEnabled":true,"LineItemDetailOrder":0,"LineItemID":"bcde7be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cde7beb_1":{"SourceGlobalVariableId":-1,"SourceFormVariableId":"00000000-0000-0000-0000-000000000000","IsPageVariable":false,"IsLineItemDetailEnabled":true,"LineItemDetailOrder":1,"LineItemID":"bcde7be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cde7beb_2":{"SourceGlobalVariableId":-1,"SourceFormVariableId":"00000000-0000-0000-0000-000000000000","IsPageVariable":false,"IsLineItemDetailEnabled":true,"LineItemDetailOrder":2,"LineItemID":"bcde7be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cde7beb_3":{"SourceGlobalVariableId":-1,"SourceFormVariableId":"00000000-0000-0000-0000-000000000000","IsPageVariable":false,"IsLineItemDetailEnabled":true,"LineItemDetailOrder":3,"LineItemID":"bcde7be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bf6e766c":{"SourceGlobalVariableId":-1,"SourceFormVariableId":"00000000-0000-0000-0000-000000000000","IsPageVariable":false,"IsLineItemDetailEnabled":true,"LineItemDetailOrder":0,"LineItemID":"bf6e766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4ac587b":{"SourceGlobalVariableId":-1,"SourceFormVariableId":"00000000-0000-0000-0000-000000000000","IsPageVariable":false,"IsLineItemDetailEnabled":true,"LineItemDetailOrder":0,"LineItemID":"c4ac587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4ac587b_1":{"SourceGlobalVariableId":-1,"SourceFormVariableId":"00000000-0000-0000-0000-000000000000","IsPageVariable":false,"IsLineItemDetailEnabled":true,"LineItemDetailOrder":1,"LineItemID":"c4ac587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4fa15db":{"SourceGlobalVariableId":-1,"SourceFormVariableId":"00000000-0000-0000-0000-000000000000","IsPageVariable":false,"IsLineItemDetailEnabled":true,"LineItemDetailOrder":0,"LineItemID":"c4fa15d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5219172":{"SourceGlobalVariableId":-1,"SourceFormVariableId":"00000000-0000-0000-0000-000000000000","IsPageVariable":false,"IsLineItemDetailEnabled":true,"LineItemDetailOrder":0,"LineItemID":"c5219172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75b5fb3":{"SourceGlobalVariableId":-1,"SourceFormVariableId":"00000000-0000-0000-0000-000000000000","IsPageVariable":false,"IsLineItemDetailEnabled":true,"LineItemDetailOrder":0,"LineItemID":"c75b5fb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75b5fb3_1":{"SourceGlobalVariableId":-1,"SourceFormVariableId":"00000000-0000-0000-0000-000000000000","IsPageVariable":false,"IsLineItemDetailEnabled":true,"LineItemDetailOrder":1,"LineItemID":"c75b5fb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75b5fb3_2":{"SourceGlobalVariableId":-1,"SourceFormVariableId":"00000000-0000-0000-0000-000000000000","IsPageVariable":false,"IsLineItemDetailEnabled":true,"LineItemDetailOrder":2,"LineItemID":"c75b5fb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75b5fb3_3":{"SourceGlobalVariableId":-1,"SourceFormVariableId":"00000000-0000-0000-0000-000000000000","IsPageVariable":false,"IsLineItemDetailEnabled":true,"LineItemDetailOrder":3,"LineItemID":"c75b5fb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bad8a1c":{"SourceGlobalVariableId":-1,"SourceFormVariableId":"00000000-0000-0000-0000-000000000000","IsPageVariable":false,"IsLineItemDetailEnabled":true,"LineItemDetailOrder":0,"LineItemID":"cbad8a1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c82b0d":{"SourceGlobalVariableId":-1,"SourceFormVariableId":"00000000-0000-0000-0000-000000000000","IsPageVariable":false,"IsLineItemDetailEnabled":true,"LineItemDetailOrder":0,"LineItemID":"cc82b0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c9e6615":{"SourceGlobalVariableId":-1,"SourceFormVariableId":"00000000-0000-0000-0000-000000000000","IsPageVariable":false,"IsLineItemDetailEnabled":true,"LineItemDetailOrder":0,"LineItemID":"cc9e6615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c9e6615_1":{"SourceGlobalVariableId":-1,"SourceFormVariableId":"00000000-0000-0000-0000-000000000000","IsPageVariable":false,"IsLineItemDetailEnabled":true,"LineItemDetailOrder":1,"LineItemID":"cc9e6615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c9e6615_2":{"SourceGlobalVariableId":-1,"SourceFormVariableId":"00000000-0000-0000-0000-000000000000","IsPageVariable":false,"IsLineItemDetailEnabled":true,"LineItemDetailOrder":2,"LineItemID":"cc9e6615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c9e6615_3":{"SourceGlobalVariableId":-1,"SourceFormVariableId":"00000000-0000-0000-0000-000000000000","IsPageVariable":false,"IsLineItemDetailEnabled":true,"LineItemDetailOrder":3,"LineItemID":"cc9e6615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c9e6615_4":{"SourceGlobalVariableId":-1,"SourceFormVariableId":"00000000-0000-0000-0000-000000000000","IsPageVariable":false,"IsLineItemDetailEnabled":true,"LineItemDetailOrder":4,"LineItemID":"cc9e6615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c9e6615_5":{"SourceGlobalVariableId":-1,"SourceFormVariableId":"00000000-0000-0000-0000-000000000000","IsPageVariable":false,"IsLineItemDetailEnabled":true,"LineItemDetailOrder":5,"LineItemID":"cc9e6615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da378d4":{"SourceGlobalVariableId":-1,"SourceFormVariableId":"00000000-0000-0000-0000-000000000000","IsPageVariable":false,"IsLineItemDetailEnabled":true,"LineItemDetailOrder":0,"LineItemID":"cda378d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da378d4_1":{"SourceGlobalVariableId":-1,"SourceFormVariableId":"00000000-0000-0000-0000-000000000000","IsPageVariable":false,"IsLineItemDetailEnabled":true,"LineItemDetailOrder":1,"LineItemID":"cda378d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da378d4_2":{"SourceGlobalVariableId":-1,"SourceFormVariableId":"00000000-0000-0000-0000-000000000000","IsPageVariable":false,"IsLineItemDetailEnabled":true,"LineItemDetailOrder":2,"LineItemID":"cda378d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da378d4_3":{"SourceGlobalVariableId":-1,"SourceFormVariableId":"00000000-0000-0000-0000-000000000000","IsPageVariable":false,"IsLineItemDetailEnabled":true,"LineItemDetailOrder":3,"LineItemID":"cda378d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da378d4_4":{"SourceGlobalVariableId":-1,"SourceFormVariableId":"00000000-0000-0000-0000-000000000000","IsPageVariable":false,"IsLineItemDetailEnabled":true,"LineItemDetailOrder":4,"LineItemID":"cda378d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da8c9e2":{"SourceGlobalVariableId":-1,"SourceFormVariableId":"00000000-0000-0000-0000-000000000000","IsPageVariable":false,"IsLineItemDetailEnabled":true,"LineItemDetailOrder":0,"LineItemID":"cda8c9e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e2792e9":{"SourceGlobalVariableId":-1,"SourceFormVariableId":"00000000-0000-0000-0000-000000000000","IsPageVariable":false,"IsLineItemDetailEnabled":true,"LineItemDetailOrder":0,"LineItemID":"ce2792e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f30905f":{"SourceGlobalVariableId":-1,"SourceFormVariableId":"00000000-0000-0000-0000-000000000000","IsPageVariable":false,"IsLineItemDetailEnabled":true,"LineItemDetailOrder":0,"LineItemID":"cf30905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cf9cee47":{"SourceGlobalVariableId":-1,"SourceFormVariableId":"00000000-0000-0000-0000-000000000000","IsPageVariable":false,"IsLineItemDetailEnabled":true,"LineItemDetailOrder":0,"LineItemID":"cf9cee47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0b5ea5d":{"SourceGlobalVariableId":-1,"SourceFormVariableId":"00000000-0000-0000-0000-000000000000","IsPageVariable":false,"IsLineItemDetailEnabled":true,"LineItemDetailOrder":0,"LineItemID":"d0b5ea5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0e884dc":{"SourceGlobalVariableId":-1,"SourceFormVariableId":"00000000-0000-0000-0000-000000000000","IsPageVariable":false,"IsLineItemDetailEnabled":true,"LineItemDetailOrder":0,"LineItemID":"d0e884d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2241f60":{"SourceGlobalVariableId":-1,"SourceFormVariableId":"00000000-0000-0000-0000-000000000000","IsPageVariable":false,"IsLineItemDetailEnabled":true,"LineItemDetailOrder":0,"LineItemID":"d2241f60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3ef7504":{"SourceGlobalVariableId":-1,"SourceFormVariableId":"00000000-0000-0000-0000-000000000000","IsPageVariable":false,"IsLineItemDetailEnabled":true,"LineItemDetailOrder":0,"LineItemID":"d3ef7504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4869071":{"SourceGlobalVariableId":-1,"SourceFormVariableId":"00000000-0000-0000-0000-000000000000","IsPageVariable":false,"IsLineItemDetailEnabled":true,"LineItemDetailOrder":0,"LineItemID":"d4869071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74ec8e6":{"SourceGlobalVariableId":-1,"SourceFormVariableId":"00000000-0000-0000-0000-000000000000","IsPageVariable":false,"IsLineItemDetailEnabled":true,"LineItemDetailOrder":0,"LineItemID":"d74ec8e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787d120":{"SourceGlobalVariableId":-1,"SourceFormVariableId":"00000000-0000-0000-0000-000000000000","IsPageVariable":false,"IsLineItemDetailEnabled":true,"LineItemDetailOrder":0,"LineItemID":"d787d120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95cb361":{"SourceGlobalVariableId":-1,"SourceFormVariableId":"00000000-0000-0000-0000-000000000000","IsPageVariable":false,"IsLineItemDetailEnabled":true,"LineItemDetailOrder":0,"LineItemID":"d95cb361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9c0ec52":{"SourceGlobalVariableId":-1,"SourceFormVariableId":"00000000-0000-0000-0000-000000000000","IsPageVariable":false,"IsLineItemDetailEnabled":true,"LineItemDetailOrder":0,"LineItemID":"d9c0ec52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a146f4a":{"SourceGlobalVariableId":-1,"SourceFormVariableId":"00000000-0000-0000-0000-000000000000","IsPageVariable":false,"IsLineItemDetailEnabled":true,"LineItemDetailOrder":0,"LineItemID":"da146f4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c41ed90":{"SourceGlobalVariableId":-1,"SourceFormVariableId":"00000000-0000-0000-0000-000000000000","IsPageVariable":false,"IsLineItemDetailEnabled":true,"LineItemDetailOrder":0,"LineItemID":"dc41ed90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cb371fe":{"SourceGlobalVariableId":-1,"SourceFormVariableId":"00000000-0000-0000-0000-000000000000","IsPageVariable":false,"IsLineItemDetailEnabled":true,"LineItemDetailOrder":0,"LineItemID":"dcb371f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cdde517":{"SourceGlobalVariableId":-1,"SourceFormVariableId":"00000000-0000-0000-0000-000000000000","IsPageVariable":false,"IsLineItemDetailEnabled":true,"LineItemDetailOrder":0,"LineItemID":"dcdde517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cfce44d":{"SourceGlobalVariableId":-1,"SourceFormVariableId":"00000000-0000-0000-0000-000000000000","IsPageVariable":false,"IsLineItemDetailEnabled":true,"LineItemDetailOrder":0,"LineItemID":"dcfce44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d62f5e5":{"SourceGlobalVariableId":-1,"SourceFormVariableId":"00000000-0000-0000-0000-000000000000","IsPageVariable":false,"IsLineItemDetailEnabled":true,"LineItemDetailOrder":0,"LineItemID":"dd62f5e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d9066bc":{"SourceGlobalVariableId":-1,"SourceFormVariableId":"00000000-0000-0000-0000-000000000000","IsPageVariable":false,"IsLineItemDetailEnabled":true,"LineItemDetailOrder":0,"LineItemID":"dd9066b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dad6024":{"SourceGlobalVariableId":-1,"SourceFormVariableId":"00000000-0000-0000-0000-000000000000","IsPageVariable":false,"IsLineItemDetailEnabled":true,"LineItemDetailOrder":0,"LineItemID":"ddad6024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df21935c":{"SourceGlobalVariableId":-1,"SourceFormVariableId":"00000000-0000-0000-0000-000000000000","IsPageVariable":false,"IsLineItemDetailEnabled":true,"LineItemDetailOrder":0,"LineItemID":"df21935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0b2f03f":{"SourceGlobalVariableId":-1,"SourceFormVariableId":"00000000-0000-0000-0000-000000000000","IsPageVariable":false,"IsLineItemDetailEnabled":true,"LineItemDetailOrder":0,"LineItemID":"e0b2f03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258ec4e":{"SourceGlobalVariableId":-1,"SourceFormVariableId":"00000000-0000-0000-0000-000000000000","IsPageVariable":false,"IsLineItemDetailEnabled":true,"LineItemDetailOrder":0,"LineItemID":"e258ec4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258ec4e_1":{"SourceGlobalVariableId":-1,"SourceFormVariableId":"00000000-0000-0000-0000-000000000000","IsPageVariable":false,"IsLineItemDetailEnabled":true,"LineItemDetailOrder":1,"LineItemID":"e258ec4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258ec4e_2":{"SourceGlobalVariableId":-1,"SourceFormVariableId":"00000000-0000-0000-0000-000000000000","IsPageVariable":false,"IsLineItemDetailEnabled":true,"LineItemDetailOrder":2,"LineItemID":"e258ec4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258ec4e_3":{"SourceGlobalVariableId":-1,"SourceFormVariableId":"00000000-0000-0000-0000-000000000000","IsPageVariable":false,"IsLineItemDetailEnabled":true,"LineItemDetailOrder":3,"LineItemID":"e258ec4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2a92c46":{"SourceGlobalVariableId":-1,"SourceFormVariableId":"00000000-0000-0000-0000-000000000000","IsPageVariable":false,"IsLineItemDetailEnabled":true,"LineItemDetailOrder":0,"LineItemID":"e2a92c46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36eef00":{"SourceGlobalVariableId":-1,"SourceFormVariableId":"00000000-0000-0000-0000-000000000000","IsPageVariable":false,"IsLineItemDetailEnabled":true,"LineItemDetailOrder":0,"LineItemID":"e36eef00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44bd1d5":{"SourceGlobalVariableId":-1,"SourceFormVariableId":"00000000-0000-0000-0000-000000000000","IsPageVariable":false,"IsLineItemDetailEnabled":true,"LineItemDetailOrder":0,"LineItemID":"e44bd1d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6b09baf":{"SourceGlobalVariableId":-1,"SourceFormVariableId":"00000000-0000-0000-0000-000000000000","IsPageVariable":false,"IsLineItemDetailEnabled":true,"LineItemDetailOrder":0,"LineItemID":"e6b09ba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7d2b4c8":{"SourceGlobalVariableId":-1,"SourceFormVariableId":"00000000-0000-0000-0000-000000000000","IsPageVariable":false,"IsLineItemDetailEnabled":true,"LineItemDetailOrder":0,"LineItemID":"e7d2b4c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7d2b4c8_1":{"SourceGlobalVariableId":-1,"SourceFormVariableId":"00000000-0000-0000-0000-000000000000","IsPageVariable":false,"IsLineItemDetailEnabled":true,"LineItemDetailOrder":1,"LineItemID":"e7d2b4c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8d6cf69":{"SourceGlobalVariableId":-1,"SourceFormVariableId":"00000000-0000-0000-0000-000000000000","IsPageVariable":false,"IsLineItemDetailEnabled":true,"LineItemDetailOrder":0,"LineItemID":"e8d6cf69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a5a7269":{"SourceGlobalVariableId":-1,"SourceFormVariableId":"00000000-0000-0000-0000-000000000000","IsPageVariable":false,"IsLineItemDetailEnabled":true,"LineItemDetailOrder":0,"LineItemID":"ea5a7269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b012ef7":{"SourceGlobalVariableId":-1,"SourceFormVariableId":"00000000-0000-0000-0000-000000000000","IsPageVariable":false,"IsLineItemDetailEnabled":true,"LineItemDetailOrder":0,"LineItemID":"eb012ef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c93c562":{"SourceGlobalVariableId":-1,"SourceFormVariableId":"00000000-0000-0000-0000-000000000000","IsPageVariable":false,"IsLineItemDetailEnabled":true,"LineItemDetailOrder":0,"LineItemID":"ec93c562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cb468cc":{"SourceGlobalVariableId":-1,"SourceFormVariableId":"00000000-0000-0000-0000-000000000000","IsPageVariable":false,"IsLineItemDetailEnabled":true,"LineItemDetailOrder":0,"LineItemID":"ecb468c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da2c807":{"SourceGlobalVariableId":-1,"SourceFormVariableId":"00000000-0000-0000-0000-000000000000","IsPageVariable":false,"IsLineItemDetailEnabled":true,"LineItemDetailOrder":0,"LineItemID":"eda2c807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e30ade3":{"SourceGlobalVariableId":-1,"SourceFormVariableId":"00000000-0000-0000-0000-000000000000","IsPageVariable":false,"IsLineItemDetailEnabled":true,"LineItemDetailOrder":0,"LineItemID":"ee30ade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e95fbef":{"SourceGlobalVariableId":-1,"SourceFormVariableId":"00000000-0000-0000-0000-000000000000","IsPageVariable":false,"IsLineItemDetailEnabled":true,"LineItemDetailOrder":0,"LineItemID":"ee95fbe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e95fbef_1":{"SourceGlobalVariableId":-1,"SourceFormVariableId":"00000000-0000-0000-0000-000000000000","IsPageVariable":false,"IsLineItemDetailEnabled":true,"LineItemDetailOrder":1,"LineItemID":"ee95fbe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e95fbef_2":{"SourceGlobalVariableId":-1,"SourceFormVariableId":"00000000-0000-0000-0000-000000000000","IsPageVariable":false,"IsLineItemDetailEnabled":true,"LineItemDetailOrder":2,"LineItemID":"ee95fbe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e95fbef_3":{"SourceGlobalVariableId":-1,"SourceFormVariableId":"00000000-0000-0000-0000-000000000000","IsPageVariable":false,"IsLineItemDetailEnabled":true,"LineItemDetailOrder":3,"LineItemID":"ee95fbe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ef7f5e53":{"SourceGlobalVariableId":-1,"SourceFormVariableId":"00000000-0000-0000-0000-000000000000","IsPageVariable":false,"IsLineItemDetailEnabled":true,"LineItemDetailOrder":0,"LineItemID":"ef7f5e53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149ce8a":{"SourceGlobalVariableId":-1,"SourceFormVariableId":"00000000-0000-0000-0000-000000000000","IsPageVariable":false,"IsLineItemDetailEnabled":true,"LineItemDetailOrder":0,"LineItemID":"f149ce8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16dce66":{"SourceGlobalVariableId":-1,"SourceFormVariableId":"00000000-0000-0000-0000-000000000000","IsPageVariable":false,"IsLineItemDetailEnabled":true,"LineItemDetailOrder":0,"LineItemID":"f16dce66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1e5c328":{"SourceGlobalVariableId":-1,"SourceFormVariableId":"00000000-0000-0000-0000-000000000000","IsPageVariable":false,"IsLineItemDetailEnabled":true,"LineItemDetailOrder":0,"LineItemID":"f1e5c328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490c150":{"SourceGlobalVariableId":-1,"SourceFormVariableId":"00000000-0000-0000-0000-000000000000","IsPageVariable":false,"IsLineItemDetailEnabled":true,"LineItemDetailOrder":0,"LineItemID":"f490c150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4d169f":{"SourceGlobalVariableId":-1,"SourceFormVariableId":"00000000-0000-0000-0000-000000000000","IsPageVariable":false,"IsLineItemDetailEnabled":true,"LineItemDetailOrder":0,"LineItemID":"f4d169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606738e":{"SourceGlobalVariableId":-1,"SourceFormVariableId":"00000000-0000-0000-0000-000000000000","IsPageVariable":false,"IsLineItemDetailEnabled":true,"LineItemDetailOrder":0,"LineItemID":"f606738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669d80":{"SourceGlobalVariableId":-1,"SourceFormVariableId":"00000000-0000-0000-0000-000000000000","IsPageVariable":false,"IsLineItemDetailEnabled":true,"LineItemDetailOrder":0,"LineItemID":"f669d80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6849d3e":{"SourceGlobalVariableId":-1,"SourceFormVariableId":"00000000-0000-0000-0000-000000000000","IsPageVariable":false,"IsLineItemDetailEnabled":true,"LineItemDetailOrder":0,"LineItemID":"f6849d3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6a643f":{"SourceGlobalVariableId":-1,"SourceFormVariableId":"00000000-0000-0000-0000-000000000000","IsPageVariable":false,"IsLineItemDetailEnabled":true,"LineItemDetailOrder":0,"LineItemID":"f6a643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6a643f_1":{"SourceGlobalVariableId":-1,"SourceFormVariableId":"00000000-0000-0000-0000-000000000000","IsPageVariable":false,"IsLineItemDetailEnabled":true,"LineItemDetailOrder":1,"LineItemID":"f6a643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6ccfbf6":{"SourceGlobalVariableId":-1,"SourceFormVariableId":"00000000-0000-0000-0000-000000000000","IsPageVariable":false,"IsLineItemDetailEnabled":true,"LineItemDetailOrder":0,"LineItemID":"f6ccfbf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70b4bb":{"SourceGlobalVariableId":-1,"SourceFormVariableId":"00000000-0000-0000-0000-000000000000","IsPageVariable":false,"IsLineItemDetailEnabled":true,"LineItemDetailOrder":0,"LineItemID":"f70b4b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9ce8f9":{"SourceGlobalVariableId":-1,"SourceFormVariableId":"00000000-0000-0000-0000-000000000000","IsPageVariable":false,"IsLineItemDetailEnabled":true,"LineItemDetailOrder":0,"LineItemID":"f9ce8f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dcf63ae":{"SourceGlobalVariableId":-1,"SourceFormVariableId":"00000000-0000-0000-0000-000000000000","IsPageVariable":false,"IsLineItemDetailEnabled":true,"LineItemDetailOrder":0,"LineItemID":"fdcf63a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ef7d332":{"SourceGlobalVariableId":-1,"SourceFormVariableId":"00000000-0000-0000-0000-000000000000","IsPageVariable":false,"IsLineItemDetailEnabled":true,"LineItemDetailOrder":0,"LineItemID":"fef7d332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ef7d332_1":{"SourceGlobalVariableId":-1,"SourceFormVariableId":"00000000-0000-0000-0000-000000000000","IsPageVariable":false,"IsLineItemDetailEnabled":true,"LineItemDetailOrder":1,"LineItemID":"fef7d332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ef7d332_2":{"SourceGlobalVariableId":-1,"SourceFormVariableId":"00000000-0000-0000-0000-000000000000","IsPageVariable":false,"IsLineItemDetailEnabled":true,"LineItemDetailOrder":2,"LineItemID":"fef7d332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1_ff452327":{"SourceGlobalVariableId":-1,"SourceFormVariableId":"00000000-0000-0000-0000-000000000000","IsPageVariable":false,"IsLineItemDetailEnabled":true,"LineItemDetailOrder":0,"LineItemID":"ff452327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4,"DimensionIdStr":"-1","MemberIdStr":"-1","DimensionId":-1,"MemberId":-1,"Inc":""},"_vena_LI_SMYPS1_BMYPB2_1017fa87":{"SourceGlobalVariableId":-1,"SourceFormVariableId":"00000000-0000-0000-0000-000000000000","IsPageVariable":false,"IsLineItemDetailEnabled":true,"LineItemDetailOrder":0,"LineItemID":"1017fa87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1191a750":{"SourceGlobalVariableId":-1,"SourceFormVariableId":"00000000-0000-0000-0000-000000000000","IsPageVariable":false,"IsLineItemDetailEnabled":true,"LineItemDetailOrder":0,"LineItemID":"1191a750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128833d7":{"SourceGlobalVariableId":-1,"SourceFormVariableId":"00000000-0000-0000-0000-000000000000","IsPageVariable":false,"IsLineItemDetailEnabled":true,"LineItemDetailOrder":0,"LineItemID":"128833d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13192a07":{"SourceGlobalVariableId":-1,"SourceFormVariableId":"00000000-0000-0000-0000-000000000000","IsPageVariable":false,"IsLineItemDetailEnabled":true,"LineItemDetailOrder":0,"LineItemID":"13192a07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141bb457":{"SourceGlobalVariableId":-1,"SourceFormVariableId":"00000000-0000-0000-0000-000000000000","IsPageVariable":false,"IsLineItemDetailEnabled":true,"LineItemDetailOrder":0,"LineItemID":"141bb457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14ad90dd":{"SourceGlobalVariableId":-1,"SourceFormVariableId":"00000000-0000-0000-0000-000000000000","IsPageVariable":false,"IsLineItemDetailEnabled":true,"LineItemDetailOrder":0,"LineItemID":"14ad90d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14b684":{"SourceGlobalVariableId":-1,"SourceFormVariableId":"00000000-0000-0000-0000-000000000000","IsPageVariable":false,"IsLineItemDetailEnabled":true,"LineItemDetailOrder":0,"LineItemID":"14b684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14fa6203":{"SourceGlobalVariableId":-1,"SourceFormVariableId":"00000000-0000-0000-0000-000000000000","IsPageVariable":false,"IsLineItemDetailEnabled":true,"LineItemDetailOrder":0,"LineItemID":"14fa6203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151cb924":{"SourceGlobalVariableId":-1,"SourceFormVariableId":"00000000-0000-0000-0000-000000000000","IsPageVariable":false,"IsLineItemDetailEnabled":true,"LineItemDetailOrder":0,"LineItemID":"151cb924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15ef4c3a":{"SourceGlobalVariableId":-1,"SourceFormVariableId":"00000000-0000-0000-0000-000000000000","IsPageVariable":false,"IsLineItemDetailEnabled":true,"LineItemDetailOrder":0,"LineItemID":"15ef4c3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17699be3":{"SourceGlobalVariableId":-1,"SourceFormVariableId":"00000000-0000-0000-0000-000000000000","IsPageVariable":false,"IsLineItemDetailEnabled":true,"LineItemDetailOrder":0,"LineItemID":"17699be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1823ad06":{"SourceGlobalVariableId":-1,"SourceFormVariableId":"00000000-0000-0000-0000-000000000000","IsPageVariable":false,"IsLineItemDetailEnabled":true,"LineItemDetailOrder":0,"LineItemID":"1823ad06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b5b321e":{"SourceGlobalVariableId":-1,"SourceFormVariableId":"00000000-0000-0000-0000-000000000000","IsPageVariable":false,"IsLineItemDetailEnabled":true,"LineItemDetailOrder":0,"LineItemID":"1b5b321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b84327f":{"SourceGlobalVariableId":-1,"SourceFormVariableId":"00000000-0000-0000-0000-000000000000","IsPageVariable":false,"IsLineItemDetailEnabled":true,"LineItemDetailOrder":0,"LineItemID":"1b84327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b8cdfc6":{"SourceGlobalVariableId":-1,"SourceFormVariableId":"00000000-0000-0000-0000-000000000000","IsPageVariable":false,"IsLineItemDetailEnabled":true,"LineItemDetailOrder":0,"LineItemID":"1b8cdfc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c045624":{"SourceGlobalVariableId":-1,"SourceFormVariableId":"00000000-0000-0000-0000-000000000000","IsPageVariable":false,"IsLineItemDetailEnabled":true,"LineItemDetailOrder":0,"LineItemID":"1c045624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1d560ee0":{"SourceGlobalVariableId":-1,"SourceFormVariableId":"00000000-0000-0000-0000-000000000000","IsPageVariable":false,"IsLineItemDetailEnabled":true,"LineItemDetailOrder":0,"LineItemID":"1d560ee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204772a9":{"SourceGlobalVariableId":-1,"SourceFormVariableId":"00000000-0000-0000-0000-000000000000","IsPageVariable":false,"IsLineItemDetailEnabled":true,"LineItemDetailOrder":0,"LineItemID":"204772a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2123c718":{"SourceGlobalVariableId":-1,"SourceFormVariableId":"00000000-0000-0000-0000-000000000000","IsPageVariable":false,"IsLineItemDetailEnabled":true,"LineItemDetailOrder":0,"LineItemID":"2123c718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21f960c5":{"SourceGlobalVariableId":-1,"SourceFormVariableId":"00000000-0000-0000-0000-000000000000","IsPageVariable":false,"IsLineItemDetailEnabled":true,"LineItemDetailOrder":0,"LineItemID":"21f960c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221438df":{"SourceGlobalVariableId":-1,"SourceFormVariableId":"00000000-0000-0000-0000-000000000000","IsPageVariable":false,"IsLineItemDetailEnabled":true,"LineItemDetailOrder":0,"LineItemID":"221438d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252b68e":{"SourceGlobalVariableId":-1,"SourceFormVariableId":"00000000-0000-0000-0000-000000000000","IsPageVariable":false,"IsLineItemDetailEnabled":true,"LineItemDetailOrder":0,"LineItemID":"252b68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258f4e60":{"SourceGlobalVariableId":-1,"SourceFormVariableId":"00000000-0000-0000-0000-000000000000","IsPageVariable":false,"IsLineItemDetailEnabled":true,"LineItemDetailOrder":0,"LineItemID":"258f4e60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26022cca":{"SourceGlobalVariableId":-1,"SourceFormVariableId":"00000000-0000-0000-0000-000000000000","IsPageVariable":false,"IsLineItemDetailEnabled":true,"LineItemDetailOrder":0,"LineItemID":"26022cc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273aadce":{"SourceGlobalVariableId":-1,"SourceFormVariableId":"00000000-0000-0000-0000-000000000000","IsPageVariable":false,"IsLineItemDetailEnabled":true,"LineItemDetailOrder":0,"LineItemID":"273aadc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27967f40":{"SourceGlobalVariableId":-1,"SourceFormVariableId":"00000000-0000-0000-0000-000000000000","IsPageVariable":false,"IsLineItemDetailEnabled":true,"LineItemDetailOrder":0,"LineItemID":"27967f40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280dfc8":{"SourceGlobalVariableId":-1,"SourceFormVariableId":"00000000-0000-0000-0000-000000000000","IsPageVariable":false,"IsLineItemDetailEnabled":true,"LineItemDetailOrder":0,"LineItemID":"280dfc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aafbd00":{"SourceGlobalVariableId":-1,"SourceFormVariableId":"00000000-0000-0000-0000-000000000000","IsPageVariable":false,"IsLineItemDetailEnabled":true,"LineItemDetailOrder":0,"LineItemID":"2aafbd00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ab1a727":{"SourceGlobalVariableId":-1,"SourceFormVariableId":"00000000-0000-0000-0000-000000000000","IsPageVariable":false,"IsLineItemDetailEnabled":true,"LineItemDetailOrder":0,"LineItemID":"2ab1a727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ba02562":{"SourceGlobalVariableId":-1,"SourceFormVariableId":"00000000-0000-0000-0000-000000000000","IsPageVariable":false,"IsLineItemDetailEnabled":true,"LineItemDetailOrder":0,"LineItemID":"2ba02562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e6c7cff":{"SourceGlobalVariableId":-1,"SourceFormVariableId":"00000000-0000-0000-0000-000000000000","IsPageVariable":false,"IsLineItemDetailEnabled":true,"LineItemDetailOrder":0,"LineItemID":"2e6c7cf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fc3b416":{"SourceGlobalVariableId":-1,"SourceFormVariableId":"00000000-0000-0000-0000-000000000000","IsPageVariable":false,"IsLineItemDetailEnabled":true,"LineItemDetailOrder":0,"LineItemID":"2fc3b416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2ffc31f5":{"SourceGlobalVariableId":-1,"SourceFormVariableId":"00000000-0000-0000-0000-000000000000","IsPageVariable":false,"IsLineItemDetailEnabled":true,"LineItemDetailOrder":0,"LineItemID":"2ffc31f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31136899":{"SourceGlobalVariableId":-1,"SourceFormVariableId":"00000000-0000-0000-0000-000000000000","IsPageVariable":false,"IsLineItemDetailEnabled":true,"LineItemDetailOrder":0,"LineItemID":"31136899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3168404c":{"SourceGlobalVariableId":-1,"SourceFormVariableId":"00000000-0000-0000-0000-000000000000","IsPageVariable":false,"IsLineItemDetailEnabled":true,"LineItemDetailOrder":0,"LineItemID":"3168404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3356b64a":{"SourceGlobalVariableId":-1,"SourceFormVariableId":"00000000-0000-0000-0000-000000000000","IsPageVariable":false,"IsLineItemDetailEnabled":true,"LineItemDetailOrder":0,"LineItemID":"3356b64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36ae03e2":{"SourceGlobalVariableId":-1,"SourceFormVariableId":"00000000-0000-0000-0000-000000000000","IsPageVariable":false,"IsLineItemDetailEnabled":true,"LineItemDetailOrder":0,"LineItemID":"36ae03e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37e1df6c":{"SourceGlobalVariableId":-1,"SourceFormVariableId":"00000000-0000-0000-0000-000000000000","IsPageVariable":false,"IsLineItemDetailEnabled":true,"LineItemDetailOrder":0,"LineItemID":"37e1df6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392917a2":{"SourceGlobalVariableId":-1,"SourceFormVariableId":"00000000-0000-0000-0000-000000000000","IsPageVariable":false,"IsLineItemDetailEnabled":true,"LineItemDetailOrder":0,"LineItemID":"392917a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397758ea":{"SourceGlobalVariableId":-1,"SourceFormVariableId":"00000000-0000-0000-0000-000000000000","IsPageVariable":false,"IsLineItemDetailEnabled":true,"LineItemDetailOrder":0,"LineItemID":"397758e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398b16cf":{"SourceGlobalVariableId":-1,"SourceFormVariableId":"00000000-0000-0000-0000-000000000000","IsPageVariable":false,"IsLineItemDetailEnabled":true,"LineItemDetailOrder":0,"LineItemID":"398b16c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c2502f9":{"SourceGlobalVariableId":-1,"SourceFormVariableId":"00000000-0000-0000-0000-000000000000","IsPageVariable":false,"IsLineItemDetailEnabled":true,"LineItemDetailOrder":0,"LineItemID":"3c2502f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cc2c3f2":{"SourceGlobalVariableId":-1,"SourceFormVariableId":"00000000-0000-0000-0000-000000000000","IsPageVariable":false,"IsLineItemDetailEnabled":true,"LineItemDetailOrder":0,"LineItemID":"3cc2c3f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d0f7b3":{"SourceGlobalVariableId":-1,"SourceFormVariableId":"00000000-0000-0000-0000-000000000000","IsPageVariable":false,"IsLineItemDetailEnabled":true,"LineItemDetailOrder":0,"LineItemID":"3d0f7b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3dd8a3bd":{"SourceGlobalVariableId":-1,"SourceFormVariableId":"00000000-0000-0000-0000-000000000000","IsPageVariable":false,"IsLineItemDetailEnabled":true,"LineItemDetailOrder":0,"LineItemID":"3dd8a3b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40557220":{"SourceGlobalVariableId":-1,"SourceFormVariableId":"00000000-0000-0000-0000-000000000000","IsPageVariable":false,"IsLineItemDetailEnabled":true,"LineItemDetailOrder":0,"LineItemID":"40557220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40b924fc":{"SourceGlobalVariableId":-1,"SourceFormVariableId":"00000000-0000-0000-0000-000000000000","IsPageVariable":false,"IsLineItemDetailEnabled":true,"LineItemDetailOrder":0,"LineItemID":"40b924f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4102ebf8":{"SourceGlobalVariableId":-1,"SourceFormVariableId":"00000000-0000-0000-0000-000000000000","IsPageVariable":false,"IsLineItemDetailEnabled":true,"LineItemDetailOrder":0,"LineItemID":"4102ebf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421b3353":{"SourceGlobalVariableId":-1,"SourceFormVariableId":"00000000-0000-0000-0000-000000000000","IsPageVariable":false,"IsLineItemDetailEnabled":true,"LineItemDetailOrder":0,"LineItemID":"421b3353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436cd72":{"SourceGlobalVariableId":-1,"SourceFormVariableId":"00000000-0000-0000-0000-000000000000","IsPageVariable":false,"IsLineItemDetailEnabled":true,"LineItemDetailOrder":0,"LineItemID":"436cd72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4556bd4a":{"SourceGlobalVariableId":-1,"SourceFormVariableId":"00000000-0000-0000-0000-000000000000","IsPageVariable":false,"IsLineItemDetailEnabled":true,"LineItemDetailOrder":0,"LineItemID":"4556bd4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455db49e":{"SourceGlobalVariableId":-1,"SourceFormVariableId":"00000000-0000-0000-0000-000000000000","IsPageVariable":false,"IsLineItemDetailEnabled":true,"LineItemDetailOrder":0,"LineItemID":"455db49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468d8f41":{"SourceGlobalVariableId":-1,"SourceFormVariableId":"00000000-0000-0000-0000-000000000000","IsPageVariable":false,"IsLineItemDetailEnabled":true,"LineItemDetailOrder":0,"LineItemID":"468d8f41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46eaeb1c":{"SourceGlobalVariableId":-1,"SourceFormVariableId":"00000000-0000-0000-0000-000000000000","IsPageVariable":false,"IsLineItemDetailEnabled":true,"LineItemDetailOrder":0,"LineItemID":"46eaeb1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479edef4":{"SourceGlobalVariableId":-1,"SourceFormVariableId":"00000000-0000-0000-0000-000000000000","IsPageVariable":false,"IsLineItemDetailEnabled":true,"LineItemDetailOrder":0,"LineItemID":"479edef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47c83d2f":{"SourceGlobalVariableId":-1,"SourceFormVariableId":"00000000-0000-0000-0000-000000000000","IsPageVariable":false,"IsLineItemDetailEnabled":true,"LineItemDetailOrder":0,"LineItemID":"47c83d2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490f2a3c":{"SourceGlobalVariableId":-1,"SourceFormVariableId":"00000000-0000-0000-0000-000000000000","IsPageVariable":false,"IsLineItemDetailEnabled":true,"LineItemDetailOrder":0,"LineItemID":"490f2a3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bcf70ff":{"SourceGlobalVariableId":-1,"SourceFormVariableId":"00000000-0000-0000-0000-000000000000","IsPageVariable":false,"IsLineItemDetailEnabled":true,"LineItemDetailOrder":0,"LineItemID":"4bcf70f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c01e8c":{"SourceGlobalVariableId":-1,"SourceFormVariableId":"00000000-0000-0000-0000-000000000000","IsPageVariable":false,"IsLineItemDetailEnabled":true,"LineItemDetailOrder":0,"LineItemID":"4c01e8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ce2eace":{"SourceGlobalVariableId":-1,"SourceFormVariableId":"00000000-0000-0000-0000-000000000000","IsPageVariable":false,"IsLineItemDetailEnabled":true,"LineItemDetailOrder":0,"LineItemID":"4ce2eac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d7bbede":{"SourceGlobalVariableId":-1,"SourceFormVariableId":"00000000-0000-0000-0000-000000000000","IsPageVariable":false,"IsLineItemDetailEnabled":true,"LineItemDetailOrder":0,"LineItemID":"4d7bbed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dfb936d":{"SourceGlobalVariableId":-1,"SourceFormVariableId":"00000000-0000-0000-0000-000000000000","IsPageVariable":false,"IsLineItemDetailEnabled":true,"LineItemDetailOrder":0,"LineItemID":"4dfb936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e2cccc":{"SourceGlobalVariableId":-1,"SourceFormVariableId":"00000000-0000-0000-0000-000000000000","IsPageVariable":false,"IsLineItemDetailEnabled":true,"LineItemDetailOrder":0,"LineItemID":"4e2ccc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fc726a0":{"SourceGlobalVariableId":-1,"SourceFormVariableId":"00000000-0000-0000-0000-000000000000","IsPageVariable":false,"IsLineItemDetailEnabled":true,"LineItemDetailOrder":0,"LineItemID":"4fc726a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4fcb0efb":{"SourceGlobalVariableId":-1,"SourceFormVariableId":"00000000-0000-0000-0000-000000000000","IsPageVariable":false,"IsLineItemDetailEnabled":true,"LineItemDetailOrder":0,"LineItemID":"4fcb0ef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51f5b154":{"SourceGlobalVariableId":-1,"SourceFormVariableId":"00000000-0000-0000-0000-000000000000","IsPageVariable":false,"IsLineItemDetailEnabled":true,"LineItemDetailOrder":0,"LineItemID":"51f5b154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5315d74a":{"SourceGlobalVariableId":-1,"SourceFormVariableId":"00000000-0000-0000-0000-000000000000","IsPageVariable":false,"IsLineItemDetailEnabled":true,"LineItemDetailOrder":0,"LineItemID":"5315d74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538daa18":{"SourceGlobalVariableId":-1,"SourceFormVariableId":"00000000-0000-0000-0000-000000000000","IsPageVariable":false,"IsLineItemDetailEnabled":true,"LineItemDetailOrder":0,"LineItemID":"538daa18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5502d6b4":{"SourceGlobalVariableId":-1,"SourceFormVariableId":"00000000-0000-0000-0000-000000000000","IsPageVariable":false,"IsLineItemDetailEnabled":true,"LineItemDetailOrder":0,"LineItemID":"5502d6b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55a434fc":{"SourceGlobalVariableId":-1,"SourceFormVariableId":"00000000-0000-0000-0000-000000000000","IsPageVariable":false,"IsLineItemDetailEnabled":true,"LineItemDetailOrder":0,"LineItemID":"55a434f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5662b394":{"SourceGlobalVariableId":-1,"SourceFormVariableId":"00000000-0000-0000-0000-000000000000","IsPageVariable":false,"IsLineItemDetailEnabled":true,"LineItemDetailOrder":0,"LineItemID":"5662b394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576cf8ba":{"SourceGlobalVariableId":-1,"SourceFormVariableId":"00000000-0000-0000-0000-000000000000","IsPageVariable":false,"IsLineItemDetailEnabled":true,"LineItemDetailOrder":0,"LineItemID":"576cf8b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57783eb":{"SourceGlobalVariableId":-1,"SourceFormVariableId":"00000000-0000-0000-0000-000000000000","IsPageVariable":false,"IsLineItemDetailEnabled":true,"LineItemDetailOrder":0,"LineItemID":"57783e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586b56f7":{"SourceGlobalVariableId":-1,"SourceFormVariableId":"00000000-0000-0000-0000-000000000000","IsPageVariable":false,"IsLineItemDetailEnabled":true,"LineItemDetailOrder":0,"LineItemID":"586b56f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58c308a1":{"SourceGlobalVariableId":-1,"SourceFormVariableId":"00000000-0000-0000-0000-000000000000","IsPageVariable":false,"IsLineItemDetailEnabled":true,"LineItemDetailOrder":0,"LineItemID":"58c308a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c47dc22":{"SourceGlobalVariableId":-1,"SourceFormVariableId":"00000000-0000-0000-0000-000000000000","IsPageVariable":false,"IsLineItemDetailEnabled":true,"LineItemDetailOrder":0,"LineItemID":"5c47dc22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c75da2e":{"SourceGlobalVariableId":-1,"SourceFormVariableId":"00000000-0000-0000-0000-000000000000","IsPageVariable":false,"IsLineItemDetailEnabled":true,"LineItemDetailOrder":0,"LineItemID":"5c75da2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cced2c":{"SourceGlobalVariableId":-1,"SourceFormVariableId":"00000000-0000-0000-0000-000000000000","IsPageVariable":false,"IsLineItemDetailEnabled":true,"LineItemDetailOrder":0,"LineItemID":"5cced2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5ebf06d0":{"SourceGlobalVariableId":-1,"SourceFormVariableId":"00000000-0000-0000-0000-000000000000","IsPageVariable":false,"IsLineItemDetailEnabled":true,"LineItemDetailOrder":0,"LineItemID":"5ebf06d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60ad195a":{"SourceGlobalVariableId":-1,"SourceFormVariableId":"00000000-0000-0000-0000-000000000000","IsPageVariable":false,"IsLineItemDetailEnabled":true,"LineItemDetailOrder":0,"LineItemID":"60ad195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6133d5f0":{"SourceGlobalVariableId":-1,"SourceFormVariableId":"00000000-0000-0000-0000-000000000000","IsPageVariable":false,"IsLineItemDetailEnabled":true,"LineItemDetailOrder":0,"LineItemID":"6133d5f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616ff9cf":{"SourceGlobalVariableId":-1,"SourceFormVariableId":"00000000-0000-0000-0000-000000000000","IsPageVariable":false,"IsLineItemDetailEnabled":true,"LineItemDetailOrder":0,"LineItemID":"616ff9c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63d9af41":{"SourceGlobalVariableId":-1,"SourceFormVariableId":"00000000-0000-0000-0000-000000000000","IsPageVariable":false,"IsLineItemDetailEnabled":true,"LineItemDetailOrder":0,"LineItemID":"63d9af41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64b9da22":{"SourceGlobalVariableId":-1,"SourceFormVariableId":"00000000-0000-0000-0000-000000000000","IsPageVariable":false,"IsLineItemDetailEnabled":true,"LineItemDetailOrder":0,"LineItemID":"64b9da22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651f5b58":{"SourceGlobalVariableId":-1,"SourceFormVariableId":"00000000-0000-0000-0000-000000000000","IsPageVariable":false,"IsLineItemDetailEnabled":true,"LineItemDetailOrder":0,"LineItemID":"651f5b58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66974268":{"SourceGlobalVariableId":-1,"SourceFormVariableId":"00000000-0000-0000-0000-000000000000","IsPageVariable":false,"IsLineItemDetailEnabled":true,"LineItemDetailOrder":0,"LineItemID":"66974268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67e612cb":{"SourceGlobalVariableId":-1,"SourceFormVariableId":"00000000-0000-0000-0000-000000000000","IsPageVariable":false,"IsLineItemDetailEnabled":true,"LineItemDetailOrder":0,"LineItemID":"67e612c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68563f67":{"SourceGlobalVariableId":-1,"SourceFormVariableId":"00000000-0000-0000-0000-000000000000","IsPageVariable":false,"IsLineItemDetailEnabled":true,"LineItemDetailOrder":0,"LineItemID":"68563f67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a09c655":{"SourceGlobalVariableId":-1,"SourceFormVariableId":"00000000-0000-0000-0000-000000000000","IsPageVariable":false,"IsLineItemDetailEnabled":true,"LineItemDetailOrder":0,"LineItemID":"6a09c655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a8c9247":{"SourceGlobalVariableId":-1,"SourceFormVariableId":"00000000-0000-0000-0000-000000000000","IsPageVariable":false,"IsLineItemDetailEnabled":true,"LineItemDetailOrder":0,"LineItemID":"6a8c9247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b010368":{"SourceGlobalVariableId":-1,"SourceFormVariableId":"00000000-0000-0000-0000-000000000000","IsPageVariable":false,"IsLineItemDetailEnabled":true,"LineItemDetailOrder":0,"LineItemID":"6b010368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b6c971c":{"SourceGlobalVariableId":-1,"SourceFormVariableId":"00000000-0000-0000-0000-000000000000","IsPageVariable":false,"IsLineItemDetailEnabled":true,"LineItemDetailOrder":0,"LineItemID":"6b6c971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c607a1c":{"SourceGlobalVariableId":-1,"SourceFormVariableId":"00000000-0000-0000-0000-000000000000","IsPageVariable":false,"IsLineItemDetailEnabled":true,"LineItemDetailOrder":0,"LineItemID":"6c607a1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c741c4a":{"SourceGlobalVariableId":-1,"SourceFormVariableId":"00000000-0000-0000-0000-000000000000","IsPageVariable":false,"IsLineItemDetailEnabled":true,"LineItemDetailOrder":0,"LineItemID":"6c741c4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ef9c1ed":{"SourceGlobalVariableId":-1,"SourceFormVariableId":"00000000-0000-0000-0000-000000000000","IsPageVariable":false,"IsLineItemDetailEnabled":true,"LineItemDetailOrder":0,"LineItemID":"6ef9c1e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f4928e0":{"SourceGlobalVariableId":-1,"SourceFormVariableId":"00000000-0000-0000-0000-000000000000","IsPageVariable":false,"IsLineItemDetailEnabled":true,"LineItemDetailOrder":0,"LineItemID":"6f4928e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6f54bda3":{"SourceGlobalVariableId":-1,"SourceFormVariableId":"00000000-0000-0000-0000-000000000000","IsPageVariable":false,"IsLineItemDetailEnabled":true,"LineItemDetailOrder":0,"LineItemID":"6f54bda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71d6b085":{"SourceGlobalVariableId":-1,"SourceFormVariableId":"00000000-0000-0000-0000-000000000000","IsPageVariable":false,"IsLineItemDetailEnabled":true,"LineItemDetailOrder":0,"LineItemID":"71d6b085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7468bd56":{"SourceGlobalVariableId":-1,"SourceFormVariableId":"00000000-0000-0000-0000-000000000000","IsPageVariable":false,"IsLineItemDetailEnabled":true,"LineItemDetailOrder":0,"LineItemID":"7468bd56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74ede30e":{"SourceGlobalVariableId":-1,"SourceFormVariableId":"00000000-0000-0000-0000-000000000000","IsPageVariable":false,"IsLineItemDetailEnabled":true,"LineItemDetailOrder":0,"LineItemID":"74ede30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74f44b11":{"SourceGlobalVariableId":-1,"SourceFormVariableId":"00000000-0000-0000-0000-000000000000","IsPageVariable":false,"IsLineItemDetailEnabled":true,"LineItemDetailOrder":0,"LineItemID":"74f44b11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75736ccd":{"SourceGlobalVariableId":-1,"SourceFormVariableId":"00000000-0000-0000-0000-000000000000","IsPageVariable":false,"IsLineItemDetailEnabled":true,"LineItemDetailOrder":0,"LineItemID":"75736cc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77e5644e":{"SourceGlobalVariableId":-1,"SourceFormVariableId":"00000000-0000-0000-0000-000000000000","IsPageVariable":false,"IsLineItemDetailEnabled":true,"LineItemDetailOrder":0,"LineItemID":"77e5644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aade3ad":{"SourceGlobalVariableId":-1,"SourceFormVariableId":"00000000-0000-0000-0000-000000000000","IsPageVariable":false,"IsLineItemDetailEnabled":true,"LineItemDetailOrder":0,"LineItemID":"7aade3a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b59fc2e":{"SourceGlobalVariableId":-1,"SourceFormVariableId":"00000000-0000-0000-0000-000000000000","IsPageVariable":false,"IsLineItemDetailEnabled":true,"LineItemDetailOrder":0,"LineItemID":"7b59fc2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da122f3":{"SourceGlobalVariableId":-1,"SourceFormVariableId":"00000000-0000-0000-0000-000000000000","IsPageVariable":false,"IsLineItemDetailEnabled":true,"LineItemDetailOrder":0,"LineItemID":"7da122f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f6767a3":{"SourceGlobalVariableId":-1,"SourceFormVariableId":"00000000-0000-0000-0000-000000000000","IsPageVariable":false,"IsLineItemDetailEnabled":true,"LineItemDetailOrder":0,"LineItemID":"7f6767a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fa1792b":{"SourceGlobalVariableId":-1,"SourceFormVariableId":"00000000-0000-0000-0000-000000000000","IsPageVariable":false,"IsLineItemDetailEnabled":true,"LineItemDetailOrder":0,"LineItemID":"7fa1792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7fa6b44d":{"SourceGlobalVariableId":-1,"SourceFormVariableId":"00000000-0000-0000-0000-000000000000","IsPageVariable":false,"IsLineItemDetailEnabled":true,"LineItemDetailOrder":0,"LineItemID":"7fa6b44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812246e9":{"SourceGlobalVariableId":-1,"SourceFormVariableId":"00000000-0000-0000-0000-000000000000","IsPageVariable":false,"IsLineItemDetailEnabled":true,"LineItemDetailOrder":0,"LineItemID":"812246e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8473c7c3":{"SourceGlobalVariableId":-1,"SourceFormVariableId":"00000000-0000-0000-0000-000000000000","IsPageVariable":false,"IsLineItemDetailEnabled":true,"LineItemDetailOrder":0,"LineItemID":"8473c7c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84c9330b":{"SourceGlobalVariableId":-1,"SourceFormVariableId":"00000000-0000-0000-0000-000000000000","IsPageVariable":false,"IsLineItemDetailEnabled":true,"LineItemDetailOrder":0,"LineItemID":"84c9330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868c0b09":{"SourceGlobalVariableId":-1,"SourceFormVariableId":"00000000-0000-0000-0000-000000000000","IsPageVariable":false,"IsLineItemDetailEnabled":true,"LineItemDetailOrder":0,"LineItemID":"868c0b09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8854b641":{"SourceGlobalVariableId":-1,"SourceFormVariableId":"00000000-0000-0000-0000-000000000000","IsPageVariable":false,"IsLineItemDetailEnabled":true,"LineItemDetailOrder":0,"LineItemID":"8854b641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88c4906d":{"SourceGlobalVariableId":-1,"SourceFormVariableId":"00000000-0000-0000-0000-000000000000","IsPageVariable":false,"IsLineItemDetailEnabled":true,"LineItemDetailOrder":0,"LineItemID":"88c4906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8aba33c0":{"SourceGlobalVariableId":-1,"SourceFormVariableId":"00000000-0000-0000-0000-000000000000","IsPageVariable":false,"IsLineItemDetailEnabled":true,"LineItemDetailOrder":0,"LineItemID":"8aba33c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8e3790c0":{"SourceGlobalVariableId":-1,"SourceFormVariableId":"00000000-0000-0000-0000-000000000000","IsPageVariable":false,"IsLineItemDetailEnabled":true,"LineItemDetailOrder":0,"LineItemID":"8e3790c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8efa81b1":{"SourceGlobalVariableId":-1,"SourceFormVariableId":"00000000-0000-0000-0000-000000000000","IsPageVariable":false,"IsLineItemDetailEnabled":true,"LineItemDetailOrder":0,"LineItemID":"8efa81b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90d2266a":{"SourceGlobalVariableId":-1,"SourceFormVariableId":"00000000-0000-0000-0000-000000000000","IsPageVariable":false,"IsLineItemDetailEnabled":true,"LineItemDetailOrder":0,"LineItemID":"90d2266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927eea35":{"SourceGlobalVariableId":-1,"SourceFormVariableId":"00000000-0000-0000-0000-000000000000","IsPageVariable":false,"IsLineItemDetailEnabled":true,"LineItemDetailOrder":0,"LineItemID":"927eea35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92992321":{"SourceGlobalVariableId":-1,"SourceFormVariableId":"00000000-0000-0000-0000-000000000000","IsPageVariable":false,"IsLineItemDetailEnabled":true,"LineItemDetailOrder":0,"LineItemID":"92992321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946cb80f":{"SourceGlobalVariableId":-1,"SourceFormVariableId":"00000000-0000-0000-0000-000000000000","IsPageVariable":false,"IsLineItemDetailEnabled":true,"LineItemDetailOrder":0,"LineItemID":"946cb80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946df726":{"SourceGlobalVariableId":-1,"SourceFormVariableId":"00000000-0000-0000-0000-000000000000","IsPageVariable":false,"IsLineItemDetailEnabled":true,"LineItemDetailOrder":0,"LineItemID":"946df726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94981e5b":{"SourceGlobalVariableId":-1,"SourceFormVariableId":"00000000-0000-0000-0000-000000000000","IsPageVariable":false,"IsLineItemDetailEnabled":true,"LineItemDetailOrder":0,"LineItemID":"94981e5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96a01fe1":{"SourceGlobalVariableId":-1,"SourceFormVariableId":"00000000-0000-0000-0000-000000000000","IsPageVariable":false,"IsLineItemDetailEnabled":true,"LineItemDetailOrder":0,"LineItemID":"96a01fe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96b74d2e":{"SourceGlobalVariableId":-1,"SourceFormVariableId":"00000000-0000-0000-0000-000000000000","IsPageVariable":false,"IsLineItemDetailEnabled":true,"LineItemDetailOrder":0,"LineItemID":"96b74d2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96b8a567":{"SourceGlobalVariableId":-1,"SourceFormVariableId":"00000000-0000-0000-0000-000000000000","IsPageVariable":false,"IsLineItemDetailEnabled":true,"LineItemDetailOrder":0,"LineItemID":"96b8a567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97eab6f4":{"SourceGlobalVariableId":-1,"SourceFormVariableId":"00000000-0000-0000-0000-000000000000","IsPageVariable":false,"IsLineItemDetailEnabled":true,"LineItemDetailOrder":0,"LineItemID":"97eab6f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9915cf7f":{"SourceGlobalVariableId":-1,"SourceFormVariableId":"00000000-0000-0000-0000-000000000000","IsPageVariable":false,"IsLineItemDetailEnabled":true,"LineItemDetailOrder":0,"LineItemID":"9915cf7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99613716":{"SourceGlobalVariableId":-1,"SourceFormVariableId":"00000000-0000-0000-0000-000000000000","IsPageVariable":false,"IsLineItemDetailEnabled":true,"LineItemDetailOrder":0,"LineItemID":"99613716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a414f0c":{"SourceGlobalVariableId":-1,"SourceFormVariableId":"00000000-0000-0000-0000-000000000000","IsPageVariable":false,"IsLineItemDetailEnabled":true,"LineItemDetailOrder":0,"LineItemID":"9a414f0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a7c3d0f":{"SourceGlobalVariableId":-1,"SourceFormVariableId":"00000000-0000-0000-0000-000000000000","IsPageVariable":false,"IsLineItemDetailEnabled":true,"LineItemDetailOrder":0,"LineItemID":"9a7c3d0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abe15ed":{"SourceGlobalVariableId":-1,"SourceFormVariableId":"00000000-0000-0000-0000-000000000000","IsPageVariable":false,"IsLineItemDetailEnabled":true,"LineItemDetailOrder":0,"LineItemID":"9abe15e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b5b2afb":{"SourceGlobalVariableId":-1,"SourceFormVariableId":"00000000-0000-0000-0000-000000000000","IsPageVariable":false,"IsLineItemDetailEnabled":true,"LineItemDetailOrder":0,"LineItemID":"9b5b2af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daf06a6":{"SourceGlobalVariableId":-1,"SourceFormVariableId":"00000000-0000-0000-0000-000000000000","IsPageVariable":false,"IsLineItemDetailEnabled":true,"LineItemDetailOrder":0,"LineItemID":"9daf06a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daf7b9f":{"SourceGlobalVariableId":-1,"SourceFormVariableId":"00000000-0000-0000-0000-000000000000","IsPageVariable":false,"IsLineItemDetailEnabled":true,"LineItemDetailOrder":0,"LineItemID":"9daf7b9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df38c31":{"SourceGlobalVariableId":-1,"SourceFormVariableId":"00000000-0000-0000-0000-000000000000","IsPageVariable":false,"IsLineItemDetailEnabled":true,"LineItemDetailOrder":0,"LineItemID":"9df38c31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eade9eb":{"SourceGlobalVariableId":-1,"SourceFormVariableId":"00000000-0000-0000-0000-000000000000","IsPageVariable":false,"IsLineItemDetailEnabled":true,"LineItemDetailOrder":0,"LineItemID":"9eade9e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fa64ef1":{"SourceGlobalVariableId":-1,"SourceFormVariableId":"00000000-0000-0000-0000-000000000000","IsPageVariable":false,"IsLineItemDetailEnabled":true,"LineItemDetailOrder":0,"LineItemID":"9fa64ef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9fe6e731":{"SourceGlobalVariableId":-1,"SourceFormVariableId":"00000000-0000-0000-0000-000000000000","IsPageVariable":false,"IsLineItemDetailEnabled":true,"LineItemDetailOrder":0,"LineItemID":"9fe6e731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05751b5":{"SourceGlobalVariableId":-1,"SourceFormVariableId":"00000000-0000-0000-0000-000000000000","IsPageVariable":false,"IsLineItemDetailEnabled":true,"LineItemDetailOrder":0,"LineItemID":"a05751b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082fe8a":{"SourceGlobalVariableId":-1,"SourceFormVariableId":"00000000-0000-0000-0000-000000000000","IsPageVariable":false,"IsLineItemDetailEnabled":true,"LineItemDetailOrder":0,"LineItemID":"a082fe8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18924a6":{"SourceGlobalVariableId":-1,"SourceFormVariableId":"00000000-0000-0000-0000-000000000000","IsPageVariable":false,"IsLineItemDetailEnabled":true,"LineItemDetailOrder":0,"LineItemID":"a18924a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18f87fe":{"SourceGlobalVariableId":-1,"SourceFormVariableId":"00000000-0000-0000-0000-000000000000","IsPageVariable":false,"IsLineItemDetailEnabled":true,"LineItemDetailOrder":0,"LineItemID":"a18f87f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3f640c5":{"SourceGlobalVariableId":-1,"SourceFormVariableId":"00000000-0000-0000-0000-000000000000","IsPageVariable":false,"IsLineItemDetailEnabled":true,"LineItemDetailOrder":0,"LineItemID":"a3f640c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41eee59":{"SourceGlobalVariableId":-1,"SourceFormVariableId":"00000000-0000-0000-0000-000000000000","IsPageVariable":false,"IsLineItemDetailEnabled":true,"LineItemDetailOrder":0,"LineItemID":"a41eee59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601ae89":{"SourceGlobalVariableId":-1,"SourceFormVariableId":"00000000-0000-0000-0000-000000000000","IsPageVariable":false,"IsLineItemDetailEnabled":true,"LineItemDetailOrder":0,"LineItemID":"a601ae89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6a300d7":{"SourceGlobalVariableId":-1,"SourceFormVariableId":"00000000-0000-0000-0000-000000000000","IsPageVariable":false,"IsLineItemDetailEnabled":true,"LineItemDetailOrder":0,"LineItemID":"a6a300d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7463fbf":{"SourceGlobalVariableId":-1,"SourceFormVariableId":"00000000-0000-0000-0000-000000000000","IsPageVariable":false,"IsLineItemDetailEnabled":true,"LineItemDetailOrder":0,"LineItemID":"a7463fb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81a6d6":{"SourceGlobalVariableId":-1,"SourceFormVariableId":"00000000-0000-0000-0000-000000000000","IsPageVariable":false,"IsLineItemDetailEnabled":true,"LineItemDetailOrder":0,"LineItemID":"a81a6d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8ee7675":{"SourceGlobalVariableId":-1,"SourceFormVariableId":"00000000-0000-0000-0000-000000000000","IsPageVariable":false,"IsLineItemDetailEnabled":true,"LineItemDetailOrder":0,"LineItemID":"a8ee7675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9303ab8":{"SourceGlobalVariableId":-1,"SourceFormVariableId":"00000000-0000-0000-0000-000000000000","IsPageVariable":false,"IsLineItemDetailEnabled":true,"LineItemDetailOrder":0,"LineItemID":"a9303ab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9891c":{"SourceGlobalVariableId":-1,"SourceFormVariableId":"00000000-0000-0000-0000-000000000000","IsPageVariable":false,"IsLineItemDetailEnabled":true,"LineItemDetailOrder":0,"LineItemID":"a9891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af9b996a":{"SourceGlobalVariableId":-1,"SourceFormVariableId":"00000000-0000-0000-0000-000000000000","IsPageVariable":false,"IsLineItemDetailEnabled":true,"LineItemDetailOrder":0,"LineItemID":"af9b996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099a804":{"SourceGlobalVariableId":-1,"SourceFormVariableId":"00000000-0000-0000-0000-000000000000","IsPageVariable":false,"IsLineItemDetailEnabled":true,"LineItemDetailOrder":0,"LineItemID":"b099a804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0fd0fb3":{"SourceGlobalVariableId":-1,"SourceFormVariableId":"00000000-0000-0000-0000-000000000000","IsPageVariable":false,"IsLineItemDetailEnabled":true,"LineItemDetailOrder":0,"LineItemID":"b0fd0fb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1a061f0":{"SourceGlobalVariableId":-1,"SourceFormVariableId":"00000000-0000-0000-0000-000000000000","IsPageVariable":false,"IsLineItemDetailEnabled":true,"LineItemDetailOrder":0,"LineItemID":"b1a061f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27b5211":{"SourceGlobalVariableId":-1,"SourceFormVariableId":"00000000-0000-0000-0000-000000000000","IsPageVariable":false,"IsLineItemDetailEnabled":true,"LineItemDetailOrder":0,"LineItemID":"b27b5211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27e587a":{"SourceGlobalVariableId":-1,"SourceFormVariableId":"00000000-0000-0000-0000-000000000000","IsPageVariable":false,"IsLineItemDetailEnabled":true,"LineItemDetailOrder":0,"LineItemID":"b27e587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4522582":{"SourceGlobalVariableId":-1,"SourceFormVariableId":"00000000-0000-0000-0000-000000000000","IsPageVariable":false,"IsLineItemDetailEnabled":true,"LineItemDetailOrder":0,"LineItemID":"b4522582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4a1c4bd":{"SourceGlobalVariableId":-1,"SourceFormVariableId":"00000000-0000-0000-0000-000000000000","IsPageVariable":false,"IsLineItemDetailEnabled":true,"LineItemDetailOrder":0,"LineItemID":"b4a1c4b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7050f01":{"SourceGlobalVariableId":-1,"SourceFormVariableId":"00000000-0000-0000-0000-000000000000","IsPageVariable":false,"IsLineItemDetailEnabled":true,"LineItemDetailOrder":0,"LineItemID":"b7050f01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861c661":{"SourceGlobalVariableId":-1,"SourceFormVariableId":"00000000-0000-0000-0000-000000000000","IsPageVariable":false,"IsLineItemDetailEnabled":true,"LineItemDetailOrder":0,"LineItemID":"b861c661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9225fe3":{"SourceGlobalVariableId":-1,"SourceFormVariableId":"00000000-0000-0000-0000-000000000000","IsPageVariable":false,"IsLineItemDetailEnabled":true,"LineItemDetailOrder":0,"LineItemID":"b9225fe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c1fffbf":{"SourceGlobalVariableId":-1,"SourceFormVariableId":"00000000-0000-0000-0000-000000000000","IsPageVariable":false,"IsLineItemDetailEnabled":true,"LineItemDetailOrder":0,"LineItemID":"bc1fffb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c97ca9b":{"SourceGlobalVariableId":-1,"SourceFormVariableId":"00000000-0000-0000-0000-000000000000","IsPageVariable":false,"IsLineItemDetailEnabled":true,"LineItemDetailOrder":0,"LineItemID":"bc97ca9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d7a3f8":{"SourceGlobalVariableId":-1,"SourceFormVariableId":"00000000-0000-0000-0000-000000000000","IsPageVariable":false,"IsLineItemDetailEnabled":true,"LineItemDetailOrder":0,"LineItemID":"bd7a3f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e26ff50":{"SourceGlobalVariableId":-1,"SourceFormVariableId":"00000000-0000-0000-0000-000000000000","IsPageVariable":false,"IsLineItemDetailEnabled":true,"LineItemDetailOrder":0,"LineItemID":"be26ff50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e584524":{"SourceGlobalVariableId":-1,"SourceFormVariableId":"00000000-0000-0000-0000-000000000000","IsPageVariable":false,"IsLineItemDetailEnabled":true,"LineItemDetailOrder":0,"LineItemID":"be584524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efe3f1f":{"SourceGlobalVariableId":-1,"SourceFormVariableId":"00000000-0000-0000-0000-000000000000","IsPageVariable":false,"IsLineItemDetailEnabled":true,"LineItemDetailOrder":0,"LineItemID":"befe3f1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bffb8a0d":{"SourceGlobalVariableId":-1,"SourceFormVariableId":"00000000-0000-0000-0000-000000000000","IsPageVariable":false,"IsLineItemDetailEnabled":true,"LineItemDetailOrder":0,"LineItemID":"bffb8a0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0a4be1c":{"SourceGlobalVariableId":-1,"SourceFormVariableId":"00000000-0000-0000-0000-000000000000","IsPageVariable":false,"IsLineItemDetailEnabled":true,"LineItemDetailOrder":0,"LineItemID":"c0a4be1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0dfaf54":{"SourceGlobalVariableId":-1,"SourceFormVariableId":"00000000-0000-0000-0000-000000000000","IsPageVariable":false,"IsLineItemDetailEnabled":true,"LineItemDetailOrder":0,"LineItemID":"c0dfaf54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3b4b71":{"SourceGlobalVariableId":-1,"SourceFormVariableId":"00000000-0000-0000-0000-000000000000","IsPageVariable":false,"IsLineItemDetailEnabled":true,"LineItemDetailOrder":0,"LineItemID":"c3b4b71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56e48d6":{"SourceGlobalVariableId":-1,"SourceFormVariableId":"00000000-0000-0000-0000-000000000000","IsPageVariable":false,"IsLineItemDetailEnabled":true,"LineItemDetailOrder":0,"LineItemID":"c56e48d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5d4dc9f":{"SourceGlobalVariableId":-1,"SourceFormVariableId":"00000000-0000-0000-0000-000000000000","IsPageVariable":false,"IsLineItemDetailEnabled":true,"LineItemDetailOrder":0,"LineItemID":"c5d4dc9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674240c":{"SourceGlobalVariableId":-1,"SourceFormVariableId":"00000000-0000-0000-0000-000000000000","IsPageVariable":false,"IsLineItemDetailEnabled":true,"LineItemDetailOrder":0,"LineItemID":"c674240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7079c6":{"SourceGlobalVariableId":-1,"SourceFormVariableId":"00000000-0000-0000-0000-000000000000","IsPageVariable":false,"IsLineItemDetailEnabled":true,"LineItemDetailOrder":0,"LineItemID":"c7079c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852709":{"SourceGlobalVariableId":-1,"SourceFormVariableId":"00000000-0000-0000-0000-000000000000","IsPageVariable":false,"IsLineItemDetailEnabled":true,"LineItemDetailOrder":0,"LineItemID":"c852709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85f4b95":{"SourceGlobalVariableId":-1,"SourceFormVariableId":"00000000-0000-0000-0000-000000000000","IsPageVariable":false,"IsLineItemDetailEnabled":true,"LineItemDetailOrder":0,"LineItemID":"c85f4b95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87acc5a":{"SourceGlobalVariableId":-1,"SourceFormVariableId":"00000000-0000-0000-0000-000000000000","IsPageVariable":false,"IsLineItemDetailEnabled":true,"LineItemDetailOrder":0,"LineItemID":"c87acc5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8bfc5f8":{"SourceGlobalVariableId":-1,"SourceFormVariableId":"00000000-0000-0000-0000-000000000000","IsPageVariable":false,"IsLineItemDetailEnabled":true,"LineItemDetailOrder":0,"LineItemID":"c8bfc5f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98fd504":{"SourceGlobalVariableId":-1,"SourceFormVariableId":"00000000-0000-0000-0000-000000000000","IsPageVariable":false,"IsLineItemDetailEnabled":true,"LineItemDetailOrder":0,"LineItemID":"c98fd504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a8d8a1f":{"SourceGlobalVariableId":-1,"SourceFormVariableId":"00000000-0000-0000-0000-000000000000","IsPageVariable":false,"IsLineItemDetailEnabled":true,"LineItemDetailOrder":0,"LineItemID":"ca8d8a1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ae1501a":{"SourceGlobalVariableId":-1,"SourceFormVariableId":"00000000-0000-0000-0000-000000000000","IsPageVariable":false,"IsLineItemDetailEnabled":true,"LineItemDetailOrder":0,"LineItemID":"cae1501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cea022e6":{"SourceGlobalVariableId":-1,"SourceFormVariableId":"00000000-0000-0000-0000-000000000000","IsPageVariable":false,"IsLineItemDetailEnabled":true,"LineItemDetailOrder":0,"LineItemID":"cea022e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05ba33f":{"SourceGlobalVariableId":-1,"SourceFormVariableId":"00000000-0000-0000-0000-000000000000","IsPageVariable":false,"IsLineItemDetailEnabled":true,"LineItemDetailOrder":0,"LineItemID":"d05ba33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3509488":{"SourceGlobalVariableId":-1,"SourceFormVariableId":"00000000-0000-0000-0000-000000000000","IsPageVariable":false,"IsLineItemDetailEnabled":true,"LineItemDetailOrder":0,"LineItemID":"d3509488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3f71cbe":{"SourceGlobalVariableId":-1,"SourceFormVariableId":"00000000-0000-0000-0000-000000000000","IsPageVariable":false,"IsLineItemDetailEnabled":true,"LineItemDetailOrder":0,"LineItemID":"d3f71cb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4dfa963":{"SourceGlobalVariableId":-1,"SourceFormVariableId":"00000000-0000-0000-0000-000000000000","IsPageVariable":false,"IsLineItemDetailEnabled":true,"LineItemDetailOrder":0,"LineItemID":"d4dfa963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91df35d":{"SourceGlobalVariableId":-1,"SourceFormVariableId":"00000000-0000-0000-0000-000000000000","IsPageVariable":false,"IsLineItemDetailEnabled":true,"LineItemDetailOrder":0,"LineItemID":"d91df35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aa98f97":{"SourceGlobalVariableId":-1,"SourceFormVariableId":"00000000-0000-0000-0000-000000000000","IsPageVariable":false,"IsLineItemDetailEnabled":true,"LineItemDetailOrder":0,"LineItemID":"daa98f97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bbf71a3":{"SourceGlobalVariableId":-1,"SourceFormVariableId":"00000000-0000-0000-0000-000000000000","IsPageVariable":false,"IsLineItemDetailEnabled":true,"LineItemDetailOrder":0,"LineItemID":"dbbf71a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c445d0a":{"SourceGlobalVariableId":-1,"SourceFormVariableId":"00000000-0000-0000-0000-000000000000","IsPageVariable":false,"IsLineItemDetailEnabled":true,"LineItemDetailOrder":0,"LineItemID":"dc445d0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c8fd1c6":{"SourceGlobalVariableId":-1,"SourceFormVariableId":"00000000-0000-0000-0000-000000000000","IsPageVariable":false,"IsLineItemDetailEnabled":true,"LineItemDetailOrder":0,"LineItemID":"dc8fd1c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ccd0b32":{"SourceGlobalVariableId":-1,"SourceFormVariableId":"00000000-0000-0000-0000-000000000000","IsPageVariable":false,"IsLineItemDetailEnabled":true,"LineItemDetailOrder":0,"LineItemID":"dccd0b32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f3963a5":{"SourceGlobalVariableId":-1,"SourceFormVariableId":"00000000-0000-0000-0000-000000000000","IsPageVariable":false,"IsLineItemDetailEnabled":true,"LineItemDetailOrder":0,"LineItemID":"df3963a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dfe155b":{"SourceGlobalVariableId":-1,"SourceFormVariableId":"00000000-0000-0000-0000-000000000000","IsPageVariable":false,"IsLineItemDetailEnabled":true,"LineItemDetailOrder":0,"LineItemID":"dfe155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163a4f4":{"SourceGlobalVariableId":-1,"SourceFormVariableId":"00000000-0000-0000-0000-000000000000","IsPageVariable":false,"IsLineItemDetailEnabled":true,"LineItemDetailOrder":0,"LineItemID":"e163a4f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16c4f07":{"SourceGlobalVariableId":-1,"SourceFormVariableId":"00000000-0000-0000-0000-000000000000","IsPageVariable":false,"IsLineItemDetailEnabled":true,"LineItemDetailOrder":0,"LineItemID":"e16c4f07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1856892":{"SourceGlobalVariableId":-1,"SourceFormVariableId":"00000000-0000-0000-0000-000000000000","IsPageVariable":false,"IsLineItemDetailEnabled":true,"LineItemDetailOrder":0,"LineItemID":"e1856892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1cc2e8c":{"SourceGlobalVariableId":-1,"SourceFormVariableId":"00000000-0000-0000-0000-000000000000","IsPageVariable":false,"IsLineItemDetailEnabled":true,"LineItemDetailOrder":0,"LineItemID":"e1cc2e8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2fa4f6b":{"SourceGlobalVariableId":-1,"SourceFormVariableId":"00000000-0000-0000-0000-000000000000","IsPageVariable":false,"IsLineItemDetailEnabled":true,"LineItemDetailOrder":0,"LineItemID":"e2fa4f6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3608db1":{"SourceGlobalVariableId":-1,"SourceFormVariableId":"00000000-0000-0000-0000-000000000000","IsPageVariable":false,"IsLineItemDetailEnabled":true,"LineItemDetailOrder":0,"LineItemID":"e3608db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400fe49":{"SourceGlobalVariableId":-1,"SourceFormVariableId":"00000000-0000-0000-0000-000000000000","IsPageVariable":false,"IsLineItemDetailEnabled":true,"LineItemDetailOrder":0,"LineItemID":"e400fe49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4a6648a":{"SourceGlobalVariableId":-1,"SourceFormVariableId":"00000000-0000-0000-0000-000000000000","IsPageVariable":false,"IsLineItemDetailEnabled":true,"LineItemDetailOrder":0,"LineItemID":"e4a6648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5f56605":{"SourceGlobalVariableId":-1,"SourceFormVariableId":"00000000-0000-0000-0000-000000000000","IsPageVariable":false,"IsLineItemDetailEnabled":true,"LineItemDetailOrder":0,"LineItemID":"e5f56605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692fdfe":{"SourceGlobalVariableId":-1,"SourceFormVariableId":"00000000-0000-0000-0000-000000000000","IsPageVariable":false,"IsLineItemDetailEnabled":true,"LineItemDetailOrder":0,"LineItemID":"e692fdf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6a5bc1a":{"SourceGlobalVariableId":-1,"SourceFormVariableId":"00000000-0000-0000-0000-000000000000","IsPageVariable":false,"IsLineItemDetailEnabled":true,"LineItemDetailOrder":0,"LineItemID":"e6a5bc1a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6ce3bb7":{"SourceGlobalVariableId":-1,"SourceFormVariableId":"00000000-0000-0000-0000-000000000000","IsPageVariable":false,"IsLineItemDetailEnabled":true,"LineItemDetailOrder":0,"LineItemID":"e6ce3bb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71d96a0":{"SourceGlobalVariableId":-1,"SourceFormVariableId":"00000000-0000-0000-0000-000000000000","IsPageVariable":false,"IsLineItemDetailEnabled":true,"LineItemDetailOrder":0,"LineItemID":"e71d96a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78b9ac9":{"SourceGlobalVariableId":-1,"SourceFormVariableId":"00000000-0000-0000-0000-000000000000","IsPageVariable":false,"IsLineItemDetailEnabled":true,"LineItemDetailOrder":0,"LineItemID":"e78b9ac9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8b984bf":{"SourceGlobalVariableId":-1,"SourceFormVariableId":"00000000-0000-0000-0000-000000000000","IsPageVariable":false,"IsLineItemDetailEnabled":true,"LineItemDetailOrder":0,"LineItemID":"e8b984b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98f18cb":{"SourceGlobalVariableId":-1,"SourceFormVariableId":"00000000-0000-0000-0000-000000000000","IsPageVariable":false,"IsLineItemDetailEnabled":true,"LineItemDetailOrder":0,"LineItemID":"e98f18c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9f2778e":{"SourceGlobalVariableId":-1,"SourceFormVariableId":"00000000-0000-0000-0000-000000000000","IsPageVariable":false,"IsLineItemDetailEnabled":true,"LineItemDetailOrder":0,"LineItemID":"e9f2778e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b61e132":{"SourceGlobalVariableId":-1,"SourceFormVariableId":"00000000-0000-0000-0000-000000000000","IsPageVariable":false,"IsLineItemDetailEnabled":true,"LineItemDetailOrder":0,"LineItemID":"eb61e132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bcdffef":{"SourceGlobalVariableId":-1,"SourceFormVariableId":"00000000-0000-0000-0000-000000000000","IsPageVariable":false,"IsLineItemDetailEnabled":true,"LineItemDetailOrder":0,"LineItemID":"ebcdffe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c0177f2":{"SourceGlobalVariableId":-1,"SourceFormVariableId":"00000000-0000-0000-0000-000000000000","IsPageVariable":false,"IsLineItemDetailEnabled":true,"LineItemDetailOrder":0,"LineItemID":"ec0177f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c11e0c":{"SourceGlobalVariableId":-1,"SourceFormVariableId":"00000000-0000-0000-0000-000000000000","IsPageVariable":false,"IsLineItemDetailEnabled":true,"LineItemDetailOrder":0,"LineItemID":"ec11e0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c637f76":{"SourceGlobalVariableId":-1,"SourceFormVariableId":"00000000-0000-0000-0000-000000000000","IsPageVariable":false,"IsLineItemDetailEnabled":true,"LineItemDetailOrder":0,"LineItemID":"ec637f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d8a737b":{"SourceGlobalVariableId":-1,"SourceFormVariableId":"00000000-0000-0000-0000-000000000000","IsPageVariable":false,"IsLineItemDetailEnabled":true,"LineItemDetailOrder":0,"LineItemID":"ed8a737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ef81d156":{"SourceGlobalVariableId":-1,"SourceFormVariableId":"00000000-0000-0000-0000-000000000000","IsPageVariable":false,"IsLineItemDetailEnabled":true,"LineItemDetailOrder":0,"LineItemID":"ef81d156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13b1e57":{"SourceGlobalVariableId":-1,"SourceFormVariableId":"00000000-0000-0000-0000-000000000000","IsPageVariable":false,"IsLineItemDetailEnabled":true,"LineItemDetailOrder":0,"LineItemID":"f13b1e57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254d300":{"SourceGlobalVariableId":-1,"SourceFormVariableId":"00000000-0000-0000-0000-000000000000","IsPageVariable":false,"IsLineItemDetailEnabled":true,"LineItemDetailOrder":0,"LineItemID":"f254d300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2d6ad03":{"SourceGlobalVariableId":-1,"SourceFormVariableId":"00000000-0000-0000-0000-000000000000","IsPageVariable":false,"IsLineItemDetailEnabled":true,"LineItemDetailOrder":0,"LineItemID":"f2d6ad03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3e8ad5f":{"SourceGlobalVariableId":-1,"SourceFormVariableId":"00000000-0000-0000-0000-000000000000","IsPageVariable":false,"IsLineItemDetailEnabled":true,"LineItemDetailOrder":0,"LineItemID":"f3e8ad5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436d6dd":{"SourceGlobalVariableId":-1,"SourceFormVariableId":"00000000-0000-0000-0000-000000000000","IsPageVariable":false,"IsLineItemDetailEnabled":true,"LineItemDetailOrder":0,"LineItemID":"f436d6dd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5214751":{"SourceGlobalVariableId":-1,"SourceFormVariableId":"00000000-0000-0000-0000-000000000000","IsPageVariable":false,"IsLineItemDetailEnabled":true,"LineItemDetailOrder":0,"LineItemID":"f5214751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591ed76":{"SourceGlobalVariableId":-1,"SourceFormVariableId":"00000000-0000-0000-0000-000000000000","IsPageVariable":false,"IsLineItemDetailEnabled":true,"LineItemDetailOrder":0,"LineItemID":"f591ed76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6549d96":{"SourceGlobalVariableId":-1,"SourceFormVariableId":"00000000-0000-0000-0000-000000000000","IsPageVariable":false,"IsLineItemDetailEnabled":true,"LineItemDetailOrder":0,"LineItemID":"f6549d96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6b94e25":{"SourceGlobalVariableId":-1,"SourceFormVariableId":"00000000-0000-0000-0000-000000000000","IsPageVariable":false,"IsLineItemDetailEnabled":true,"LineItemDetailOrder":0,"LineItemID":"f6b94e25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75f9323":{"SourceGlobalVariableId":-1,"SourceFormVariableId":"00000000-0000-0000-0000-000000000000","IsPageVariable":false,"IsLineItemDetailEnabled":true,"LineItemDetailOrder":0,"LineItemID":"f75f9323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8a96414":{"SourceGlobalVariableId":-1,"SourceFormVariableId":"00000000-0000-0000-0000-000000000000","IsPageVariable":false,"IsLineItemDetailEnabled":true,"LineItemDetailOrder":0,"LineItemID":"f8a96414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9ba168b":{"SourceGlobalVariableId":-1,"SourceFormVariableId":"00000000-0000-0000-0000-000000000000","IsPageVariable":false,"IsLineItemDetailEnabled":true,"LineItemDetailOrder":0,"LineItemID":"f9ba168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a1bdba8":{"SourceGlobalVariableId":-1,"SourceFormVariableId":"00000000-0000-0000-0000-000000000000","IsPageVariable":false,"IsLineItemDetailEnabled":true,"LineItemDetailOrder":0,"LineItemID":"fa1bdba8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b55a9ec":{"SourceGlobalVariableId":-1,"SourceFormVariableId":"00000000-0000-0000-0000-000000000000","IsPageVariable":false,"IsLineItemDetailEnabled":true,"LineItemDetailOrder":0,"LineItemID":"fb55a9e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bfdc292":{"SourceGlobalVariableId":-1,"SourceFormVariableId":"00000000-0000-0000-0000-000000000000","IsPageVariable":false,"IsLineItemDetailEnabled":true,"LineItemDetailOrder":0,"LineItemID":"fbfdc292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c68667c":{"SourceGlobalVariableId":-1,"SourceFormVariableId":"00000000-0000-0000-0000-000000000000","IsPageVariable":false,"IsLineItemDetailEnabled":true,"LineItemDetailOrder":0,"LineItemID":"fc68667c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ccff2cf":{"SourceGlobalVariableId":-1,"SourceFormVariableId":"00000000-0000-0000-0000-000000000000","IsPageVariable":false,"IsLineItemDetailEnabled":true,"LineItemDetailOrder":0,"LineItemID":"fccff2cf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MYPS1_BMYPB2_fe35894b":{"SourceGlobalVariableId":-1,"SourceFormVariableId":"00000000-0000-0000-0000-000000000000","IsPageVariable":false,"IsLineItemDetailEnabled":true,"LineItemDetailOrder":0,"LineItemID":"fe35894b"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4,"DimensionIdStr":"-1","MemberIdStr":"-1","DimensionId":-1,"MemberId":-1,"Inc":""},"_vena_LI_SPayrollS1_BPayrollB1_65bf0cd0":{"SourceGlobalVariableId":-1,"SourceFormVariableId":"00000000-0000-0000-0000-000000000000","IsPageVariable":false,"IsLineItemDetailEnabled":true,"LineItemDetailOrder":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":{"SourceGlobalVariableId":-1,"SourceFormVariableId":"00000000-0000-0000-0000-000000000000","IsPageVariable":false,"IsLineItemDetailEnabled":true,"LineItemDetailOrder":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10":{"SourceGlobalVariableId":-1,"SourceFormVariableId":"00000000-0000-0000-0000-000000000000","IsPageVariable":false,"IsLineItemDetailEnabled":true,"LineItemDetailOrder":10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11":{"SourceGlobalVariableId":-1,"SourceFormVariableId":"00000000-0000-0000-0000-000000000000","IsPageVariable":false,"IsLineItemDetailEnabled":true,"LineItemDetailOrder":11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12":{"SourceGlobalVariableId":-1,"SourceFormVariableId":"00000000-0000-0000-0000-000000000000","IsPageVariable":false,"IsLineItemDetailEnabled":true,"LineItemDetailOrder":12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13":{"SourceGlobalVariableId":-1,"SourceFormVariableId":"00000000-0000-0000-0000-000000000000","IsPageVariable":false,"IsLineItemDetailEnabled":true,"LineItemDetailOrder":13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14":{"SourceGlobalVariableId":-1,"SourceFormVariableId":"00000000-0000-0000-0000-000000000000","IsPageVariable":false,"IsLineItemDetailEnabled":true,"LineItemDetailOrder":14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15":{"SourceGlobalVariableId":-1,"SourceFormVariableId":"00000000-0000-0000-0000-000000000000","IsPageVariable":false,"IsLineItemDetailEnabled":true,"LineItemDetailOrder":15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16":{"SourceGlobalVariableId":-1,"SourceFormVariableId":"00000000-0000-0000-0000-000000000000","IsPageVariable":false,"IsLineItemDetailEnabled":true,"LineItemDetailOrder":16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17":{"SourceGlobalVariableId":-1,"SourceFormVariableId":"00000000-0000-0000-0000-000000000000","IsPageVariable":false,"IsLineItemDetailEnabled":true,"LineItemDetailOrder":17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18":{"SourceGlobalVariableId":-1,"SourceFormVariableId":"00000000-0000-0000-0000-000000000000","IsPageVariable":false,"IsLineItemDetailEnabled":true,"LineItemDetailOrder":18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19":{"SourceGlobalVariableId":-1,"SourceFormVariableId":"00000000-0000-0000-0000-000000000000","IsPageVariable":false,"IsLineItemDetailEnabled":true,"LineItemDetailOrder":19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":{"SourceGlobalVariableId":-1,"SourceFormVariableId":"00000000-0000-0000-0000-000000000000","IsPageVariable":false,"IsLineItemDetailEnabled":true,"LineItemDetailOrder":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20":{"SourceGlobalVariableId":-1,"SourceFormVariableId":"00000000-0000-0000-0000-000000000000","IsPageVariable":false,"IsLineItemDetailEnabled":true,"LineItemDetailOrder":20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21":{"SourceGlobalVariableId":-1,"SourceFormVariableId":"00000000-0000-0000-0000-000000000000","IsPageVariable":false,"IsLineItemDetailEnabled":true,"LineItemDetailOrder":21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22":{"SourceGlobalVariableId":-1,"SourceFormVariableId":"00000000-0000-0000-0000-000000000000","IsPageVariable":false,"IsLineItemDetailEnabled":true,"LineItemDetailOrder":22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23":{"SourceGlobalVariableId":-1,"SourceFormVariableId":"00000000-0000-0000-0000-000000000000","IsPageVariable":false,"IsLineItemDetailEnabled":true,"LineItemDetailOrder":23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24":{"SourceGlobalVariableId":-1,"SourceFormVariableId":"00000000-0000-0000-0000-000000000000","IsPageVariable":false,"IsLineItemDetailEnabled":true,"LineItemDetailOrder":24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25":{"SourceGlobalVariableId":-1,"SourceFormVariableId":"00000000-0000-0000-0000-000000000000","IsPageVariable":false,"IsLineItemDetailEnabled":true,"LineItemDetailOrder":25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26":{"SourceGlobalVariableId":-1,"SourceFormVariableId":"00000000-0000-0000-0000-000000000000","IsPageVariable":false,"IsLineItemDetailEnabled":true,"LineItemDetailOrder":26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27":{"SourceGlobalVariableId":-1,"SourceFormVariableId":"00000000-0000-0000-0000-000000000000","IsPageVariable":false,"IsLineItemDetailEnabled":true,"LineItemDetailOrder":27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28":{"SourceGlobalVariableId":-1,"SourceFormVariableId":"00000000-0000-0000-0000-000000000000","IsPageVariable":false,"IsLineItemDetailEnabled":true,"LineItemDetailOrder":28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29":{"SourceGlobalVariableId":-1,"SourceFormVariableId":"00000000-0000-0000-0000-000000000000","IsPageVariable":false,"IsLineItemDetailEnabled":true,"LineItemDetailOrder":29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":{"SourceGlobalVariableId":-1,"SourceFormVariableId":"00000000-0000-0000-0000-000000000000","IsPageVariable":false,"IsLineItemDetailEnabled":true,"LineItemDetailOrder":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30":{"SourceGlobalVariableId":-1,"SourceFormVariableId":"00000000-0000-0000-0000-000000000000","IsPageVariable":false,"IsLineItemDetailEnabled":true,"LineItemDetailOrder":30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31":{"SourceGlobalVariableId":-1,"SourceFormVariableId":"00000000-0000-0000-0000-000000000000","IsPageVariable":false,"IsLineItemDetailEnabled":true,"LineItemDetailOrder":31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32":{"SourceGlobalVariableId":-1,"SourceFormVariableId":"00000000-0000-0000-0000-000000000000","IsPageVariable":false,"IsLineItemDetailEnabled":true,"LineItemDetailOrder":32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33":{"SourceGlobalVariableId":-1,"SourceFormVariableId":"00000000-0000-0000-0000-000000000000","IsPageVariable":false,"IsLineItemDetailEnabled":true,"LineItemDetailOrder":33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34":{"SourceGlobalVariableId":-1,"SourceFormVariableId":"00000000-0000-0000-0000-000000000000","IsPageVariable":false,"IsLineItemDetailEnabled":true,"LineItemDetailOrder":34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35":{"SourceGlobalVariableId":-1,"SourceFormVariableId":"00000000-0000-0000-0000-000000000000","IsPageVariable":false,"IsLineItemDetailEnabled":true,"LineItemDetailOrder":35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36":{"SourceGlobalVariableId":-1,"SourceFormVariableId":"00000000-0000-0000-0000-000000000000","IsPageVariable":false,"IsLineItemDetailEnabled":true,"LineItemDetailOrder":36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37":{"SourceGlobalVariableId":-1,"SourceFormVariableId":"00000000-0000-0000-0000-000000000000","IsPageVariable":false,"IsLineItemDetailEnabled":true,"LineItemDetailOrder":37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38":{"SourceGlobalVariableId":-1,"SourceFormVariableId":"00000000-0000-0000-0000-000000000000","IsPageVariable":false,"IsLineItemDetailEnabled":true,"LineItemDetailOrder":38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39":{"SourceGlobalVariableId":-1,"SourceFormVariableId":"00000000-0000-0000-0000-000000000000","IsPageVariable":false,"IsLineItemDetailEnabled":true,"LineItemDetailOrder":39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":{"SourceGlobalVariableId":-1,"SourceFormVariableId":"00000000-0000-0000-0000-000000000000","IsPageVariable":false,"IsLineItemDetailEnabled":true,"LineItemDetailOrder":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40":{"SourceGlobalVariableId":-1,"SourceFormVariableId":"00000000-0000-0000-0000-000000000000","IsPageVariable":false,"IsLineItemDetailEnabled":true,"LineItemDetailOrder":40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41":{"SourceGlobalVariableId":-1,"SourceFormVariableId":"00000000-0000-0000-0000-000000000000","IsPageVariable":false,"IsLineItemDetailEnabled":true,"LineItemDetailOrder":41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42":{"SourceGlobalVariableId":-1,"SourceFormVariableId":"00000000-0000-0000-0000-000000000000","IsPageVariable":false,"IsLineItemDetailEnabled":true,"LineItemDetailOrder":42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43":{"SourceGlobalVariableId":-1,"SourceFormVariableId":"00000000-0000-0000-0000-000000000000","IsPageVariable":false,"IsLineItemDetailEnabled":true,"LineItemDetailOrder":43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44":{"SourceGlobalVariableId":-1,"SourceFormVariableId":"00000000-0000-0000-0000-000000000000","IsPageVariable":false,"IsLineItemDetailEnabled":true,"LineItemDetailOrder":44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45":{"SourceGlobalVariableId":-1,"SourceFormVariableId":"00000000-0000-0000-0000-000000000000","IsPageVariable":false,"IsLineItemDetailEnabled":true,"LineItemDetailOrder":45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46":{"SourceGlobalVariableId":-1,"SourceFormVariableId":"00000000-0000-0000-0000-000000000000","IsPageVariable":false,"IsLineItemDetailEnabled":true,"LineItemDetailOrder":46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47":{"SourceGlobalVariableId":-1,"SourceFormVariableId":"00000000-0000-0000-0000-000000000000","IsPageVariable":false,"IsLineItemDetailEnabled":true,"LineItemDetailOrder":47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48":{"SourceGlobalVariableId":-1,"SourceFormVariableId":"00000000-0000-0000-0000-000000000000","IsPageVariable":false,"IsLineItemDetailEnabled":true,"LineItemDetailOrder":48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49":{"SourceGlobalVariableId":-1,"SourceFormVariableId":"00000000-0000-0000-0000-000000000000","IsPageVariable":false,"IsLineItemDetailEnabled":true,"LineItemDetailOrder":49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":{"SourceGlobalVariableId":-1,"SourceFormVariableId":"00000000-0000-0000-0000-000000000000","IsPageVariable":false,"IsLineItemDetailEnabled":true,"LineItemDetailOrder":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":{"SourceGlobalVariableId":-1,"SourceFormVariableId":"00000000-0000-0000-0000-000000000000","IsPageVariable":false,"IsLineItemDetailEnabled":true,"LineItemDetailOrder":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":{"SourceGlobalVariableId":-1,"SourceFormVariableId":"00000000-0000-0000-0000-000000000000","IsPageVariable":false,"IsLineItemDetailEnabled":true,"LineItemDetailOrder":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8":{"SourceGlobalVariableId":-1,"SourceFormVariableId":"00000000-0000-0000-0000-000000000000","IsPageVariable":false,"IsLineItemDetailEnabled":true,"LineItemDetailOrder":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9":{"SourceGlobalVariableId":-1,"SourceFormVariableId":"00000000-0000-0000-0000-000000000000","IsPageVariable":false,"IsLineItemDetailEnabled":true,"LineItemDetailOrder":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2_80f7cbbe":{"SourceGlobalVariableId":-1,"SourceFormVariableId":"00000000-0000-0000-0000-000000000000","IsPageVariable":false,"IsLineItemDetailEnabled":true,"LineItemDetailOrder":0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PayrollS1_BPayrollB2_80f7cbbe_1":{"SourceGlobalVariableId":-1,"SourceFormVariableId":"00000000-0000-0000-0000-000000000000","IsPageVariable":false,"IsLineItemDetailEnabled":true,"LineItemDetailOrder":1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PayrollS1_BPayrollB2_80f7cbbe_2":{"SourceGlobalVariableId":-1,"SourceFormVariableId":"00000000-0000-0000-0000-000000000000","IsPageVariable":false,"IsLineItemDetailEnabled":true,"LineItemDetailOrder":2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PayrollS1_BPayrollB2_80f7cbbe_3":{"SourceGlobalVariableId":-1,"SourceFormVariableId":"00000000-0000-0000-0000-000000000000","IsPageVariable":false,"IsLineItemDetailEnabled":true,"LineItemDetailOrder":3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RatesS1_BRatesB2_95c3f711":{"SourceGlobalVariableId":-1,"SourceFormVariableId":"00000000-0000-0000-0000-000000000000","IsPageVariable":false,"IsLineItemDetailEnabled":true,"LineItemDetailOrder":0,"LineItemID":"95c3f711"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4,"DimensionIdStr":"-1","MemberIdStr":"-1","DimensionId":-1,"MemberId":-1,"Inc":""},"_vena_LI_SRatesS1_BRatesB2_95c3f711_1":{"SourceGlobalVariableId":-1,"SourceFormVariableId":"00000000-0000-0000-0000-000000000000","IsPageVariable":false,"IsLineItemDetailEnabled":true,"LineItemDetailOrder":1,"LineItemID":"95c3f711"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4,"DimensionIdStr":"-1","MemberIdStr":"-1","DimensionId":-1,"MemberId":-1,"Inc":""},"_vena_MYPS1_MYPB1_C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3","MemberIdStr":"720177941083193402","DimensionId":3,"MemberId":720177941083193402,"Inc":""},"_vena_MYPS1_MYPB1_C_3_720177941083193402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3","MemberIdStr":"720177941083193402","DimensionId":3,"MemberId":720177941083193402,"Inc":"1"},"_vena_MYPS1_MYPB1_C_3_720177941083193402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3","MemberIdStr":"720177941083193402","DimensionId":3,"MemberId":720177941083193402,"Inc":"2"},"_vena_MYPS1_MYPB1_C_3_720177941083193402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3","MemberIdStr":"720177941083193402","DimensionId":3,"MemberId":720177941083193402,"Inc":"3"},"_vena_MYPS1_MYPB1_C_3_720177941083193402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3","MemberIdStr":"720177941083193402","DimensionId":3,"MemberId":720177941083193402,"Inc":"4"},"_vena_MYPS1_MYPB1_C_3_720177941083193402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3","MemberIdStr":"720177941083193402","DimensionId":3,"MemberId":720177941083193402,"Inc":"5"},"_vena_MYPS1_MYPB1_C_3_720177941083193402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3","MemberIdStr":"720177941083193402","DimensionId":3,"MemberId":720177941083193402,"Inc":"6"},"_vena_MYPS1_MYPB1_C_3_720177941083193402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3","MemberIdStr":"720177941083193402","DimensionId":3,"MemberId":720177941083193402,"Inc":"7"},"_vena_MYPS1_MYPB1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4","MemberIdStr":"720177941095776277","DimensionId":4,"MemberId":720177941095776277,"Inc":""},"_vena_MYPS1_MYPB1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4","MemberIdStr":"720177941095776277","DimensionId":4,"MemberId":720177941095776277,"Inc":"1"},"_vena_MYPS1_MYPB1_C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6","MemberIdStr":"720177941255159927","DimensionId":6,"MemberId":720177941255159927,"Inc":""},"_vena_MYPS1_MYPB1_C_6_720177941255159927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6","MemberIdStr":"720177941255159927","DimensionId":6,"MemberId":720177941255159927,"Inc":"1"},"_vena_MYPS1_MYPB1_C_6_720177941255159927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6","MemberIdStr":"720177941255159927","DimensionId":6,"MemberId":720177941255159927,"Inc":"2"},"_vena_MYPS1_MYPB1_C_6_720177941255159927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6","MemberIdStr":"720177941255159927","DimensionId":6,"MemberId":720177941255159927,"Inc":"3"},"_vena_MYPS1_MYPB1_C_6_720177941255159927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6","MemberIdStr":"720177941255159927","DimensionId":6,"MemberId":720177941255159927,"Inc":"4"},"_vena_MYPS1_MYPB1_C_6_720177941255159927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6","MemberIdStr":"720177941255159927","DimensionId":6,"MemberId":720177941255159927,"Inc":"5"},"_vena_MYPS1_MYPB1_C_6_720177941255159927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6","MemberIdStr":"720177941255159927","DimensionId":6,"MemberId":720177941255159927,"Inc":"6"},"_vena_MYPS1_MYPB1_C_6_720177941255159927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6","MemberIdStr":"720177941255159927","DimensionId":6,"MemberId":720177941255159927,"Inc":"7"},"_vena_MYPS1_MYPB1_C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7","MemberIdStr":"720177941267742850","DimensionId":7,"MemberId":720177941267742850,"Inc":""},"_vena_MYPS1_MYPB1_C_7_720177941267742850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7","MemberIdStr":"720177941267742850","DimensionId":7,"MemberId":720177941267742850,"Inc":"1"},"_vena_MYPS1_MYPB1_C_7_720177941267742850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7","MemberIdStr":"720177941267742850","DimensionId":7,"MemberId":720177941267742850,"Inc":"2"},"_vena_MYPS1_MYPB1_C_7_720177941267742850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7","MemberIdStr":"720177941267742850","DimensionId":7,"MemberId":720177941267742850,"Inc":"3"},"_vena_MYPS1_MYPB1_C_7_720177941267742850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7","MemberIdStr":"720177941267742850","DimensionId":7,"MemberId":720177941267742850,"Inc":"4"},"_vena_MYPS1_MYPB1_C_7_720177941267742850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7","MemberIdStr":"720177941267742850","DimensionId":7,"MemberId":720177941267742850,"Inc":"5"},"_vena_MYPS1_MYPB1_C_7_720177941267742850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7","MemberIdStr":"720177941267742850","DimensionId":7,"MemberId":720177941267742850,"Inc":"6"},"_vena_MYPS1_MYPB1_C_7_720177941267742850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7","MemberIdStr":"720177941267742850","DimensionId":7,"MemberId":720177941267742850,"Inc":"7"},"_vena_MYPS1_MYP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"},"_vena_MYPS1_MYP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1"},"_vena_MYPS1_MYP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2"},"_vena_MYPS1_MYP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3"},"_vena_MYPS1_MYP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4"},"_vena_MYPS1_MYP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5"},"_vena_MYPS1_MYPB1_C_8_720177941305491737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720177941305491737","DimensionId":8,"MemberId":720177941305491737,"Inc":""},"_vena_MYPS1_MYPB1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720177941309685782","DimensionId":8,"MemberId":720177941309685782,"Inc":""},"_vena_MYPS1_MYP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10"},"_vena_MYPS1_MYP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11"},"_vena_MYPS1_MYP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12"},"_vena_MYPS1_MYP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13"},"_vena_MYPS1_MYP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14"},"_vena_MYPS1_MYP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15"},"_vena_MYPS1_MYP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1"},"_vena_MYPS1_MYPB1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2"},"_vena_MYPS1_MYPB1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3"},"_vena_MYPS1_MYP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4"},"_vena_MYPS1_MYP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5"},"_vena_MYPS1_MYP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6"},"_vena_MYPS1_MYPB1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7"},"_vena_MYPS1_MYPB1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8"},"_vena_MYPS1_MYPB1_R_5_1034677560876597249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1034677560876597249","DimensionId":5,"MemberId":1034677560876597249,"Inc":""},"_vena_MYPS1_MYPB1_R_5_1039687585003864064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1039687585003864064","DimensionId":5,"MemberId":1039687585003864064,"Inc":""},"_vena_MYPS1_MYPB1_R_5_1052836905319923712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1052836905319923712","DimensionId":5,"MemberId":1052836905319923712,"Inc":""},"_vena_MYPS1_MYPB1_R_5_1052837083040710656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1052837083040710656","DimensionId":5,"MemberId":1052837083040710656,"Inc":""},"_vena_MYPS1_MYPB1_R_5_1057844211415121920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1057844211415121920","DimensionId":5,"MemberId":1057844211415121920,"Inc":""},"_vena_MYPS1_MYPB1_R_5_1059971777734246400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1059971777734246400","DimensionId":5,"MemberId":1059971777734246400,"Inc":""},"_vena_MYPS1_MYPB1_R_5_1062510140765372417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1062510140765372417","DimensionId":5,"MemberId":1062510140765372417,"Inc":""},"_vena_MYPS1_MYPB1_R_5_1062510234340425728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1062510234340425728","DimensionId":5,"MemberId":1062510234340425728,"Inc":""},"_vena_MYPS1_MYPB1_R_5_1062510313575022592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1062510313575022592","DimensionId":5,"MemberId":1062510313575022592,"Inc":""},"_vena_MYPS1_MYPB1_R_5_1062510391693934592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1062510391693934592","DimensionId":5,"MemberId":1062510391693934592,"Inc":""},"_vena_MYPS1_MYPB1_R_5_1062510470005915648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1062510470005915648","DimensionId":5,"MemberId":1062510470005915648,"Inc":""},"_vena_MYPS1_MYPB1_R_5_1111169575922696192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1111169575922696192","DimensionId":5,"MemberId":1111169575922696192,"Inc":""},"_vena_MYPS1_MYPB1_R_5_1111895634847334400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1111895634847334400","DimensionId":5,"MemberId":1111895634847334400,"Inc":""},"_vena_MYPS1_MYPB1_R_5_1186844021529378816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1186844021529378816","DimensionId":5,"MemberId":1186844021529378816,"Inc":""},"_vena_MYPS1_MYPB1_R_5_1186844078249082880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1186844078249082880","DimensionId":5,"MemberId":1186844078249082880,"Inc":""},"_vena_MYPS1_MYPB1_R_5_1186844170426253312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1186844170426253312","DimensionId":5,"MemberId":1186844170426253312,"Inc":""},"_vena_MYPS1_MYPB1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721231448376606720","DimensionId":5,"MemberId":721231448376606720,"Inc":""},"_vena_MYPS1_MYPB1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721231448380801024","DimensionId":5,"MemberId":721231448380801024,"Inc":""},"_vena_MYPS1_MYPB1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721231448384995329","DimensionId":5,"MemberId":721231448384995329,"Inc":""},"_vena_MYPS1_MYPB1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721231448384995331","DimensionId":5,"MemberId":721231448384995331,"Inc":""},"_vena_MYPS1_MYPB1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721231448384995333","DimensionId":5,"MemberId":721231448384995333,"Inc":""},"_vena_MYPS1_MYPB1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721231448389189633","DimensionId":5,"MemberId":721231448389189633,"Inc":""},"_vena_MYPS1_MYPB1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721231448389189635","DimensionId":5,"MemberId":721231448389189635,"Inc":""},"_vena_MYPS1_MYPB1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721231448393383937","DimensionId":5,"MemberId":721231448393383937,"Inc":""},"_vena_MYPS1_MYPB1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721231448393383939","DimensionId":5,"MemberId":721231448393383939,"Inc":""},"_vena_MYPS1_MYPB1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721231448393383941","DimensionId":5,"MemberId":721231448393383941,"Inc":""},"_vena_MYPS1_MYPB1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721231448397578241","DimensionId":5,"MemberId":721231448397578241,"Inc":""},"_vena_MYPS1_MYPB1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721231448397578243","DimensionId":5,"MemberId":721231448397578243,"Inc":""},"_vena_MYPS1_MYPB1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721231448401772545","DimensionId":5,"MemberId":721231448401772545,"Inc":""},"_vena_MYPS1_MYPB1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721231448401772547","DimensionId":5,"MemberId":721231448401772547,"Inc":""},"_vena_MYPS1_MYPB1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721231448401772549","DimensionId":5,"MemberId":721231448401772549,"Inc":""},"_vena_MYPS1_MYPB1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721231448405966849","DimensionId":5,"MemberId":721231448405966849,"Inc":""},"_vena_MYPS1_MYPB1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721231448405966851","DimensionId":5,"MemberId":721231448405966851,"Inc":""},"_vena_MYPS1_MYPB1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721231448410161153","DimensionId":5,"MemberId":721231448410161153,"Inc":""},"_vena_MYPS1_MYPB1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721231448410161155","DimensionId":5,"MemberId":721231448410161155,"Inc":""},"_vena_MYPS1_MYPB1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721231448410161157","DimensionId":5,"MemberId":721231448410161157,"Inc":""},"_vena_MYPS1_MYPB1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721231448414355457","DimensionId":5,"MemberId":721231448414355457,"Inc":""},"_vena_MYPS1_MYPB1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721231448414355459","DimensionId":5,"MemberId":721231448414355459,"Inc":""},"_vena_MYPS1_MYPB1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721231448414355461","DimensionId":5,"MemberId":721231448414355461,"Inc":""},"_vena_MYPS1_MYPB1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721231448418549761","DimensionId":5,"MemberId":721231448418549761,"Inc":""},"_vena_MYPS1_MYPB1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721231448418549763","DimensionId":5,"MemberId":721231448418549763,"Inc":""},"_vena_MYPS1_MYPB1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721231448422744065","DimensionId":5,"MemberId":721231448422744065,"Inc":""},"_vena_MYPS1_MYPB1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721231448422744067","DimensionId":5,"MemberId":721231448422744067,"Inc":""},"_vena_MYPS1_MYPB1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721231448422744069","DimensionId":5,"MemberId":721231448422744069,"Inc":""},"_vena_MYPS1_MYPB1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721231448426938369","DimensionId":5,"MemberId":721231448426938369,"Inc":""},"_vena_MYPS1_MYPB1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721231448426938371","DimensionId":5,"MemberId":721231448426938371,"Inc":""},"_vena_MYPS1_MYPB1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721231448431132673","DimensionId":5,"MemberId":721231448431132673,"Inc":""},"_vena_MYPS1_MYPB1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721231448431132675","DimensionId":5,"MemberId":721231448431132675,"Inc":""},"_vena_MYPS1_MYPB1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721231448431132677","DimensionId":5,"MemberId":721231448431132677,"Inc":""},"_vena_MYPS1_MYPB1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721231448435326977","DimensionId":5,"MemberId":721231448435326977,"Inc":""},"_vena_MYPS1_MYPB1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721231448435326979","DimensionId":5,"MemberId":721231448435326979,"Inc":""},"_vena_MYPS1_MYPB1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721231448439521281","DimensionId":5,"MemberId":721231448439521281,"Inc":""},"_vena_MYPS1_MYPB1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721231448439521283","DimensionId":5,"MemberId":721231448439521283,"Inc":""},"_vena_MYPS1_MYPB1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721231448439521285","DimensionId":5,"MemberId":721231448439521285,"Inc":""},"_vena_MYPS1_MYPB1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721231448443715585","DimensionId":5,"MemberId":721231448443715585,"Inc":""},"_vena_MYPS1_MYPB1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721231448443715587","DimensionId":5,"MemberId":721231448443715587,"Inc":""},"_vena_MYPS1_MYPB1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721231448443715589","DimensionId":5,"MemberId":721231448443715589,"Inc":""},"_vena_MYPS1_MYPB1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721231448447909889","DimensionId":5,"MemberId":721231448447909889,"Inc":""},"_vena_MYPS1_MYPB1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721231448447909891","DimensionId":5,"MemberId":721231448447909891,"Inc":""},"_vena_MYPS1_MYPB1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721231448452104193","DimensionId":5,"MemberId":721231448452104193,"Inc":""},"_vena_MYPS1_MYPB1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721231448452104195","DimensionId":5,"MemberId":721231448452104195,"Inc":""},"_vena_MYPS1_MYPB1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721231448452104197","DimensionId":5,"MemberId":721231448452104197,"Inc":""},"_vena_MYPS1_MYPB1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721231448456298497","DimensionId":5,"MemberId":721231448456298497,"Inc":""},"_vena_MYPS1_MYPB1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721231448456298499","DimensionId":5,"MemberId":721231448456298499,"Inc":""},"_vena_MYPS1_MYPB1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721231448460492801","DimensionId":5,"MemberId":721231448460492801,"Inc":""},"_vena_MYPS1_MYPB1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721231448460492803","DimensionId":5,"MemberId":721231448460492803,"Inc":""},"_vena_MYPS1_MYPB1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721231448460492805","DimensionId":5,"MemberId":721231448460492805,"Inc":""},"_vena_MYPS1_MYPB1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721231448464687105","DimensionId":5,"MemberId":721231448464687105,"Inc":""},"_vena_MYPS1_MYPB1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721231448464687107","DimensionId":5,"MemberId":721231448464687107,"Inc":""},"_vena_MYPS1_MYPB1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721231448468881409","DimensionId":5,"MemberId":721231448468881409,"Inc":""},"_vena_MYPS1_MYPB1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721231448468881411","DimensionId":5,"MemberId":721231448468881411,"Inc":""},"_vena_MYPS1_MYPB1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721231448468881413","DimensionId":5,"MemberId":721231448468881413,"Inc":""},"_vena_MYPS1_MYPB1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721231448473075713","DimensionId":5,"MemberId":721231448473075713,"Inc":""},"_vena_MYPS1_MYPB1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721231448477270016","DimensionId":5,"MemberId":721231448477270016,"Inc":""},"_vena_MYPS1_MYPB1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721231448481464321","DimensionId":5,"MemberId":721231448481464321,"Inc":""},"_vena_MYPS1_MYPB1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721231448481464323","DimensionId":5,"MemberId":721231448481464323,"Inc":""},"_vena_MYPS1_MYPB1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721231448481464325","DimensionId":5,"MemberId":721231448481464325,"Inc":""},"_vena_MYPS1_MYPB1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721231448485658625","DimensionId":5,"MemberId":721231448485658625,"Inc":""},"_vena_MYPS1_MYPB1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721231448485658627","DimensionId":5,"MemberId":721231448485658627,"Inc":""},"_vena_MYPS1_MYPB1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721231448489852929","DimensionId":5,"MemberId":721231448489852929,"Inc":""},"_vena_MYPS1_MYPB1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721231448489852931","DimensionId":5,"MemberId":721231448489852931,"Inc":""},"_vena_MYPS1_MYPB1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721231448489852933","DimensionId":5,"MemberId":721231448489852933,"Inc":""},"_vena_MYPS1_MYPB1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721231448494047233","DimensionId":5,"MemberId":721231448494047233,"Inc":""},"_vena_MYPS1_MYPB1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721231448494047235","DimensionId":5,"MemberId":721231448494047235,"Inc":""},"_vena_MYPS1_MYPB1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721231448498241536","DimensionId":5,"MemberId":721231448498241536,"Inc":""},"_vena_MYPS1_MYPB1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721231448502435841","DimensionId":5,"MemberId":721231448502435841,"Inc":""},"_vena_MYPS1_MYPB1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721231448502435843","DimensionId":5,"MemberId":721231448502435843,"Inc":""},"_vena_MYPS1_MYPB1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721231448506630145","DimensionId":5,"MemberId":721231448506630145,"Inc":""},"_vena_MYPS1_MYPB1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721231448506630147","DimensionId":5,"MemberId":721231448506630147,"Inc":""},"_vena_MYPS1_MYPB1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721231448506630149","DimensionId":5,"MemberId":721231448506630149,"Inc":""},"_vena_MYPS1_MYPB1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721231448510824449","DimensionId":5,"MemberId":721231448510824449,"Inc":""},"_vena_MYPS1_MYPB1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721231448510824451","DimensionId":5,"MemberId":721231448510824451,"Inc":""},"_vena_MYPS1_MYPB1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721231448515018753","DimensionId":5,"MemberId":721231448515018753,"Inc":""},"_vena_MYPS1_MYPB1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721231448515018755","DimensionId":5,"MemberId":721231448515018755,"Inc":""},"_vena_MYPS1_MYPB1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721231448515018757","DimensionId":5,"MemberId":721231448515018757,"Inc":""},"_vena_MYPS1_MYPB1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721231448519213057","DimensionId":5,"MemberId":721231448519213057,"Inc":""},"_vena_MYPS1_MYPB1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721231448519213059","DimensionId":5,"MemberId":721231448519213059,"Inc":""},"_vena_MYPS1_MYPB1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721231448523407361","DimensionId":5,"MemberId":721231448523407361,"Inc":""},"_vena_MYPS1_MYPB1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721231448523407363","DimensionId":5,"MemberId":721231448523407363,"Inc":""},"_vena_MYPS1_MYPB1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721231448523407365","DimensionId":5,"MemberId":721231448523407365,"Inc":""},"_vena_MYPS1_MYPB1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721231448527601665","DimensionId":5,"MemberId":721231448527601665,"Inc":""},"_vena_MYPS1_MYPB1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721231448527601667","DimensionId":5,"MemberId":721231448527601667,"Inc":""},"_vena_MYPS1_MYPB1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721231448531795969","DimensionId":5,"MemberId":721231448531795969,"Inc":""},"_vena_MYPS1_MYPB1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721231448535990272","DimensionId":5,"MemberId":721231448535990272,"Inc":""},"_vena_MYPS1_MYPB1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721231448535990274","DimensionId":5,"MemberId":721231448535990274,"Inc":""},"_vena_MYPS1_MYPB1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721231448540184577","DimensionId":5,"MemberId":721231448540184577,"Inc":""},"_vena_MYPS1_MYPB1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721231448540184579","DimensionId":5,"MemberId":721231448540184579,"Inc":""},"_vena_MYPS1_MYPB1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721231448540184581","DimensionId":5,"MemberId":721231448540184581,"Inc":""},"_vena_MYPS1_MYPB1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721231448544378881","DimensionId":5,"MemberId":721231448544378881,"Inc":""},"_vena_MYPS1_MYPB1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721231448544378883","DimensionId":5,"MemberId":721231448544378883,"Inc":""},"_vena_MYPS1_MYPB1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721231448548573185","DimensionId":5,"MemberId":721231448548573185,"Inc":""},"_vena_MYPS1_MYPB1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721231448548573187","DimensionId":5,"MemberId":721231448548573187,"Inc":""},"_vena_MYPS1_MYPB1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721231448548573189","DimensionId":5,"MemberId":721231448548573189,"Inc":""},"_vena_MYPS1_MYPB1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721231448552767489","DimensionId":5,"MemberId":721231448552767489,"Inc":""},"_vena_MYPS1_MYPB1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721231448552767491","DimensionId":5,"MemberId":721231448552767491,"Inc":""},"_vena_MYPS1_MYPB1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721231448556961793","DimensionId":5,"MemberId":721231448556961793,"Inc":""},"_vena_MYPS1_MYPB1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721231448556961795","DimensionId":5,"MemberId":721231448556961795,"Inc":""},"_vena_MYPS1_MYPB1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721231448556961797","DimensionId":5,"MemberId":721231448556961797,"Inc":""},"_vena_MYPS1_MYPB1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721231448561156097","DimensionId":5,"MemberId":721231448561156097,"Inc":""},"_vena_MYPS1_MYPB1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721231448565350400","DimensionId":5,"MemberId":721231448565350400,"Inc":""},"_vena_MYPS1_MYPB1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721231448569544705","DimensionId":5,"MemberId":721231448569544705,"Inc":""},"_vena_MYPS1_MYPB1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721231448569544707","DimensionId":5,"MemberId":721231448569544707,"Inc":""},"_vena_MYPS1_MYPB1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721231448569544709","DimensionId":5,"MemberId":721231448569544709,"Inc":""},"_vena_MYPS1_MYPB1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721231448573739009","DimensionId":5,"MemberId":721231448573739009,"Inc":""},"_vena_MYPS1_MYPB1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721231448573739011","DimensionId":5,"MemberId":721231448573739011,"Inc":""},"_vena_MYPS1_MYPB1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721231448577933313","DimensionId":5,"MemberId":721231448577933313,"Inc":""},"_vena_MYPS1_MYPB1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721231448577933315","DimensionId":5,"MemberId":721231448577933315,"Inc":""},"_vena_MYPS1_MYPB1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721231448577933317","DimensionId":5,"MemberId":721231448577933317,"Inc":""},"_vena_MYPS1_MYPB1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721231448582127617","DimensionId":5,"MemberId":721231448582127617,"Inc":""},"_vena_MYPS1_MYPB1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721231448582127619","DimensionId":5,"MemberId":721231448582127619,"Inc":""},"_vena_MYPS1_MYPB1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721231448586321921","DimensionId":5,"MemberId":721231448586321921,"Inc":""},"_vena_MYPS1_MYPB1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721231448586321923","DimensionId":5,"MemberId":721231448586321923,"Inc":""},"_vena_MYPS1_MYPB1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721231448586321925","DimensionId":5,"MemberId":721231448586321925,"Inc":""},"_vena_MYPS1_MYPB1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721231448590516225","DimensionId":5,"MemberId":721231448590516225,"Inc":""},"_vena_MYPS1_MYPB1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721231448590516227","DimensionId":5,"MemberId":721231448590516227,"Inc":""},"_vena_MYPS1_MYPB1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721231448594710529","DimensionId":5,"MemberId":721231448594710529,"Inc":""},"_vena_MYPS1_MYPB1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721231448594710531","DimensionId":5,"MemberId":721231448594710531,"Inc":""},"_vena_MYPS1_MYPB1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721231448594710533","DimensionId":5,"MemberId":721231448594710533,"Inc":""},"_vena_MYPS1_MYPB1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721231448598904833","DimensionId":5,"MemberId":721231448598904833,"Inc":""},"_vena_MYPS1_MYPB1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721231448598904835","DimensionId":5,"MemberId":721231448598904835,"Inc":""},"_vena_MYPS1_MYPB1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721231448603099137","DimensionId":5,"MemberId":721231448603099137,"Inc":""},"_vena_MYPS1_MYPB1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721231448603099139","DimensionId":5,"MemberId":721231448603099139,"Inc":""},"_vena_MYPS1_MYPB1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721231448603099141","DimensionId":5,"MemberId":721231448603099141,"Inc":""},"_vena_MYPS1_MYPB1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721231448607293441","DimensionId":5,"MemberId":721231448607293441,"Inc":""},"_vena_MYPS1_MYPB1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721231448607293443","DimensionId":5,"MemberId":721231448607293443,"Inc":""},"_vena_MYPS1_MYPB1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721231448607293445","DimensionId":5,"MemberId":721231448607293445,"Inc":""},"_vena_MYPS1_MYPB1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721231448611487745","DimensionId":5,"MemberId":721231448611487745,"Inc":""},"_vena_MYPS1_MYPB1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721231448615682048","DimensionId":5,"MemberId":721231448615682048,"Inc":""},"_vena_MYPS1_MYPB1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721231448619876353","DimensionId":5,"MemberId":721231448619876353,"Inc":""},"_vena_MYPS1_MYPB1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721231448619876355","DimensionId":5,"MemberId":721231448619876355,"Inc":""},"_vena_MYPS1_MYPB1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721231448624070657","DimensionId":5,"MemberId":721231448624070657,"Inc":""},"_vena_MYPS1_MYPB1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721231448624070659","DimensionId":5,"MemberId":721231448624070659,"Inc":""},"_vena_MYPS1_MYPB1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721231448624070661","DimensionId":5,"MemberId":721231448624070661,"Inc":""},"_vena_MYPS1_MYPB1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721231448628264961","DimensionId":5,"MemberId":721231448628264961,"Inc":""},"_vena_MYPS1_MYPB1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721231448628264963","DimensionId":5,"MemberId":721231448628264963,"Inc":""},"_vena_MYPS1_MYPB1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721231448632459264","DimensionId":5,"MemberId":721231448632459264,"Inc":""},"_vena_MYPS1_MYPB1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721231448632459266","DimensionId":5,"MemberId":721231448632459266,"Inc":""},"_vena_MYPS1_MYPB1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721231448636653568","DimensionId":5,"MemberId":721231448636653568,"Inc":""},"_vena_MYPS1_MYPB1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721231448640847873","DimensionId":5,"MemberId":721231448640847873,"Inc":""},"_vena_MYPS1_MYPB1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721231448640847875","DimensionId":5,"MemberId":721231448640847875,"Inc":""},"_vena_MYPS1_MYPB1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721231448640847877","DimensionId":5,"MemberId":721231448640847877,"Inc":""},"_vena_MYPS1_MYPB1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721231448645042177","DimensionId":5,"MemberId":721231448645042177,"Inc":""},"_vena_MYPS1_MYPB1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721231448645042179","DimensionId":5,"MemberId":721231448645042179,"Inc":""},"_vena_MYPS1_MYPB1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721231448645042181","DimensionId":5,"MemberId":721231448645042181,"Inc":""},"_vena_MYPS1_MYPB1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721231448649236481","DimensionId":5,"MemberId":721231448649236481,"Inc":""},"_vena_MYPS1_MYPB1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721231448649236483","DimensionId":5,"MemberId":721231448649236483,"Inc":""},"_vena_MYPS1_MYPB1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721231448653430785","DimensionId":5,"MemberId":721231448653430785,"Inc":""},"_vena_MYPS1_MYPB1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721231448657625088","DimensionId":5,"MemberId":721231448657625088,"Inc":""},"_vena_MYPS1_MYPB1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721231448657625090","DimensionId":5,"MemberId":721231448657625090,"Inc":""},"_vena_MYPS1_MYPB1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721231448661819393","DimensionId":5,"MemberId":721231448661819393,"Inc":""},"_vena_MYPS1_MYPB1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721231448661819395","DimensionId":5,"MemberId":721231448661819395,"Inc":""},"_vena_MYPS1_MYPB1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721231448666013697","DimensionId":5,"MemberId":721231448666013697,"Inc":""},"_vena_MYPS1_MYPB1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721231448666013699","DimensionId":5,"MemberId":721231448666013699,"Inc":""},"_vena_MYPS1_MYPB1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721231448666013701","DimensionId":5,"MemberId":721231448666013701,"Inc":""},"_vena_MYPS1_MYPB1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721231448670208001","DimensionId":5,"MemberId":721231448670208001,"Inc":""},"_vena_MYPS1_MYPB1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721231448670208003","DimensionId":5,"MemberId":721231448670208003,"Inc":""},"_vena_MYPS1_MYPB1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721231448674402304","DimensionId":5,"MemberId":721231448674402304,"Inc":""},"_vena_MYPS1_MYPB1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721231448678596608","DimensionId":5,"MemberId":721231448678596608,"Inc":""},"_vena_MYPS1_MYPB1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721231448678596610","DimensionId":5,"MemberId":721231448678596610,"Inc":""},"_vena_MYPS1_MYPB1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721231448682790913","DimensionId":5,"MemberId":721231448682790913,"Inc":""},"_vena_MYPS1_MYPB1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721231448682790915","DimensionId":5,"MemberId":721231448682790915,"Inc":""},"_vena_MYPS1_MYPB1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721231448686985216","DimensionId":5,"MemberId":721231448686985216,"Inc":""},"_vena_MYPS1_MYPB1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721231448691179521","DimensionId":5,"MemberId":721231448691179521,"Inc":""},"_vena_MYPS1_MYPB1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721231448691179523","DimensionId":5,"MemberId":721231448691179523,"Inc":""},"_vena_MYPS1_MYPB1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721231448691179525","DimensionId":5,"MemberId":721231448691179525,"Inc":""},"_vena_MYPS1_MYPB1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721231448695373825","DimensionId":5,"MemberId":721231448695373825,"Inc":""},"_vena_MYPS1_MYPB1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721231448695373827","DimensionId":5,"MemberId":721231448695373827,"Inc":""},"_vena_MYPS1_MYPB1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721231448699568129","DimensionId":5,"MemberId":721231448699568129,"Inc":""},"_vena_MYPS1_MYPB1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721231448699568131","DimensionId":5,"MemberId":721231448699568131,"Inc":""},"_vena_MYPS1_MYPB1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721231448699568133","DimensionId":5,"MemberId":721231448699568133,"Inc":""},"_vena_MYPS1_MYPB1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721231448703762433","DimensionId":5,"MemberId":721231448703762433,"Inc":""},"_vena_MYPS1_MYPB1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721231448703762435","DimensionId":5,"MemberId":721231448703762435,"Inc":""},"_vena_MYPS1_MYPB1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721231448707956737","DimensionId":5,"MemberId":721231448707956737,"Inc":""},"_vena_MYPS1_MYPB1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721231448712151041","DimensionId":5,"MemberId":721231448712151041,"Inc":""},"_vena_MYPS1_MYPB1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721231448712151043","DimensionId":5,"MemberId":721231448712151043,"Inc":""},"_vena_MYPS1_MYPB1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721231448716345345","DimensionId":5,"MemberId":721231448716345345,"Inc":""},"_vena_MYPS1_MYPB1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721231448720539648","DimensionId":5,"MemberId":721231448720539648,"Inc":""},"_vena_MYPS1_MYPB1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721231448720539650","DimensionId":5,"MemberId":721231448720539650,"Inc":""},"_vena_MYPS1_MYPB1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721231448724733953","DimensionId":5,"MemberId":721231448724733953,"Inc":""},"_vena_MYPS1_MYPB1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721231448724733955","DimensionId":5,"MemberId":721231448724733955,"Inc":""},"_vena_MYPS1_MYPB1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721231448728928257","DimensionId":5,"MemberId":721231448728928257,"Inc":""},"_vena_MYPS1_MYPB1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721231448728928259","DimensionId":5,"MemberId":721231448728928259,"Inc":""},"_vena_MYPS1_MYPB1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721231448728928261","DimensionId":5,"MemberId":721231448728928261,"Inc":""},"_vena_MYPS1_MYPB1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721231448737316864","DimensionId":5,"MemberId":721231448737316864,"Inc":""},"_vena_MYPS1_MYPB1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721231448737316866","DimensionId":5,"MemberId":721231448737316866,"Inc":""},"_vena_MYPS1_MYPB1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721231448741511169","DimensionId":5,"MemberId":721231448741511169,"Inc":""},"_vena_MYPS1_MYPB1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721231448741511171","DimensionId":5,"MemberId":721231448741511171,"Inc":""},"_vena_MYPS1_MYPB1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721231448741511173","DimensionId":5,"MemberId":721231448741511173,"Inc":""},"_vena_MYPS1_MYPB1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721231448745705473","DimensionId":5,"MemberId":721231448745705473,"Inc":""},"_vena_MYPS1_MYPB1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721231448745705475","DimensionId":5,"MemberId":721231448745705475,"Inc":""},"_vena_MYPS1_MYPB1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721231448749899776","DimensionId":5,"MemberId":721231448749899776,"Inc":""},"_vena_MYPS1_MYPB1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721231448749899778","DimensionId":5,"MemberId":721231448749899778,"Inc":""},"_vena_MYPS1_MYPB1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721231448754094080","DimensionId":5,"MemberId":721231448754094080,"Inc":""},"_vena_MYPS1_MYPB1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721231448758288385","DimensionId":5,"MemberId":721231448758288385,"Inc":""},"_vena_MYPS1_MYPB1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721231448758288387","DimensionId":5,"MemberId":721231448758288387,"Inc":""},"_vena_MYPS1_MYPB1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749087830139076610","DimensionId":5,"MemberId":749087830139076610,"Inc":""},"_vena_MYPS1_MYPB1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749087864905531392","DimensionId":5,"MemberId":749087864905531392,"Inc":""},"_vena_MYPS1_MYPB1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749087910850461696","DimensionId":5,"MemberId":749087910850461696,"Inc":""},"_vena_MYPS1_MYPB1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749088060013281299","DimensionId":5,"MemberId":749088060013281299,"Inc":""},"_vena_MYPS1_MYPB1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749088115352797184","DimensionId":5,"MemberId":749088115352797184,"Inc":""},"_vena_MYPS1_MYPB1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749088180418248704","DimensionId":5,"MemberId":749088180418248704,"Inc":""},"_vena_MYPS1_MYPB1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749088587086036992","DimensionId":5,"MemberId":749088587086036992,"Inc":""},"_vena_MYPS1_MYPB1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749112547660267520","DimensionId":5,"MemberId":749112547660267520,"Inc":""},"_vena_MYPS1_MYPB1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749112608271368192","DimensionId":5,"MemberId":749112608271368192,"Inc":""},"_vena_MYPS1_MYPB1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764289229879115776","DimensionId":5,"MemberId":764289229879115776,"Inc":""},"_vena_MYPS1_MYPB1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765814190010531840","DimensionId":5,"MemberId":765814190010531840,"Inc":""},"_vena_MYPS1_MYPB1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765814447679340544","DimensionId":5,"MemberId":765814447679340544,"Inc":""},"_vena_MYPS1_MYPB1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766526426957873152","DimensionId":5,"MemberId":766526426957873152,"Inc":""},"_vena_MYPS1_MYPB1_R_5_820137883691253760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820137883691253760","DimensionId":5,"MemberId":820137883691253760,"Inc":""},"_vena_MYPS1_MYPB1_R_5_826639481931038720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826639481931038720","DimensionId":5,"MemberId":826639481931038720,"Inc":""},"_vena_MYPS1_MYPB1_R_5_829902262057828352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829902262057828352","DimensionId":5,"MemberId":829902262057828352,"Inc":""},"_vena_MYPS1_MYPB1_R_5_845143360720863232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845143360720863232","DimensionId":5,"MemberId":845143360720863232,"Inc":""},"_vena_MYPS1_MYPB1_R_5_851989668665229312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851989668665229312","DimensionId":5,"MemberId":851989668665229312,"Inc":""},"_vena_MYPS1_MYPB1_R_5_888954560046039041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888954560046039041","DimensionId":5,"MemberId":888954560046039041,"Inc":""},"_vena_MYPS1_MYPB1_R_5_896565875103760385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896565875103760385","DimensionId":5,"MemberId":896565875103760385,"Inc":""},"_vena_MYPS1_MYPB1_R_5_946970774233284608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946970774233284608","DimensionId":5,"MemberId":946970774233284608,"Inc":""},"_vena_MYPS1_MYPB1_R_5_951930561890746371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951930561890746371","DimensionId":5,"MemberId":951930561890746371,"Inc":""},"_vena_MYPS1_MYPB1_R_5_951930655779848193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951930655779848193","DimensionId":5,"MemberId":951930655779848193,"Inc":""},"_vena_MYPS1_MYPB1_R_5_951930778467565568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951930778467565568","DimensionId":5,"MemberId":951930778467565568,"Inc":""},"_vena_MYPS1_MYPB1_R_5_990418799344877568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990418799344877568","DimensionId":5,"MemberId":990418799344877568,"Inc":""},"_vena_MYPS1_MYPB2_C_2_720177941070610468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2","MemberIdStr":"720177941070610468","DimensionId":2,"MemberId":720177941070610468,"Inc":""},"_vena_MYPS1_MYPB2_C_2_720177941070610468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2","MemberIdStr":"720177941070610468","DimensionId":2,"MemberId":720177941070610468,"Inc":"1"},"_vena_MYPS1_MYPB2_C_2_720177941070610468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2","MemberIdStr":"720177941070610468","DimensionId":2,"MemberId":720177941070610468,"Inc":"2"},"_vena_MYPS1_MYPB2_C_6_720177941255159882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6","MemberIdStr":"720177941255159882","DimensionId":6,"MemberId":720177941255159882,"Inc":""},"_vena_MYPS1_MYPB2_C_6_720177941255159882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6","MemberIdStr":"720177941255159882","DimensionId":6,"MemberId":720177941255159882,"Inc":"1"},"_vena_MYPS1_MYPB2_C_6_720177941255159882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6","MemberIdStr":"720177941255159882","DimensionId":6,"MemberId":720177941255159882,"Inc":"2"},"_vena_MYPS1_MYPB2_C_7_720177941267742840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7","MemberIdStr":"720177941267742840","DimensionId":7,"MemberId":720177941267742840,"Inc":""},"_vena_MYPS1_MYPB2_C_7_720177941267742840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7","MemberIdStr":"720177941267742840","DimensionId":7,"MemberId":720177941267742840,"Inc":"1"},"_vena_MYPS1_MYPB2_C_7_720177941267742840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7","MemberIdStr":"720177941267742840","DimensionId":7,"MemberId":720177941267742840,"Inc":"2"},"_vena_MYPS1_MYPB2_C_8_720177941305491498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720177941305491498","DimensionId":8,"MemberId":720177941305491498,"Inc":""},"_vena_MYPS1_MYPB2_C_8_720177941305491498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720177941305491498","DimensionId":8,"MemberId":720177941305491498,"Inc":"1"},"_vena_MYPS1_MYPB2_C_8_720177941305491498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720177941305491498","DimensionId":8,"MemberId":720177941305491498,"Inc":"2"},"_vena_MYPS1_MYPB2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a398e917565c475b8f0c5e9ebb5e002d","DimensionId":-1,"MemberId":-1,"Inc":""},"_vena_MYPS1_MYPB2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a398e917565c475b8f0c5e9ebb5e002d","DimensionId":-1,"MemberId":-1,"Inc":"1"},"_vena_MYPS1_MYPB2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a398e917565c475b8f0c5e9ebb5e002d","DimensionId":-1,"MemberId":-1,"Inc":"2"},"_vena_MYPS1_MYP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1c3a244dc3d4f149ecdf7d748811086","DimensionId":-1,"MemberId":-1,"Inc":""},"_vena_MYPS1_MYP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1c3a244dc3d4f149ecdf7d748811086","DimensionId":-1,"MemberId":-1,"Inc":"1"},"_vena_MYPS1_MYP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1c3a244dc3d4f149ecdf7d748811086","DimensionId":-1,"MemberId":-1,"Inc":"2"},"_vena_MYPS1_MYPB2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"},"_vena_MYPS1_MYPB2_R_FV_42f34b52efc14701904e2bd69b949ebb_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"},"_vena_MYPS1_MYPB2_R_FV_42f34b52efc14701904e2bd69b949ebb_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"},"_vena_MYPS1_MYPB2_R_FV_42f34b52efc14701904e2bd69b949ebb_100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100"},"_vena_MYPS1_MYPB2_R_FV_42f34b52efc14701904e2bd69b949ebb_101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101"},"_vena_MYPS1_MYPB2_R_FV_42f34b52efc14701904e2bd69b949ebb_102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102"},"_vena_MYPS1_MYPB2_R_FV_42f34b52efc14701904e2bd69b949ebb_103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103"},"_vena_MYPS1_MYPB2_R_FV_42f34b52efc14701904e2bd69b949ebb_104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104"},"_vena_MYPS1_MYPB2_R_FV_42f34b52efc14701904e2bd69b949ebb_105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105"},"_vena_MYPS1_MYPB2_R_FV_42f34b52efc14701904e2bd69b949ebb_106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106"},"_vena_MYPS1_MYPB2_R_FV_42f34b52efc14701904e2bd69b949ebb_107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107"},"_vena_MYPS1_MYPB2_R_FV_42f34b52efc14701904e2bd69b949ebb_108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108"},"_vena_MYPS1_MYPB2_R_FV_42f34b52efc14701904e2bd69b949ebb_109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109"},"_vena_MYPS1_MYPB2_R_FV_42f34b52efc14701904e2bd69b949ebb_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"},"_vena_MYPS1_MYPB2_R_FV_42f34b52efc14701904e2bd69b949ebb_110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110"},"_vena_MYPS1_MYPB2_R_FV_42f34b52efc14701904e2bd69b949ebb_111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111"},"_vena_MYPS1_MYPB2_R_FV_42f34b52efc14701904e2bd69b949ebb_112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112"},"_vena_MYPS1_MYPB2_R_FV_42f34b52efc14701904e2bd69b949ebb_113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113"},"_vena_MYPS1_MYPB2_R_FV_42f34b52efc14701904e2bd69b949ebb_114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114"},"_vena_MYPS1_MYPB2_R_FV_42f34b52efc14701904e2bd69b949ebb_115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115"},"_vena_MYPS1_MYPB2_R_FV_42f34b52efc14701904e2bd69b949ebb_116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116"},"_vena_MYPS1_MYPB2_R_FV_42f34b52efc14701904e2bd69b949ebb_117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117"},"_vena_MYPS1_MYPB2_R_FV_42f34b52efc14701904e2bd69b949ebb_118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118"},"_vena_MYPS1_MYPB2_R_FV_42f34b52efc14701904e2bd69b949ebb_119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119"},"_vena_MYPS1_MYPB2_R_FV_42f34b52efc14701904e2bd69b949ebb_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"},"_vena_MYPS1_MYPB2_R_FV_42f34b52efc14701904e2bd69b949ebb_120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120"},"_vena_MYPS1_MYPB2_R_FV_42f34b52efc14701904e2bd69b949ebb_121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121"},"_vena_MYPS1_MYPB2_R_FV_42f34b52efc14701904e2bd69b949ebb_122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122"},"_vena_MYPS1_MYPB2_R_FV_42f34b52efc14701904e2bd69b949ebb_123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123"},"_vena_MYPS1_MYPB2_R_FV_42f34b52efc14701904e2bd69b949ebb_124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124"},"_vena_MYPS1_MYPB2_R_FV_42f34b52efc14701904e2bd69b949ebb_125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125"},"_vena_MYPS1_MYPB2_R_FV_42f34b52efc14701904e2bd69b949ebb_126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126"},"_vena_MYPS1_MYPB2_R_FV_42f34b52efc14701904e2bd69b949ebb_127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127"},"_vena_MYPS1_MYPB2_R_FV_42f34b52efc14701904e2bd69b949ebb_128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128"},"_vena_MYPS1_MYPB2_R_FV_42f34b52efc14701904e2bd69b949ebb_129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129"},"_vena_MYPS1_MYPB2_R_FV_42f34b52efc14701904e2bd69b949ebb_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"},"_vena_MYPS1_MYPB2_R_FV_42f34b52efc14701904e2bd69b949ebb_130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130"},"_vena_MYPS1_MYPB2_R_FV_42f34b52efc14701904e2bd69b949ebb_131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131"},"_vena_MYPS1_MYPB2_R_FV_42f34b52efc14701904e2bd69b949ebb_132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132"},"_vena_MYPS1_MYPB2_R_FV_42f34b52efc14701904e2bd69b949ebb_133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133"},"_vena_MYPS1_MYPB2_R_FV_42f34b52efc14701904e2bd69b949ebb_134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134"},"_vena_MYPS1_MYPB2_R_FV_42f34b52efc14701904e2bd69b949ebb_135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135"},"_vena_MYPS1_MYPB2_R_FV_42f34b52efc14701904e2bd69b949ebb_136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136"},"_vena_MYPS1_MYPB2_R_FV_42f34b52efc14701904e2bd69b949ebb_137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137"},"_vena_MYPS1_MYPB2_R_FV_42f34b52efc14701904e2bd69b949ebb_138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138"},"_vena_MYPS1_MYPB2_R_FV_42f34b52efc14701904e2bd69b949ebb_139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139"},"_vena_MYPS1_MYPB2_R_FV_42f34b52efc14701904e2bd69b949ebb_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"},"_vena_MYPS1_MYPB2_R_FV_42f34b52efc14701904e2bd69b949ebb_140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140"},"_vena_MYPS1_MYPB2_R_FV_42f34b52efc14701904e2bd69b949ebb_141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141"},"_vena_MYPS1_MYPB2_R_FV_42f34b52efc14701904e2bd69b949ebb_142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142"},"_vena_MYPS1_MYPB2_R_FV_42f34b52efc14701904e2bd69b949ebb_143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143"},"_vena_MYPS1_MYPB2_R_FV_42f34b52efc14701904e2bd69b949ebb_144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144"},"_vena_MYPS1_MYPB2_R_FV_42f34b52efc14701904e2bd69b949ebb_145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145"},"_vena_MYPS1_MYPB2_R_FV_42f34b52efc14701904e2bd69b949ebb_146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146"},"_vena_MYPS1_MYPB2_R_FV_42f34b52efc14701904e2bd69b949ebb_147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147"},"_vena_MYPS1_MYPB2_R_FV_42f34b52efc14701904e2bd69b949ebb_148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148"},"_vena_MYPS1_MYPB2_R_FV_42f34b52efc14701904e2bd69b949ebb_149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149"},"_vena_MYPS1_MYPB2_R_FV_42f34b52efc14701904e2bd69b949ebb_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"},"_vena_MYPS1_MYPB2_R_FV_42f34b52efc14701904e2bd69b949ebb_150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150"},"_vena_MYPS1_MYPB2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151"},"_vena_MYPS1_MYPB2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152"},"_vena_MYPS1_MYPB2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153"},"_vena_MYPS1_MYPB2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154"},"_vena_MYPS1_MYPB2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155"},"_vena_MYPS1_MYPB2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156"},"_vena_MYPS1_MYPB2_R_FV_42f34b52efc14701904e2bd69b949ebb_157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157"},"_vena_MYPS1_MYPB2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158"},"_vena_MYPS1_MYPB2_R_FV_42f34b52efc14701904e2bd69b949ebb_159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159"},"_vena_MYPS1_MYPB2_R_FV_42f34b52efc14701904e2bd69b949ebb_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"},"_vena_MYPS1_MYPB2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160"},"_vena_MYPS1_MYPB2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161"},"_vena_MYPS1_MYPB2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162"},"_vena_MYPS1_MYPB2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163"},"_vena_MYPS1_MYPB2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164"},"_vena_MYPS1_MYPB2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165"},"_vena_MYPS1_MYPB2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166"},"_vena_MYPS1_MYPB2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167"},"_vena_MYPS1_MYPB2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168"},"_vena_MYPS1_MYPB2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169"},"_vena_MYPS1_MYPB2_R_FV_42f34b52efc14701904e2bd69b949ebb_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"},"_vena_MYPS1_MYPB2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170"},"_vena_MYPS1_MYPB2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171"},"_vena_MYPS1_MYPB2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172"},"_vena_MYPS1_MYPB2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173"},"_vena_MYPS1_MYPB2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174"},"_vena_MYPS1_MYPB2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175"},"_vena_MYPS1_MYPB2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176"},"_vena_MYPS1_MYPB2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177"},"_vena_MYPS1_MYPB2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178"},"_vena_MYPS1_MYPB2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179"},"_vena_MYPS1_MYPB2_R_FV_42f34b52efc14701904e2bd69b949ebb_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"},"_vena_MYPS1_MYPB2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180"},"_vena_MYPS1_MYPB2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181"},"_vena_MYPS1_MYPB2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182"},"_vena_MYPS1_MYPB2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183"},"_vena_MYPS1_MYPB2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184"},"_vena_MYPS1_MYPB2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185"},"_vena_MYPS1_MYPB2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186"},"_vena_MYPS1_MYPB2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187"},"_vena_MYPS1_MYPB2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188"},"_vena_MYPS1_MYPB2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189"},"_vena_MYPS1_MYPB2_R_FV_42f34b52efc14701904e2bd69b949ebb_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"},"_vena_MYPS1_MYPB2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190"},"_vena_MYPS1_MYPB2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191"},"_vena_MYPS1_MYPB2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192"},"_vena_MYPS1_MYPB2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193"},"_vena_MYPS1_MYPB2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194"},"_vena_MYPS1_MYPB2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195"},"_vena_MYPS1_MYPB2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196"},"_vena_MYPS1_MYPB2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197"},"_vena_MYPS1_MYPB2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198"},"_vena_MYPS1_MYPB2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199"},"_vena_MYPS1_MYPB2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"},"_vena_MYPS1_MYPB2_R_FV_42f34b52efc14701904e2bd69b949ebb_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"},"_vena_MYPS1_MYPB2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200"},"_vena_MYPS1_MYPB2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201"},"_vena_MYPS1_MYPB2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202"},"_vena_MYPS1_MYPB2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203"},"_vena_MYPS1_MYPB2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204"},"_vena_MYPS1_MYPB2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205"},"_vena_MYPS1_MYPB2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206"},"_vena_MYPS1_MYPB2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207"},"_vena_MYPS1_MYPB2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208"},"_vena_MYPS1_MYPB2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209"},"_vena_MYPS1_MYPB2_R_FV_42f34b52efc14701904e2bd69b949ebb_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"},"_vena_MYPS1_MYPB2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210"},"_vena_MYPS1_MYPB2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211"},"_vena_MYPS1_MYPB2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212"},"_vena_MYPS1_MYPB2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213"},"_vena_MYPS1_MYPB2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214"},"_vena_MYPS1_MYPB2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215"},"_vena_MYPS1_MYPB2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216"},"_vena_MYPS1_MYPB2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217"},"_vena_MYPS1_MYPB2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218"},"_vena_MYPS1_MYPB2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219"},"_vena_MYPS1_MYPB2_R_FV_42f34b52efc14701904e2bd69b949ebb_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"},"_vena_MYPS1_MYPB2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220"},"_vena_MYPS1_MYPB2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221"},"_vena_MYPS1_MYPB2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222"},"_vena_MYPS1_MYPB2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223"},"_vena_MYPS1_MYPB2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224"},"_vena_MYPS1_MYPB2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225"},"_vena_MYPS1_MYPB2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226"},"_vena_MYPS1_MYPB2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227"},"_vena_MYPS1_MYPB2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228"},"_vena_MYPS1_MYPB2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229"},"_vena_MYPS1_MYPB2_R_FV_42f34b52efc14701904e2bd69b949ebb_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"},"_vena_MYPS1_MYPB2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230"},"_vena_MYPS1_MYPB2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231"},"_vena_MYPS1_MYPB2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232"},"_vena_MYPS1_MYPB2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233"},"_vena_MYPS1_MYPB2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234"},"_vena_MYPS1_MYPB2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235"},"_vena_MYPS1_MYPB2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236"},"_vena_MYPS1_MYPB2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237"},"_vena_MYPS1_MYPB2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238"},"_vena_MYPS1_MYPB2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239"},"_vena_MYPS1_MYPB2_R_FV_42f34b52efc14701904e2bd69b949ebb_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"},"_vena_MYPS1_MYPB2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240"},"_vena_MYPS1_MYPB2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241"},"_vena_MYPS1_MYPB2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242"},"_vena_MYPS1_MYPB2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243"},"_vena_MYPS1_MYPB2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244"},"_vena_MYPS1_MYPB2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245"},"_vena_MYPS1_MYPB2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246"},"_vena_MYPS1_MYPB2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247"},"_vena_MYPS1_MYPB2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248"},"_vena_MYPS1_MYPB2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249"},"_vena_MYPS1_MYPB2_R_FV_42f34b52efc14701904e2bd69b949ebb_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25"},"_vena_MYPS1_MYPB2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250"},"_vena_MYPS1_MYPB2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251"},"_vena_MYPS1_MYPB2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252"},"_vena_MYPS1_MYPB2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253"},"_vena_MYPS1_MYPB2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254"},"_vena_MYPS1_MYPB2_R_FV_42f34b52efc14701904e2bd69b949ebb_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26"},"_vena_MYPS1_MYPB2_R_FV_42f34b52efc14701904e2bd69b949ebb_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27"},"_vena_MYPS1_MYPB2_R_FV_42f34b52efc14701904e2bd69b949ebb_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28"},"_vena_MYPS1_MYPB2_R_FV_42f34b52efc14701904e2bd69b949ebb_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29"},"_vena_MYPS1_MYPB2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"},"_vena_MYPS1_MYPB2_R_FV_42f34b52efc14701904e2bd69b949ebb_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30"},"_vena_MYPS1_MYPB2_R_FV_42f34b52efc14701904e2bd69b949ebb_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31"},"_vena_MYPS1_MYPB2_R_FV_42f34b52efc14701904e2bd69b949ebb_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32"},"_vena_MYPS1_MYPB2_R_FV_42f34b52efc14701904e2bd69b949ebb_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33"},"_vena_MYPS1_MYPB2_R_FV_42f34b52efc14701904e2bd69b949ebb_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34"},"_vena_MYPS1_MYPB2_R_FV_42f34b52efc14701904e2bd69b949ebb_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35"},"_vena_MYPS1_MYPB2_R_FV_42f34b52efc14701904e2bd69b949ebb_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36"},"_vena_MYPS1_MYPB2_R_FV_42f34b52efc14701904e2bd69b949ebb_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37"},"_vena_MYPS1_MYPB2_R_FV_42f34b52efc14701904e2bd69b949ebb_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38"},"_vena_MYPS1_MYPB2_R_FV_42f34b52efc14701904e2bd69b949ebb_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39"},"_vena_MYPS1_MYPB2_R_FV_42f34b52efc14701904e2bd69b949ebb_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"},"_vena_MYPS1_MYPB2_R_FV_42f34b52efc14701904e2bd69b949ebb_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40"},"_vena_MYPS1_MYPB2_R_FV_42f34b52efc14701904e2bd69b949ebb_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41"},"_vena_MYPS1_MYPB2_R_FV_42f34b52efc14701904e2bd69b949ebb_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42"},"_vena_MYPS1_MYPB2_R_FV_42f34b52efc14701904e2bd69b949ebb_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43"},"_vena_MYPS1_MYPB2_R_FV_42f34b52efc14701904e2bd69b949ebb_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44"},"_vena_MYPS1_MYPB2_R_FV_42f34b52efc14701904e2bd69b949ebb_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45"},"_vena_MYPS1_MYPB2_R_FV_42f34b52efc14701904e2bd69b949ebb_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46"},"_vena_MYPS1_MYPB2_R_FV_42f34b52efc14701904e2bd69b949ebb_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47"},"_vena_MYPS1_MYPB2_R_FV_42f34b52efc14701904e2bd69b949ebb_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48"},"_vena_MYPS1_MYPB2_R_FV_42f34b52efc14701904e2bd69b949ebb_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49"},"_vena_MYPS1_MYPB2_R_FV_42f34b52efc14701904e2bd69b949ebb_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"},"_vena_MYPS1_MYPB2_R_FV_42f34b52efc14701904e2bd69b949ebb_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50"},"_vena_MYPS1_MYPB2_R_FV_42f34b52efc14701904e2bd69b949ebb_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51"},"_vena_MYPS1_MYPB2_R_FV_42f34b52efc14701904e2bd69b949ebb_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52"},"_vena_MYPS1_MYPB2_R_FV_42f34b52efc14701904e2bd69b949ebb_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53"},"_vena_MYPS1_MYPB2_R_FV_42f34b52efc14701904e2bd69b949ebb_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54"},"_vena_MYPS1_MYPB2_R_FV_42f34b52efc14701904e2bd69b949ebb_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55"},"_vena_MYPS1_MYPB2_R_FV_42f34b52efc14701904e2bd69b949ebb_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56"},"_vena_MYPS1_MYPB2_R_FV_42f34b52efc14701904e2bd69b949ebb_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57"},"_vena_MYPS1_MYPB2_R_FV_42f34b52efc14701904e2bd69b949ebb_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58"},"_vena_MYPS1_MYPB2_R_FV_42f34b52efc14701904e2bd69b949ebb_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59"},"_vena_MYPS1_MYPB2_R_FV_42f34b52efc14701904e2bd69b949ebb_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"},"_vena_MYPS1_MYPB2_R_FV_42f34b52efc14701904e2bd69b949ebb_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60"},"_vena_MYPS1_MYPB2_R_FV_42f34b52efc14701904e2bd69b949ebb_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61"},"_vena_MYPS1_MYPB2_R_FV_42f34b52efc14701904e2bd69b949ebb_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62"},"_vena_MYPS1_MYPB2_R_FV_42f34b52efc14701904e2bd69b949ebb_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63"},"_vena_MYPS1_MYPB2_R_FV_42f34b52efc14701904e2bd69b949ebb_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64"},"_vena_MYPS1_MYPB2_R_FV_42f34b52efc14701904e2bd69b949ebb_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65"},"_vena_MYPS1_MYPB2_R_FV_42f34b52efc14701904e2bd69b949ebb_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66"},"_vena_MYPS1_MYPB2_R_FV_42f34b52efc14701904e2bd69b949ebb_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67"},"_vena_MYPS1_MYPB2_R_FV_42f34b52efc14701904e2bd69b949ebb_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68"},"_vena_MYPS1_MYPB2_R_FV_42f34b52efc14701904e2bd69b949ebb_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69"},"_vena_MYPS1_MYPB2_R_FV_42f34b52efc14701904e2bd69b949ebb_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"},"_vena_MYPS1_MYPB2_R_FV_42f34b52efc14701904e2bd69b949ebb_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70"},"_vena_MYPS1_MYPB2_R_FV_42f34b52efc14701904e2bd69b949ebb_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71"},"_vena_MYPS1_MYPB2_R_FV_42f34b52efc14701904e2bd69b949ebb_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72"},"_vena_MYPS1_MYPB2_R_FV_42f34b52efc14701904e2bd69b949ebb_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73"},"_vena_MYPS1_MYPB2_R_FV_42f34b52efc14701904e2bd69b949ebb_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74"},"_vena_MYPS1_MYPB2_R_FV_42f34b52efc14701904e2bd69b949ebb_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75"},"_vena_MYPS1_MYPB2_R_FV_42f34b52efc14701904e2bd69b949ebb_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76"},"_vena_MYPS1_MYPB2_R_FV_42f34b52efc14701904e2bd69b949ebb_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77"},"_vena_MYPS1_MYPB2_R_FV_42f34b52efc14701904e2bd69b949ebb_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78"},"_vena_MYPS1_MYPB2_R_FV_42f34b52efc14701904e2bd69b949ebb_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79"},"_vena_MYPS1_MYPB2_R_FV_42f34b52efc14701904e2bd69b949ebb_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"},"_vena_MYPS1_MYPB2_R_FV_42f34b52efc14701904e2bd69b949ebb_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80"},"_vena_MYPS1_MYPB2_R_FV_42f34b52efc14701904e2bd69b949ebb_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81"},"_vena_MYPS1_MYPB2_R_FV_42f34b52efc14701904e2bd69b949ebb_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82"},"_vena_MYPS1_MYPB2_R_FV_42f34b52efc14701904e2bd69b949ebb_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83"},"_vena_MYPS1_MYPB2_R_FV_42f34b52efc14701904e2bd69b949ebb_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84"},"_vena_MYPS1_MYPB2_R_FV_42f34b52efc14701904e2bd69b949ebb_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85"},"_vena_MYPS1_MYPB2_R_FV_42f34b52efc14701904e2bd69b949ebb_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86"},"_vena_MYPS1_MYPB2_R_FV_42f34b52efc14701904e2bd69b949ebb_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87"},"_vena_MYPS1_MYPB2_R_FV_42f34b52efc14701904e2bd69b949ebb_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88"},"_vena_MYPS1_MYPB2_R_FV_42f34b52efc14701904e2bd69b949ebb_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89"},"_vena_MYPS1_MYPB2_R_FV_42f34b52efc14701904e2bd69b949ebb_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"},"_vena_MYPS1_MYPB2_R_FV_42f34b52efc14701904e2bd69b949ebb_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90"},"_vena_MYPS1_MYPB2_R_FV_42f34b52efc14701904e2bd69b949ebb_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91"},"_vena_MYPS1_MYPB2_R_FV_42f34b52efc14701904e2bd69b949ebb_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92"},"_vena_MYPS1_MYPB2_R_FV_42f34b52efc14701904e2bd69b949ebb_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93"},"_vena_MYPS1_MYPB2_R_FV_42f34b52efc14701904e2bd69b949ebb_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94"},"_vena_MYPS1_MYPB2_R_FV_42f34b52efc14701904e2bd69b949ebb_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95"},"_vena_MYPS1_MYPB2_R_FV_42f34b52efc14701904e2bd69b949ebb_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96"},"_vena_MYPS1_MYPB2_R_FV_42f34b52efc14701904e2bd69b949ebb_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97"},"_vena_MYPS1_MYPB2_R_FV_42f34b52efc14701904e2bd69b949ebb_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98"},"_vena_MYPS1_MYPB2_R_FV_42f34b52efc14701904e2bd69b949ebb_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FV","MemberIdStr":"42f34b52efc14701904e2bd69b949ebb","DimensionId":-1,"MemberId":-1,"Inc":"99"},"_vena_MYP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FV","MemberIdStr":"56493ffece784c5db4cd0fd3b40a250d","DimensionId":-1,"MemberId":-1,"Inc":""},"_vena_MYPS2_MYP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8","MemberIdStr":"720177941305491604","DimensionId":8,"MemberId":720177941305491604,"Inc":""},"_vena_MYPS2_MYP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8","MemberIdStr":"720177941305491604","DimensionId":8,"MemberId":720177941305491604,"Inc":"1"},"_vena_MYPS2_MYP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8","MemberIdStr":"720177941305491604","DimensionId":8,"MemberId":720177941305491604,"Inc":"2"},"_vena_MYPS2_MYP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8","MemberIdStr":"720177941305491604","DimensionId":8,"MemberId":720177941305491604,"Inc":"3"},"_vena_MYPS2_MYP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8","MemberIdStr":"720177941305491604","DimensionId":8,"MemberId":720177941305491604,"Inc":"4"},"_vena_MYPS2_MYP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8","MemberIdStr":"720177941305491604","DimensionId":8,"MemberId":720177941305491604,"Inc":"5"},"_vena_MYPS2_MYPB3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8","MemberIdStr":"720177941305491604","DimensionId":8,"MemberId":720177941305491604,"Inc":"6"},"_vena_MYPS2_MYPB3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8","MemberIdStr":"720177941305491604","DimensionId":8,"MemberId":720177941305491604,"Inc":"7"},"_vena_MYPS2_MYP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FV","MemberIdStr":"e1c3a244dc3d4f149ecdf7d748811086","DimensionId":-1,"MemberId":-1,"Inc":""},"_vena_MYPS2_MYP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FV","MemberIdStr":"e1c3a244dc3d4f149ecdf7d748811086","DimensionId":-1,"MemberId":-1,"Inc":"1"},"_vena_MYPS2_MYP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FV","MemberIdStr":"e1c3a244dc3d4f149ecdf7d748811086","DimensionId":-1,"MemberId":-1,"Inc":"2"},"_vena_MYPS2_MYP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FV","MemberIdStr":"e1c3a244dc3d4f149ecdf7d748811086","DimensionId":-1,"MemberId":-1,"Inc":"3"},"_vena_MYPS2_MYP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FV","MemberIdStr":"e1c3a244dc3d4f149ecdf7d748811086","DimensionId":-1,"MemberId":-1,"Inc":"4"},"_vena_MYPS2_MYP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FV","MemberIdStr":"e1c3a244dc3d4f149ecdf7d748811086","DimensionId":-1,"MemberId":-1,"Inc":"5"},"_vena_MYPS2_MYP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FV","MemberIdStr":"e1c3a244dc3d4f149ecdf7d748811086","DimensionId":-1,"MemberId":-1,"Inc":"6"},"_vena_MYPS2_MYP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2,"DimensionIdStr":"FV","MemberIdStr":"e1c3a244dc3d4f149ecdf7d748811086","DimensionId":-1,"MemberId":-1,"Inc":"7"},"_vena_MYPS2_MYPB3_R_5_720177941099970669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720177941099970669","DimensionId":5,"MemberId":720177941099970669,"Inc":""},"_vena_MYPS2_MYPB3_R_5_720177941104164898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720177941104164898","DimensionId":5,"MemberId":720177941104164898,"Inc":""},"_vena_MYPS2_MYPB3_R_5_720177941104164901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720177941104164901","DimensionId":5,"MemberId":720177941104164901,"Inc":""},"_vena_MYPS2_MYPB3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720177941104164983","DimensionId":5,"MemberId":720177941104164983,"Inc":""},"_vena_MYPS2_MYPB3_R_5_720177941104164991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720177941104164991","DimensionId":5,"MemberId":720177941104164991,"Inc":""},"_vena_MYPS2_MYPB3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720177941104164996","DimensionId":5,"MemberId":720177941104164996,"Inc":""},"_vena_MYPS2_MYPB3_R_5_720177941112553481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720177941112553481","DimensionId":5,"MemberId":720177941112553481,"Inc":""},"_vena_MYPS2_MYPB3_R_5_720177941112553512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720177941112553512","DimensionId":5,"MemberId":720177941112553512,"Inc":""},"_vena_MYPS2_MYPB3_R_5_720177941116747842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720177941116747842","DimensionId":5,"MemberId":720177941116747842,"Inc":""},"_vena_MYPS2_MYPB3_R_5_720177941116747917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720177941116747917","DimensionId":5,"MemberId":720177941116747917,"Inc":""},"_vena_MYPS2_MYPB3_R_5_720177941116747920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720177941116747920","DimensionId":5,"MemberId":720177941116747920,"Inc":""},"_vena_MYPS2_MYPB3_R_5_720177941120942166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720177941120942166","DimensionId":5,"MemberId":720177941120942166,"Inc":""},"_vena_MYPS2_MYPB3_R_5_720177941125136495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720177941125136495","DimensionId":5,"MemberId":720177941125136495,"Inc":""},"_vena_MYPS2_MYPB3_R_5_720177941129330772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720177941129330772","DimensionId":5,"MemberId":720177941129330772,"Inc":""},"_vena_MYPS2_MYPB3_R_5_720177941129330775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720177941129330775","DimensionId":5,"MemberId":720177941129330775,"Inc":""},"_vena_MYPS2_MYPB3_R_5_720177941133525048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720177941133525048","DimensionId":5,"MemberId":720177941133525048,"Inc":""},"_vena_MYPS2_MYPB3_R_5_720177941133525051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720177941133525051","DimensionId":5,"MemberId":720177941133525051,"Inc":""},"_vena_MYPS2_MYPB3_R_5_720177941137719437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720177941137719437","DimensionId":5,"MemberId":720177941137719437,"Inc":""},"_vena_MYPS2_MYPB3_R_5_720177941141913614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720177941141913614","DimensionId":5,"MemberId":720177941141913614,"Inc":""},"_vena_MYPS2_MYPB3_R_5_720177941141913621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3","VenaRangeType":1,"DimensionIdStr":"5","MemberIdStr":"720177941141913621","DimensionId":5,"MemberId":720177941141913621,"Inc":""},"_vena_MYPS2_MYPB4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4","VenaRangeType":2,"DimensionIdStr":"8","MemberIdStr":"720177941305491604","DimensionId":8,"MemberId":720177941305491604,"Inc":""},"_vena_MYPS2_MYP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4","VenaRangeType":2,"DimensionIdStr":"FV","MemberIdStr":"e1c3a244dc3d4f149ecdf7d748811086","DimensionId":-1,"MemberId":-1,"Inc":""},"_vena_MYPS2_MYPB4_R_5_720177941112553486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4","VenaRangeType":1,"DimensionIdStr":"5","MemberIdStr":"720177941112553486","DimensionId":5,"MemberId":720177941112553486,"Inc":""},"_vena_MYPS2_MYPB4_R_5_720177941112553490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4","VenaRangeType":1,"DimensionIdStr":"5","MemberIdStr":"720177941112553490","DimensionId":5,"MemberId":720177941112553490,"Inc":""},"_vena_MYPS2_MYPB5_C_8_720177941309685766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2,"DimensionIdStr":"8","MemberIdStr":"720177941309685766","DimensionId":8,"MemberId":720177941309685766,"Inc":""},"_vena_MYPS2_MYPB5_C_8_720177941309685766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2,"DimensionIdStr":"8","MemberIdStr":"720177941309685766","DimensionId":8,"MemberId":720177941309685766,"Inc":"1"},"_vena_MYPS2_MYPB5_C_8_720177941309685766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2,"DimensionIdStr":"8","MemberIdStr":"720177941309685766","DimensionId":8,"MemberId":720177941309685766,"Inc":"2"},"_vena_MYPS2_MYPB5_C_8_720177941309685766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2,"DimensionIdStr":"8","MemberIdStr":"720177941309685766","DimensionId":8,"MemberId":720177941309685766,"Inc":"3"},"_vena_MYPS2_MYPB5_C_8_720177941309685766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2,"DimensionIdStr":"8","MemberIdStr":"720177941309685766","DimensionId":8,"MemberId":720177941309685766,"Inc":"4"},"_vena_MYPS2_MYPB5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2,"DimensionIdStr":"FV","MemberIdStr":"e1c3a244dc3d4f149ecdf7d748811086","DimensionId":-1,"MemberId":-1,"Inc":""},"_vena_MYPS2_MYPB5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2,"DimensionIdStr":"FV","MemberIdStr":"e1c3a244dc3d4f149ecdf7d748811086","DimensionId":-1,"MemberId":-1,"Inc":"1"},"_vena_MYPS2_MYPB5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2,"DimensionIdStr":"FV","MemberIdStr":"e1c3a244dc3d4f149ecdf7d748811086","DimensionId":-1,"MemberId":-1,"Inc":"2"},"_vena_MYPS2_MYPB5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2,"DimensionIdStr":"FV","MemberIdStr":"e1c3a244dc3d4f149ecdf7d748811086","DimensionId":-1,"MemberId":-1,"Inc":"3"},"_vena_MYPS2_MYPB5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2,"DimensionIdStr":"FV","MemberIdStr":"e1c3a244dc3d4f149ecdf7d748811086","DimensionId":-1,"MemberId":-1,"Inc":"4"},"_vena_MYPS2_MYPB5_R_5_720177941099970694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MYPB5","VenaRangeType":1,"DimensionIdStr":"5","MemberIdStr":"720177941099970694","DimensionId":5,"MemberId":720177941099970694,"Inc":""},"_vena_MYPS2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","VenaRangeType":0,"DimensionIdStr":"3","MemberIdStr":"720177941083193402","DimensionId":3,"MemberId":720177941083193402,"Inc":""},"_vena_MYPS2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","VenaRangeType":0,"DimensionIdStr":"6","MemberIdStr":"720177941255159927","DimensionId":6,"MemberId":720177941255159927,"Inc":""},"_vena_MYPS2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","VenaRangeType":0,"DimensionIdStr":"7","MemberIdStr":"720177941267742850","DimensionId":7,"MemberId":720177941267742850,"Inc":""},"_vena_MYPS2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","VenaRangeType":0,"DimensionIdStr":"FV","MemberIdStr":"56493ffece784c5db4cd0fd3b40a250d","DimensionId":-1,"MemberId":-1,"Inc":""},"_vena_MYPS2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2","BlockName":"","VenaRangeType":0,"DimensionIdStr":"FV","MemberIdStr":"e3545e3dcc52420a84dcdae3a23a4597","DimensionId":-1,"MemberId":-1,"Inc":""},"_vena_Payroll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3","MemberIdStr":"720177941083193402","DimensionId":3,"MemberId":720177941083193402,"Inc":""},"_vena_Payroll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6","MemberIdStr":"720177941255159927","DimensionId":6,"MemberId":720177941255159927,"Inc":""},"_vena_Payroll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7","MemberIdStr":"720177941267742850","DimensionId":7,"MemberId":720177941267742850,"Inc":""},"_vena_Payroll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FV","MemberIdStr":"e3545e3dcc52420a84dcdae3a23a4597","DimensionId":-1,"MemberId":-1,"Inc":""},"_vena_PayrollS1_PayrollB1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"},"_vena_PayrollS1_PayrollB1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1"},"_vena_PayrollS1_PayrollB1_C_4_720177941095776277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2"},"_vena_PayrollS1_PayrollB1_C_4_720177941095776277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3"},"_vena_PayrollS1_PayrollB1_C_4_720177941095776277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5"},"_vena_PayrollS1_PayrollB1_C_4_720177941095776277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6"},"_vena_PayrollS1_PayrollB1_C_4_720177941095776277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7"},"_vena_PayrollS1_PayrollB1_C_4_720177941095776277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8"},"_vena_PayrollS1_PayrollB1_C_4_720177941095776277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9"},"_vena_PayrollS1_PayrollB1_C_8_1016962248646459393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1016962248646459393","DimensionId":8,"MemberId":1016962248646459393,"Inc":""},"_vena_PayrollS1_PayrollB1_C_8_1016962248646459393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1016962248646459393","DimensionId":8,"MemberId":1016962248646459393,"Inc":"1"},"_vena_PayrollS1_PayrollB1_C_8_1016962248646459393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1016962248646459393","DimensionId":8,"MemberId":1016962248646459393,"Inc":"2"},"_vena_PayrollS1_PayrollB1_C_8_1016962248646459393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1016962248646459393","DimensionId":8,"MemberId":1016962248646459393,"Inc":"3"},"_vena_PayrollS1_PayrollB1_C_8_1016962248646459393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1016962248646459393","DimensionId":8,"MemberId":1016962248646459393,"Inc":"4"},"_vena_PayrollS1_PayrollB1_C_8_1016962248646459393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1016962248646459393","DimensionId":8,"MemberId":1016962248646459393,"Inc":"5"},"_vena_PayrollS1_PayrollB1_C_8_720177941301297281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720177941301297281","DimensionId":8,"MemberId":720177941301297281,"Inc":""},"_vena_PayrollS1_PayrollB1_C_8_720177941301297292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720177941301297292","DimensionId":8,"MemberId":720177941301297292,"Inc":""},"_vena_PayrollS1_PayrollB1_C_8_720177941301297292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720177941301297292","DimensionId":8,"MemberId":720177941301297292,"Inc":"1"},"_vena_PayrollS1_PayrollB1_C_8_720177941301297292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720177941301297292","DimensionId":8,"MemberId":720177941301297292,"Inc":"2"},"_vena_PayrollS1_PayrollB1_C_8_720177941301297292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720177941301297292","DimensionId":8,"MemberId":720177941301297292,"Inc":"3"},"_vena_PayrollS1_PayrollB1_C_8_720177941301297292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720177941301297292","DimensionId":8,"MemberId":720177941301297292,"Inc":"4"},"_vena_PayrollS1_PayrollB1_C_8_720177941301297292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720177941301297292","DimensionId":8,"MemberId":720177941301297292,"Inc":"5"},"_vena_PayrollS1_PayrollB1_C_8_720177941301297294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720177941301297294","DimensionId":8,"MemberId":720177941301297294,"Inc":""},"_vena_PayrollS1_PayrollB1_C_8_720177941301297294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720177941301297294","DimensionId":8,"MemberId":720177941301297294,"Inc":"1"},"_vena_PayrollS1_PayrollB1_C_8_720177941301297294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720177941301297294","DimensionId":8,"MemberId":720177941301297294,"Inc":"2"},"_vena_PayrollS1_PayrollB1_C_8_720177941301297294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720177941301297294","DimensionId":8,"MemberId":720177941301297294,"Inc":"3"},"_vena_PayrollS1_PayrollB1_C_8_720177941301297294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720177941301297294","DimensionId":8,"MemberId":720177941301297294,"Inc":"4"},"_vena_PayrollS1_PayrollB1_C_8_720177941301297294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720177941301297294","DimensionId":8,"MemberId":720177941301297294,"Inc":"5"},"_vena_PayrollS1_PayrollB1_C_8_720177941305491529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720177941305491529","DimensionId":8,"MemberId":720177941305491529,"Inc":""},"_vena_PayrollS1_PayrollB1_C_8_720177941305491544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720177941305491544","DimensionId":8,"MemberId":720177941305491544,"Inc":""},"_vena_PayrollS1_PayrollB1_C_8_720177941305491583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720177941305491583","DimensionId":8,"MemberId":720177941305491583,"Inc":""},"_vena_PayrollS1_PayrollB1_C_8_720177941305491586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720177941305491586","DimensionId":8,"MemberId":720177941305491586,"Inc":""},"_vena_PayrollS1_PayrollB1_C_8_720177941305491590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720177941305491590","DimensionId":8,"MemberId":720177941305491590,"Inc":""},"_vena_PayrollS1_PayrollB1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"},"_vena_PayrollS1_PayrollB1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"},"_vena_PayrollS1_PayrollB1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2"},"_vena_PayrollS1_PayrollB1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3"},"_vena_PayrollS1_PayrollB1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4"},"_vena_PayrollS1_PayrollB1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5"},"_vena_PayrollS1_PayrollB1_C_8_720177941305491629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720177941305491629","DimensionId":8,"MemberId":720177941305491629,"Inc":""},"_vena_PayrollS1_PayrollB1_C_8_720177941305491632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720177941305491632","DimensionId":8,"MemberId":720177941305491632,"Inc":""},"_vena_PayrollS1_PayrollB1_C_8_720177941305491685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720177941305491685","DimensionId":8,"MemberId":720177941305491685,"Inc":""},"_vena_PayrollS1_PayrollB1_C_8_720177941305491700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720177941305491700","DimensionId":8,"MemberId":720177941305491700,"Inc":""},"_vena_PayrollS1_PayrollB1_C_8_720177941305491700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720177941305491700","DimensionId":8,"MemberId":720177941305491700,"Inc":"1"},"_vena_PayrollS1_PayrollB1_C_8_720177941305491700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720177941305491700","DimensionId":8,"MemberId":720177941305491700,"Inc":"2"},"_vena_PayrollS1_PayrollB1_C_8_720177941305491700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720177941305491700","DimensionId":8,"MemberId":720177941305491700,"Inc":"3"},"_vena_PayrollS1_PayrollB1_C_8_720177941305491700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720177941305491700","DimensionId":8,"MemberId":720177941305491700,"Inc":"4"},"_vena_PayrollS1_PayrollB1_C_8_720177941305491700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720177941305491700","DimensionId":8,"MemberId":720177941305491700,"Inc":"5"},"_vena_PayrollS1_PayrollB1_C_8_720177941305491744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720177941305491744","DimensionId":8,"MemberId":720177941305491744,"Inc":""},"_vena_PayrollS1_PayrollB1_C_8_720177941305491744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720177941305491744","DimensionId":8,"MemberId":720177941305491744,"Inc":"1"},"_vena_PayrollS1_PayrollB1_C_8_720177941309685918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"},"_vena_PayrollS1_PayrollB1_C_8_720177941309685918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"},"_vena_PayrollS1_PayrollB1_C_8_720177941309685918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2"},"_vena_PayrollS1_PayrollB1_C_8_720177941309685918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3"},"_vena_PayrollS1_PayrollB1_C_8_720177941309685918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4"},"_vena_PayrollS1_PayrollB1_C_8_720177941309685918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5"},"_vena_PayrollS1_Payroll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"},"_vena_PayrollS1_Payroll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1"},"_vena_PayrollS1_PayrollB1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19"},"_vena_PayrollS1_Payroll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"},"_vena_PayrollS1_PayrollB1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20"},"_vena_PayrollS1_PayrollB1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21"},"_vena_PayrollS1_PayrollB1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22"},"_vena_PayrollS1_PayrollB1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23"},"_vena_PayrollS1_PayrollB1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24"},"_vena_PayrollS1_PayrollB1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25"},"_vena_PayrollS1_PayrollB1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26"},"_vena_PayrollS1_Payroll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"},"_vena_PayrollS1_PayrollB1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31"},"_vena_PayrollS1_PayrollB1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32"},"_vena_PayrollS1_PayrollB1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33"},"_vena_PayrollS1_PayrollB1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34"},"_vena_PayrollS1_PayrollB1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35"},"_vena_PayrollS1_PayrollB1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36"},"_vena_PayrollS1_PayrollB1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37"},"_vena_PayrollS1_PayrollB1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38"},"_vena_PayrollS1_PayrollB1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39"},"_vena_PayrollS1_PayrollB1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40"},"_vena_PayrollS1_PayrollB1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41"},"_vena_PayrollS1_PayrollB1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42"},"_vena_PayrollS1_PayrollB1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43"},"_vena_PayrollS1_PayrollB1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44"},"_vena_PayrollS1_PayrollB1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45"},"_vena_PayrollS1_PayrollB1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46"},"_vena_PayrollS1_PayrollB1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47"},"_vena_PayrollS1_PayrollB1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48"},"_vena_PayrollS1_PayrollB1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49"},"_vena_PayrollS1_Payroll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"},"_vena_PayrollS1_PayrollB1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50"},"_vena_PayrollS1_PayrollB1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51"},"_vena_PayrollS1_PayrollB1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52"},"_vena_PayrollS1_PayrollB1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53"},"_vena_PayrollS1_PayrollB1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54"},"_vena_PayrollS1_PayrollB1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55"},"_vena_PayrollS1_PayrollB1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56"},"_vena_PayrollS1_PayrollB1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57"},"_vena_PayrollS1_PayrollB1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58"},"_vena_PayrollS1_PayrollB1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59"},"_vena_PayrollS1_PayrollB1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60"},"_vena_PayrollS1_PayrollB1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61"},"_vena_PayrollS1_PayrollB1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62"},"_vena_PayrollS1_PayrollB1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7"},"_vena_PayrollS1_PayrollB1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8"},"_vena_PayrollS1_Payroll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"},"_vena_PayrollS1_Payroll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13"},"_vena_PayrollS1_Payroll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14"},"_vena_PayrollS1_Payroll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15"},"_vena_PayrollS1_Payroll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16"},"_vena_PayrollS1_Payroll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"},"_vena_PayrollS1_Payroll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21"},"_vena_PayrollS1_PayrollB1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22"},"_vena_PayrollS1_PayrollB1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23"},"_vena_PayrollS1_PayrollB1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24"},"_vena_PayrollS1_PayrollB1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25"},"_vena_PayrollS1_PayrollB1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26"},"_vena_PayrollS1_PayrollB1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27"},"_vena_PayrollS1_PayrollB1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28"},"_vena_PayrollS1_PayrollB1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29"},"_vena_PayrollS1_PayrollB1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30"},"_vena_PayrollS1_PayrollB1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31"},"_vena_PayrollS1_PayrollB1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32"},"_vena_PayrollS1_PayrollB1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33"},"_vena_PayrollS1_PayrollB1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34"},"_vena_PayrollS1_PayrollB1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35"},"_vena_PayrollS1_PayrollB1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36"},"_vena_PayrollS1_PayrollB1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37"},"_vena_PayrollS1_PayrollB1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38"},"_vena_PayrollS1_PayrollB1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39"},"_vena_PayrollS1_PayrollB1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40"},"_vena_PayrollS1_PayrollB1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41"},"_vena_PayrollS1_PayrollB1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42"},"_vena_PayrollS1_PayrollB1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43"},"_vena_PayrollS1_PayrollB1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44"},"_vena_PayrollS1_PayrollB1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45"},"_vena_PayrollS1_PayrollB1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46"},"_vena_PayrollS1_PayrollB1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47"},"_vena_PayrollS1_PayrollB1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48"},"_vena_PayrollS1_PayrollB1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49"},"_vena_PayrollS1_PayrollB1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50"},"_vena_PayrollS1_PayrollB1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51"},"_vena_PayrollS1_PayrollB1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52"},"_vena_PayrollS1_PayrollB1_R_5_720177941150302210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1,"DimensionIdStr":"5","MemberIdStr":"720177941150302210","DimensionId":5,"MemberId":720177941150302210,"Inc":""},"_vena_PayrollS1_Payroll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"},"_vena_PayrollS1_PayrollB2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1"},"_vena_PayrollS1_PayrollB2_C_4_720177941095776277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2"},"_vena_PayrollS1_PayrollB2_C_8_1016962248646459393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1016962248646459393","DimensionId":8,"MemberId":1016962248646459393,"Inc":""},"_vena_PayrollS1_PayrollB2_C_8_1016962248646459393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1016962248646459393","DimensionId":8,"MemberId":1016962248646459393,"Inc":"1"},"_vena_PayrollS1_PayrollB2_C_8_1016962248646459393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1016962248646459393","DimensionId":8,"MemberId":1016962248646459393,"Inc":"2"},"_vena_PayrollS1_PayrollB2_C_8_1016962248646459393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1016962248646459393","DimensionId":8,"MemberId":1016962248646459393,"Inc":"3"},"_vena_PayrollS1_PayrollB2_C_8_1016962248646459393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1016962248646459393","DimensionId":8,"MemberId":1016962248646459393,"Inc":"4"},"_vena_PayrollS1_PayrollB2_C_8_1016962248646459393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1016962248646459393","DimensionId":8,"MemberId":1016962248646459393,"Inc":"5"},"_vena_PayrollS1_PayrollB2_C_8_720177941305491544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720177941305491544","DimensionId":8,"MemberId":720177941305491544,"Inc":""},"_vena_PayrollS1_PayrollB2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"},"_vena_PayrollS1_PayrollB2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"},"_vena_PayrollS1_PayrollB2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2"},"_vena_PayrollS1_PayrollB2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3"},"_vena_PayrollS1_PayrollB2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4"},"_vena_PayrollS1_PayrollB2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5"},"_vena_PayrollS1_PayrollB2_C_8_720177941305491632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720177941305491632","DimensionId":8,"MemberId":720177941305491632,"Inc":""},"_vena_PayrollS1_PayrollB2_C_8_720177941305491716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720177941305491716","DimensionId":8,"MemberId":720177941305491716,"Inc":""},"_vena_PayrollS1_PayrollB2_C_8_720177941309685918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"},"_vena_PayrollS1_PayrollB2_C_8_720177941309685918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"},"_vena_PayrollS1_PayrollB2_C_8_720177941309685918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2"},"_vena_PayrollS1_PayrollB2_C_8_720177941309685918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3"},"_vena_PayrollS1_PayrollB2_C_8_720177941309685918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4"},"_vena_PayrollS1_PayrollB2_C_8_720177941309685918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5"},"_vena_PayrollS1_Payroll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"},"_vena_PayrollS1_Payroll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10"},"_vena_PayrollS1_Payroll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11"},"_vena_PayrollS1_Payroll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12"},"_vena_PayrollS1_Payroll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13"},"_vena_PayrollS1_Payroll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14"},"_vena_PayrollS1_Payroll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15"},"_vena_PayrollS1_Payroll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16"},"_vena_PayrollS1_Payroll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17"},"_vena_PayrollS1_Payroll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18"},"_vena_PayrollS1_Payroll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19"},"_vena_PayrollS1_Payroll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"},"_vena_PayrollS1_Payroll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20"},"_vena_PayrollS1_Payroll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21"},"_vena_PayrollS1_Payroll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3"},"_vena_PayrollS1_Payroll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4"},"_vena_PayrollS1_Payroll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5"},"_vena_PayrollS1_Payroll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6"},"_vena_PayrollS1_Payroll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7"},"_vena_PayrollS1_Payroll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8"},"_vena_PayrollS1_Payroll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9"},"_vena_PayrollS1_Payroll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"},"_vena_PayrollS1_Payroll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"},"_vena_PayrollS1_Payroll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10"},"_vena_PayrollS1_Payroll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11"},"_vena_PayrollS1_Payroll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12"},"_vena_PayrollS1_Payroll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13"},"_vena_PayrollS1_Payroll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14"},"_vena_PayrollS1_Payroll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15"},"_vena_PayrollS1_Payroll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16"},"_vena_PayrollS1_Payroll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17"},"_vena_PayrollS1_Payroll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"},"_vena_PayrollS1_Payroll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3"},"_vena_PayrollS1_Payroll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4"},"_vena_PayrollS1_Payroll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5"},"_vena_PayrollS1_Payroll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6"},"_vena_PayrollS1_Payroll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7"},"_vena_PayrollS1_Payroll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8"},"_vena_PayrollS1_Payroll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9"},"_vena_PayrollS1_PayrollB2_R_5_720177941099970589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1,"DimensionIdStr":"5","MemberIdStr":"720177941099970589","DimensionId":5,"MemberId":720177941099970589,"Inc":""},"_vena_PayrollS1_PayrollB3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4","MemberIdStr":"720177941095776277","DimensionId":4,"MemberId":720177941095776277,"Inc":""},"_vena_PayrollS1_Payroll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"},"_vena_PayrollS1_Payroll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"},"_vena_PayrollS1_Payroll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2"},"_vena_PayrollS1_Payroll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3"},"_vena_PayrollS1_Payroll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4"},"_vena_PayrollS1_Payroll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5"},"_vena_PayrollS1_PayrollB3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"},"_vena_PayrollS1_PayrollB3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"},"_vena_PayrollS1_PayrollB3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2"},"_vena_PayrollS1_PayrollB3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3"},"_vena_PayrollS1_PayrollB3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4"},"_vena_PayrollS1_PayrollB3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5"},"_vena_PayrollS1_PayrollB3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720177941309685782","DimensionId":8,"MemberId":720177941309685782,"Inc":""},"_vena_PayrollS1_Payroll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"},"_vena_PayrollS1_Payroll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"},"_vena_PayrollS1_Payroll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10"},"_vena_PayrollS1_Payroll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11"},"_vena_PayrollS1_Payroll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12"},"_vena_PayrollS1_Payroll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"},"_vena_PayrollS1_Payroll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3"},"_vena_PayrollS1_Payroll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4"},"_vena_PayrollS1_Payroll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5"},"_vena_PayrollS1_Payroll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6"},"_vena_PayrollS1_Payroll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7"},"_vena_PayrollS1_Payroll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8"},"_vena_PayrollS1_Payroll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9"},"_vena_PayrollS1_Payroll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"},"_vena_PayrollS1_Payroll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"},"_vena_PayrollS1_Payroll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10"},"_vena_PayrollS1_Payroll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11"},"_vena_PayrollS1_Payroll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"},"_vena_PayrollS1_Payroll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3"},"_vena_PayrollS1_Payroll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4"},"_vena_PayrollS1_Payroll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5"},"_vena_PayrollS1_Payroll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6"},"_vena_PayrollS1_Payroll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7"},"_vena_PayrollS1_Payroll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8"},"_vena_PayrollS1_Payroll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9"},"_vena_PayrollS1_PayrollB3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721231448376606720","DimensionId":5,"MemberId":721231448376606720,"Inc":""},"_vena_PayrollS1_PayrollB3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721231448380801024","DimensionId":5,"MemberId":721231448380801024,"Inc":""},"_vena_PayrollS1_PayrollB3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721231448384995329","DimensionId":5,"MemberId":721231448384995329,"Inc":""},"_vena_PayrollS1_PayrollB3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721231448384995331","DimensionId":5,"MemberId":721231448384995331,"Inc":""},"_vena_PayrollS1_PayrollB3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721231448384995333","DimensionId":5,"MemberId":721231448384995333,"Inc":""},"_vena_PayrollS1_PayrollB3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721231448389189633","DimensionId":5,"MemberId":721231448389189633,"Inc":""},"_vena_PayrollS1_PayrollB3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721231448389189635","DimensionId":5,"MemberId":721231448389189635,"Inc":""},"_vena_PayrollS1_PayrollB3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721231448393383937","DimensionId":5,"MemberId":721231448393383937,"Inc":""},"_vena_PayrollS1_PayrollB3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721231448393383939","DimensionId":5,"MemberId":721231448393383939,"Inc":""},"_vena_PayrollS1_PayrollB3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721231448393383941","DimensionId":5,"MemberId":721231448393383941,"Inc":""},"_vena_PayrollS1_PayrollB3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721231448397578241","DimensionId":5,"MemberId":721231448397578241,"Inc":""},"_vena_PayrollS1_PayrollB3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721231448397578243","DimensionId":5,"MemberId":721231448397578243,"Inc":""},"_vena_PayrollS1_PayrollB3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721231448401772545","DimensionId":5,"MemberId":721231448401772545,"Inc":""},"_vena_PayrollS1_PayrollB3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721231448401772547","DimensionId":5,"MemberId":721231448401772547,"Inc":""},"_vena_PayrollS1_PayrollB3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721231448401772549","DimensionId":5,"MemberId":721231448401772549,"Inc":""},"_vena_PayrollS1_PayrollB3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721231448405966849","DimensionId":5,"MemberId":721231448405966849,"Inc":""},"_vena_PayrollS1_PayrollB3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721231448405966851","DimensionId":5,"MemberId":721231448405966851,"Inc":""},"_vena_PayrollS1_PayrollB3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721231448410161153","DimensionId":5,"MemberId":721231448410161153,"Inc":""},"_vena_PayrollS1_PayrollB3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721231448410161155","DimensionId":5,"MemberId":721231448410161155,"Inc":""},"_vena_PayrollS1_PayrollB3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721231448410161157","DimensionId":5,"MemberId":721231448410161157,"Inc":""},"_vena_PayrollS1_PayrollB3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721231448414355457","DimensionId":5,"MemberId":721231448414355457,"Inc":""},"_vena_PayrollS1_PayrollB3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721231448414355459","DimensionId":5,"MemberId":721231448414355459,"Inc":""},"_vena_PayrollS1_PayrollB3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721231448414355461","DimensionId":5,"MemberId":721231448414355461,"Inc":""},"_vena_PayrollS1_PayrollB3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721231448418549761","DimensionId":5,"MemberId":721231448418549761,"Inc":""},"_vena_PayrollS1_PayrollB3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721231448418549763","DimensionId":5,"MemberId":721231448418549763,"Inc":""},"_vena_PayrollS1_PayrollB3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721231448422744065","DimensionId":5,"MemberId":721231448422744065,"Inc":""},"_vena_PayrollS1_PayrollB3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721231448422744067","DimensionId":5,"MemberId":721231448422744067,"Inc":""},"_vena_PayrollS1_PayrollB3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721231448422744069","DimensionId":5,"MemberId":721231448422744069,"Inc":""},"_vena_PayrollS1_PayrollB3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721231448426938369","DimensionId":5,"MemberId":721231448426938369,"Inc":""},"_vena_PayrollS1_PayrollB3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721231448426938371","DimensionId":5,"MemberId":721231448426938371,"Inc":""},"_vena_PayrollS1_PayrollB3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721231448431132673","DimensionId":5,"MemberId":721231448431132673,"Inc":""},"_vena_PayrollS1_PayrollB3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721231448431132675","DimensionId":5,"MemberId":721231448431132675,"Inc":""},"_vena_PayrollS1_PayrollB3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721231448431132677","DimensionId":5,"MemberId":721231448431132677,"Inc":""},"_vena_PayrollS1_PayrollB3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721231448435326977","DimensionId":5,"MemberId":721231448435326977,"Inc":""},"_vena_PayrollS1_PayrollB3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721231448435326979","DimensionId":5,"MemberId":721231448435326979,"Inc":""},"_vena_PayrollS1_PayrollB3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721231448439521281","DimensionId":5,"MemberId":721231448439521281,"Inc":""},"_vena_PayrollS1_PayrollB3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721231448439521283","DimensionId":5,"MemberId":721231448439521283,"Inc":""},"_vena_PayrollS1_PayrollB3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721231448439521285","DimensionId":5,"MemberId":721231448439521285,"Inc":""},"_vena_PayrollS1_PayrollB3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721231448443715585","DimensionId":5,"MemberId":721231448443715585,"Inc":""},"_vena_PayrollS1_PayrollB3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721231448443715587","DimensionId":5,"MemberId":721231448443715587,"Inc":""},"_vena_PayrollS1_PayrollB3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721231448443715589","DimensionId":5,"MemberId":721231448443715589,"Inc":""},"_vena_PayrollS1_PayrollB3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721231448447909889","DimensionId":5,"MemberId":721231448447909889,"Inc":""},"_vena_PayrollS1_PayrollB3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721231448447909891","DimensionId":5,"MemberId":721231448447909891,"Inc":""},"_vena_PayrollS1_PayrollB3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721231448452104193","DimensionId":5,"MemberId":721231448452104193,"Inc":""},"_vena_PayrollS1_PayrollB3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721231448452104195","DimensionId":5,"MemberId":721231448452104195,"Inc":""},"_vena_PayrollS1_PayrollB3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721231448452104197","DimensionId":5,"MemberId":721231448452104197,"Inc":""},"_vena_PayrollS1_PayrollB3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721231448456298497","DimensionId":5,"MemberId":721231448456298497,"Inc":""},"_vena_PayrollS1_PayrollB3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721231448456298499","DimensionId":5,"MemberId":721231448456298499,"Inc":""},"_vena_PayrollS1_PayrollB3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721231448460492801","DimensionId":5,"MemberId":721231448460492801,"Inc":""},"_vena_PayrollS1_PayrollB3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721231448460492803","DimensionId":5,"MemberId":721231448460492803,"Inc":""},"_vena_PayrollS1_PayrollB3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721231448460492805","DimensionId":5,"MemberId":721231448460492805,"Inc":""},"_vena_PayrollS1_PayrollB3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721231448464687105","DimensionId":5,"MemberId":721231448464687105,"Inc":""},"_vena_PayrollS1_PayrollB3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721231448464687107","DimensionId":5,"MemberId":721231448464687107,"Inc":""},"_vena_PayrollS1_PayrollB3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721231448468881409","DimensionId":5,"MemberId":721231448468881409,"Inc":""},"_vena_PayrollS1_PayrollB3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721231448468881411","DimensionId":5,"MemberId":721231448468881411,"Inc":""},"_vena_PayrollS1_PayrollB3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721231448468881413","DimensionId":5,"MemberId":721231448468881413,"Inc":""},"_vena_PayrollS1_PayrollB4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"},"_vena_PayrollS1_PayrollB4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"},"_vena_PayrollS1_PayrollB4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2"},"_vena_PayrollS1_PayrollB4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3"},"_vena_PayrollS1_PayrollB4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4"},"_vena_PayrollS1_PayrollB4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5"},"_vena_PayrollS1_Payroll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"},"_vena_PayrollS1_Payroll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2"},"_vena_PayrollS1_Payroll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3"},"_vena_PayrollS1_Payroll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4"},"_vena_PayrollS1_Payroll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5"},"_vena_PayrollS1_Payroll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6"},"_vena_PayrollS1_Payroll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"},"_vena_PayrollS1_Payroll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"},"_vena_PayrollS1_Payroll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2"},"_vena_PayrollS1_Payroll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3"},"_vena_PayrollS1_Payroll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4"},"_vena_PayrollS1_Payroll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5"},"_vena_PayrollS1_PayrollB4_R_5_720177941104164980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720177941104164980","DimensionId":5,"MemberId":720177941104164980,"Inc":""},"_vena_PayrollS1_PayrollB4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720177941104164983","DimensionId":5,"MemberId":720177941104164983,"Inc":""},"_vena_PayrollS1_PayrollB4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720177941104164996","DimensionId":5,"MemberId":720177941104164996,"Inc":""},"_vena_PayrollS1_PayrollB4_R_5_720177941125136429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720177941125136429","DimensionId":5,"MemberId":720177941125136429,"Inc":""},"_vena_Rates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3","MemberIdStr":"720177941083193402","DimensionId":3,"MemberId":720177941083193402,"Inc":""},"_vena_Rates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6","MemberIdStr":"720177941255159927","DimensionId":6,"MemberId":720177941255159927,"Inc":""},"_vena_Rates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7","MemberIdStr":"720177941267742850","DimensionId":7,"MemberId":720177941267742850,"Inc":""},"_vena_Rates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FV","MemberIdStr":"e3545e3dcc52420a84dcdae3a23a4597","DimensionId":-1,"MemberId":-1,"Inc":""},"_vena_RatesS1_Rates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"},"_vena_RatesS1_Rates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1"},"_vena_RatesS1_Rates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2"},"_vena_RatesS1_Rates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3"},"_vena_RatesS1_Rates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4"},"_vena_RatesS1_Rates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5"},"_vena_RatesS1_Rates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"},"_vena_RatesS1_Rates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1"},"_vena_RatesS1_Rates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2"},"_vena_RatesS1_Rates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3"},"_vena_RatesS1_Rate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4"},"_vena_RatesS1_Rate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5"},"_vena_RatesS1_RatesB1_R_1_720177941041250317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"},"_vena_RatesS1_RatesB1_R_1_720177941041250317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15"},"_vena_RatesS1_RatesB1_R_1_720177941041250317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16"},"_vena_RatesS1_RatesB1_R_1_720177941041250317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17"},"_vena_RatesS1_RatesB1_R_1_720177941041250317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18"},"_vena_RatesS1_RatesB1_R_1_720177941041250317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19"},"_vena_RatesS1_RatesB1_R_1_720177941041250317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20"},"_vena_RatesS1_RatesB1_R_1_720177941041250317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21"},"_vena_RatesS1_RatesB1_R_1_720177941041250317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22"},"_vena_RatesS1_RatesB1_R_1_720177941041250317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23"},"_vena_RatesS1_RatesB1_R_1_720177941041250317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24"},"_vena_RatesS1_RatesB1_R_1_720177941041250317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25"},"_vena_RatesS1_RatesB1_R_1_720177941041250317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26"},"_vena_RatesS1_RatesB1_R_1_720177941041250317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27"},"_vena_RatesS1_RatesB1_R_1_720177941041250317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28"},"_vena_RatesS1_RatesB1_R_1_720177941041250317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29"},"_vena_RatesS1_RatesB1_R_1_720177941041250317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4"},"_vena_RatesS1_RatesB1_R_1_720177941041250317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5"},"_vena_RatesS1_RatesB1_R_1_720177941041250317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6"},"_vena_RatesS1_RatesB1_R_1_720177941041250317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8"},"_vena_RatesS1_RatesB1_R_5_1062594774089859072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1062594774089859072","DimensionId":5,"MemberId":1062594774089859072,"Inc":""},"_vena_RatesS1_RatesB1_R_5_1062594914645311488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1062594914645311488","DimensionId":5,"MemberId":1062594914645311488,"Inc":""},"_vena_RatesS1_RatesB1_R_5_1062595101438902302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1062595101438902302","DimensionId":5,"MemberId":1062595101438902302,"Inc":""},"_vena_RatesS1_RatesB1_R_5_1062595185622515716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1062595185622515716","DimensionId":5,"MemberId":1062595185622515716,"Inc":""},"_vena_RatesS1_RatesB1_R_5_1103874542826684416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1103874542826684416","DimensionId":5,"MemberId":1103874542826684416,"Inc":""},"_vena_RatesS1_RatesB1_R_5_1103874882687205376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1103874882687205376","DimensionId":5,"MemberId":1103874882687205376,"Inc":""},"_vena_RatesS1_RatesB1_R_5_1103874968796266496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1103874968796266496","DimensionId":5,"MemberId":1103874968796266496,"Inc":""},"_vena_RatesS1_RatesB1_R_5_1103875048437579776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1103875048437579776","DimensionId":5,"MemberId":1103875048437579776,"Inc":""},"_vena_RatesS1_RatesB1_R_5_1103875086425391104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1103875086425391104","DimensionId":5,"MemberId":1103875086425391104,"Inc":""},"_vena_RatesS1_RatesB1_R_5_720177941099970573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720177941099970573","DimensionId":5,"MemberId":720177941099970573,"Inc":""},"_vena_RatesS1_RatesB1_R_5_720177941099970625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720177941099970625","DimensionId":5,"MemberId":720177941099970625,"Inc":""},"_vena_RatesS1_RatesB1_R_5_720177941099970629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720177941099970629","DimensionId":5,"MemberId":720177941099970629,"Inc":""},"_vena_RatesS1_RatesB1_R_5_720177941108359202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720177941108359202","DimensionId":5,"MemberId":720177941108359202,"Inc":""},"_vena_RatesS1_RatesB1_R_5_720177941116747930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720177941116747930","DimensionId":5,"MemberId":720177941116747930,"Inc":""},"_vena_RatesS1_RatesB1_R_5_720177941120942108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720177941120942108","DimensionId":5,"MemberId":720177941120942108,"Inc":""},"_vena_RatesS1_RatesB1_R_5_720177941133525155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720177941133525155","DimensionId":5,"MemberId":720177941133525155,"Inc":""},"_vena_RatesS1_RatesB1_R_5_720177941141913623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720177941141913623","DimensionId":5,"MemberId":720177941141913623,"Inc":""},"_vena_RatesS1_RatesB1_R_5_720177941141913626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720177941141913626","DimensionId":5,"MemberId":720177941141913626,"Inc":""},"_vena_RatesS1_RatesB1_R_5_720177941141913759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720177941141913759","DimensionId":5,"MemberId":720177941141913759,"Inc":""},"_vena_RatesS1_RatesB1_R_5_720177941141913762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720177941141913762","DimensionId":5,"MemberId":720177941141913762,"Inc":""},"_vena_RatesS1_RatesB1_R_5_720177941150302286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720177941150302286","DimensionId":5,"MemberId":720177941150302286,"Inc":""},"_vena_RatesS1_RatesB1_R_5_738997556312670208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738997556312670208","DimensionId":5,"MemberId":738997556312670208,"Inc":""},"_vena_RatesS1_RatesB1_R_5_738997844933738496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738997844933738496","DimensionId":5,"MemberId":738997844933738496,"Inc":""},"_vena_RatesS1_RatesB1_R_5_738997909171208192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738997909171208192","DimensionId":5,"MemberId":738997909171208192,"Inc":""},"_vena_RatesS1_RatesB1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"},"_vena_RatesS1_RatesB1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1"},"_vena_RatesS1_RatesB1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2"},"_vena_RatesS1_RatesB1_R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6"},"_vena_RatesS1_Rates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4","MemberIdStr":"720177941095776277","DimensionId":4,"MemberId":720177941095776277,"Inc":""},"_vena_RatesS1_RatesB2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"},"_vena_RatesS1_RatesB2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1"},"_vena_RatesS1_RatesB2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2"},"_vena_RatesS1_RatesB2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3"},"_vena_RatesS1_RatesB2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4"},"_vena_RatesS1_RatesB2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5"},"_vena_RatesS1_Rates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720177941309685782","DimensionId":8,"MemberId":720177941309685782,"Inc":""},"_vena_RatesS1_Rates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2"},"_vena_RatesS1_Rates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3"},"_vena_RatesS1_Rates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4"},"_vena_RatesS1_Rates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5"},"_vena_RatesS1_Rates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6"},"_vena_RatesS1_Rates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7"},"_vena_RatesS1_RatesB2_R_5_720177941137719313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5","MemberIdStr":"720177941137719313","DimensionId":5,"MemberId":720177941137719313,"Inc":""},"_vena_RatesS1_RatesB2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FV","MemberIdStr":"56493ffece784c5db4cd0fd3b40a250d","DimensionId":-1,"MemberId":-1,"Inc":""},"_vena_RatesS1_RatesB3_C_8_720177941305491462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"},"_vena_RatesS1_RatesB3_C_8_720177941305491462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1"},"_vena_RatesS1_RatesB3_C_8_720177941305491462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2"},"_vena_RatesS1_RatesB3_C_8_720177941305491462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3"},"_vena_RatesS1_RatesB3_C_8_720177941305491462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4"},"_vena_RatesS1_RatesB3_C_8_720177941305491462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5"},"_vena_RatesS1_RatesB3_C_8_720177941305491676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720177941305491676","DimensionId":8,"MemberId":720177941305491676,"Inc":""},"_vena_RatesS1_Rates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"},"_vena_RatesS1_Rates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1"},"_vena_RatesS1_Rates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2"},"_vena_RatesS1_Rates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3"},"_vena_RatesS1_Rates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4"},"_vena_RatesS1_Rates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5"},"_vena_RatesS1_Rates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6"},"_vena_RatesS1_RatesB3_R_5_1062601733325455360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1062601733325455360","DimensionId":5,"MemberId":1062601733325455360,"Inc":""},"_vena_RatesS1_RatesB3_R_5_1062601765202165760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1062601765202165760","DimensionId":5,"MemberId":1062601765202165760,"Inc":""},"_vena_RatesS1_RatesB3_R_5_1062601806868119552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1062601806868119552","DimensionId":5,"MemberId":1062601806868119552,"Inc":""},"_vena_RatesS1_RatesB3_R_5_1062601853878009856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1062601853878009856","DimensionId":5,"MemberId":1062601853878009856,"Inc":""},"_vena_RatesS1_RatesB3_R_5_1062601895397556224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1062601895397556224","DimensionId":5,"MemberId":1062601895397556224,"Inc":""},"_vena_RatesS1_RatesB3_R_5_720177941125136477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720177941125136477","DimensionId":5,"MemberId":720177941125136477,"Inc":""},"_vena_RatesS1_RatesB3_R_5_720177941133525179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720177941133525179","DimensionId":5,"MemberId":720177941133525179,"Inc":""},"_vena_RatesS1_RatesB3_R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10"},"_vena_RatesS1_RatesB3_R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4"},"_vena_RatesS1_RatesB3_R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5"},"_vena_RatesS1_RatesB3_R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6"},"_vena_RatesS1_RatesB3_R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7"},"_vena_RatesS1_RatesB3_R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8"},"_vena_RatesS1_RatesB3_R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9"}},"DynamicRangeStoreData":{"37036c7c":{"guid":"37036c7c","dimension":1,"member":429146483629096960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4c37f5b6":{"guid":"4c37f5b6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8d1ab9b":{"guid":"b8d1ab9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255afb":{"guid":"9e255af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c66a0f0":{"guid":"2c66a0f0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5598f9d":{"guid":"d5598f9d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647407f":{"guid":"c647407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669665c":{"guid":"b669665c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8c0b724":{"guid":"c8c0b724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da40175":{"guid":"5da40175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094912b":{"guid":"d094912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7999b2e":{"guid":"d7999b2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697fa8bf":{"guid":"697fa8b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b2b4e77":{"guid":"5b2b4e77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1b56d9e":{"guid":"c1b56d9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PcvCMBAA4P9yc4V8tKbJJq+Lgx+ouIhDtPdqoR8SIyjifzfBig4ZROt2l7vj\r\nnoNcYKGLI4ICiKCqMzyAWl5giOUazSAD1aER9NHqvAAlGKFCSC5lSoikXDJXy0vf5rp61pp8fbT4\r\nGBvv0WhbG1CckGfaM7k9N29/WBRT/EeD1QZHumwg9/U+n6E2m938vHcV1z9ywmadDyfaDdpBleHJ\r\nr7xGrctlQE6/kbOA/BfwmLB24TwAZz+Av2aN2z+F2LXZVj56Qx8H9LwVfdwVsSA8pUnCWSpoN/3w\r\nmnfOSIK/Z3W9AZOpTnfHAwAA\r\n","DynamicExpressionObject":{"nodes":[{"MemberId":-1,"Detail":720177939980091392,"DimId":1,"AttributeId":-1,"Operator":300,"OperatorArity":300,"CellReferenceName":"","MemberNameSearchType":0,"NodeId":1,"NodeParentIndex":-1},{"MemberId":-1,"Detail":720177939980091392,"DimId":1,"AttributeId":-1,"Operator":900,"OperatorArity":100,"CellReferenceName":"","MemberNameSearchType":0,"NodeId":2,"NodeParentIndex":1},{"MemberId":-1,"Detail":720177939980091392,"DimId":1,"AttributeId":-1,"Operator":402,"OperatorArity":100,"CellReferenceName":"","MemberNameSearchType":0,"NodeId":3,"NodeParentIndex":2},{"MemberId":-1,"Detail":720177939980091392,"DimId":1,"AttributeId":-1,"Operator":-1,"OperatorArity":-1,"CellReferenceName":"orgname","MemberNameSearchType":0,"NodeId":4,"NodeParentIndex":3},{"MemberId":-1,"Detail":720177939980091392,"DimId":1,"AttributeId":467470381553287168,"Operator":-1,"OperatorArity":-1,"CellReferenceName":"","MemberNameSearchType":0,"NodeId":5,"NodeParentIndex":1}],"lastNodeId":-1,"sorted":false,"DrillDownMembersMemberIds":null,"DrillDownLeavesMemberIds":null,"DimensionId":0,"DataModelId":null,"Value":""},"staticPageMembers":null},"f59da041":{"guid":"f59da041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359c84fd":{"guid":"359c84fd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bdfa2aa":{"guid":"fbdfa2aa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6959d224":{"guid":"6959d224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924172b4":{"guid":"924172b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e5366639":{"guid":"e5366639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ab6fda84":{"guid":"ab6fda84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369d8e32":{"guid":"369d8e32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71b21b2":{"guid":"b71b21b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efec63":{"guid":"9eefec63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65682215":{"guid":"65682215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2016b511":{"guid":"2016b511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829cce8c":{"guid":"829cce8c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wW7CMAyG38XnTnISoHNuaLtwgE0U7TLtkFJPi5QWFFIJhPruJFqn7dBTV275\r\n7d/xZydXeDOuZdAAGTSHik+g36+w5rpkv6pAP4gMnjkY60DnEkWekyJ6RCShSMacrZMtupYheFu2\r\ngX/KXo7sTTh40ArxVy69DZc+9sTObfmTPTd73pi6B/lun3TBxu+/dpdjzET/JhKm6/vjq4mFYdVU\r\nfE4tu2xychogF/8hFwPkeAfwGcppweUA+D02/lf13Ck0hL1uXbCFDVy05dhfIycZYaEk4lzFBVNO\r\nYk64GDnS2JfA7qO7ARKd+Q/M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0,"NodeParentIndex":2},{"MemberId":-1,"Detail":720177939980091392,"DimId":1,"AttributeId":632005310097915906,"Operator":-1,"OperatorArity":-1,"CellReferenceName":"","MemberNameSearchType":0,"NodeId":2,"NodeParentIndex":0}],"lastNodeId":-1,"sorted":false,"DrillDownMembersMemberIds":null,"DrillDownLeavesMemberIds":null,"DimensionId":0,"DataModelId":null,"Value":""},"staticPageMembers":null},"dbc70d87":{"guid":"dbc70d87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90e2f5":{"guid":"f90e2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52941f5":{"guid":"b52941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f5e0cce":{"guid":"8f5e0cc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460e98bc":{"guid":"460e98bc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WOSw+CQAyE/0vPa7I8kqXciF44iEaNF+NhgRpJlkfWkkgI/93dgLeZzrT9Zrhr\r\nMxKkkHfDyCCg62v6QPqY4UhtSTavId0FAg7EujGQqlAGSmGEmEiJQYShy5rW15zKmG1Tjkzeb9U4\r\nkCpBRBmjgNNAVnNv16N/l9mGp3W0J2Mu9CJLXUWFbj2bw1phvL+SttX7Ng0ukQIKx+ufbfKs3SLn\r\nXU1ff295Lj+cfjr/4wAAAA==\r\n","DynamicExpressionObject":{"nodes":[{"MemberId":-1,"Detail":720177939980091392,"DimId":2,"AttributeId":720177941078999049,"Operator":-1,"OperatorArity":-1,"CellReferenceName":"","MemberNameSearchType":0,"NodeId":0,"NodeParentIndex":-1}],"lastNodeId":-1,"sorted":false,"DrillDownMembersMemberIds":null,"DrillDownLeavesMemberIds":null,"DimensionId":0,"DataModelId":null,"Value":"Input"},"staticPageMembers":[]},"5446d3c9":{"guid":"5446d3c9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2OzQ6CMBCE32XPmLRIUrY3ohcOolHjxXgosMYm5Se1JBLCu9sG9LazMzv7TXBT\r\nZiCQcKYnWWorggjarqY3yPsEB2pKsnkNcsMj2JNT2oAUMeNC4BYxZQz5FmPv6SbE/JQ5Z3U5OAp6\r\njSaciRQRWeJrjj1Z5Tq7lP5UZrUbl9WOjPnzFKoJfB5rgQn6QspWr+vYe4dFUHje8GwdT8ofuryt\r\n6RP65sf8BSUb6M7nAAAA\r\n","DynamicExpressionObject":{"nodes":[{"MemberId":-1,"Detail":720177939980091392,"DimId":2,"AttributeId":720177941078999041,"Operator":-1,"OperatorArity":-1,"CellReferenceName":"","MemberNameSearchType":0,"NodeId":0,"NodeParentIndex":-1}],"lastNodeId":-1,"sorted":false,"DrillDownMembersMemberIds":null,"DrillDownLeavesMemberIds":null,"DimensionId":0,"DataModelId":null,"Value":"Reference"},"staticPageMembers":[]},"e5201e0c":{"guid":"e5201e0c","dimension":2,"member":720177941070610510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5ed47fef":{"guid":"5ed47fef","dimension":4,"member":720177941091581972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b91fd4c4":{"guid":"b91fd4c4","dimension":1,"member":720177941037056016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cc8c45c7":{"guid":"cc8c45c7","dimension":1,"member":677046740062699520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d83709e6":{"guid":"d83709e6","dimension":1,"member":677323107577495552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f6c420b7":{"guid":"f6c420b7","dimension":1,"member":677323354232193024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2e04a48a":{"guid":"2e04a48a","dimension":1,"member":677323438814658560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c0c8a6f8":{"guid":"c0c8a6f8","dimension":1,"member":677323498843406336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13349b49":{"guid":"13349b49","dimension":1,"member":677323758684602368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5b548f79":{"guid":"5b548f79","dimension":1,"member":677323893212446720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a03de558":{"guid":"a03de558","dimension":1,"member":677323945066496000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a2d52e5e":{"guid":"a2d52e5e","dimension":1,"member":677324022526902272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8b3fd65e":{"guid":"8b3fd65e","dimension":1,"member":677324078739095552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53f5fc08":{"guid":"53f5fc08","dimension":1,"member":677324137552019456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dccd180e":{"guid":"dccd180e","dimension":1,"member":677324190223826944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85266544":{"guid":"85266544","dimension":1,"member":677324436169818112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534c5c2e":{"guid":"534c5c2e","dimension":1,"member":677324480713064448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d13a9d25":{"guid":"d13a9d25","dimension":1,"member":677324547134324736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6f07d6cc":{"guid":"6f07d6cc","dimension":1,"member":677324587521015808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e9d5fc9d":{"guid":"e9d5fc9d","dimension":1,"member":677324632987402240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4ee30aa0":{"guid":"4ee30aa0","dimension":1,"member":720177941037056024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d9294d5f":{"guid":"d9294d5f","dimension":1,"member":720177941045444624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9f321d2c":{"guid":"9f321d2c","dimension":1,"member":720177941041250337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c5cbf8cf":{"guid":"c5cbf8cf","dimension":1,"member":720177941045444609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b0ddecff":{"guid":"b0ddecff","dimension":1,"member":720177941028667398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431b3134":{"guid":"431b3134","dimension":1,"member":720177941045444613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e4a5ae99":{"guid":"e4a5ae99","dimension":1,"member":720177941041250324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f358038":{"guid":"f358038","dimension":1,"member":720177941045444647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d32b8749":{"guid":"d32b8749","dimension":1,"member":720177941049638914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4b8b95":{"guid":"4b8b95","dimension":1,"member":720177941045444629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f6f6121d":{"guid":"f6f6121d","dimension":1,"member":720177941028667406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7ceb5309":{"guid":"7ceb5309","dimension":1,"member":720512456564932608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49a63275":{"guid":"49a63275","dimension":1,"member":720512791412998144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91c520b5":{"guid":"91c520b5","dimension":1,"member":720513251145809920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c747b29f":{"guid":"c747b29f","dimension":1,"member":720513406863802368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57fb7dba":{"guid":"57fb7dba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50d6df16":{"guid":"50d6df16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7b986b2":{"guid":"b7b986b2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adf5291":{"guid":"6adf5291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af774d5":{"guid":"eaf774d5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85ed13b3":{"guid":"85ed13b3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6cad4b":{"guid":"d6cad4b","dimension":1,"member":721515948120604672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a1e0cf2e":{"guid":"a1e0cf2e","dimension":1,"member":721516249343197184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4d0ba340":{"guid":"4d0ba340","dimension":1,"member":721516452901158912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[720177941049638930]},"74f8db9c":{"guid":"74f8db9c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f809b0e":{"guid":"ff809b0e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841f58ff":{"guid":"841f58ff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1d04ba73":{"guid":"1d04ba73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24afa338":{"guid":"24afa338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788a6279":{"guid":"788a6279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3acd9ac":{"guid":"b3acd9ac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2b6001e3":{"guid":"2b6001e3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3e9d9ce":{"guid":"d3e9d9ce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b6a1522":{"guid":"7b6a1522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},"FormVariables":{"GroupMembers":{},"Groups":{"56493ffe-ce78-4c5d-b4cd-0fd3b40a250d":{"Name":"*fvSubsidiary-Location","DynamicMemberType":6,"DynamicMatchField":3,"DynamicMemberDimensionId":1,"DynamicMemberDimensionMemberId":720177941028667411,"DataModelId":720177939980091392,"Id":"56493ffe-ce78-4c5d-b4cd-0fd3b40a250d"},"e3545e3d-cc52-420a-84dc-dae3a23a4597":{"Name":"*fvScenario","DynamicMemberType":6,"DynamicMatchField":3,"DynamicMemberDimensionId":2,"DynamicMemberDimensionMemberId":720177941070610451,"DataModelId":720177939980091392,"Id":"e3545e3d-cc52-420a-84dc-dae3a23a4597"},"a398e917-565c-475b-8f0c-5e9ebb5e002d":{"Name":"*fvPeriod","DynamicMemberType":6,"DynamicMatchField":3,"DynamicMemberDimensionId":3,"DynamicMemberDimensionMemberId":720177941078999104,"DataModelId":720177939980091392,"Id":"a398e917-565c-475b-8f0c-5e9ebb5e002d"},"e1c3a244-dc3d-4f14-9ecd-f7d748811086":{"Name":"*fvYear","DynamicMemberType":6,"DynamicMatchField":3,"DynamicMemberDimensionId":4,"DynamicMemberDimensionMemberId":720177941091581967,"DataModelId":720177939980091392,"Id":"e1c3a244-dc3d-4f14-9ecd-f7d748811086"},"42f34b52-efc1-4701-904e-2bd69b949ebb":{"Name":"*fvAccount","DynamicMemberType":6,"DynamicMatchField":3,"DynamicMemberDimensionId":5,"DynamicMemberDimensionMemberId":720177941112553495,"DataModelId":720177939980091392,"Id":"42f34b52-efc1-4701-904e-2bd69b949ebb"},"ef23d2b3-9fcb-45a7-9097-ef2da4b3400e":{"Name":"*fvResource","DynamicMemberType":6,"DynamicMatchField":3,"DynamicMemberDimensionId":6,"DynamicMemberDimensionMemberId":720177941255159882,"DataModelId":720177939980091392,"Id":"ef23d2b3-9fcb-45a7-9097-ef2da4b3400e"},"b530dfa8-c0ca-4d07-b43c-3eef40a6b100":{"Name":"*fvFunction","DynamicMemberType":6,"DynamicMatchField":3,"DynamicMemberDimensionId":7,"DynamicMemberDimensionMemberId":720177941267742840,"DataModelId":720177939980091392,"Id":"b530dfa8-c0ca-4d07-b43c-3eef40a6b100"},"a7015286-194d-4cc6-a0af-6b4fcbd8ce6b":{"Name":"*fvMeasure","DynamicMemberType":6,"DynamicMatchField":3,"DynamicMemberDimensionId":8,"DynamicMemberDimensionMemberId":720177941305491497,"DataModelId":720177939980091392,"Id":"a7015286-194d-4cc6-a0af-6b4fcbd8ce6b"}}},"LoadedDataModels":[720177939980091392],"DefaultDataModel":720177939980091392,"DynamicBindingStoreDataList":{"BindList":[{"TaskID":685101923048882177,"DynIDs":["b91fd4c4"]},{"TaskID":685101966069727233,"DynIDs":["b91fd4c4"]},{"TaskID":685101877985542145,"DynIDs":["b91fd4c4"]},{"TaskID":685101842144821249,"DynIDs":["b91fd4c4"]},{"TaskID":685101788051275777,"DynIDs":["b91fd4c4"]},{"TaskID":685101745311186945,"DynIDs":["b91fd4c4"]},{"TaskID":632008535145055087,"DynIDs":["cc8c45c7"]},{"TaskID":632008535145054559,"DynIDs":["d83709e6"]},{"TaskID":632008535145054981,"DynIDs":["f6c420b7"]},{"TaskID":632008535145055081,"DynIDs":["dccd180e"]},{"TaskID":632008535145055178,"DynIDs":["2e04a48a"]},{"TaskID":632008535145054443,"DynIDs":["c0c8a6f8"]},{"TaskID":632008535145055356,"DynIDs":["13349b49"]},{"TaskID":632008535145054626,"DynIDs":["5b548f79"]},{"TaskID":632008535145054405,"DynIDs":["a03de558"]},{"TaskID":632008535145055157,"DynIDs":["a2d52e5e"]},{"TaskID":632443441007689728,"DynIDs":["8b3fd65e"]},{"TaskID":632008535145054933,"DynIDs":["53f5fc08"]},{"TaskID":632008535145055256,"DynIDs":["85266544"]},{"TaskID":632443232046940160,"DynIDs":["534c5c2e"]},{"TaskID":632008535145054468,"DynIDs":["d13a9d25"]},{"TaskID":632008535145054420,"DynIDs":["e9d5fc9d"]},{"TaskID":632008535145054871,"DynIDs":["6f07d6cc"]},{"TaskID":632443251420692480,"DynIDs":["d9294d5f"]},{"TaskID":632444423891976192,"DynIDs":["9f321d2c"]},{"TaskID":685813065316958209,"DynIDs":["c5cbf8cf"]},{"TaskID":685813196279513089,"DynIDs":["b0ddecff"]},{"TaskID":685813237987803137,"DynIDs":["431b3134"]},{"TaskID":685813272808652801,"DynIDs":["e4a5ae99"]},{"TaskID":685813305746391041,"DynIDs":["f358038"]},{"TaskID":685813333152497664,"DynIDs":["d32b8749"]},{"TaskID":685813366140698625,"DynIDs":["4b8b95"]},{"TaskID":685813514111549441,"DynIDs":["f6f6121d"]},{"TaskID":685813553617305600,"DynIDs":["4ee30aa0"]},{"TaskID":720158369424344142,"DynIDs":["7ceb5309"]},{"TaskID":720158369424343882,"DynIDs":["49a63275"]},{"TaskID":720158369424343992,"DynIDs":["91c520b5"]},{"TaskID":720158369424343222,"DynIDs":["c747b29f"]},{"TaskID":720158369424343534,"DynIDs":["d9294d5f"]},{"TaskID":720158369424343281,"DynIDs":["9f321d2c"]},{"TaskID":720158369424343616,"DynIDs":["4ee30aa0"]},{"TaskID":720158369424343163,"DynIDs":["c5cbf8cf"]},{"TaskID":720158369424344044,"DynIDs":["b0ddecff"]},{"TaskID":720158369424343788,"DynIDs":["431b3134"]},{"TaskID":720158369424343811,"DynIDs":["e4a5ae99"]},{"TaskID":720158369424343573,"DynIDs":["f358038"]},{"TaskID":720158369424344325,"DynIDs":["d32b8749"]},{"TaskID":720158369424343944,"DynIDs":["4b8b95"]},{"TaskID":720158369424344141,"DynIDs":["f6f6121d"]},{"TaskID":720158369424343621,"DynIDs":["b91fd4c4"]},{"TaskID":720158369424343802,"DynIDs":["b91fd4c4"]},{"TaskID":720158369424344183,"DynIDs":["b91fd4c4"]},{"TaskID":720158369424343103,"DynIDs":["b91fd4c4"]},{"TaskID":720158369424343279,"DynIDs":["b91fd4c4"]},{"TaskID":720158369424343623,"DynIDs":["b91fd4c4"]},{"TaskID":720179468568887801,"DynIDs":["d6cad4b"]},{"TaskID":720179468568888280,"DynIDs":["a1e0cf2e"]},{"TaskID":720179468568888295,"DynIDs":["4d0ba340"]},{"TaskID":720179468568887394,"DynIDs":["d9294d5f"]},{"TaskID":720179468568888574,"DynIDs":["9f321d2c"]},{"TaskID":720179468568887696,"DynIDs":["4ee30aa0"]},{"TaskID":720179468568887979,"DynIDs":["c5cbf8cf"]},{"TaskID":720179468568887501,"DynIDs":["b0ddecff"]},{"TaskID":720179468568888485,"DynIDs":["431b3134"]},{"TaskID":720179468568888093,"DynIDs":["e4a5ae99"]},{"TaskID":720179468568888573,"DynIDs":["f358038"]},{"TaskID":720179468568887658,"DynIDs":["d32b8749"]},{"TaskID":720179468568888119,"DynIDs":["4b8b95"]},{"TaskID":720179468568888386,"DynIDs":["f6f6121d"]},{"TaskID":720179468568888355,"DynIDs":["b91fd4c4"]},{"TaskID":720179468568888126,"DynIDs":["b91fd4c4"]},{"TaskID":720179468568888647,"DynIDs":["b91fd4c4"]},{"TaskID":720179468568887349,"DynIDs":["b91fd4c4"]},{"TaskID":720179468568887959,"DynIDs":["b91fd4c4"]},{"TaskID":720179468568887756,"DynIDs":["b91fd4c4"]}]},"LineItemEnabledSectionBlockPairs":[{"section":"CapExS1","block":"CapExB1"},{"section":"PayrollS1","block":"PayrollB2"},{"section":"MYPS1","block":"MYPB1"},{"section":"RatesS1","block":"RatesB2"},{"section":"PayrollS1","block":"PayrollB1"}],"LineItemDetailsRowMap":{"_vena_LI_SPayrollS1_BPayrollB2_80f7cbbe_1":"1131085088890159105","_vena_LI_SPayrollS1_BPayrollB2_80f7cbbe_2":"1131085088890159106","_vena_LI_SPayrollS1_BPayrollB2_80f7cbbe_3":"1141910512344760320","_vena_LI_SPayrollS1_BPayrollB1_65bf0cd0_1":"1134776495798222852","_vena_LI_SPayrollS1_BPayrollB1_65bf0cd0_2":"1111771145315418167","_vena_LI_SPayrollS1_BPayrollB1_65bf0cd0_3":"1111771145315418173","_vena_LI_SPayrollS1_BPayrollB1_65bf0cd0_4":"1111771145315418175","_vena_LI_SPayrollS1_BPayrollB1_65bf0cd0_5":"1111771145315418169","_vena_LI_SPayrollS1_BPayrollB1_65bf0cd0_6":"1134776495798222848","_vena_LI_SPayrollS1_BPayrollB1_65bf0cd0_7":"1134776495798222853","_vena_LI_SPayrollS1_BPayrollB1_65bf0cd0_8":"1111771145315418227","_vena_LI_SPayrollS1_BPayrollB1_65bf0cd0_9":"1111771145315418179","_vena_LI_SPayrollS1_BPayrollB1_65bf0cd0_10":"1134776495798222850","_vena_LI_SPayrollS1_BPayrollB1_65bf0cd0_11":"1111771145315418177","_vena_LI_SPayrollS1_BPayrollB1_65bf0cd0_12":"1159388043213275136","_vena_LI_SPayrollS1_BPayrollB1_65bf0cd0_13":"1111771145315418163","_vena_LI_SPayrollS1_BPayrollB1_65bf0cd0_14":"1111771145315418171","_vena_LI_SPayrollS1_BPayrollB1_65bf0cd0_15":"1111771145315418217","_vena_LI_SPayrollS1_BPayrollB1_65bf0cd0_16":"1177862641916051456","_vena_LI_SPayrollS1_BPayrollB1_65bf0cd0_17":"1111771145315418181","_vena_LI_SPayrollS1_BPayrollB1_65bf0cd0_18":"1111771145315418183","_vena_LI_SPayrollS1_BPayrollB1_65bf0cd0_19":"1193031318301442049","_vena_LI_SPayrollS1_BPayrollB1_65bf0cd0_20":"1193031318301442050","_vena_LI_SPayrollS1_BPayrollB1_65bf0cd0_21":"1193031318301442051","_vena_LI_SPayrollS1_BPayrollB1_65bf0cd0_22":"1193031318301442052","_vena_LI_SPayrollS1_BPayrollB1_65bf0cd0_23":"1193031318301442053","_vena_LI_SPayrollS1_BPayrollB1_65bf0cd0_24":"1111771145315418185","_vena_LI_SPayrollS1_BPayrollB1_65bf0cd0_25":"1111771145315418219","_vena_LI_SPayrollS1_BPayrollB1_65bf0cd0_26":"1111771145315418187","_vena_LI_SPayrollS1_BPayrollB1_65bf0cd0_27":"1111771145315418189","_vena_LI_SPayrollS1_BPayrollB1_65bf0cd0_28":"1111771145315418213","_vena_LI_SPayrollS1_BPayrollB1_65bf0cd0_29":"1193031318301442054","_vena_LI_SPayrollS1_BPayrollB1_65bf0cd0_30":"1193031318301442055","_vena_LI_SPayrollS1_BPayrollB1_65bf0cd0_31":"1111771145315418201","_vena_LI_SPayrollS1_BPayrollB1_65bf0cd0_32":"1111771145315418193","_vena_LI_SPayrollS1_BPayrollB1_65bf0cd0_33":"1111771145315418195","_vena_LI_SPayrollS1_BPayrollB1_65bf0cd0_34":"1193031318301442056","_vena_LI_SPayrollS1_BPayrollB1_65bf0cd0_35":"1111771145315418197","_vena_LI_SPayrollS1_BPayrollB1_65bf0cd0_36":"1111771145315418221","_vena_LI_SPayrollS1_BPayrollB1_65bf0cd0_37":"1111771145315418223","_vena_LI_SPayrollS1_BPayrollB1_65bf0cd0_38":"1111771145315418191","_vena_LI_SPayrollS1_BPayrollB1_65bf0cd0_39":"1111771145315418203","_vena_LI_SPayrollS1_BPayrollB1_65bf0cd0_40":"1111771145315418205","_vena_LI_SPayrollS1_BPayrollB1_65bf0cd0_41":"1193031318301442057","_vena_LI_SPayrollS1_BPayrollB1_65bf0cd0_42":"1111771145315418225","_vena_LI_SPayrollS1_BPayrollB1_65bf0cd0_43":"1111771145315418215","_vena_LI_SPayrollS1_BPayrollB1_65bf0cd0_44":"1111771145315418207","_vena_LI_SPayrollS1_BPayrollB1_65bf0cd0_45":"1111771145315418199","_vena_LI_SPayrollS1_BPayrollB1_65bf0cd0_46":"1112289381751980032","_vena_LI_SPayrollS1_BPayrollB1_65bf0cd0_47":"1193031318301442058","_vena_LI_SPayrollS1_BPayrollB1_65bf0cd0_48":"1193031318301442059","_vena_LI_SPayrollS1_BPayrollB1_65bf0cd0_49":"1193031318301442060","_vena_LI_SCapExS1_BCapExB1_c414e51c_1":"1188605628944351234","_vena_LI_SMYPS1_BMYPB1_6140bc6d_1":"1162901009023238144","_vena_LI_SMYPS1_BMYPB1_6b76f4d2_1":"1111771178328786355","_vena_LI_SMYPS1_BMYPB1_6b76f4d2_2":"1111771178328786357","_vena_LI_SMYPS1_BMYPB1_6b76f4d2_3":"1111771178328786359","_vena_LI_SMYPS1_BMYPB1_48de92e8_1":"1111771178328786386","_vena_LI_SMYPS1_BMYPB1_48de92e8_2":"1184737577333948416","_vena_LI_SMYPS1_BMYPB1_48de92e8_3":"1111771178328786394","_vena_LI_SMYPS1_BMYPB1_48de92e8_4":"1131085289017180163","_vena_LI_SMYPS1_BMYPB1_48de92e8_5":"1142728087994892288","_vena_LI_SMYPS1_BMYPB1_48de92e8_6":"1177862706952929280","_vena_LI_SMYPS1_BMYPB1_4444b6a6_1":"1111771178328786436","_vena_LI_SMYPS1_BMYPB1_40da2483_1":"1111771178328786490","_vena_LI_SMYPS1_BMYPB1_9e29e453_1":"1111771178328786511","_vena_LI_SMYPS1_BMYPB1_9e29e453_2":"1111771178328786513","_vena_LI_SMYPS1_BMYPB1_9e29e453_3":"1162905228992184323","_vena_LI_SMYPS1_BMYPB1_9e29e453_4":"1184713219290562560","_vena_LI_SMYPS1_BMYPB1_9e29e453_5":"1141935994788118528","_vena_LI_SMYPS1_BMYPB1_cda378d4_1":"1111771178328786558","_vena_LI_SMYPS1_BMYPB1_cda378d4_2":"1111771178328786562","_vena_LI_SMYPS1_BMYPB1_cda378d4_3":"1162905228992184324","_vena_LI_SMYPS1_BMYPB1_cda378d4_4":"1184737577333948417","_vena_LI_SMYPS1_BMYPB1_c4ac587b_1":"1162905228992184325","_vena_LI_SMYPS1_BMYPB1_305cff3f_1":"1111771178328786604","_vena_LI_SMYPS1_BMYPB1_305cff3f_2":"1188605628944351235","_vena_LI_SMYPS1_BMYPB1_305cff3f_3":"1131081048634556418","_vena_LI_SMYPS1_BMYPB1_305cff3f_4":"1131085289017180164","_vena_LI_SMYPS1_BMYPB1_41c0bc58_1":"1111771178328786619","_vena_LI_SMYPS1_BMYPB1_ee95fbef_1":"1178199388196306944","_vena_LI_SMYPS1_BMYPB1_ee95fbef_2":"1178199388196306945","_vena_LI_SMYPS1_BMYPB1_ee95fbef_3":"1178199388196306946","_vena_LI_SMYPS1_BMYPB1_51647e76_1":"1111771178332979225","_vena_LI_SMYPS1_BMYPB1_51647e76_2":"1178199388196306947","_vena_LI_SMYPS1_BMYPB1_51647e76_3":"1178199388196306948","_vena_LI_SMYPS1_BMYPB1_51647e76_4":"1178199388196306949","_vena_LI_SMYPS1_BMYPB1_51647e76_5":"1178199388196306950","_vena_LI_SMYPS1_BMYPB1_51647e76_6":"1178199388196306951","_vena_LI_SMYPS1_BMYPB1_9b05483b_1":"1131085289017180165","_vena_LI_SMYPS1_BMYPB1_9b05483b_2":"1111771178332979255","_vena_LI_SMYPS1_BMYPB1_9b05483b_3":"1141908778292740096","_vena_LI_SMYPS1_BMYPB1_9b05483b_4":"1193018891787173888","_vena_LI_SMYPS1_BMYPB1_9b05483b_5":"1111774864639000576","_vena_LI_SMYPS1_BMYPB1_9b05483b_6":"1117307103252447232","_vena_LI_SMYPS1_BMYPB1_b5a06a24_1":"1111771178332979283","_vena_LI_SMYPS1_BMYPB1_1b170e3d_1":"1111771178332979337","_vena_LI_SMYPS1_BMYPB1_661554f2_1":"1111771178332979370","_vena_LI_SMYPS1_BMYPB1_c75b5fb3_1":"1111771178332979388","_vena_LI_SMYPS1_BMYPB1_c75b5fb3_2":"1184737577333948418","_vena_LI_SMYPS1_BMYPB1_c75b5fb3_3":"1131085289017180167","_vena_LI_SMYPS1_BMYPB1_7cff4c6_1":"1184737577333948419","_vena_LI_SMYPS1_BMYPB1_828cd10c_1":"1184713219290562562","_vena_LI_SMYPS1_BMYPB1_828cd10c_2":"1184713219290562563","_vena_LI_SMYPS1_BMYPB1_f6a643f_1":"1111771178332979409","_vena_LI_SMYPS1_BMYPB1_48f82a71_1":"1111771178332979456","_vena_LI_SMYPS1_BMYPB1_48f82a71_2":"1111771178332979476","_vena_LI_SMYPS1_BMYPB1_48f82a71_3":"1111771178332979478","_vena_LI_SMYPS1_BMYPB1_48f82a71_4":"1111771178332979458","_vena_LI_SMYPS1_BMYPB1_48f82a71_5":"1111771178332979460","_vena_LI_SMYPS1_BMYPB1_48f82a71_6":"1111771178332979462","_vena_LI_SMYPS1_BMYPB1_48f82a71_7":"1111771178332979464","_vena_LI_SMYPS1_BMYPB1_48f82a71_8":"1111771178332979466","_vena_LI_SMYPS1_BMYPB1_48f82a71_9":"1111771178332979468","_vena_LI_SMYPS1_BMYPB1_48f82a71_10":"1111771178332979470","_vena_LI_SMYPS1_BMYPB1_48f82a71_11":"1111771178332979472","_vena_LI_SMYPS1_BMYPB1_48f82a71_12":"1111771178332979474","_vena_LI_SMYPS1_BMYPB1_48f82a71_13":"1159376943821357058","_vena_LI_SMYPS1_BMYPB1_cc9e6615_1":"1111771178332979559","_vena_LI_SMYPS1_BMYPB1_cc9e6615_2":"1111771178332979561","_vena_LI_SMYPS1_BMYPB1_cc9e6615_3":"1111771178332979563","_vena_LI_SMYPS1_BMYPB1_cc9e6615_4":"1111771178332979565","_vena_LI_SMYPS1_BMYPB1_cc9e6615_5":"1111771178332979567","_vena_LI_SMYPS1_BMYPB1_b94c15fd_1":"1131081048634556422","_vena_LI_SMYPS1_BMYPB1_b94c15fd_2":"1131081048634556423","_vena_LI_SMYPS1_BMYPB1_fef7d332_1":"1111771178332979612","_vena_LI_SMYPS1_BMYPB1_fef7d332_2":"1111771178332979614","_vena_LI_SMYPS1_BMYPB1_955affa4_1":"1111771178332979635","_vena_LI_SMYPS1_BMYPB1_955affa4_2":"1112251697470242816","_vena_LI_SMYPS1_BMYPB1_e258ec4e_1":"1111771178332979650","_vena_LI_SMYPS1_BMYPB1_e258ec4e_2":"1111771178332979652","_vena_LI_SMYPS1_BMYPB1_e258ec4e_3":"1111771178332979654","_vena_LI_SMYPS1_BMYPB1_bcde7beb_1":"1111771178332979683","_vena_LI_SMYPS1_BMYPB1_bcde7beb_2":"1162905228992184326","_vena_LI_SMYPS1_BMYPB1_bcde7beb_3":"1189120927481462784","_vena_LI_SMYPS1_BMYPB1_6069369d_1":"1111771178332979704","_vena_LI_SMYPS1_BMYPB1_6069369d_2":"1189120927481462785","_vena_LI_SMYPS1_BMYPB1_6069369d_3":"1192354578063425536","_vena_LI_SMYPS1_BMYPB1_4d269e24_1":"1150322296952061952","_vena_LI_SMYPS1_BMYPB1_4d269e24_2":"1150322296952061953","_vena_LI_SMYPS1_BMYPB1_e7d2b4c8_1":"1111771178332979813","_vena_LI_SMYPS1_BMYPB1_3ba16ec0_1":"1111771178332979958","_vena_LI_SMYPS1_BMYPB1_3ba16ec0_2":"1188606801596645376","_vena_LI_SMYPS1_BMYPB1_8e7d49f1_1":"1131085289017180166","_vena_LI_SRatesS1_BRatesB2_95c3f711_1":"1111771178328785477"},"VenaWorkbookSettings":{"PerBlockRefreshNodes":{"RefreshButton":{"NodeFlags":null,"Text":null,"Description":null,"Type":null,"Command":null,"Children":[{"NodeFlags":"NodeTypeCommand|Editable|ShowAddRightClickMenu|ShowDeleteRightClickMenu","Text":"Refresh: ClosedMonthS1 :: ClosedMonthB1","Description":"","Type":"Command","Command":{"Command":"RefreshBlock","Args":["ClosedMonthS1","ClosedMonthB1"]},"Children":[]}]},"Unused":{"NodeFlags":null,"Text":null,"Description":null,"Type":null,"Command":null,"Children":[]}},"FullRefreshAfterPerBlockList":true,"LoadedSuccessfully":true,"FastChooseEnabled":false,"FastFormulaScanEnabled":false,"CheckProtectedOverride":false,"RibbonButtonMap":{"WorkOffline":{"TagId":"WorkOffline","ManagerHidden":false,"ContributorHidden":false},"Cascade":{"TagId":"Cascade","ManagerHidden":false,"ContributorHidden":false},"InsertLID":{"TagId":"InsertLID","ManagerHidden":false,"ContributorHidden":false},"RemoveLID":{"TagId":"RemoveLID","ManagerHidden":false,"ContributorHidden":false},"MultiInsertLID":{"TagId":"MultiInsertLID","ManagerHidden":false,"ContributorHidden":false},"SelectLID":{"TagId":"SelectLID","ManagerHidden":false,"ContributorHidden":false},"MoveLID":{"TagId":"MoveLID","ManagerHidden":false,"ContributorHidden":false},"DrillMenu":{"TagId":"DrillMenu","ManagerHidden":false,"ContributorHidden":false},"AuditTrail":{"TagId":"AuditTrail","ManagerHidden":false,"ContributorHidden":false},"Comments":{"TagId":"Comments","ManagerHidden":false,"ContributorHidden":false},"IntersectionFiles":{"TagId":"IntersectionFiles","ManagerHidden":false,"ContributorHidden":false},"MyFunctions":{"TagId":"MyFunctions","ManagerHidden":false,"ContributorHidden":false},"KeyInfo":{"TagId":"KeyInfo","ManagerHidden":false,"ContributorHidden":false},"ZoomOut":{"TagId":"ZoomOut","ManagerHidden":false,"ContributorHidden":false},"ZoomIn":{"TagId":"ZoomIn","ManagerHidden":false,"ContributorHidden":false}},"RibbonButtons":[{"TagId":"WorkOffline","ManagerHidden":false,"ContributorHidden":false},{"TagId":"Cascade","ManagerHidden":false,"ContributorHidden":false},{"TagId":"InsertLID","ManagerHidden":false,"ContributorHidden":false},{"TagId":"RemoveLID","ManagerHidden":false,"ContributorHidden":false},{"TagId":"MultiInsertLID","ManagerHidden":false,"ContributorHidden":false},{"TagId":"SelectLID","ManagerHidden":false,"ContributorHidden":false},{"TagId":"MoveLID","ManagerHidden":false,"ContributorHidden":false},{"TagId":"DrillMenu","ManagerHidden":false,"ContributorHidden":false},{"TagId":"AuditTrail","ManagerHidden":false,"ContributorHidden":false},{"TagId":"Comments","ManagerHidden":false,"ContributorHidden":false},{"TagId":"IntersectionFiles","ManagerHidden":false,"ContributorHidden":false},{"TagId":"MyFunctions","ManagerHidden":false,"ContributorHidden":false},{"TagId":"KeyInfo","ManagerHidden":false,"ContributorHidden":false},{"TagId":"ZoomOut","ManagerHidden":false,"ContributorHidden":false},{"TagId":"ZoomIn","ManagerHidden":false,"ContributorHidden":false}],"DisableClearingBrokenFVIntersections":false,"HideDynamicsOnSaveTemplate":false,"MaximumColumnsBeforeWarning":1000,"MaximumRowsBeforeWarning":10000,"PreventBrokenFVDoubleRefresh":true,"ExternalDataSourceURL":null,"UpdateStaticMappings":true,"UseTextFormatForDrillTransaction":false,"AllowMultiChoose":false,"PreventCellReferenceUpdatesOnCascade":false,"MDRRowInsertSectionName":"Select combination for data entry","CollapseChooseBoxMembers":false,"UISettings":{"ManagerMappingScreenSize":"1000,600","ManagerMappingBlock":null,"ManagerMappingSection":null},"SaveDataETLJobID":null},"VenaSqlQueries":null}</venadatastore>
</file>

<file path=customXml/item3.xml><?xml version="1.0" encoding="utf-8"?>
<venadatastore xmlns="http://venasolutions.com/VenaSPMAddin/DrillThroughTableInfo_V1">[{"sectionName":"MYPS1","blockName":"MYPB1","tableName":"drill_GLActuals_VenaTableNV"},{"sectionName":"MYPS2","blockName":"MYPB2","tableName":"drill_GLActuals_VenaTableNV"}]</venadatastore>
</file>

<file path=customXml/item4.xml><?xml version="1.0" encoding="utf-8"?>
<venadatastore xmlns="http://venasolutions.com/VenaSPMAddin/ExcelCustomMultiDynamicCollectionStore_V1">[]</venadatastore>
</file>

<file path=customXml/item5.xml><?xml version="1.0" encoding="utf-8"?>
<venadatastore xmlns="http://venasolutions.com/VenaSPMAddin/ServerSideBlobV2"/>
</file>

<file path=customXml/item6.xml><?xml version="1.0" encoding="utf-8"?>
<venadatastore xmlns="http://venasolutions.com/VenaSPMAddin/DefaultDataModel_V1">632005309942726656</venadatastore>
</file>

<file path=customXml/item7.xml><?xml version="1.0" encoding="utf-8"?>
<venadatastore xmlns="http://venasolutions.com/VenaSPMAddin/DataModelSectionStore_V1">{"MultiSiteMYP":{"Id":720177939980091392,"Name":"EdTec - NV"},"CharterCashFlow":{"Id":720177939980091392,"Name":"EdTec - NV"},"CharterMYP":{"Id":720177939980091392,"Name":"EdTec - NV"},"Budget":{"Id":720177939980091392,"Name":"EdTec - NV"},"CurrentForecast":{"Id":720177939980091392,"Name":"EdTec - NV"},"CharterCashFlow2":{"Id":720177939980091392,"Name":"EdTec - NV"},"ComparisonScenario":{"Id":720177939980091392,"Name":"EdTec - NV"},"Org":{"Id":720177939980091392,"Name":"EdTec - NV"},"ClosedMonth":{"Id":720177939980091392,"Name":"EdTec - NV"},"ClosedMonthS1":{"Id":720177939980091392,"Name":"EdTec - NV"},"CashFlowS1":{"Id":720177939980091392,"Name":"EdTec - NV"},"CashFlowS2":{"Id":720177939980091392,"Name":"EdTec - NV"},"CashFlowS3":{"Id":720177939980091392,"Name":"EdTec - NV"},"MYPS1":{"Id":720177939980091392,"Name":"EdTec - NV"},"MultiSiteS1":{"Id":720177939980091392,"Name":"EdTec - NV"},"PayrollS1":{"Id":720177939980091392,"Name":"EdTec - NV"},"RatesS1":{"Id":720177939980091392,"Name":"EdTec - NV"},"CapExS1":{"Id":720177939980091392,"Name":"EdTec - NV"},"MYPS2":{"Id":720177939980091392,"Name":"EdTec - NV"}}</venadatastore>
</file>

<file path=customXml/item8.xml><?xml version="1.0" encoding="utf-8"?>
<solutionPackageMetadata xmlns="http://venasolutions.com/VenaTemplate/SolutionPackageMetadata/V1">
  <lastSaved>2022-10-14T14:41:42.7607845-07:00</lastSaved>
</solutionPackageMetadata>
</file>

<file path=customXml/itemProps1.xml><?xml version="1.0" encoding="utf-8"?>
<ds:datastoreItem xmlns:ds="http://schemas.openxmlformats.org/officeDocument/2006/customXml" ds:itemID="{DEAE65AF-8222-4E07-A08C-DCFC4E423E3B}">
  <ds:schemaRefs>
    <ds:schemaRef ds:uri="http://venasolutions.com/VenaSPMAddin/VenaWorkbookProperties"/>
  </ds:schemaRefs>
</ds:datastoreItem>
</file>

<file path=customXml/itemProps2.xml><?xml version="1.0" encoding="utf-8"?>
<ds:datastoreItem xmlns:ds="http://schemas.openxmlformats.org/officeDocument/2006/customXml" ds:itemID="{68746AAF-282E-4914-ADEA-742F9F851C88}">
  <ds:schemaRefs>
    <ds:schemaRef ds:uri="http://venasolutions.com/VenaSPMAddin/ServerSideBlobV1"/>
  </ds:schemaRefs>
</ds:datastoreItem>
</file>

<file path=customXml/itemProps3.xml><?xml version="1.0" encoding="utf-8"?>
<ds:datastoreItem xmlns:ds="http://schemas.openxmlformats.org/officeDocument/2006/customXml" ds:itemID="{ECE48355-5896-4D0B-86D8-B6369D44F0A7}">
  <ds:schemaRefs>
    <ds:schemaRef ds:uri="http://venasolutions.com/VenaSPMAddin/DrillThroughTableInfo_V1"/>
  </ds:schemaRefs>
</ds:datastoreItem>
</file>

<file path=customXml/itemProps4.xml><?xml version="1.0" encoding="utf-8"?>
<ds:datastoreItem xmlns:ds="http://schemas.openxmlformats.org/officeDocument/2006/customXml" ds:itemID="{3227A4D3-F907-48F8-84A7-0860C98E8FE5}">
  <ds:schemaRefs>
    <ds:schemaRef ds:uri="http://venasolutions.com/VenaSPMAddin/ExcelCustomMultiDynamicCollectionStore_V1"/>
  </ds:schemaRefs>
</ds:datastoreItem>
</file>

<file path=customXml/itemProps5.xml><?xml version="1.0" encoding="utf-8"?>
<ds:datastoreItem xmlns:ds="http://schemas.openxmlformats.org/officeDocument/2006/customXml" ds:itemID="{440850B2-9DF0-4EC4-90A8-9DF73EC43337}">
  <ds:schemaRefs>
    <ds:schemaRef ds:uri="http://venasolutions.com/VenaSPMAddin/ServerSideBlobV2"/>
  </ds:schemaRefs>
</ds:datastoreItem>
</file>

<file path=customXml/itemProps6.xml><?xml version="1.0" encoding="utf-8"?>
<ds:datastoreItem xmlns:ds="http://schemas.openxmlformats.org/officeDocument/2006/customXml" ds:itemID="{49CCD7D0-3E4A-4AFE-AED4-01311631D2D2}">
  <ds:schemaRefs>
    <ds:schemaRef ds:uri="http://venasolutions.com/VenaSPMAddin/DefaultDataModel_V1"/>
  </ds:schemaRefs>
</ds:datastoreItem>
</file>

<file path=customXml/itemProps7.xml><?xml version="1.0" encoding="utf-8"?>
<ds:datastoreItem xmlns:ds="http://schemas.openxmlformats.org/officeDocument/2006/customXml" ds:itemID="{242F806E-0CBC-4138-BE7F-CAFC9F2EFBB7}">
  <ds:schemaRefs>
    <ds:schemaRef ds:uri="http://venasolutions.com/VenaSPMAddin/DataModelSectionStore_V1"/>
  </ds:schemaRefs>
</ds:datastoreItem>
</file>

<file path=customXml/itemProps8.xml><?xml version="1.0" encoding="utf-8"?>
<ds:datastoreItem xmlns:ds="http://schemas.openxmlformats.org/officeDocument/2006/customXml" ds:itemID="{B226E6F3-FB89-4A61-8D04-6EAEAD2A8B03}">
  <ds:schemaRefs>
    <ds:schemaRef ds:uri="http://venasolutions.com/VenaTemplate/SolutionPackageMetadata/V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Guiding Questions</vt:lpstr>
      <vt:lpstr>MYP</vt:lpstr>
      <vt:lpstr>Payroll</vt:lpstr>
      <vt:lpstr>CapEx</vt:lpstr>
      <vt:lpstr>Rates</vt:lpstr>
      <vt:lpstr>_vena_V_CapExDelete_H</vt:lpstr>
      <vt:lpstr>_vena_V_GuidingQuestionsDelete_H</vt:lpstr>
      <vt:lpstr>_vena_V_MYPDelete_H</vt:lpstr>
      <vt:lpstr>_vena_V_NoSaveAfterMacro_H</vt:lpstr>
      <vt:lpstr>_vena_V_PayrollDelete_H</vt:lpstr>
      <vt:lpstr>_vena_V_RatesDelete_H</vt:lpstr>
      <vt:lpstr>Certificated</vt:lpstr>
      <vt:lpstr>DV_HW</vt:lpstr>
      <vt:lpstr>EmployeeType</vt:lpstr>
      <vt:lpstr>ERS</vt:lpstr>
      <vt:lpstr>FUTA</vt:lpstr>
      <vt:lpstr>Index_FUTA_Rate</vt:lpstr>
      <vt:lpstr>Index_SUTA_Rate</vt:lpstr>
      <vt:lpstr>IndexBenefits</vt:lpstr>
      <vt:lpstr>IndexInLieuMedical</vt:lpstr>
      <vt:lpstr>IndexPayIncrease</vt:lpstr>
      <vt:lpstr>MatchBenefits</vt:lpstr>
      <vt:lpstr>MatchRatesYear</vt:lpstr>
      <vt:lpstr>Medicare</vt:lpstr>
      <vt:lpstr>MedInLieu</vt:lpstr>
      <vt:lpstr>MYP!Print_Area</vt:lpstr>
      <vt:lpstr>MYP!Print_Titles</vt:lpstr>
      <vt:lpstr>SocialSecurity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Wrobel</dc:creator>
  <cp:lastModifiedBy>Danny Peltier</cp:lastModifiedBy>
  <cp:lastPrinted>2022-12-13T17:35:12Z</cp:lastPrinted>
  <dcterms:created xsi:type="dcterms:W3CDTF">2017-01-06T19:00:00Z</dcterms:created>
  <dcterms:modified xsi:type="dcterms:W3CDTF">2022-12-14T18:48:46Z</dcterms:modified>
</cp:coreProperties>
</file>